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trans\MPNVbT\"/>
    </mc:Choice>
  </mc:AlternateContent>
  <bookViews>
    <workbookView xWindow="360" yWindow="90" windowWidth="23955" windowHeight="11835" activeTab="6"/>
  </bookViews>
  <sheets>
    <sheet name="About" sheetId="1" r:id="rId1"/>
    <sheet name="AEO 39" sheetId="20" r:id="rId2"/>
    <sheet name="AEO 40" sheetId="4" r:id="rId3"/>
    <sheet name="AEO 50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/>
</workbook>
</file>

<file path=xl/calcChain.xml><?xml version="1.0" encoding="utf-8"?>
<calcChain xmlns="http://schemas.openxmlformats.org/spreadsheetml/2006/main">
  <c r="E15" i="3" l="1"/>
  <c r="D15" i="3"/>
  <c r="J9" i="3" l="1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" i="3"/>
  <c r="J8" i="3"/>
  <c r="D69" i="3"/>
  <c r="D18" i="3" l="1"/>
  <c r="D17" i="3"/>
  <c r="D19" i="3" l="1"/>
  <c r="D14" i="3"/>
  <c r="E12" i="3"/>
  <c r="D12" i="3"/>
  <c r="E11" i="3"/>
  <c r="D11" i="3"/>
  <c r="E9" i="3"/>
  <c r="D9" i="3"/>
  <c r="D8" i="3"/>
  <c r="E30" i="3"/>
  <c r="E28" i="3"/>
  <c r="E27" i="3"/>
  <c r="E26" i="3"/>
  <c r="D30" i="3"/>
  <c r="D28" i="3"/>
  <c r="D27" i="3"/>
  <c r="D26" i="3"/>
  <c r="D21" i="3"/>
  <c r="F45" i="3" l="1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70" i="3"/>
  <c r="F73" i="3"/>
  <c r="F74" i="3"/>
  <c r="F75" i="3"/>
  <c r="F76" i="3"/>
  <c r="F77" i="3"/>
  <c r="F78" i="3"/>
  <c r="F7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6" i="3"/>
  <c r="B4" i="8" s="1"/>
  <c r="F17" i="3"/>
  <c r="H5" i="8" s="1"/>
  <c r="F19" i="3"/>
  <c r="B7" i="8" s="1"/>
  <c r="F23" i="3"/>
  <c r="F25" i="3"/>
  <c r="F29" i="3"/>
  <c r="F10" i="3"/>
  <c r="F13" i="3"/>
  <c r="E7" i="2" s="1"/>
  <c r="F7" i="2"/>
  <c r="H7" i="2"/>
  <c r="J7" i="2"/>
  <c r="L7" i="2"/>
  <c r="N7" i="2"/>
  <c r="O7" i="2"/>
  <c r="R7" i="2"/>
  <c r="S7" i="2"/>
  <c r="T7" i="2"/>
  <c r="W7" i="2"/>
  <c r="X7" i="2"/>
  <c r="Z7" i="2"/>
  <c r="AB7" i="2"/>
  <c r="AD7" i="2"/>
  <c r="AE7" i="2"/>
  <c r="AH7" i="2"/>
  <c r="AI7" i="2"/>
  <c r="J4" i="8"/>
  <c r="M4" i="8"/>
  <c r="Q4" i="8"/>
  <c r="V4" i="8"/>
  <c r="AA4" i="8"/>
  <c r="AB4" i="8"/>
  <c r="AH4" i="8"/>
  <c r="AI4" i="8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B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B2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D4" i="8" l="1"/>
  <c r="U4" i="8"/>
  <c r="H4" i="8"/>
  <c r="AF4" i="8"/>
  <c r="X4" i="8"/>
  <c r="P4" i="8"/>
  <c r="F4" i="8"/>
  <c r="AE4" i="8"/>
  <c r="Z4" i="8"/>
  <c r="R4" i="8"/>
  <c r="L4" i="8"/>
  <c r="E4" i="8"/>
  <c r="AG4" i="8"/>
  <c r="AC4" i="8"/>
  <c r="Y4" i="8"/>
  <c r="T4" i="8"/>
  <c r="N4" i="8"/>
  <c r="I4" i="8"/>
  <c r="D4" i="8"/>
  <c r="E7" i="8"/>
  <c r="U7" i="8"/>
  <c r="AG7" i="8"/>
  <c r="Q7" i="8"/>
  <c r="AC7" i="8"/>
  <c r="M7" i="8"/>
  <c r="Y7" i="8"/>
  <c r="I7" i="8"/>
  <c r="W4" i="8"/>
  <c r="S4" i="8"/>
  <c r="O4" i="8"/>
  <c r="K4" i="8"/>
  <c r="G4" i="8"/>
  <c r="C4" i="8"/>
  <c r="AF7" i="8"/>
  <c r="AB7" i="8"/>
  <c r="X7" i="8"/>
  <c r="T7" i="8"/>
  <c r="P7" i="8"/>
  <c r="L7" i="8"/>
  <c r="H7" i="8"/>
  <c r="D7" i="8"/>
  <c r="AI7" i="8"/>
  <c r="AE7" i="8"/>
  <c r="AA7" i="8"/>
  <c r="W7" i="8"/>
  <c r="S7" i="8"/>
  <c r="O7" i="8"/>
  <c r="K7" i="8"/>
  <c r="G7" i="8"/>
  <c r="C7" i="8"/>
  <c r="AH7" i="8"/>
  <c r="AD7" i="8"/>
  <c r="Z7" i="8"/>
  <c r="V7" i="8"/>
  <c r="R7" i="8"/>
  <c r="N7" i="8"/>
  <c r="J7" i="8"/>
  <c r="F7" i="8"/>
  <c r="AA7" i="2"/>
  <c r="P7" i="2"/>
  <c r="D7" i="2"/>
  <c r="B7" i="2"/>
  <c r="AF7" i="2"/>
  <c r="V7" i="2"/>
  <c r="K7" i="2"/>
  <c r="AI5" i="8"/>
  <c r="AE5" i="8"/>
  <c r="AA5" i="8"/>
  <c r="W5" i="8"/>
  <c r="S5" i="8"/>
  <c r="O5" i="8"/>
  <c r="K5" i="8"/>
  <c r="G5" i="8"/>
  <c r="C5" i="8"/>
  <c r="AF5" i="8"/>
  <c r="X5" i="8"/>
  <c r="L5" i="8"/>
  <c r="D5" i="8"/>
  <c r="AH5" i="8"/>
  <c r="AD5" i="8"/>
  <c r="Z5" i="8"/>
  <c r="V5" i="8"/>
  <c r="R5" i="8"/>
  <c r="N5" i="8"/>
  <c r="J5" i="8"/>
  <c r="F5" i="8"/>
  <c r="B5" i="8"/>
  <c r="AG5" i="8"/>
  <c r="AC5" i="8"/>
  <c r="Y5" i="8"/>
  <c r="U5" i="8"/>
  <c r="Q5" i="8"/>
  <c r="M5" i="8"/>
  <c r="I5" i="8"/>
  <c r="E5" i="8"/>
  <c r="AB5" i="8"/>
  <c r="T5" i="8"/>
  <c r="P5" i="8"/>
  <c r="G7" i="2"/>
  <c r="C7" i="2"/>
  <c r="AG7" i="2"/>
  <c r="AC7" i="2"/>
  <c r="Y7" i="2"/>
  <c r="U7" i="2"/>
  <c r="Q7" i="2"/>
  <c r="M7" i="2"/>
  <c r="I7" i="2"/>
  <c r="E18" i="3" l="1"/>
  <c r="E14" i="3"/>
  <c r="E24" i="3"/>
  <c r="E22" i="3"/>
  <c r="E21" i="3"/>
  <c r="E20" i="3"/>
  <c r="D72" i="3"/>
  <c r="D71" i="3"/>
  <c r="D68" i="3"/>
  <c r="D24" i="3"/>
  <c r="D22" i="3"/>
  <c r="D20" i="3"/>
  <c r="F21" i="3" l="1"/>
  <c r="F22" i="3"/>
  <c r="F24" i="3"/>
  <c r="F26" i="3"/>
  <c r="F27" i="3"/>
  <c r="F69" i="3"/>
  <c r="F20" i="3"/>
  <c r="F28" i="3"/>
  <c r="F71" i="3"/>
  <c r="F68" i="3"/>
  <c r="F30" i="3"/>
  <c r="F72" i="3"/>
  <c r="J26" i="3" l="1"/>
  <c r="N26" i="3"/>
  <c r="G2" i="10" s="1"/>
  <c r="R26" i="3"/>
  <c r="V26" i="3"/>
  <c r="O2" i="10" s="1"/>
  <c r="Z26" i="3"/>
  <c r="AD26" i="3"/>
  <c r="AH26" i="3"/>
  <c r="AA2" i="10" s="1"/>
  <c r="AL26" i="3"/>
  <c r="AP26" i="3"/>
  <c r="K26" i="3"/>
  <c r="D2" i="10" s="1"/>
  <c r="O26" i="3"/>
  <c r="H2" i="10" s="1"/>
  <c r="S26" i="3"/>
  <c r="L2" i="10" s="1"/>
  <c r="W26" i="3"/>
  <c r="AA26" i="3"/>
  <c r="AE26" i="3"/>
  <c r="AI26" i="3"/>
  <c r="AM26" i="3"/>
  <c r="L26" i="3"/>
  <c r="E2" i="10" s="1"/>
  <c r="T26" i="3"/>
  <c r="M2" i="10" s="1"/>
  <c r="AB26" i="3"/>
  <c r="U2" i="10" s="1"/>
  <c r="AJ26" i="3"/>
  <c r="M26" i="3"/>
  <c r="F2" i="10" s="1"/>
  <c r="U26" i="3"/>
  <c r="N2" i="10" s="1"/>
  <c r="AC26" i="3"/>
  <c r="V2" i="10" s="1"/>
  <c r="AK26" i="3"/>
  <c r="P26" i="3"/>
  <c r="I2" i="10" s="1"/>
  <c r="X26" i="3"/>
  <c r="Q2" i="10" s="1"/>
  <c r="AF26" i="3"/>
  <c r="Y2" i="10" s="1"/>
  <c r="AN26" i="3"/>
  <c r="Q26" i="3"/>
  <c r="Y26" i="3"/>
  <c r="AG26" i="3"/>
  <c r="AO26" i="3"/>
  <c r="J30" i="3"/>
  <c r="C6" i="10" s="1"/>
  <c r="N30" i="3"/>
  <c r="G6" i="10" s="1"/>
  <c r="R30" i="3"/>
  <c r="K6" i="10" s="1"/>
  <c r="V30" i="3"/>
  <c r="Z30" i="3"/>
  <c r="AD30" i="3"/>
  <c r="AH30" i="3"/>
  <c r="AA6" i="10" s="1"/>
  <c r="AL30" i="3"/>
  <c r="AP30" i="3"/>
  <c r="K30" i="3"/>
  <c r="P30" i="3"/>
  <c r="U30" i="3"/>
  <c r="AA30" i="3"/>
  <c r="AF30" i="3"/>
  <c r="Y6" i="10" s="1"/>
  <c r="AK30" i="3"/>
  <c r="AD6" i="10" s="1"/>
  <c r="L30" i="3"/>
  <c r="Q30" i="3"/>
  <c r="J6" i="10" s="1"/>
  <c r="W30" i="3"/>
  <c r="P6" i="10" s="1"/>
  <c r="AB30" i="3"/>
  <c r="U6" i="10" s="1"/>
  <c r="AG30" i="3"/>
  <c r="AM30" i="3"/>
  <c r="M30" i="3"/>
  <c r="F6" i="10" s="1"/>
  <c r="S30" i="3"/>
  <c r="L6" i="10" s="1"/>
  <c r="X30" i="3"/>
  <c r="AC30" i="3"/>
  <c r="AI30" i="3"/>
  <c r="AN30" i="3"/>
  <c r="O30" i="3"/>
  <c r="T30" i="3"/>
  <c r="Y30" i="3"/>
  <c r="AE30" i="3"/>
  <c r="AJ30" i="3"/>
  <c r="AO30" i="3"/>
  <c r="L20" i="3"/>
  <c r="E2" i="9" s="1"/>
  <c r="P20" i="3"/>
  <c r="I2" i="9" s="1"/>
  <c r="T20" i="3"/>
  <c r="X20" i="3"/>
  <c r="AB20" i="3"/>
  <c r="AF20" i="3"/>
  <c r="Y2" i="9" s="1"/>
  <c r="AJ20" i="3"/>
  <c r="AN20" i="3"/>
  <c r="M20" i="3"/>
  <c r="Q20" i="3"/>
  <c r="U20" i="3"/>
  <c r="Y20" i="3"/>
  <c r="R2" i="9" s="1"/>
  <c r="AC20" i="3"/>
  <c r="V2" i="9" s="1"/>
  <c r="AG20" i="3"/>
  <c r="Z2" i="9" s="1"/>
  <c r="AK20" i="3"/>
  <c r="AO20" i="3"/>
  <c r="N20" i="3"/>
  <c r="V20" i="3"/>
  <c r="AD20" i="3"/>
  <c r="AL20" i="3"/>
  <c r="O20" i="3"/>
  <c r="W20" i="3"/>
  <c r="AE20" i="3"/>
  <c r="AM20" i="3"/>
  <c r="J20" i="3"/>
  <c r="R20" i="3"/>
  <c r="K2" i="9" s="1"/>
  <c r="Z20" i="3"/>
  <c r="AH20" i="3"/>
  <c r="AP20" i="3"/>
  <c r="K20" i="3"/>
  <c r="D2" i="9" s="1"/>
  <c r="S20" i="3"/>
  <c r="AA20" i="3"/>
  <c r="AI20" i="3"/>
  <c r="L24" i="3"/>
  <c r="E6" i="9" s="1"/>
  <c r="P24" i="3"/>
  <c r="T24" i="3"/>
  <c r="X24" i="3"/>
  <c r="AB24" i="3"/>
  <c r="AF24" i="3"/>
  <c r="AJ24" i="3"/>
  <c r="AC6" i="9" s="1"/>
  <c r="AN24" i="3"/>
  <c r="AG6" i="9" s="1"/>
  <c r="M24" i="3"/>
  <c r="F6" i="9" s="1"/>
  <c r="Q24" i="3"/>
  <c r="U24" i="3"/>
  <c r="Y24" i="3"/>
  <c r="R6" i="9" s="1"/>
  <c r="AC24" i="3"/>
  <c r="AG24" i="3"/>
  <c r="AK24" i="3"/>
  <c r="AD6" i="9" s="1"/>
  <c r="AO24" i="3"/>
  <c r="N24" i="3"/>
  <c r="G6" i="9" s="1"/>
  <c r="V24" i="3"/>
  <c r="AD24" i="3"/>
  <c r="AL24" i="3"/>
  <c r="AE6" i="9" s="1"/>
  <c r="O24" i="3"/>
  <c r="H6" i="9" s="1"/>
  <c r="W24" i="3"/>
  <c r="AE24" i="3"/>
  <c r="AM24" i="3"/>
  <c r="AF6" i="9" s="1"/>
  <c r="J24" i="3"/>
  <c r="C6" i="9" s="1"/>
  <c r="R24" i="3"/>
  <c r="Z24" i="3"/>
  <c r="AH24" i="3"/>
  <c r="AP24" i="3"/>
  <c r="AI6" i="9" s="1"/>
  <c r="K24" i="3"/>
  <c r="S24" i="3"/>
  <c r="AA24" i="3"/>
  <c r="AI24" i="3"/>
  <c r="AB6" i="9" s="1"/>
  <c r="M27" i="3"/>
  <c r="Q27" i="3"/>
  <c r="U27" i="3"/>
  <c r="Y27" i="3"/>
  <c r="R3" i="10" s="1"/>
  <c r="AC27" i="3"/>
  <c r="AG27" i="3"/>
  <c r="AK27" i="3"/>
  <c r="AD3" i="10" s="1"/>
  <c r="AO27" i="3"/>
  <c r="AH3" i="10" s="1"/>
  <c r="J27" i="3"/>
  <c r="N27" i="3"/>
  <c r="R27" i="3"/>
  <c r="K27" i="3"/>
  <c r="D3" i="10" s="1"/>
  <c r="S27" i="3"/>
  <c r="X27" i="3"/>
  <c r="AD27" i="3"/>
  <c r="W3" i="10" s="1"/>
  <c r="AI27" i="3"/>
  <c r="AB3" i="10" s="1"/>
  <c r="AN27" i="3"/>
  <c r="L27" i="3"/>
  <c r="T27" i="3"/>
  <c r="Z27" i="3"/>
  <c r="AE27" i="3"/>
  <c r="AJ27" i="3"/>
  <c r="AP27" i="3"/>
  <c r="AI3" i="10" s="1"/>
  <c r="O27" i="3"/>
  <c r="H3" i="10" s="1"/>
  <c r="V27" i="3"/>
  <c r="AA27" i="3"/>
  <c r="T3" i="10" s="1"/>
  <c r="AF27" i="3"/>
  <c r="AL27" i="3"/>
  <c r="AE3" i="10" s="1"/>
  <c r="P27" i="3"/>
  <c r="W27" i="3"/>
  <c r="AB27" i="3"/>
  <c r="U3" i="10" s="1"/>
  <c r="AH27" i="3"/>
  <c r="AA3" i="10" s="1"/>
  <c r="AM27" i="3"/>
  <c r="K21" i="3"/>
  <c r="O21" i="3"/>
  <c r="S21" i="3"/>
  <c r="L3" i="9" s="1"/>
  <c r="W21" i="3"/>
  <c r="AA21" i="3"/>
  <c r="AE21" i="3"/>
  <c r="X3" i="9" s="1"/>
  <c r="AI21" i="3"/>
  <c r="AB3" i="9" s="1"/>
  <c r="AM21" i="3"/>
  <c r="L21" i="3"/>
  <c r="P21" i="3"/>
  <c r="T21" i="3"/>
  <c r="M3" i="9" s="1"/>
  <c r="X21" i="3"/>
  <c r="AB21" i="3"/>
  <c r="AF21" i="3"/>
  <c r="Y3" i="9" s="1"/>
  <c r="AJ21" i="3"/>
  <c r="AC3" i="9" s="1"/>
  <c r="AN21" i="3"/>
  <c r="M21" i="3"/>
  <c r="U21" i="3"/>
  <c r="N3" i="9" s="1"/>
  <c r="AC21" i="3"/>
  <c r="V3" i="9" s="1"/>
  <c r="AK21" i="3"/>
  <c r="N21" i="3"/>
  <c r="V21" i="3"/>
  <c r="O3" i="9" s="1"/>
  <c r="AD21" i="3"/>
  <c r="W3" i="9" s="1"/>
  <c r="AL21" i="3"/>
  <c r="Q21" i="3"/>
  <c r="J3" i="9" s="1"/>
  <c r="Y21" i="3"/>
  <c r="R3" i="9" s="1"/>
  <c r="AG21" i="3"/>
  <c r="Z3" i="9" s="1"/>
  <c r="AO21" i="3"/>
  <c r="J21" i="3"/>
  <c r="R21" i="3"/>
  <c r="Z21" i="3"/>
  <c r="S3" i="9" s="1"/>
  <c r="AH21" i="3"/>
  <c r="AP21" i="3"/>
  <c r="F4" i="10"/>
  <c r="N4" i="10"/>
  <c r="V4" i="10"/>
  <c r="AD4" i="10"/>
  <c r="G4" i="10"/>
  <c r="O4" i="10"/>
  <c r="W4" i="10"/>
  <c r="AE4" i="10"/>
  <c r="H4" i="10"/>
  <c r="P4" i="10"/>
  <c r="X4" i="10"/>
  <c r="AF4" i="10"/>
  <c r="I4" i="10"/>
  <c r="Q4" i="10"/>
  <c r="Y4" i="10"/>
  <c r="AG4" i="10"/>
  <c r="B4" i="10"/>
  <c r="J4" i="10"/>
  <c r="R4" i="10"/>
  <c r="Z4" i="10"/>
  <c r="AH4" i="10"/>
  <c r="C4" i="10"/>
  <c r="K4" i="10"/>
  <c r="S4" i="10"/>
  <c r="AA4" i="10"/>
  <c r="AI4" i="10"/>
  <c r="D4" i="10"/>
  <c r="L4" i="10"/>
  <c r="T4" i="10"/>
  <c r="AB4" i="10"/>
  <c r="E4" i="10"/>
  <c r="M4" i="10"/>
  <c r="U4" i="10"/>
  <c r="AC4" i="10"/>
  <c r="T2" i="10"/>
  <c r="AB2" i="10"/>
  <c r="AC2" i="10"/>
  <c r="AD2" i="10"/>
  <c r="W2" i="10"/>
  <c r="AE2" i="10"/>
  <c r="P2" i="10"/>
  <c r="X2" i="10"/>
  <c r="AF2" i="10"/>
  <c r="AG2" i="10"/>
  <c r="B2" i="10"/>
  <c r="J2" i="10"/>
  <c r="R2" i="10"/>
  <c r="Z2" i="10"/>
  <c r="AH2" i="10"/>
  <c r="C2" i="10"/>
  <c r="K2" i="10"/>
  <c r="S2" i="10"/>
  <c r="AI2" i="10"/>
  <c r="F11" i="3"/>
  <c r="B6" i="9"/>
  <c r="J6" i="9"/>
  <c r="Z6" i="9"/>
  <c r="AH6" i="9"/>
  <c r="K6" i="9"/>
  <c r="S6" i="9"/>
  <c r="AA6" i="9"/>
  <c r="D6" i="9"/>
  <c r="L6" i="9"/>
  <c r="T6" i="9"/>
  <c r="M6" i="9"/>
  <c r="U6" i="9"/>
  <c r="N6" i="9"/>
  <c r="V6" i="9"/>
  <c r="O6" i="9"/>
  <c r="W6" i="9"/>
  <c r="P6" i="9"/>
  <c r="X6" i="9"/>
  <c r="I6" i="9"/>
  <c r="Q6" i="9"/>
  <c r="Y6" i="9"/>
  <c r="F12" i="3"/>
  <c r="F2" i="9"/>
  <c r="N2" i="9"/>
  <c r="AD2" i="9"/>
  <c r="G2" i="9"/>
  <c r="O2" i="9"/>
  <c r="W2" i="9"/>
  <c r="AE2" i="9"/>
  <c r="H2" i="9"/>
  <c r="P2" i="9"/>
  <c r="X2" i="9"/>
  <c r="AF2" i="9"/>
  <c r="Q2" i="9"/>
  <c r="AG2" i="9"/>
  <c r="B2" i="9"/>
  <c r="J2" i="9"/>
  <c r="AH2" i="9"/>
  <c r="C2" i="9"/>
  <c r="S2" i="9"/>
  <c r="AA2" i="9"/>
  <c r="AI2" i="9"/>
  <c r="L2" i="9"/>
  <c r="T2" i="9"/>
  <c r="AB2" i="9"/>
  <c r="M2" i="9"/>
  <c r="U2" i="9"/>
  <c r="AC2" i="9"/>
  <c r="F18" i="3"/>
  <c r="H4" i="9"/>
  <c r="P4" i="9"/>
  <c r="X4" i="9"/>
  <c r="AF4" i="9"/>
  <c r="I4" i="9"/>
  <c r="Q4" i="9"/>
  <c r="Y4" i="9"/>
  <c r="AG4" i="9"/>
  <c r="B4" i="9"/>
  <c r="J4" i="9"/>
  <c r="R4" i="9"/>
  <c r="Z4" i="9"/>
  <c r="AH4" i="9"/>
  <c r="C4" i="9"/>
  <c r="K4" i="9"/>
  <c r="S4" i="9"/>
  <c r="AA4" i="9"/>
  <c r="AI4" i="9"/>
  <c r="D4" i="9"/>
  <c r="L4" i="9"/>
  <c r="T4" i="9"/>
  <c r="AB4" i="9"/>
  <c r="E4" i="9"/>
  <c r="M4" i="9"/>
  <c r="U4" i="9"/>
  <c r="AC4" i="9"/>
  <c r="F4" i="9"/>
  <c r="N4" i="9"/>
  <c r="V4" i="9"/>
  <c r="AD4" i="9"/>
  <c r="G4" i="9"/>
  <c r="O4" i="9"/>
  <c r="W4" i="9"/>
  <c r="AE4" i="9"/>
  <c r="H2" i="17"/>
  <c r="P2" i="17"/>
  <c r="X2" i="17"/>
  <c r="AF2" i="17"/>
  <c r="G2" i="17"/>
  <c r="O2" i="17"/>
  <c r="W2" i="17"/>
  <c r="AE2" i="17"/>
  <c r="I2" i="17"/>
  <c r="Q2" i="17"/>
  <c r="Y2" i="17"/>
  <c r="AG2" i="17"/>
  <c r="B2" i="17"/>
  <c r="J2" i="17"/>
  <c r="R2" i="17"/>
  <c r="Z2" i="17"/>
  <c r="AH2" i="17"/>
  <c r="C2" i="17"/>
  <c r="K2" i="17"/>
  <c r="S2" i="17"/>
  <c r="AA2" i="17"/>
  <c r="AI2" i="17"/>
  <c r="D2" i="17"/>
  <c r="L2" i="17"/>
  <c r="T2" i="17"/>
  <c r="AB2" i="17"/>
  <c r="E2" i="17"/>
  <c r="M2" i="17"/>
  <c r="U2" i="17"/>
  <c r="AC2" i="17"/>
  <c r="F2" i="17"/>
  <c r="N2" i="17"/>
  <c r="V2" i="17"/>
  <c r="AD2" i="17"/>
  <c r="E3" i="17"/>
  <c r="M3" i="17"/>
  <c r="U3" i="17"/>
  <c r="AC3" i="17"/>
  <c r="L3" i="17"/>
  <c r="T3" i="17"/>
  <c r="AB3" i="17"/>
  <c r="F3" i="17"/>
  <c r="N3" i="17"/>
  <c r="V3" i="17"/>
  <c r="AD3" i="17"/>
  <c r="G3" i="17"/>
  <c r="O3" i="17"/>
  <c r="W3" i="17"/>
  <c r="AE3" i="17"/>
  <c r="H3" i="17"/>
  <c r="P3" i="17"/>
  <c r="X3" i="17"/>
  <c r="AF3" i="17"/>
  <c r="D3" i="17"/>
  <c r="I3" i="17"/>
  <c r="Q3" i="17"/>
  <c r="Y3" i="17"/>
  <c r="AG3" i="17"/>
  <c r="B3" i="17"/>
  <c r="J3" i="17"/>
  <c r="R3" i="17"/>
  <c r="Z3" i="17"/>
  <c r="AH3" i="17"/>
  <c r="C3" i="17"/>
  <c r="K3" i="17"/>
  <c r="S3" i="17"/>
  <c r="AA3" i="17"/>
  <c r="AI3" i="17"/>
  <c r="D6" i="17"/>
  <c r="L6" i="17"/>
  <c r="T6" i="17"/>
  <c r="AB6" i="17"/>
  <c r="E6" i="17"/>
  <c r="M6" i="17"/>
  <c r="U6" i="17"/>
  <c r="AC6" i="17"/>
  <c r="K6" i="17"/>
  <c r="AI6" i="17"/>
  <c r="F6" i="17"/>
  <c r="N6" i="17"/>
  <c r="V6" i="17"/>
  <c r="AD6" i="17"/>
  <c r="G6" i="17"/>
  <c r="O6" i="17"/>
  <c r="W6" i="17"/>
  <c r="AE6" i="17"/>
  <c r="H6" i="17"/>
  <c r="P6" i="17"/>
  <c r="X6" i="17"/>
  <c r="AF6" i="17"/>
  <c r="AA6" i="17"/>
  <c r="I6" i="17"/>
  <c r="Q6" i="17"/>
  <c r="Y6" i="17"/>
  <c r="AG6" i="17"/>
  <c r="C6" i="17"/>
  <c r="S6" i="17"/>
  <c r="B6" i="17"/>
  <c r="J6" i="17"/>
  <c r="R6" i="17"/>
  <c r="Z6" i="17"/>
  <c r="AH6" i="17"/>
  <c r="F9" i="3"/>
  <c r="G5" i="17"/>
  <c r="O5" i="17"/>
  <c r="W5" i="17"/>
  <c r="AE5" i="17"/>
  <c r="H5" i="17"/>
  <c r="P5" i="17"/>
  <c r="X5" i="17"/>
  <c r="AF5" i="17"/>
  <c r="N5" i="17"/>
  <c r="AD5" i="17"/>
  <c r="I5" i="17"/>
  <c r="Q5" i="17"/>
  <c r="Y5" i="17"/>
  <c r="AG5" i="17"/>
  <c r="B5" i="17"/>
  <c r="J5" i="17"/>
  <c r="R5" i="17"/>
  <c r="Z5" i="17"/>
  <c r="AH5" i="17"/>
  <c r="C5" i="17"/>
  <c r="K5" i="17"/>
  <c r="S5" i="17"/>
  <c r="AA5" i="17"/>
  <c r="AI5" i="17"/>
  <c r="D5" i="17"/>
  <c r="L5" i="17"/>
  <c r="T5" i="17"/>
  <c r="AB5" i="17"/>
  <c r="F5" i="17"/>
  <c r="V5" i="17"/>
  <c r="E5" i="17"/>
  <c r="M5" i="17"/>
  <c r="U5" i="17"/>
  <c r="AC5" i="17"/>
  <c r="I3" i="10"/>
  <c r="Q3" i="10"/>
  <c r="Y3" i="10"/>
  <c r="AG3" i="10"/>
  <c r="B3" i="10"/>
  <c r="J3" i="10"/>
  <c r="Z3" i="10"/>
  <c r="C3" i="10"/>
  <c r="K3" i="10"/>
  <c r="S3" i="10"/>
  <c r="L3" i="10"/>
  <c r="E3" i="10"/>
  <c r="M3" i="10"/>
  <c r="AC3" i="10"/>
  <c r="F3" i="10"/>
  <c r="N3" i="10"/>
  <c r="V3" i="10"/>
  <c r="G3" i="10"/>
  <c r="O3" i="10"/>
  <c r="P3" i="10"/>
  <c r="X3" i="10"/>
  <c r="AF3" i="10"/>
  <c r="F8" i="3"/>
  <c r="B6" i="10"/>
  <c r="O6" i="10"/>
  <c r="AE6" i="10"/>
  <c r="Q6" i="10"/>
  <c r="AG6" i="10"/>
  <c r="S6" i="10"/>
  <c r="AI6" i="10"/>
  <c r="E6" i="10"/>
  <c r="W6" i="10"/>
  <c r="I6" i="10"/>
  <c r="M6" i="10"/>
  <c r="AC6" i="10"/>
  <c r="AF6" i="10"/>
  <c r="AH6" i="10"/>
  <c r="AB6" i="10"/>
  <c r="T6" i="10"/>
  <c r="V6" i="10"/>
  <c r="X6" i="10"/>
  <c r="Z6" i="10"/>
  <c r="R6" i="10"/>
  <c r="H6" i="10"/>
  <c r="N6" i="10"/>
  <c r="D6" i="10"/>
  <c r="F14" i="3"/>
  <c r="C3" i="9"/>
  <c r="K3" i="9"/>
  <c r="AA3" i="9"/>
  <c r="AI3" i="9"/>
  <c r="D3" i="9"/>
  <c r="T3" i="9"/>
  <c r="E3" i="9"/>
  <c r="U3" i="9"/>
  <c r="F3" i="9"/>
  <c r="AD3" i="9"/>
  <c r="G3" i="9"/>
  <c r="AE3" i="9"/>
  <c r="H3" i="9"/>
  <c r="P3" i="9"/>
  <c r="AF3" i="9"/>
  <c r="I3" i="9"/>
  <c r="Q3" i="9"/>
  <c r="AG3" i="9"/>
  <c r="B3" i="9"/>
  <c r="AH3" i="9"/>
  <c r="L15" i="3" l="1"/>
  <c r="P15" i="3"/>
  <c r="I3" i="8" s="1"/>
  <c r="T15" i="3"/>
  <c r="X15" i="3"/>
  <c r="Q3" i="8" s="1"/>
  <c r="AB15" i="3"/>
  <c r="AF15" i="3"/>
  <c r="AJ15" i="3"/>
  <c r="AC3" i="8" s="1"/>
  <c r="AN15" i="3"/>
  <c r="AG3" i="8" s="1"/>
  <c r="AI15" i="3"/>
  <c r="M15" i="3"/>
  <c r="Q15" i="3"/>
  <c r="U15" i="3"/>
  <c r="N3" i="8" s="1"/>
  <c r="Y15" i="3"/>
  <c r="AC15" i="3"/>
  <c r="AG15" i="3"/>
  <c r="Z3" i="8" s="1"/>
  <c r="AK15" i="3"/>
  <c r="AD3" i="8" s="1"/>
  <c r="AO15" i="3"/>
  <c r="J15" i="3"/>
  <c r="N15" i="3"/>
  <c r="R15" i="3"/>
  <c r="K3" i="8" s="1"/>
  <c r="V15" i="3"/>
  <c r="Z15" i="3"/>
  <c r="AD15" i="3"/>
  <c r="W3" i="8" s="1"/>
  <c r="AH15" i="3"/>
  <c r="AA3" i="8" s="1"/>
  <c r="AL15" i="3"/>
  <c r="AP15" i="3"/>
  <c r="K15" i="3"/>
  <c r="D3" i="8" s="1"/>
  <c r="O15" i="3"/>
  <c r="H3" i="8" s="1"/>
  <c r="S15" i="3"/>
  <c r="W15" i="3"/>
  <c r="AA15" i="3"/>
  <c r="T3" i="8" s="1"/>
  <c r="AE15" i="3"/>
  <c r="X3" i="8" s="1"/>
  <c r="AM15" i="3"/>
  <c r="C3" i="8"/>
  <c r="S3" i="8"/>
  <c r="AI3" i="8"/>
  <c r="L3" i="8"/>
  <c r="AB3" i="8"/>
  <c r="E3" i="8"/>
  <c r="M3" i="8"/>
  <c r="U3" i="8"/>
  <c r="F3" i="8"/>
  <c r="V3" i="8"/>
  <c r="G3" i="8"/>
  <c r="O3" i="8"/>
  <c r="AE3" i="8"/>
  <c r="P3" i="8"/>
  <c r="AF3" i="8"/>
  <c r="Y3" i="8"/>
  <c r="B3" i="8"/>
  <c r="J3" i="8"/>
  <c r="R3" i="8"/>
  <c r="AH3" i="8"/>
  <c r="E3" i="2"/>
  <c r="M3" i="2"/>
  <c r="U3" i="2"/>
  <c r="AC3" i="2"/>
  <c r="F3" i="2"/>
  <c r="N3" i="2"/>
  <c r="V3" i="2"/>
  <c r="AD3" i="2"/>
  <c r="G3" i="2"/>
  <c r="O3" i="2"/>
  <c r="W3" i="2"/>
  <c r="AE3" i="2"/>
  <c r="H3" i="2"/>
  <c r="P3" i="2"/>
  <c r="X3" i="2"/>
  <c r="AF3" i="2"/>
  <c r="I3" i="2"/>
  <c r="Q3" i="2"/>
  <c r="Y3" i="2"/>
  <c r="AG3" i="2"/>
  <c r="D3" i="2"/>
  <c r="L3" i="2"/>
  <c r="T3" i="2"/>
  <c r="B3" i="2"/>
  <c r="J3" i="2"/>
  <c r="R3" i="2"/>
  <c r="Z3" i="2"/>
  <c r="AH3" i="2"/>
  <c r="C3" i="2"/>
  <c r="K3" i="2"/>
  <c r="S3" i="2"/>
  <c r="AA3" i="2"/>
  <c r="AI3" i="2"/>
  <c r="AB3" i="2"/>
  <c r="H5" i="2"/>
  <c r="P5" i="2"/>
  <c r="X5" i="2"/>
  <c r="AF5" i="2"/>
  <c r="I5" i="2"/>
  <c r="Q5" i="2"/>
  <c r="Y5" i="2"/>
  <c r="AG5" i="2"/>
  <c r="B5" i="2"/>
  <c r="J5" i="2"/>
  <c r="R5" i="2"/>
  <c r="Z5" i="2"/>
  <c r="AH5" i="2"/>
  <c r="C5" i="2"/>
  <c r="K5" i="2"/>
  <c r="S5" i="2"/>
  <c r="AA5" i="2"/>
  <c r="AI5" i="2"/>
  <c r="D5" i="2"/>
  <c r="L5" i="2"/>
  <c r="T5" i="2"/>
  <c r="AB5" i="2"/>
  <c r="E5" i="2"/>
  <c r="M5" i="2"/>
  <c r="U5" i="2"/>
  <c r="AC5" i="2"/>
  <c r="F5" i="2"/>
  <c r="N5" i="2"/>
  <c r="V5" i="2"/>
  <c r="AD5" i="2"/>
  <c r="G5" i="2"/>
  <c r="O5" i="2"/>
  <c r="W5" i="2"/>
  <c r="AE5" i="2"/>
  <c r="D6" i="8"/>
  <c r="L6" i="8"/>
  <c r="T6" i="8"/>
  <c r="AB6" i="8"/>
  <c r="E6" i="8"/>
  <c r="M6" i="8"/>
  <c r="U6" i="8"/>
  <c r="AC6" i="8"/>
  <c r="F6" i="8"/>
  <c r="N6" i="8"/>
  <c r="V6" i="8"/>
  <c r="AD6" i="8"/>
  <c r="G6" i="8"/>
  <c r="O6" i="8"/>
  <c r="W6" i="8"/>
  <c r="AE6" i="8"/>
  <c r="H6" i="8"/>
  <c r="P6" i="8"/>
  <c r="X6" i="8"/>
  <c r="AF6" i="8"/>
  <c r="I6" i="8"/>
  <c r="Q6" i="8"/>
  <c r="Y6" i="8"/>
  <c r="AG6" i="8"/>
  <c r="B6" i="8"/>
  <c r="J6" i="8"/>
  <c r="R6" i="8"/>
  <c r="Z6" i="8"/>
  <c r="AH6" i="8"/>
  <c r="C6" i="8"/>
  <c r="K6" i="8"/>
  <c r="S6" i="8"/>
  <c r="AA6" i="8"/>
  <c r="AI6" i="8"/>
  <c r="G2" i="2"/>
  <c r="W2" i="2"/>
  <c r="H2" i="2"/>
  <c r="P2" i="2"/>
  <c r="X2" i="2"/>
  <c r="AF2" i="2"/>
  <c r="O2" i="2"/>
  <c r="I2" i="2"/>
  <c r="Q2" i="2"/>
  <c r="Y2" i="2"/>
  <c r="AG2" i="2"/>
  <c r="J2" i="2"/>
  <c r="R2" i="2"/>
  <c r="Z2" i="2"/>
  <c r="AH2" i="2"/>
  <c r="C2" i="2"/>
  <c r="K2" i="2"/>
  <c r="S2" i="2"/>
  <c r="AA2" i="2"/>
  <c r="AI2" i="2"/>
  <c r="D2" i="2"/>
  <c r="L2" i="2"/>
  <c r="T2" i="2"/>
  <c r="AB2" i="2"/>
  <c r="B2" i="2"/>
  <c r="AE2" i="2"/>
  <c r="E2" i="2"/>
  <c r="M2" i="2"/>
  <c r="U2" i="2"/>
  <c r="AC2" i="2"/>
  <c r="F2" i="2"/>
  <c r="N2" i="2"/>
  <c r="V2" i="2"/>
  <c r="AD2" i="2"/>
  <c r="D6" i="2"/>
  <c r="H6" i="2"/>
  <c r="P6" i="2"/>
  <c r="X6" i="2"/>
  <c r="AF6" i="2"/>
  <c r="I6" i="2"/>
  <c r="Q6" i="2"/>
  <c r="Y6" i="2"/>
  <c r="AG6" i="2"/>
  <c r="J6" i="2"/>
  <c r="R6" i="2"/>
  <c r="Z6" i="2"/>
  <c r="AH6" i="2"/>
  <c r="B6" i="2"/>
  <c r="K6" i="2"/>
  <c r="S6" i="2"/>
  <c r="AA6" i="2"/>
  <c r="AI6" i="2"/>
  <c r="C6" i="2"/>
  <c r="L6" i="2"/>
  <c r="T6" i="2"/>
  <c r="AB6" i="2"/>
  <c r="E6" i="2"/>
  <c r="M6" i="2"/>
  <c r="U6" i="2"/>
  <c r="AC6" i="2"/>
  <c r="F6" i="2"/>
  <c r="N6" i="2"/>
  <c r="V6" i="2"/>
  <c r="AD6" i="2"/>
  <c r="G6" i="2"/>
  <c r="O6" i="2"/>
  <c r="W6" i="2"/>
  <c r="AE6" i="2"/>
  <c r="S2" i="8"/>
  <c r="L2" i="8"/>
  <c r="E2" i="8"/>
  <c r="B2" i="8"/>
  <c r="N2" i="8"/>
  <c r="AA2" i="8"/>
  <c r="T2" i="8"/>
  <c r="M2" i="8"/>
  <c r="AD2" i="8"/>
  <c r="AI2" i="8"/>
  <c r="U2" i="8"/>
  <c r="H2" i="8"/>
  <c r="F2" i="8"/>
  <c r="W2" i="8"/>
  <c r="P2" i="8"/>
  <c r="I2" i="8"/>
  <c r="R2" i="8"/>
  <c r="AB2" i="8"/>
  <c r="K2" i="8"/>
  <c r="D2" i="8"/>
  <c r="AC2" i="8"/>
  <c r="AG2" i="8"/>
  <c r="AH2" i="8"/>
  <c r="AE2" i="8"/>
  <c r="X2" i="8"/>
  <c r="Q2" i="8"/>
  <c r="C2" i="8"/>
  <c r="J2" i="8"/>
  <c r="O2" i="8"/>
  <c r="V2" i="8"/>
  <c r="G2" i="8"/>
  <c r="Z2" i="8"/>
  <c r="AF2" i="8"/>
  <c r="Y2" i="8"/>
</calcChain>
</file>

<file path=xl/sharedStrings.xml><?xml version="1.0" encoding="utf-8"?>
<sst xmlns="http://schemas.openxmlformats.org/spreadsheetml/2006/main" count="1268" uniqueCount="599">
  <si>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</si>
  <si>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</si>
  <si>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</si>
  <si>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</si>
  <si>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</si>
  <si>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</si>
  <si>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</si>
  <si>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</si>
  <si>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</si>
  <si>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</si>
  <si>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</si>
  <si>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</si>
  <si>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</si>
  <si>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</si>
  <si>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</si>
  <si>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</si>
  <si>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</si>
  <si>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</si>
  <si>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</si>
  <si>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</si>
  <si>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</si>
  <si>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</si>
  <si>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</si>
  <si>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</si>
  <si>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</si>
  <si>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</si>
  <si>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</si>
  <si>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</si>
  <si>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</si>
  <si>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</si>
  <si>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</si>
  <si>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</si>
  <si>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</si>
  <si>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</si>
  <si>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</si>
  <si>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</si>
  <si>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</si>
  <si>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</si>
  <si>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</si>
  <si>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</si>
  <si>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</si>
  <si>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</si>
  <si>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</si>
  <si>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</si>
  <si>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</si>
  <si>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</si>
  <si>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</si>
  <si>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</si>
  <si>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</si>
  <si>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</si>
  <si>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</si>
  <si>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</si>
  <si>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</si>
  <si>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</si>
  <si>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</si>
  <si>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</si>
  <si>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</si>
  <si>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</si>
  <si>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</si>
  <si>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</si>
  <si>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</si>
  <si>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</si>
  <si>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</si>
  <si>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</si>
  <si>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</si>
  <si>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</si>
  <si>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</si>
  <si>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</si>
  <si>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</si>
  <si>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</si>
  <si>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</si>
  <si>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</si>
  <si>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</si>
  <si>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</si>
  <si>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</si>
  <si>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</si>
  <si>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</si>
  <si>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</si>
  <si>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</si>
  <si>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</si>
  <si>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</si>
  <si>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</si>
  <si>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</si>
  <si>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</si>
  <si>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</si>
  <si>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</si>
  <si>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</si>
  <si>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</si>
  <si>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</si>
  <si>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</si>
  <si>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</si>
  <si>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</si>
  <si>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</si>
  <si>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</si>
  <si>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</si>
  <si>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</si>
  <si>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</si>
  <si>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</si>
  <si>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40. Light-Duty Vehicle Stock by Technology Type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</si>
  <si>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</si>
  <si>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</si>
  <si>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</si>
  <si>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</si>
  <si>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</si>
  <si>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</si>
  <si>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</si>
  <si>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</si>
  <si>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</si>
  <si>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</si>
  <si>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</si>
  <si>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</si>
  <si>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</si>
  <si>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</si>
  <si>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</si>
  <si>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</si>
  <si>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</si>
  <si>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</si>
  <si>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</si>
  <si>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</si>
  <si>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</si>
  <si>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</si>
  <si>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</si>
  <si>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</si>
  <si>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</si>
  <si>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</si>
  <si>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</si>
  <si>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Transportation Board, Annual Reports R-1 Selected Schedules and Complete Annual Reports; U.S. Department of Defense,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</si>
  <si>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</si>
  <si>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</si>
  <si>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</si>
  <si>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</si>
  <si>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</si>
  <si>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</si>
  <si>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</si>
  <si>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</si>
  <si>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</si>
  <si>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</si>
  <si>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</si>
  <si>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</si>
  <si>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</si>
  <si>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</si>
  <si>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</si>
  <si>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</si>
  <si>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</si>
  <si>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</si>
  <si>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</si>
  <si>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</si>
  <si>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</si>
  <si>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</si>
  <si>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</si>
  <si>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</si>
  <si>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</si>
  <si>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</si>
  <si>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</si>
  <si>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</si>
  <si>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</si>
  <si>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</si>
  <si>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</si>
  <si>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</si>
  <si>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</si>
  <si>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</si>
  <si>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</si>
  <si>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</si>
  <si>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</si>
  <si>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</si>
  <si>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</si>
  <si>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</si>
  <si>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</si>
  <si>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</si>
  <si>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</si>
  <si>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</si>
  <si>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</si>
  <si>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</si>
  <si>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</si>
  <si>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</si>
  <si>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</si>
  <si>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</si>
  <si>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</si>
  <si>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</si>
  <si>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</si>
  <si>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</si>
  <si>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</si>
  <si>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</si>
  <si>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</si>
  <si>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</si>
  <si>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</si>
  <si>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</si>
  <si>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</si>
  <si>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</si>
  <si>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</si>
  <si>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</si>
  <si>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</si>
  <si>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</si>
  <si>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</si>
  <si>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</si>
  <si>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</si>
  <si>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</si>
  <si>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</si>
  <si>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</si>
  <si>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</si>
  <si>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</si>
  <si>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</si>
  <si>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</si>
  <si>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</si>
  <si>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</si>
  <si>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</si>
  <si>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</si>
  <si>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</si>
  <si>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</si>
  <si>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</si>
  <si>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</si>
  <si>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</si>
  <si>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</si>
  <si>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</si>
  <si>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</si>
  <si>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</si>
  <si>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</si>
  <si>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</si>
  <si>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</si>
  <si>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</si>
  <si>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</si>
  <si>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</si>
  <si>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</si>
  <si>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</si>
  <si>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</si>
  <si>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</si>
  <si>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</si>
  <si>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</si>
  <si>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</si>
  <si>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</si>
  <si>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</si>
  <si>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</si>
  <si>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</si>
  <si>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</si>
  <si>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</si>
  <si>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</si>
  <si>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</si>
  <si>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</si>
  <si>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</si>
  <si>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</si>
  <si>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</si>
  <si>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</si>
  <si>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</si>
  <si>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</si>
  <si>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</si>
  <si>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</si>
  <si>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</si>
  <si>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</si>
  <si>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</si>
  <si>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</si>
  <si>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</si>
  <si>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</si>
  <si>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</si>
  <si>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</si>
  <si>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</si>
  <si>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</si>
  <si>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</si>
  <si>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</si>
  <si>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</si>
  <si>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</si>
  <si>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</si>
  <si>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</si>
  <si>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</si>
  <si>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</si>
  <si>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</si>
  <si>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</si>
  <si>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</si>
  <si>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</si>
  <si>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</si>
  <si>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</si>
  <si>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</si>
  <si>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</si>
  <si>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</si>
  <si>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</si>
  <si>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</si>
  <si>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</si>
  <si>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</si>
  <si>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</si>
  <si>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</si>
  <si>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</si>
  <si>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</si>
  <si>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</si>
  <si>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</si>
  <si>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</si>
  <si>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</si>
  <si>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</si>
  <si>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</si>
  <si>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</si>
  <si>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</si>
  <si>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</si>
  <si>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</si>
  <si>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</si>
  <si>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</si>
  <si>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</si>
  <si>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</si>
  <si>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</si>
  <si>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</si>
  <si>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</si>
  <si>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</si>
  <si>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</si>
  <si>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</si>
  <si>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</si>
  <si>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</si>
  <si>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</si>
  <si>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</si>
  <si>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</si>
  <si>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</si>
  <si>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</si>
  <si>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</si>
  <si>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</si>
  <si>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</si>
  <si>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</si>
  <si>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</si>
  <si>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</si>
  <si>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</si>
  <si>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</si>
  <si>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</si>
  <si>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</si>
  <si>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</si>
  <si>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</si>
  <si>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</si>
  <si>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</si>
  <si>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</si>
  <si>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</si>
  <si>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</si>
  <si>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</si>
  <si>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</si>
  <si>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</si>
  <si>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</si>
  <si>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</si>
  <si>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</si>
  <si>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</si>
  <si>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</si>
  <si>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</si>
  <si>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</si>
  <si>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</si>
  <si>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</si>
  <si>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</si>
  <si>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</si>
  <si>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</si>
  <si>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</si>
  <si>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</si>
  <si>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</si>
  <si>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</si>
  <si>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</si>
  <si>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</si>
  <si>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</si>
  <si>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</si>
  <si>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</si>
  <si>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</si>
  <si>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</si>
  <si>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</si>
  <si>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</si>
  <si>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</si>
  <si>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</si>
  <si>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</si>
  <si>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</si>
  <si>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</si>
  <si>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</si>
  <si>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</si>
  <si>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</si>
  <si>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</si>
  <si>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</si>
  <si>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</si>
  <si>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</si>
  <si>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</si>
  <si>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</si>
  <si>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</si>
  <si>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</si>
  <si>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</si>
  <si>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</si>
  <si>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</si>
  <si>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</si>
  <si>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</si>
  <si>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</si>
  <si>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</si>
  <si>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</si>
  <si>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</si>
  <si>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</si>
  <si>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</si>
  <si>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</si>
  <si>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</si>
  <si>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</si>
  <si>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</si>
  <si>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</si>
  <si>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</si>
  <si>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</si>
  <si>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</si>
  <si>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</si>
  <si>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</si>
  <si>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</si>
  <si>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</si>
  <si>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</si>
  <si>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</si>
  <si>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</si>
  <si>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</si>
  <si>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</si>
  <si>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</si>
  <si>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</si>
  <si>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</si>
  <si>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</si>
  <si>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</si>
  <si>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</si>
  <si>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</si>
  <si>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</si>
  <si>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</si>
  <si>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</si>
  <si>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</si>
  <si>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</si>
  <si>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</si>
  <si>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</si>
  <si>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</si>
  <si>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</si>
  <si>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</si>
  <si>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</si>
  <si>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</si>
  <si>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</si>
  <si>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</si>
  <si>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</si>
  <si>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</si>
  <si>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</si>
  <si>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</si>
  <si>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</si>
  <si>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</si>
  <si>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</si>
  <si>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</si>
  <si>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</si>
  <si>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</si>
  <si>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</si>
  <si>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</si>
  <si>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</si>
  <si>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</si>
  <si>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</si>
  <si>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</si>
  <si>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</si>
  <si>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</si>
  <si>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</si>
  <si>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</si>
  <si>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</si>
  <si>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</si>
  <si>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</si>
  <si>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</si>
  <si>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</si>
  <si>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</si>
  <si>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</si>
  <si>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</si>
  <si>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</si>
  <si>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</si>
  <si>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</si>
  <si>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</si>
  <si>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</si>
  <si>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</si>
  <si>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</si>
  <si>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</si>
  <si>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</si>
  <si>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</si>
  <si>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</si>
  <si>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</si>
  <si>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</si>
  <si>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</si>
  <si>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</si>
  <si>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</si>
  <si>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</si>
  <si>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</si>
  <si>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</si>
  <si>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</si>
  <si>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</si>
  <si>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</si>
  <si>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</si>
  <si>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</si>
  <si>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</si>
  <si>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</si>
  <si>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</si>
  <si>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</si>
  <si>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</si>
  <si>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</si>
  <si>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</si>
  <si>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</si>
  <si>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</si>
  <si>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</si>
  <si>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</si>
  <si>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</si>
  <si>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ref2018.d121317a</t>
  </si>
  <si>
    <t>Annual Energy Outlook 2018</t>
  </si>
  <si>
    <t>ref2018</t>
  </si>
  <si>
    <t>d121317a</t>
  </si>
  <si>
    <t xml:space="preserve"> February 2018</t>
  </si>
  <si>
    <t>2017-</t>
  </si>
  <si>
    <t xml:space="preserve">   300 Mile Electric Vehicle</t>
  </si>
  <si>
    <t xml:space="preserve">   Sources:  2016 values derived using:  U.S. Energy Information Administration (EIA), Describing Current and</t>
  </si>
  <si>
    <t>Potential Markets for Alternative-Fuel Vehicles, 1996; EIA, Alternatives to Traditional Transportation</t>
  </si>
  <si>
    <t>Fuels 2009 (Part II - User and Fuel Data); Federal Highway Administration, Highway Statistics 2015; Oak Ridge</t>
  </si>
  <si>
    <t>National Laboratory, Transportation Energy Data Book:  Edition 36; IHS Markit Polk, National Vehicle Population</t>
  </si>
  <si>
    <t>Profile, various years; IHS Markit Polk, Trucking Industry Profile, various years; and EIA, AEO2018 National Energy</t>
  </si>
  <si>
    <t>Modeling System run ref2018.d121317a.  2017 and projections:  EIA, AEO2018 National Energy Modeling System</t>
  </si>
  <si>
    <t>run ref2018.d121317a.</t>
  </si>
  <si>
    <t xml:space="preserve">   Sources:  2016 values derived using:  Oak Ridge National Laboratory, Transportation Energy Data</t>
  </si>
  <si>
    <t>Book:  Edition 36; U.S. Department of Commerce, Bureau of the Census, "Vehicle Inventory and Use Survey," EC02TV;</t>
  </si>
  <si>
    <t>Federal Highway Administration, Highway Statistics 2015; U.S. Department of Transportation, Surface</t>
  </si>
  <si>
    <t>U.S. Army Corps of Engineers, 2015 Waterborne Commerce in the United States, Part 5; and U.S. Energy Information</t>
  </si>
  <si>
    <t>Administration (EIA), AEO2018 National Energy Modeling System run ref2018.d121317a.  2017:  EIA,</t>
  </si>
  <si>
    <t>Short-Term Energy Outlook, October 2017 and EIA, AEO2018 National Energy Modeling System run ref2018.d121317a.</t>
  </si>
  <si>
    <t>Projections:  EIA, AEO2018 National Energy Modeling System run ref2018.d121317a.</t>
  </si>
  <si>
    <t>ref2017.d120816a</t>
  </si>
  <si>
    <t>Annual Energy Outlook 2017</t>
  </si>
  <si>
    <t>ref2017</t>
  </si>
  <si>
    <t>d120816a</t>
  </si>
  <si>
    <t xml:space="preserve"> January 2017</t>
  </si>
  <si>
    <t>TST000</t>
  </si>
  <si>
    <t>39. Light-Duty Vehicle Sales by Technology Type</t>
  </si>
  <si>
    <t>(thousands)</t>
  </si>
  <si>
    <t>2016-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</si>
  <si>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</si>
  <si>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</si>
  <si>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</si>
  <si>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</si>
  <si>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</si>
  <si>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</si>
  <si>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</si>
  <si>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</si>
  <si>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</si>
  <si>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</si>
  <si>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</si>
  <si>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</si>
  <si>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</si>
  <si>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</si>
  <si>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</si>
  <si>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</si>
  <si>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 xml:space="preserve">   Fuel Cell Gasoline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</si>
  <si>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</si>
  <si>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</si>
  <si>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</si>
  <si>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</si>
  <si>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</si>
  <si>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</si>
  <si>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</si>
  <si>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</si>
  <si>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</si>
  <si>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</si>
  <si>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</si>
  <si>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</si>
  <si>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</si>
  <si>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</si>
  <si>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</si>
  <si>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</si>
  <si>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</si>
  <si>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</si>
  <si>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</si>
  <si>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</si>
  <si>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</si>
  <si>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</si>
  <si>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</si>
  <si>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</si>
  <si>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</si>
  <si>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</si>
  <si>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</si>
  <si>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</si>
  <si>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</si>
  <si>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</si>
  <si>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</si>
  <si>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</si>
  <si>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</si>
  <si>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</si>
  <si>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</si>
  <si>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</si>
  <si>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</si>
  <si>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</si>
  <si>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</si>
  <si>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</si>
  <si>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</si>
  <si>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</si>
  <si>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</si>
  <si>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</si>
  <si>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</si>
  <si>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</si>
  <si>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</si>
  <si>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</si>
  <si>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</si>
  <si>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</si>
  <si>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</si>
  <si>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</si>
  <si>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</si>
  <si>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</si>
  <si>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</si>
  <si>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</si>
  <si>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</si>
  <si>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</si>
  <si>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</si>
  <si>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</si>
  <si>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</si>
  <si>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</si>
  <si>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</si>
  <si>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</si>
  <si>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</si>
  <si>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 xml:space="preserve">   Sources:  2015 values derived using:  U.S. Energy Information Administration (EIA), Describing Current</t>
  </si>
  <si>
    <t>and Potential Markets for Alternative-Fuel Vehicles, 1996; EIA, Alternatives to Traditional Transportation</t>
  </si>
  <si>
    <t>Fuels 2009 (Part II - User and Fuel Data); and EIA, AEO2017 National Energy Modeling System run ref2017.d120816a.</t>
  </si>
  <si>
    <t>2016 and projections:  EIA, AEO2017 National Energy Modeling System run ref2017.d120816a.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</si>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</sst>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00"/>
    <numFmt numFmtId="166" formatCode="0.0000"/>
    <numFmt numFmtId="167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3" fontId="0" fillId="0" borderId="0" xfId="0" applyNumberFormat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0" fontId="9" fillId="0" borderId="0" xfId="8"/>
    <xf numFmtId="0" fontId="2" fillId="0" borderId="1" xfId="2" applyFont="1" applyFill="1" applyBorder="1" applyAlignment="1">
      <alignment wrapText="1"/>
    </xf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28" workbookViewId="0">
      <selection activeCell="D20" sqref="D20"/>
    </sheetView>
  </sheetViews>
  <sheetFormatPr defaultRowHeight="15" x14ac:dyDescent="0.25"/>
  <cols>
    <col min="2" max="2" width="56.28515625" customWidth="1"/>
  </cols>
  <sheetData>
    <row r="1" spans="1:2" x14ac:dyDescent="0.25">
      <c r="A1" s="1" t="s">
        <v>1</v>
      </c>
    </row>
    <row r="3" spans="1:2" x14ac:dyDescent="0.25">
      <c r="A3" s="1" t="s">
        <v>0</v>
      </c>
      <c r="B3" s="2" t="s">
        <v>433</v>
      </c>
    </row>
    <row r="4" spans="1:2" x14ac:dyDescent="0.25">
      <c r="B4" t="s">
        <v>120</v>
      </c>
    </row>
    <row r="5" spans="1:2" x14ac:dyDescent="0.25">
      <c r="B5" s="15">
        <v>2018</v>
      </c>
    </row>
    <row r="6" spans="1:2" x14ac:dyDescent="0.25">
      <c r="B6" t="s">
        <v>483</v>
      </c>
    </row>
    <row r="7" spans="1:2" x14ac:dyDescent="0.25">
      <c r="B7" t="s">
        <v>121</v>
      </c>
    </row>
    <row r="8" spans="1:2" x14ac:dyDescent="0.25">
      <c r="B8" t="s">
        <v>122</v>
      </c>
    </row>
    <row r="10" spans="1:2" x14ac:dyDescent="0.25">
      <c r="B10" s="2" t="s">
        <v>434</v>
      </c>
    </row>
    <row r="11" spans="1:2" x14ac:dyDescent="0.25">
      <c r="B11" t="s">
        <v>435</v>
      </c>
    </row>
    <row r="12" spans="1:2" x14ac:dyDescent="0.25">
      <c r="B12" s="15">
        <v>2017</v>
      </c>
    </row>
    <row r="13" spans="1:2" x14ac:dyDescent="0.25">
      <c r="B13" t="s">
        <v>437</v>
      </c>
    </row>
    <row r="14" spans="1:2" x14ac:dyDescent="0.25">
      <c r="B14" s="49" t="s">
        <v>436</v>
      </c>
    </row>
    <row r="15" spans="1:2" x14ac:dyDescent="0.25">
      <c r="B15" t="s">
        <v>438</v>
      </c>
    </row>
    <row r="17" spans="2:2" x14ac:dyDescent="0.25">
      <c r="B17" s="2" t="s">
        <v>439</v>
      </c>
    </row>
    <row r="18" spans="2:2" x14ac:dyDescent="0.25">
      <c r="B18" t="s">
        <v>120</v>
      </c>
    </row>
    <row r="19" spans="2:2" x14ac:dyDescent="0.25">
      <c r="B19" s="15">
        <v>2018</v>
      </c>
    </row>
    <row r="20" spans="2:2" x14ac:dyDescent="0.25">
      <c r="B20" t="s">
        <v>483</v>
      </c>
    </row>
    <row r="21" spans="2:2" x14ac:dyDescent="0.25">
      <c r="B21" t="s">
        <v>121</v>
      </c>
    </row>
    <row r="22" spans="2:2" x14ac:dyDescent="0.25">
      <c r="B22" t="s">
        <v>398</v>
      </c>
    </row>
    <row r="24" spans="2:2" x14ac:dyDescent="0.25">
      <c r="B24" s="2" t="s">
        <v>440</v>
      </c>
    </row>
    <row r="25" spans="2:2" x14ac:dyDescent="0.25">
      <c r="B25" s="27" t="s">
        <v>399</v>
      </c>
    </row>
    <row r="27" spans="2:2" x14ac:dyDescent="0.25">
      <c r="B27" s="2" t="s">
        <v>441</v>
      </c>
    </row>
    <row r="28" spans="2:2" x14ac:dyDescent="0.25">
      <c r="B28" s="30" t="s">
        <v>409</v>
      </c>
    </row>
    <row r="29" spans="2:2" x14ac:dyDescent="0.25">
      <c r="B29" s="31">
        <v>2014</v>
      </c>
    </row>
    <row r="30" spans="2:2" x14ac:dyDescent="0.25">
      <c r="B30" s="30" t="s">
        <v>410</v>
      </c>
    </row>
    <row r="31" spans="2:2" x14ac:dyDescent="0.25">
      <c r="B31" s="30" t="s">
        <v>411</v>
      </c>
    </row>
    <row r="32" spans="2:2" x14ac:dyDescent="0.25">
      <c r="B32" s="30"/>
    </row>
    <row r="33" spans="1:2" x14ac:dyDescent="0.25">
      <c r="B33" s="30" t="s">
        <v>412</v>
      </c>
    </row>
    <row r="34" spans="1:2" x14ac:dyDescent="0.25">
      <c r="B34" s="31">
        <v>2015</v>
      </c>
    </row>
    <row r="35" spans="1:2" x14ac:dyDescent="0.25">
      <c r="B35" s="30" t="s">
        <v>413</v>
      </c>
    </row>
    <row r="36" spans="1:2" x14ac:dyDescent="0.25">
      <c r="B36" s="30" t="s">
        <v>414</v>
      </c>
    </row>
    <row r="38" spans="1:2" x14ac:dyDescent="0.25">
      <c r="A38" s="1" t="s">
        <v>8</v>
      </c>
    </row>
    <row r="39" spans="1:2" x14ac:dyDescent="0.25">
      <c r="A39" t="s">
        <v>9</v>
      </c>
    </row>
    <row r="40" spans="1:2" x14ac:dyDescent="0.25">
      <c r="A40" t="s">
        <v>10</v>
      </c>
    </row>
    <row r="42" spans="1:2" x14ac:dyDescent="0.25">
      <c r="A42" t="s">
        <v>476</v>
      </c>
    </row>
    <row r="43" spans="1:2" x14ac:dyDescent="0.25">
      <c r="A43" t="s">
        <v>123</v>
      </c>
    </row>
    <row r="44" spans="1:2" x14ac:dyDescent="0.25">
      <c r="A44" t="s">
        <v>124</v>
      </c>
    </row>
    <row r="45" spans="1:2" x14ac:dyDescent="0.25">
      <c r="A45" t="s">
        <v>125</v>
      </c>
    </row>
    <row r="47" spans="1:2" x14ac:dyDescent="0.25">
      <c r="A47" s="2" t="s">
        <v>113</v>
      </c>
      <c r="B47" s="22"/>
    </row>
    <row r="49" spans="2:2" x14ac:dyDescent="0.25">
      <c r="B49" s="2" t="s">
        <v>394</v>
      </c>
    </row>
    <row r="50" spans="2:2" x14ac:dyDescent="0.25">
      <c r="B50" s="26"/>
    </row>
    <row r="51" spans="2:2" x14ac:dyDescent="0.25">
      <c r="B51" t="s">
        <v>108</v>
      </c>
    </row>
    <row r="52" spans="2:2" x14ac:dyDescent="0.25">
      <c r="B52" t="s">
        <v>109</v>
      </c>
    </row>
    <row r="53" spans="2:2" x14ac:dyDescent="0.25">
      <c r="B53" t="s">
        <v>110</v>
      </c>
    </row>
    <row r="55" spans="2:2" x14ac:dyDescent="0.25">
      <c r="B55" t="s">
        <v>111</v>
      </c>
    </row>
    <row r="56" spans="2:2" x14ac:dyDescent="0.25">
      <c r="B56" t="s">
        <v>112</v>
      </c>
    </row>
    <row r="58" spans="2:2" x14ac:dyDescent="0.25">
      <c r="B58" t="s">
        <v>105</v>
      </c>
    </row>
    <row r="59" spans="2:2" x14ac:dyDescent="0.25">
      <c r="B59" t="s">
        <v>106</v>
      </c>
    </row>
    <row r="60" spans="2:2" x14ac:dyDescent="0.25">
      <c r="B60" t="s">
        <v>107</v>
      </c>
    </row>
    <row r="62" spans="2:2" x14ac:dyDescent="0.25">
      <c r="B62" s="2" t="s">
        <v>395</v>
      </c>
    </row>
    <row r="64" spans="2:2" x14ac:dyDescent="0.25">
      <c r="B64" t="s">
        <v>114</v>
      </c>
    </row>
    <row r="65" spans="2:2" x14ac:dyDescent="0.25">
      <c r="B65" t="s">
        <v>115</v>
      </c>
    </row>
    <row r="66" spans="2:2" x14ac:dyDescent="0.25">
      <c r="B66" t="s">
        <v>119</v>
      </c>
    </row>
    <row r="67" spans="2:2" x14ac:dyDescent="0.25">
      <c r="B67" t="s">
        <v>116</v>
      </c>
    </row>
    <row r="68" spans="2:2" x14ac:dyDescent="0.25">
      <c r="B68" t="s">
        <v>117</v>
      </c>
    </row>
    <row r="69" spans="2:2" x14ac:dyDescent="0.25">
      <c r="B69" t="s">
        <v>118</v>
      </c>
    </row>
    <row r="71" spans="2:2" x14ac:dyDescent="0.25">
      <c r="B71" t="s">
        <v>393</v>
      </c>
    </row>
    <row r="72" spans="2:2" x14ac:dyDescent="0.25">
      <c r="B72" t="s">
        <v>392</v>
      </c>
    </row>
    <row r="74" spans="2:2" x14ac:dyDescent="0.25">
      <c r="B74" t="s">
        <v>396</v>
      </c>
    </row>
    <row r="75" spans="2:2" x14ac:dyDescent="0.25">
      <c r="B75" t="s">
        <v>397</v>
      </c>
    </row>
    <row r="77" spans="2:2" x14ac:dyDescent="0.25">
      <c r="B77" t="s">
        <v>400</v>
      </c>
    </row>
    <row r="78" spans="2:2" x14ac:dyDescent="0.25">
      <c r="B78" t="s">
        <v>397</v>
      </c>
    </row>
    <row r="80" spans="2:2" x14ac:dyDescent="0.25">
      <c r="B80" s="2" t="s">
        <v>401</v>
      </c>
    </row>
    <row r="82" spans="2:2" x14ac:dyDescent="0.25">
      <c r="B82" t="s">
        <v>428</v>
      </c>
    </row>
    <row r="83" spans="2:2" x14ac:dyDescent="0.25">
      <c r="B83" t="s">
        <v>429</v>
      </c>
    </row>
    <row r="84" spans="2:2" x14ac:dyDescent="0.25">
      <c r="B84" t="s">
        <v>430</v>
      </c>
    </row>
    <row r="85" spans="2:2" x14ac:dyDescent="0.25">
      <c r="B85" t="s">
        <v>444</v>
      </c>
    </row>
    <row r="86" spans="2:2" x14ac:dyDescent="0.25">
      <c r="B86" t="s">
        <v>442</v>
      </c>
    </row>
    <row r="87" spans="2:2" x14ac:dyDescent="0.25">
      <c r="B87" t="s">
        <v>443</v>
      </c>
    </row>
    <row r="88" spans="2:2" x14ac:dyDescent="0.25">
      <c r="B88" t="s">
        <v>445</v>
      </c>
    </row>
    <row r="89" spans="2:2" x14ac:dyDescent="0.25">
      <c r="B89" t="s">
        <v>446</v>
      </c>
    </row>
    <row r="90" spans="2:2" x14ac:dyDescent="0.25">
      <c r="B90" t="s">
        <v>447</v>
      </c>
    </row>
    <row r="91" spans="2:2" x14ac:dyDescent="0.25">
      <c r="B91" t="s">
        <v>448</v>
      </c>
    </row>
    <row r="92" spans="2:2" x14ac:dyDescent="0.25">
      <c r="B92" t="s">
        <v>431</v>
      </c>
    </row>
    <row r="93" spans="2:2" x14ac:dyDescent="0.25">
      <c r="B93" t="s">
        <v>452</v>
      </c>
    </row>
    <row r="94" spans="2:2" x14ac:dyDescent="0.25">
      <c r="B94" t="s">
        <v>432</v>
      </c>
    </row>
    <row r="95" spans="2:2" x14ac:dyDescent="0.25">
      <c r="B95" t="s">
        <v>453</v>
      </c>
    </row>
    <row r="96" spans="2:2" x14ac:dyDescent="0.25">
      <c r="B96" t="s">
        <v>449</v>
      </c>
    </row>
    <row r="97" spans="2:2" x14ac:dyDescent="0.25">
      <c r="B97" t="s">
        <v>450</v>
      </c>
    </row>
    <row r="98" spans="2:2" x14ac:dyDescent="0.25">
      <c r="B98" t="s">
        <v>451</v>
      </c>
    </row>
    <row r="100" spans="2:2" x14ac:dyDescent="0.25">
      <c r="B100" t="s">
        <v>477</v>
      </c>
    </row>
    <row r="101" spans="2:2" x14ac:dyDescent="0.25">
      <c r="B101" t="s">
        <v>481</v>
      </c>
    </row>
    <row r="102" spans="2:2" x14ac:dyDescent="0.25">
      <c r="B102" t="s">
        <v>478</v>
      </c>
    </row>
    <row r="103" spans="2:2" x14ac:dyDescent="0.25">
      <c r="B103" t="s">
        <v>479</v>
      </c>
    </row>
    <row r="104" spans="2:2" x14ac:dyDescent="0.25">
      <c r="B104" t="s">
        <v>480</v>
      </c>
    </row>
    <row r="106" spans="2:2" x14ac:dyDescent="0.25">
      <c r="B106" t="s">
        <v>421</v>
      </c>
    </row>
    <row r="107" spans="2:2" x14ac:dyDescent="0.25">
      <c r="B107" t="s">
        <v>422</v>
      </c>
    </row>
    <row r="108" spans="2:2" x14ac:dyDescent="0.25">
      <c r="B108" t="s">
        <v>423</v>
      </c>
    </row>
    <row r="109" spans="2:2" x14ac:dyDescent="0.25">
      <c r="B109" t="s">
        <v>424</v>
      </c>
    </row>
    <row r="110" spans="2:2" x14ac:dyDescent="0.25">
      <c r="B110" t="s">
        <v>425</v>
      </c>
    </row>
    <row r="111" spans="2:2" x14ac:dyDescent="0.25">
      <c r="B111" t="s">
        <v>426</v>
      </c>
    </row>
    <row r="113" spans="2:2" x14ac:dyDescent="0.25">
      <c r="B113" t="s">
        <v>427</v>
      </c>
    </row>
    <row r="115" spans="2:2" x14ac:dyDescent="0.25">
      <c r="B115" t="s">
        <v>402</v>
      </c>
    </row>
    <row r="116" spans="2:2" x14ac:dyDescent="0.25">
      <c r="B116" t="s">
        <v>403</v>
      </c>
    </row>
    <row r="117" spans="2:2" x14ac:dyDescent="0.25">
      <c r="B117" t="s">
        <v>404</v>
      </c>
    </row>
    <row r="118" spans="2:2" x14ac:dyDescent="0.25">
      <c r="B118" t="s">
        <v>405</v>
      </c>
    </row>
    <row r="119" spans="2:2" x14ac:dyDescent="0.25">
      <c r="B119" t="s">
        <v>406</v>
      </c>
    </row>
    <row r="120" spans="2:2" x14ac:dyDescent="0.25">
      <c r="B120" t="s">
        <v>407</v>
      </c>
    </row>
    <row r="121" spans="2:2" x14ac:dyDescent="0.25">
      <c r="B121" t="s">
        <v>408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3" sqref="B3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Data!I14</f>
        <v>1.4825530738628038E-3</v>
      </c>
      <c r="C2">
        <f>Data!J14</f>
        <v>1.0255818452768009E-2</v>
      </c>
      <c r="D2">
        <f>Data!K14</f>
        <v>1.3279875142381041E-2</v>
      </c>
      <c r="E2">
        <f>Data!L14</f>
        <v>1.7325383354872378E-2</v>
      </c>
      <c r="F2">
        <f>Data!M14</f>
        <v>2.2720716480772604E-2</v>
      </c>
      <c r="G2">
        <f>Data!N14</f>
        <v>2.9886768315974643E-2</v>
      </c>
      <c r="H2">
        <f>Data!O14</f>
        <v>3.9352940241856198E-2</v>
      </c>
      <c r="I2">
        <f>Data!P14</f>
        <v>5.1767876576866254E-2</v>
      </c>
      <c r="J2">
        <f>Data!Q14</f>
        <v>6.7897402332152176E-2</v>
      </c>
      <c r="K2">
        <f>Data!R14</f>
        <v>8.8598268202740929E-2</v>
      </c>
      <c r="L2">
        <f>Data!S14</f>
        <v>0.11475310326195413</v>
      </c>
      <c r="M2">
        <f>Data!T14</f>
        <v>0.14715251659787776</v>
      </c>
      <c r="N2">
        <f>Data!U14</f>
        <v>0.18631955198090211</v>
      </c>
      <c r="O2">
        <f>Data!V14</f>
        <v>0.23229441827047478</v>
      </c>
      <c r="P2">
        <f>Data!W14</f>
        <v>0.28443217476081761</v>
      </c>
      <c r="Q2">
        <f>Data!X14</f>
        <v>0.34129762806972941</v>
      </c>
      <c r="R2">
        <f>Data!Y14</f>
        <v>0.40074127653693142</v>
      </c>
      <c r="S2">
        <f>Data!Z14</f>
        <v>0.46018492500413344</v>
      </c>
      <c r="T2">
        <f>Data!AA14</f>
        <v>0.51705037831304523</v>
      </c>
      <c r="U2">
        <f>Data!AB14</f>
        <v>0.56918813480338804</v>
      </c>
      <c r="V2">
        <f>Data!AC14</f>
        <v>0.61516300109296074</v>
      </c>
      <c r="W2">
        <f>Data!AD14</f>
        <v>0.65433003647598509</v>
      </c>
      <c r="X2">
        <f>Data!AE14</f>
        <v>0.68672944981190875</v>
      </c>
      <c r="Y2">
        <f>Data!AF14</f>
        <v>0.71288428487112199</v>
      </c>
      <c r="Z2">
        <f>Data!AG14</f>
        <v>0.73358515074171071</v>
      </c>
      <c r="AA2">
        <f>Data!AH14</f>
        <v>0.74971467649699663</v>
      </c>
      <c r="AB2">
        <f>Data!AI14</f>
        <v>0.76212961283200675</v>
      </c>
      <c r="AC2">
        <f>Data!AJ14</f>
        <v>0.77159578475788826</v>
      </c>
      <c r="AD2">
        <f>Data!AK14</f>
        <v>0.77876183659309017</v>
      </c>
      <c r="AE2">
        <f>Data!AL14</f>
        <v>0.78415716971899052</v>
      </c>
      <c r="AF2">
        <f>Data!AM14</f>
        <v>0.7882026779314818</v>
      </c>
      <c r="AG2">
        <f>Data!AN14</f>
        <v>0.79122673462109483</v>
      </c>
      <c r="AH2">
        <f>Data!AO14</f>
        <v>0.79348204452242588</v>
      </c>
      <c r="AI2">
        <f>Data!AP14</f>
        <v>0.79516114278406103</v>
      </c>
    </row>
    <row r="3" spans="1:35" x14ac:dyDescent="0.25">
      <c r="A3" t="s">
        <v>3</v>
      </c>
      <c r="B3">
        <f>Data!I15</f>
        <v>7.2409760262366679E-3</v>
      </c>
      <c r="C3">
        <f>Data!J15</f>
        <v>7.3067014959303789E-3</v>
      </c>
      <c r="D3">
        <f>Data!K15</f>
        <v>7.3724269656240959E-3</v>
      </c>
      <c r="E3">
        <f>Data!L15</f>
        <v>7.438152435317813E-3</v>
      </c>
      <c r="F3">
        <f>Data!M15</f>
        <v>7.5038779050115301E-3</v>
      </c>
      <c r="G3">
        <f>Data!N15</f>
        <v>7.5696033747052471E-3</v>
      </c>
      <c r="H3">
        <f>Data!O15</f>
        <v>7.6353288443989642E-3</v>
      </c>
      <c r="I3">
        <f>Data!P15</f>
        <v>7.7010543140926813E-3</v>
      </c>
      <c r="J3">
        <f>Data!Q15</f>
        <v>7.7667797837863983E-3</v>
      </c>
      <c r="K3">
        <f>Data!R15</f>
        <v>7.8325052534801154E-3</v>
      </c>
      <c r="L3">
        <f>Data!S15</f>
        <v>7.8982307231738325E-3</v>
      </c>
      <c r="M3">
        <f>Data!T15</f>
        <v>7.9639561928675495E-3</v>
      </c>
      <c r="N3">
        <f>Data!U15</f>
        <v>8.0296816625612666E-3</v>
      </c>
      <c r="O3">
        <f>Data!V15</f>
        <v>8.0954071322549837E-3</v>
      </c>
      <c r="P3">
        <f>Data!W15</f>
        <v>8.1611326019487007E-3</v>
      </c>
      <c r="Q3">
        <f>Data!X15</f>
        <v>8.2268580716424178E-3</v>
      </c>
      <c r="R3">
        <f>Data!Y15</f>
        <v>8.2925835413361348E-3</v>
      </c>
      <c r="S3">
        <f>Data!Z15</f>
        <v>8.3583090110298519E-3</v>
      </c>
      <c r="T3">
        <f>Data!AA15</f>
        <v>8.424034480723569E-3</v>
      </c>
      <c r="U3">
        <f>Data!AB15</f>
        <v>8.489759950417286E-3</v>
      </c>
      <c r="V3">
        <f>Data!AC15</f>
        <v>8.5554854201110031E-3</v>
      </c>
      <c r="W3">
        <f>Data!AD15</f>
        <v>8.6212108898047479E-3</v>
      </c>
      <c r="X3">
        <f>Data!AE15</f>
        <v>8.686936359498465E-3</v>
      </c>
      <c r="Y3">
        <f>Data!AF15</f>
        <v>8.7526618291921821E-3</v>
      </c>
      <c r="Z3">
        <f>Data!AG15</f>
        <v>8.8183872988858991E-3</v>
      </c>
      <c r="AA3">
        <f>Data!AH15</f>
        <v>8.8841127685796162E-3</v>
      </c>
      <c r="AB3">
        <f>Data!AI15</f>
        <v>8.9498382382733332E-3</v>
      </c>
      <c r="AC3">
        <f>Data!AJ15</f>
        <v>9.0155637079670503E-3</v>
      </c>
      <c r="AD3">
        <f>Data!AK15</f>
        <v>9.0812891776607674E-3</v>
      </c>
      <c r="AE3">
        <f>Data!AL15</f>
        <v>9.1470146473544844E-3</v>
      </c>
      <c r="AF3">
        <f>Data!AM15</f>
        <v>9.2127401170482015E-3</v>
      </c>
      <c r="AG3">
        <f>Data!AN15</f>
        <v>9.2784655867419186E-3</v>
      </c>
      <c r="AH3">
        <f>Data!AO15</f>
        <v>9.3441910564356356E-3</v>
      </c>
      <c r="AI3">
        <f>Data!AP15</f>
        <v>9.4099165261293527E-3</v>
      </c>
    </row>
    <row r="4" spans="1:35" x14ac:dyDescent="0.25">
      <c r="A4" t="s">
        <v>4</v>
      </c>
      <c r="B4">
        <f>Data!I16</f>
        <v>1</v>
      </c>
      <c r="C4">
        <f>Data!J16</f>
        <v>1</v>
      </c>
      <c r="D4">
        <f>Data!K16</f>
        <v>1</v>
      </c>
      <c r="E4">
        <f>Data!L16</f>
        <v>1</v>
      </c>
      <c r="F4">
        <f>Data!M16</f>
        <v>1</v>
      </c>
      <c r="G4">
        <f>Data!N16</f>
        <v>1</v>
      </c>
      <c r="H4">
        <f>Data!O16</f>
        <v>1</v>
      </c>
      <c r="I4">
        <f>Data!P16</f>
        <v>1</v>
      </c>
      <c r="J4">
        <f>Data!Q16</f>
        <v>1</v>
      </c>
      <c r="K4">
        <f>Data!R16</f>
        <v>1</v>
      </c>
      <c r="L4">
        <f>Data!S16</f>
        <v>1</v>
      </c>
      <c r="M4">
        <f>Data!T16</f>
        <v>1</v>
      </c>
      <c r="N4">
        <f>Data!U16</f>
        <v>1</v>
      </c>
      <c r="O4">
        <f>Data!V16</f>
        <v>1</v>
      </c>
      <c r="P4">
        <f>Data!W16</f>
        <v>1</v>
      </c>
      <c r="Q4">
        <f>Data!X16</f>
        <v>1</v>
      </c>
      <c r="R4">
        <f>Data!Y16</f>
        <v>1</v>
      </c>
      <c r="S4">
        <f>Data!Z16</f>
        <v>1</v>
      </c>
      <c r="T4">
        <f>Data!AA16</f>
        <v>1</v>
      </c>
      <c r="U4">
        <f>Data!AB16</f>
        <v>1</v>
      </c>
      <c r="V4">
        <f>Data!AC16</f>
        <v>1</v>
      </c>
      <c r="W4">
        <f>Data!AD16</f>
        <v>1</v>
      </c>
      <c r="X4">
        <f>Data!AE16</f>
        <v>1</v>
      </c>
      <c r="Y4">
        <f>Data!AF16</f>
        <v>1</v>
      </c>
      <c r="Z4">
        <f>Data!AG16</f>
        <v>1</v>
      </c>
      <c r="AA4">
        <f>Data!AH16</f>
        <v>1</v>
      </c>
      <c r="AB4">
        <f>Data!AI16</f>
        <v>1</v>
      </c>
      <c r="AC4">
        <f>Data!AJ16</f>
        <v>1</v>
      </c>
      <c r="AD4">
        <f>Data!AK16</f>
        <v>1</v>
      </c>
      <c r="AE4">
        <f>Data!AL16</f>
        <v>1</v>
      </c>
      <c r="AF4">
        <f>Data!AM16</f>
        <v>1</v>
      </c>
      <c r="AG4">
        <f>Data!AN16</f>
        <v>1</v>
      </c>
      <c r="AH4">
        <f>Data!AO16</f>
        <v>1</v>
      </c>
      <c r="AI4">
        <f>Data!AP16</f>
        <v>1</v>
      </c>
    </row>
    <row r="5" spans="1:35" x14ac:dyDescent="0.25">
      <c r="A5" t="s">
        <v>5</v>
      </c>
      <c r="B5">
        <f>Data!I17</f>
        <v>8.9733240853540785E-2</v>
      </c>
      <c r="C5">
        <f>Data!J17</f>
        <v>0.11731708203980418</v>
      </c>
      <c r="D5">
        <f>Data!K17</f>
        <v>0.14490092322606074</v>
      </c>
      <c r="E5">
        <f>Data!L17</f>
        <v>0.1724847644123173</v>
      </c>
      <c r="F5">
        <f>Data!M17</f>
        <v>0.20006860559857387</v>
      </c>
      <c r="G5">
        <f>Data!N17</f>
        <v>0.22765244678483043</v>
      </c>
      <c r="H5">
        <f>Data!O17</f>
        <v>0.25523628797108699</v>
      </c>
      <c r="I5">
        <f>Data!P17</f>
        <v>0.28282012915734356</v>
      </c>
      <c r="J5">
        <f>Data!Q17</f>
        <v>0.31040397034360012</v>
      </c>
      <c r="K5">
        <f>Data!R17</f>
        <v>0.33798781152985669</v>
      </c>
      <c r="L5">
        <f>Data!S17</f>
        <v>0.36557165271611325</v>
      </c>
      <c r="M5">
        <f>Data!T17</f>
        <v>0.39315549390236981</v>
      </c>
      <c r="N5">
        <f>Data!U17</f>
        <v>0.42073933508862638</v>
      </c>
      <c r="O5">
        <f>Data!V17</f>
        <v>0.44832317627488294</v>
      </c>
      <c r="P5">
        <f>Data!W17</f>
        <v>0.4759070174611395</v>
      </c>
      <c r="Q5">
        <f>Data!X17</f>
        <v>0.50349085864739607</v>
      </c>
      <c r="R5">
        <f>Data!Y17</f>
        <v>0.53107469983364552</v>
      </c>
      <c r="S5">
        <f>Data!Z17</f>
        <v>0.55865854101990209</v>
      </c>
      <c r="T5">
        <f>Data!AA17</f>
        <v>0.58624238220615865</v>
      </c>
      <c r="U5">
        <f>Data!AB17</f>
        <v>0.61382622339241522</v>
      </c>
      <c r="V5">
        <f>Data!AC17</f>
        <v>0.64141006457867178</v>
      </c>
      <c r="W5">
        <f>Data!AD17</f>
        <v>0.66899390576492834</v>
      </c>
      <c r="X5">
        <f>Data!AE17</f>
        <v>0.69657774695118491</v>
      </c>
      <c r="Y5">
        <f>Data!AF17</f>
        <v>0.72416158813744147</v>
      </c>
      <c r="Z5">
        <f>Data!AG17</f>
        <v>0.75174542932369803</v>
      </c>
      <c r="AA5">
        <f>Data!AH17</f>
        <v>0.7793292705099546</v>
      </c>
      <c r="AB5">
        <f>Data!AI17</f>
        <v>0.80691311169621116</v>
      </c>
      <c r="AC5">
        <f>Data!AJ17</f>
        <v>0.83449695288246772</v>
      </c>
      <c r="AD5">
        <f>Data!AK17</f>
        <v>0.86208079406872429</v>
      </c>
      <c r="AE5">
        <f>Data!AL17</f>
        <v>0.88966463525498085</v>
      </c>
      <c r="AF5">
        <f>Data!AM17</f>
        <v>0.91724847644123741</v>
      </c>
      <c r="AG5">
        <f>Data!AN17</f>
        <v>0.94483231762749398</v>
      </c>
      <c r="AH5">
        <f>Data!AO17</f>
        <v>0.97241615881375054</v>
      </c>
      <c r="AI5">
        <f>Data!AP17</f>
        <v>1.0000000000000071</v>
      </c>
    </row>
    <row r="6" spans="1:35" x14ac:dyDescent="0.25">
      <c r="A6" t="s">
        <v>6</v>
      </c>
      <c r="B6">
        <f>Data!I18</f>
        <v>1.6525044511409345E-3</v>
      </c>
      <c r="C6">
        <f>Data!J18</f>
        <v>2.0256996362725812E-3</v>
      </c>
      <c r="D6">
        <f>Data!K18</f>
        <v>2.1543362780915209E-3</v>
      </c>
      <c r="E6">
        <f>Data!L18</f>
        <v>2.3264231945482419E-3</v>
      </c>
      <c r="F6">
        <f>Data!M18</f>
        <v>2.5559286589114439E-3</v>
      </c>
      <c r="G6">
        <f>Data!N18</f>
        <v>2.8607565565983745E-3</v>
      </c>
      <c r="H6">
        <f>Data!O18</f>
        <v>3.2634264442392528E-3</v>
      </c>
      <c r="I6">
        <f>Data!P18</f>
        <v>3.7915302076432333E-3</v>
      </c>
      <c r="J6">
        <f>Data!Q18</f>
        <v>4.4776443385121153E-3</v>
      </c>
      <c r="K6">
        <f>Data!R18</f>
        <v>5.3582131047932744E-3</v>
      </c>
      <c r="L6">
        <f>Data!S18</f>
        <v>6.4707815830568147E-3</v>
      </c>
      <c r="M6">
        <f>Data!T18</f>
        <v>7.848980524482841E-3</v>
      </c>
      <c r="N6">
        <f>Data!U18</f>
        <v>9.5150590470784464E-3</v>
      </c>
      <c r="O6">
        <f>Data!V18</f>
        <v>1.1470727546243445E-2</v>
      </c>
      <c r="P6">
        <f>Data!W18</f>
        <v>1.3688551679609655E-2</v>
      </c>
      <c r="Q6">
        <f>Data!X18</f>
        <v>1.6107481514587772E-2</v>
      </c>
      <c r="R6">
        <f>Data!Y18</f>
        <v>1.8636082034065762E-2</v>
      </c>
      <c r="S6">
        <f>Data!Z18</f>
        <v>2.1164682553543757E-2</v>
      </c>
      <c r="T6">
        <f>Data!AA18</f>
        <v>2.3583612388521871E-2</v>
      </c>
      <c r="U6">
        <f>Data!AB18</f>
        <v>2.5801436521888078E-2</v>
      </c>
      <c r="V6">
        <f>Data!AC18</f>
        <v>2.775710502105308E-2</v>
      </c>
      <c r="W6">
        <f>Data!AD18</f>
        <v>2.9423183543648687E-2</v>
      </c>
      <c r="X6">
        <f>Data!AE18</f>
        <v>3.0801382485074719E-2</v>
      </c>
      <c r="Y6">
        <f>Data!AF18</f>
        <v>3.1913950963338253E-2</v>
      </c>
      <c r="Z6">
        <f>Data!AG18</f>
        <v>3.2794519729619415E-2</v>
      </c>
      <c r="AA6">
        <f>Data!AH18</f>
        <v>3.3480633860488301E-2</v>
      </c>
      <c r="AB6">
        <f>Data!AI18</f>
        <v>3.4008737623892282E-2</v>
      </c>
      <c r="AC6">
        <f>Data!AJ18</f>
        <v>3.4411407511533154E-2</v>
      </c>
      <c r="AD6">
        <f>Data!AK18</f>
        <v>3.4716235409220086E-2</v>
      </c>
      <c r="AE6">
        <f>Data!AL18</f>
        <v>3.4945740873583292E-2</v>
      </c>
      <c r="AF6">
        <f>Data!AM18</f>
        <v>3.511782779004001E-2</v>
      </c>
      <c r="AG6">
        <f>Data!AN18</f>
        <v>3.524646443185895E-2</v>
      </c>
      <c r="AH6">
        <f>Data!AO18</f>
        <v>3.5342400296078928E-2</v>
      </c>
      <c r="AI6">
        <f>Data!AP18</f>
        <v>3.5413825399451711E-2</v>
      </c>
    </row>
    <row r="7" spans="1:35" x14ac:dyDescent="0.25">
      <c r="A7" t="s">
        <v>7</v>
      </c>
      <c r="B7">
        <f>Data!I19</f>
        <v>0</v>
      </c>
      <c r="C7">
        <f>Data!J19</f>
        <v>0</v>
      </c>
      <c r="D7">
        <f>Data!K19</f>
        <v>0</v>
      </c>
      <c r="E7">
        <f>Data!L19</f>
        <v>0</v>
      </c>
      <c r="F7">
        <f>Data!M19</f>
        <v>0</v>
      </c>
      <c r="G7">
        <f>Data!N19</f>
        <v>0</v>
      </c>
      <c r="H7">
        <f>Data!O19</f>
        <v>0</v>
      </c>
      <c r="I7">
        <f>Data!P19</f>
        <v>0</v>
      </c>
      <c r="J7">
        <f>Data!Q19</f>
        <v>0</v>
      </c>
      <c r="K7">
        <f>Data!R19</f>
        <v>0</v>
      </c>
      <c r="L7">
        <f>Data!S19</f>
        <v>0</v>
      </c>
      <c r="M7">
        <f>Data!T19</f>
        <v>0</v>
      </c>
      <c r="N7">
        <f>Data!U19</f>
        <v>0</v>
      </c>
      <c r="O7">
        <f>Data!V19</f>
        <v>0</v>
      </c>
      <c r="P7">
        <f>Data!W19</f>
        <v>0</v>
      </c>
      <c r="Q7">
        <f>Data!X19</f>
        <v>0</v>
      </c>
      <c r="R7">
        <f>Data!Y19</f>
        <v>0</v>
      </c>
      <c r="S7">
        <f>Data!Z19</f>
        <v>0</v>
      </c>
      <c r="T7">
        <f>Data!AA19</f>
        <v>0</v>
      </c>
      <c r="U7">
        <f>Data!AB19</f>
        <v>0</v>
      </c>
      <c r="V7">
        <f>Data!AC19</f>
        <v>0</v>
      </c>
      <c r="W7">
        <f>Data!AD19</f>
        <v>0</v>
      </c>
      <c r="X7">
        <f>Data!AE19</f>
        <v>0</v>
      </c>
      <c r="Y7">
        <f>Data!AF19</f>
        <v>0</v>
      </c>
      <c r="Z7">
        <f>Data!AG19</f>
        <v>0</v>
      </c>
      <c r="AA7">
        <f>Data!AH19</f>
        <v>0</v>
      </c>
      <c r="AB7">
        <f>Data!AI19</f>
        <v>0</v>
      </c>
      <c r="AC7">
        <f>Data!AJ19</f>
        <v>0</v>
      </c>
      <c r="AD7">
        <f>Data!AK19</f>
        <v>0</v>
      </c>
      <c r="AE7">
        <f>Data!AL19</f>
        <v>0</v>
      </c>
      <c r="AF7">
        <f>Data!AM19</f>
        <v>0</v>
      </c>
      <c r="AG7">
        <f>Data!AN19</f>
        <v>0</v>
      </c>
      <c r="AH7">
        <f>Data!AO19</f>
        <v>0</v>
      </c>
      <c r="AI7">
        <f>Data!AP19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Data!I20</f>
        <v>1.8995952787925516E-3</v>
      </c>
      <c r="C2">
        <f>Data!J20</f>
        <v>2.5105967298506434E-3</v>
      </c>
      <c r="D2">
        <f>Data!K20</f>
        <v>2.721202809301766E-3</v>
      </c>
      <c r="E2">
        <f>Data!L20</f>
        <v>3.0029464111815127E-3</v>
      </c>
      <c r="F2">
        <f>Data!M20</f>
        <v>3.3786966280612168E-3</v>
      </c>
      <c r="G2">
        <f>Data!N20</f>
        <v>3.877766003096163E-3</v>
      </c>
      <c r="H2">
        <f>Data!O20</f>
        <v>4.5370239341951026E-3</v>
      </c>
      <c r="I2">
        <f>Data!P20</f>
        <v>5.4016443221436951E-3</v>
      </c>
      <c r="J2">
        <f>Data!Q20</f>
        <v>6.5249619485607327E-3</v>
      </c>
      <c r="K2">
        <f>Data!R20</f>
        <v>7.9666439835645569E-3</v>
      </c>
      <c r="L2">
        <f>Data!S20</f>
        <v>9.78815985971585E-3</v>
      </c>
      <c r="M2">
        <f>Data!T20</f>
        <v>1.2044570410031442E-2</v>
      </c>
      <c r="N2">
        <f>Data!U20</f>
        <v>1.4772302265745333E-2</v>
      </c>
      <c r="O2">
        <f>Data!V20</f>
        <v>1.797415571505203E-2</v>
      </c>
      <c r="P2">
        <f>Data!W20</f>
        <v>2.1605214789944413E-2</v>
      </c>
      <c r="Q2">
        <f>Data!X20</f>
        <v>2.5565527511176266E-2</v>
      </c>
      <c r="R2">
        <f>Data!Y20</f>
        <v>2.97053949266744E-2</v>
      </c>
      <c r="S2">
        <f>Data!Z20</f>
        <v>3.3845262342172527E-2</v>
      </c>
      <c r="T2">
        <f>Data!AA20</f>
        <v>3.780557506340438E-2</v>
      </c>
      <c r="U2">
        <f>Data!AB20</f>
        <v>4.1436634138296763E-2</v>
      </c>
      <c r="V2">
        <f>Data!AC20</f>
        <v>4.4638487587603463E-2</v>
      </c>
      <c r="W2">
        <f>Data!AD20</f>
        <v>4.7366219443317349E-2</v>
      </c>
      <c r="X2">
        <f>Data!AE20</f>
        <v>4.9622629993632948E-2</v>
      </c>
      <c r="Y2">
        <f>Data!AF20</f>
        <v>5.1444145869784241E-2</v>
      </c>
      <c r="Z2">
        <f>Data!AG20</f>
        <v>5.2885827904788067E-2</v>
      </c>
      <c r="AA2">
        <f>Data!AH20</f>
        <v>5.4009145531205102E-2</v>
      </c>
      <c r="AB2">
        <f>Data!AI20</f>
        <v>5.4873765919153696E-2</v>
      </c>
      <c r="AC2">
        <f>Data!AJ20</f>
        <v>5.5533023850252633E-2</v>
      </c>
      <c r="AD2">
        <f>Data!AK20</f>
        <v>5.6032093225287578E-2</v>
      </c>
      <c r="AE2">
        <f>Data!AL20</f>
        <v>5.6407843442167288E-2</v>
      </c>
      <c r="AF2">
        <f>Data!AM20</f>
        <v>5.668958704404703E-2</v>
      </c>
      <c r="AG2">
        <f>Data!AN20</f>
        <v>5.6900193123498158E-2</v>
      </c>
      <c r="AH2">
        <f>Data!AO20</f>
        <v>5.7057260938363559E-2</v>
      </c>
      <c r="AI2">
        <f>Data!AP20</f>
        <v>5.7174199322194391E-2</v>
      </c>
    </row>
    <row r="3" spans="1:35" x14ac:dyDescent="0.25">
      <c r="A3" t="s">
        <v>3</v>
      </c>
      <c r="B3">
        <f>Data!I21</f>
        <v>3.9407546433885512E-2</v>
      </c>
      <c r="C3">
        <f>Data!J21</f>
        <v>4.0548286688675508E-2</v>
      </c>
      <c r="D3">
        <f>Data!K21</f>
        <v>4.0941488427095857E-2</v>
      </c>
      <c r="E3">
        <f>Data!L21</f>
        <v>4.1467503983420938E-2</v>
      </c>
      <c r="F3">
        <f>Data!M21</f>
        <v>4.2169029973905037E-2</v>
      </c>
      <c r="G3">
        <f>Data!N21</f>
        <v>4.3100792942797103E-2</v>
      </c>
      <c r="H3">
        <f>Data!O21</f>
        <v>4.4331628088919578E-2</v>
      </c>
      <c r="I3">
        <f>Data!P21</f>
        <v>4.5945875125382563E-2</v>
      </c>
      <c r="J3">
        <f>Data!Q21</f>
        <v>4.8043110137099797E-2</v>
      </c>
      <c r="K3">
        <f>Data!R21</f>
        <v>5.073473178396895E-2</v>
      </c>
      <c r="L3">
        <f>Data!S21</f>
        <v>5.4135503551477074E-2</v>
      </c>
      <c r="M3">
        <f>Data!T21</f>
        <v>5.8348224064039521E-2</v>
      </c>
      <c r="N3">
        <f>Data!U21</f>
        <v>6.3440901874701569E-2</v>
      </c>
      <c r="O3">
        <f>Data!V21</f>
        <v>6.9418765124023202E-2</v>
      </c>
      <c r="P3">
        <f>Data!W21</f>
        <v>7.6197955659622188E-2</v>
      </c>
      <c r="Q3">
        <f>Data!X21</f>
        <v>8.3591863046982171E-2</v>
      </c>
      <c r="R3">
        <f>Data!Y21</f>
        <v>9.1320999208891473E-2</v>
      </c>
      <c r="S3">
        <f>Data!Z21</f>
        <v>9.9050135370800763E-2</v>
      </c>
      <c r="T3">
        <f>Data!AA21</f>
        <v>0.10644404275816075</v>
      </c>
      <c r="U3">
        <f>Data!AB21</f>
        <v>0.11322323329375973</v>
      </c>
      <c r="V3">
        <f>Data!AC21</f>
        <v>0.11920109654308136</v>
      </c>
      <c r="W3">
        <f>Data!AD21</f>
        <v>0.12429377435374341</v>
      </c>
      <c r="X3">
        <f>Data!AE21</f>
        <v>0.12850649486630589</v>
      </c>
      <c r="Y3">
        <f>Data!AF21</f>
        <v>0.13190726663381397</v>
      </c>
      <c r="Z3">
        <f>Data!AG21</f>
        <v>0.13459888828068314</v>
      </c>
      <c r="AA3">
        <f>Data!AH21</f>
        <v>0.13669612329240038</v>
      </c>
      <c r="AB3">
        <f>Data!AI21</f>
        <v>0.13831037032886334</v>
      </c>
      <c r="AC3">
        <f>Data!AJ21</f>
        <v>0.13954120547498583</v>
      </c>
      <c r="AD3">
        <f>Data!AK21</f>
        <v>0.14047296844387788</v>
      </c>
      <c r="AE3">
        <f>Data!AL21</f>
        <v>0.141174494434362</v>
      </c>
      <c r="AF3">
        <f>Data!AM21</f>
        <v>0.14170050999068706</v>
      </c>
      <c r="AG3">
        <f>Data!AN21</f>
        <v>0.14209371172910742</v>
      </c>
      <c r="AH3">
        <f>Data!AO21</f>
        <v>0.14238695747973304</v>
      </c>
      <c r="AI3">
        <f>Data!AP21</f>
        <v>0.14260528154677887</v>
      </c>
    </row>
    <row r="4" spans="1:35" x14ac:dyDescent="0.25">
      <c r="A4" t="s">
        <v>4</v>
      </c>
      <c r="B4">
        <f>Data!I22</f>
        <v>3.9407546433885512E-2</v>
      </c>
      <c r="C4">
        <f>Data!J22</f>
        <v>4.2120496988028222E-2</v>
      </c>
      <c r="D4">
        <f>Data!K22</f>
        <v>4.4833447542170113E-2</v>
      </c>
      <c r="E4">
        <f>Data!L22</f>
        <v>4.7546398096312892E-2</v>
      </c>
      <c r="F4">
        <f>Data!M22</f>
        <v>5.0259348650454783E-2</v>
      </c>
      <c r="G4">
        <f>Data!N22</f>
        <v>5.2972299204596673E-2</v>
      </c>
      <c r="H4">
        <f>Data!O22</f>
        <v>5.5685249758739452E-2</v>
      </c>
      <c r="I4">
        <f>Data!P22</f>
        <v>5.8398200312881343E-2</v>
      </c>
      <c r="J4">
        <f>Data!Q22</f>
        <v>6.1111150867023234E-2</v>
      </c>
      <c r="K4">
        <f>Data!R22</f>
        <v>6.3824101421165125E-2</v>
      </c>
      <c r="L4">
        <f>Data!S22</f>
        <v>6.6537051975307904E-2</v>
      </c>
      <c r="M4">
        <f>Data!T22</f>
        <v>6.9250002529449795E-2</v>
      </c>
      <c r="N4">
        <f>Data!U22</f>
        <v>7.1962953083591685E-2</v>
      </c>
      <c r="O4">
        <f>Data!V22</f>
        <v>7.4675903637734464E-2</v>
      </c>
      <c r="P4">
        <f>Data!W22</f>
        <v>7.7388854191876355E-2</v>
      </c>
      <c r="Q4">
        <f>Data!X22</f>
        <v>8.0101804746018246E-2</v>
      </c>
      <c r="R4">
        <f>Data!Y22</f>
        <v>8.2814755300161025E-2</v>
      </c>
      <c r="S4">
        <f>Data!Z22</f>
        <v>8.5527705854302916E-2</v>
      </c>
      <c r="T4">
        <f>Data!AA22</f>
        <v>8.8240656408444806E-2</v>
      </c>
      <c r="U4">
        <f>Data!AB22</f>
        <v>9.0953606962586697E-2</v>
      </c>
      <c r="V4">
        <f>Data!AC22</f>
        <v>9.3666557516729476E-2</v>
      </c>
      <c r="W4">
        <f>Data!AD22</f>
        <v>9.6379508070871367E-2</v>
      </c>
      <c r="X4">
        <f>Data!AE22</f>
        <v>9.9092458625013258E-2</v>
      </c>
      <c r="Y4">
        <f>Data!AF22</f>
        <v>0.10180540917915604</v>
      </c>
      <c r="Z4">
        <f>Data!AG22</f>
        <v>0.10451835973329793</v>
      </c>
      <c r="AA4">
        <f>Data!AH22</f>
        <v>0.10723131028743982</v>
      </c>
      <c r="AB4">
        <f>Data!AI22</f>
        <v>0.1099442608415826</v>
      </c>
      <c r="AC4">
        <f>Data!AJ22</f>
        <v>0.11265721139572449</v>
      </c>
      <c r="AD4">
        <f>Data!AK22</f>
        <v>0.11537016194986638</v>
      </c>
      <c r="AE4">
        <f>Data!AL22</f>
        <v>0.11808311250400827</v>
      </c>
      <c r="AF4">
        <f>Data!AM22</f>
        <v>0.12079606305815105</v>
      </c>
      <c r="AG4">
        <f>Data!AN22</f>
        <v>0.12350901361229294</v>
      </c>
      <c r="AH4">
        <f>Data!AO22</f>
        <v>0.12622196416643483</v>
      </c>
      <c r="AI4">
        <f>Data!AP22</f>
        <v>0.12893491472057761</v>
      </c>
    </row>
    <row r="5" spans="1:35" x14ac:dyDescent="0.25">
      <c r="A5" t="s">
        <v>5</v>
      </c>
      <c r="B5">
        <f>Data!I23</f>
        <v>1</v>
      </c>
      <c r="C5">
        <f>Data!J23</f>
        <v>1</v>
      </c>
      <c r="D5">
        <f>Data!K23</f>
        <v>1</v>
      </c>
      <c r="E5">
        <f>Data!L23</f>
        <v>1</v>
      </c>
      <c r="F5">
        <f>Data!M23</f>
        <v>1</v>
      </c>
      <c r="G5">
        <f>Data!N23</f>
        <v>1</v>
      </c>
      <c r="H5">
        <f>Data!O23</f>
        <v>1</v>
      </c>
      <c r="I5">
        <f>Data!P23</f>
        <v>1</v>
      </c>
      <c r="J5">
        <f>Data!Q23</f>
        <v>1</v>
      </c>
      <c r="K5">
        <f>Data!R23</f>
        <v>1</v>
      </c>
      <c r="L5">
        <f>Data!S23</f>
        <v>1</v>
      </c>
      <c r="M5">
        <f>Data!T23</f>
        <v>1</v>
      </c>
      <c r="N5">
        <f>Data!U23</f>
        <v>1</v>
      </c>
      <c r="O5">
        <f>Data!V23</f>
        <v>1</v>
      </c>
      <c r="P5">
        <f>Data!W23</f>
        <v>1</v>
      </c>
      <c r="Q5">
        <f>Data!X23</f>
        <v>1</v>
      </c>
      <c r="R5">
        <f>Data!Y23</f>
        <v>1</v>
      </c>
      <c r="S5">
        <f>Data!Z23</f>
        <v>1</v>
      </c>
      <c r="T5">
        <f>Data!AA23</f>
        <v>1</v>
      </c>
      <c r="U5">
        <f>Data!AB23</f>
        <v>1</v>
      </c>
      <c r="V5">
        <f>Data!AC23</f>
        <v>1</v>
      </c>
      <c r="W5">
        <f>Data!AD23</f>
        <v>1</v>
      </c>
      <c r="X5">
        <f>Data!AE23</f>
        <v>1</v>
      </c>
      <c r="Y5">
        <f>Data!AF23</f>
        <v>1</v>
      </c>
      <c r="Z5">
        <f>Data!AG23</f>
        <v>1</v>
      </c>
      <c r="AA5">
        <f>Data!AH23</f>
        <v>1</v>
      </c>
      <c r="AB5">
        <f>Data!AI23</f>
        <v>1</v>
      </c>
      <c r="AC5">
        <f>Data!AJ23</f>
        <v>1</v>
      </c>
      <c r="AD5">
        <f>Data!AK23</f>
        <v>1</v>
      </c>
      <c r="AE5">
        <f>Data!AL23</f>
        <v>1</v>
      </c>
      <c r="AF5">
        <f>Data!AM23</f>
        <v>1</v>
      </c>
      <c r="AG5">
        <f>Data!AN23</f>
        <v>1</v>
      </c>
      <c r="AH5">
        <f>Data!AO23</f>
        <v>1</v>
      </c>
      <c r="AI5">
        <f>Data!AP23</f>
        <v>1</v>
      </c>
    </row>
    <row r="6" spans="1:35" x14ac:dyDescent="0.25">
      <c r="A6" t="s">
        <v>6</v>
      </c>
      <c r="B6">
        <f>Data!I24</f>
        <v>0</v>
      </c>
      <c r="C6">
        <f>Data!J24</f>
        <v>4.0913086626060324E-4</v>
      </c>
      <c r="D6">
        <f>Data!K24</f>
        <v>5.5015417737773985E-4</v>
      </c>
      <c r="E6">
        <f>Data!L24</f>
        <v>7.3881167352742396E-4</v>
      </c>
      <c r="F6">
        <f>Data!M24</f>
        <v>9.9041665983863754E-4</v>
      </c>
      <c r="G6">
        <f>Data!N24</f>
        <v>1.3245970212413672E-3</v>
      </c>
      <c r="H6">
        <f>Data!O24</f>
        <v>1.7660407657244521E-3</v>
      </c>
      <c r="I6">
        <f>Data!P24</f>
        <v>2.3449966547741392E-3</v>
      </c>
      <c r="J6">
        <f>Data!Q24</f>
        <v>3.0971780330440765E-3</v>
      </c>
      <c r="K6">
        <f>Data!R24</f>
        <v>4.0625384570365632E-3</v>
      </c>
      <c r="L6">
        <f>Data!S24</f>
        <v>5.2822382908531045E-3</v>
      </c>
      <c r="M6">
        <f>Data!T24</f>
        <v>6.7931466552956154E-3</v>
      </c>
      <c r="N6">
        <f>Data!U24</f>
        <v>8.6196550786753843E-3</v>
      </c>
      <c r="O6">
        <f>Data!V24</f>
        <v>1.0763638653650237E-2</v>
      </c>
      <c r="P6">
        <f>Data!W24</f>
        <v>1.31950213323354E-2</v>
      </c>
      <c r="Q6">
        <f>Data!X24</f>
        <v>1.5846874566881032E-2</v>
      </c>
      <c r="R6">
        <f>Data!Y24</f>
        <v>1.8618958886768778E-2</v>
      </c>
      <c r="S6">
        <f>Data!Z24</f>
        <v>2.1391043206656524E-2</v>
      </c>
      <c r="T6">
        <f>Data!AA24</f>
        <v>2.4042896441202156E-2</v>
      </c>
      <c r="U6">
        <f>Data!AB24</f>
        <v>2.6474279119887319E-2</v>
      </c>
      <c r="V6">
        <f>Data!AC24</f>
        <v>2.861826269486217E-2</v>
      </c>
      <c r="W6">
        <f>Data!AD24</f>
        <v>3.0444771118241939E-2</v>
      </c>
      <c r="X6">
        <f>Data!AE24</f>
        <v>3.1955679482684456E-2</v>
      </c>
      <c r="Y6">
        <f>Data!AF24</f>
        <v>3.317537931650099E-2</v>
      </c>
      <c r="Z6">
        <f>Data!AG24</f>
        <v>3.4140739740493482E-2</v>
      </c>
      <c r="AA6">
        <f>Data!AH24</f>
        <v>3.4892921118763416E-2</v>
      </c>
      <c r="AB6">
        <f>Data!AI24</f>
        <v>3.547187700781311E-2</v>
      </c>
      <c r="AC6">
        <f>Data!AJ24</f>
        <v>3.5913320752296189E-2</v>
      </c>
      <c r="AD6">
        <f>Data!AK24</f>
        <v>3.6247501113698913E-2</v>
      </c>
      <c r="AE6">
        <f>Data!AL24</f>
        <v>3.6499106100010136E-2</v>
      </c>
      <c r="AF6">
        <f>Data!AM24</f>
        <v>3.6687763596159814E-2</v>
      </c>
      <c r="AG6">
        <f>Data!AN24</f>
        <v>3.6828786907276957E-2</v>
      </c>
      <c r="AH6">
        <f>Data!AO24</f>
        <v>3.6933960620115537E-2</v>
      </c>
      <c r="AI6">
        <f>Data!AP24</f>
        <v>3.7012263383869981E-2</v>
      </c>
    </row>
    <row r="7" spans="1:35" x14ac:dyDescent="0.25">
      <c r="A7" t="s">
        <v>7</v>
      </c>
      <c r="B7">
        <f>Data!I25</f>
        <v>0</v>
      </c>
      <c r="C7">
        <f>Data!J25</f>
        <v>0</v>
      </c>
      <c r="D7">
        <f>Data!K25</f>
        <v>0</v>
      </c>
      <c r="E7">
        <f>Data!L25</f>
        <v>0</v>
      </c>
      <c r="F7">
        <f>Data!M25</f>
        <v>0</v>
      </c>
      <c r="G7">
        <f>Data!N25</f>
        <v>0</v>
      </c>
      <c r="H7">
        <f>Data!O25</f>
        <v>0</v>
      </c>
      <c r="I7">
        <f>Data!P25</f>
        <v>0</v>
      </c>
      <c r="J7">
        <f>Data!Q25</f>
        <v>0</v>
      </c>
      <c r="K7">
        <f>Data!R25</f>
        <v>0</v>
      </c>
      <c r="L7">
        <f>Data!S25</f>
        <v>0</v>
      </c>
      <c r="M7">
        <f>Data!T25</f>
        <v>0</v>
      </c>
      <c r="N7">
        <f>Data!U25</f>
        <v>0</v>
      </c>
      <c r="O7">
        <f>Data!V25</f>
        <v>0</v>
      </c>
      <c r="P7">
        <f>Data!W25</f>
        <v>0</v>
      </c>
      <c r="Q7">
        <f>Data!X25</f>
        <v>0</v>
      </c>
      <c r="R7">
        <f>Data!Y25</f>
        <v>0</v>
      </c>
      <c r="S7">
        <f>Data!Z25</f>
        <v>0</v>
      </c>
      <c r="T7">
        <f>Data!AA25</f>
        <v>0</v>
      </c>
      <c r="U7">
        <f>Data!AB25</f>
        <v>0</v>
      </c>
      <c r="V7">
        <f>Data!AC25</f>
        <v>0</v>
      </c>
      <c r="W7">
        <f>Data!AD25</f>
        <v>0</v>
      </c>
      <c r="X7">
        <f>Data!AE25</f>
        <v>0</v>
      </c>
      <c r="Y7">
        <f>Data!AF25</f>
        <v>0</v>
      </c>
      <c r="Z7">
        <f>Data!AG25</f>
        <v>0</v>
      </c>
      <c r="AA7">
        <f>Data!AH25</f>
        <v>0</v>
      </c>
      <c r="AB7">
        <f>Data!AI25</f>
        <v>0</v>
      </c>
      <c r="AC7">
        <f>Data!AJ25</f>
        <v>0</v>
      </c>
      <c r="AD7">
        <f>Data!AK25</f>
        <v>0</v>
      </c>
      <c r="AE7">
        <f>Data!AL25</f>
        <v>0</v>
      </c>
      <c r="AF7">
        <f>Data!AM25</f>
        <v>0</v>
      </c>
      <c r="AG7">
        <f>Data!AN25</f>
        <v>0</v>
      </c>
      <c r="AH7">
        <f>Data!AO25</f>
        <v>0</v>
      </c>
      <c r="AI7">
        <f>Data!AP25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Data!I26</f>
        <v>0</v>
      </c>
      <c r="C2">
        <f>Data!J26</f>
        <v>6.318721954075312E-4</v>
      </c>
      <c r="D2">
        <f>Data!K26</f>
        <v>8.4967221136248729E-4</v>
      </c>
      <c r="E2">
        <f>Data!L26</f>
        <v>1.1410396834912156E-3</v>
      </c>
      <c r="F2">
        <f>Data!M26</f>
        <v>1.5296248726973554E-3</v>
      </c>
      <c r="G2">
        <f>Data!N26</f>
        <v>2.045741587506947E-3</v>
      </c>
      <c r="H2">
        <f>Data!O26</f>
        <v>2.727518620183271E-3</v>
      </c>
      <c r="I2">
        <f>Data!P26</f>
        <v>3.6216729332067361E-3</v>
      </c>
      <c r="J2">
        <f>Data!Q26</f>
        <v>4.7833611313524817E-3</v>
      </c>
      <c r="K2">
        <f>Data!R26</f>
        <v>6.2742885112464664E-3</v>
      </c>
      <c r="L2">
        <f>Data!S26</f>
        <v>8.1580241940999599E-3</v>
      </c>
      <c r="M2">
        <f>Data!T26</f>
        <v>1.0491509794992703E-2</v>
      </c>
      <c r="N2">
        <f>Data!U26</f>
        <v>1.3312416215375529E-2</v>
      </c>
      <c r="O2">
        <f>Data!V26</f>
        <v>1.6623639396405657E-2</v>
      </c>
      <c r="P2">
        <f>Data!W26</f>
        <v>2.0378729118915251E-2</v>
      </c>
      <c r="Q2">
        <f>Data!X26</f>
        <v>2.4474319218303127E-2</v>
      </c>
      <c r="R2">
        <f>Data!Y26</f>
        <v>2.8755597287278122E-2</v>
      </c>
      <c r="S2">
        <f>Data!Z26</f>
        <v>3.3036875356253118E-2</v>
      </c>
      <c r="T2">
        <f>Data!AA26</f>
        <v>3.7132465455640994E-2</v>
      </c>
      <c r="U2">
        <f>Data!AB26</f>
        <v>4.0887555178150584E-2</v>
      </c>
      <c r="V2">
        <f>Data!AC26</f>
        <v>4.4198778359180714E-2</v>
      </c>
      <c r="W2">
        <f>Data!AD26</f>
        <v>4.7019684779563538E-2</v>
      </c>
      <c r="X2">
        <f>Data!AE26</f>
        <v>4.9353170380456286E-2</v>
      </c>
      <c r="Y2">
        <f>Data!AF26</f>
        <v>5.123690606330978E-2</v>
      </c>
      <c r="Z2">
        <f>Data!AG26</f>
        <v>5.2727833443203767E-2</v>
      </c>
      <c r="AA2">
        <f>Data!AH26</f>
        <v>5.3889521641349511E-2</v>
      </c>
      <c r="AB2">
        <f>Data!AI26</f>
        <v>5.478367595437298E-2</v>
      </c>
      <c r="AC2">
        <f>Data!AJ26</f>
        <v>5.5465452987049302E-2</v>
      </c>
      <c r="AD2">
        <f>Data!AK26</f>
        <v>5.5981569701858885E-2</v>
      </c>
      <c r="AE2">
        <f>Data!AL26</f>
        <v>5.6370154891065033E-2</v>
      </c>
      <c r="AF2">
        <f>Data!AM26</f>
        <v>5.6661522363193759E-2</v>
      </c>
      <c r="AG2">
        <f>Data!AN26</f>
        <v>5.6879322379148715E-2</v>
      </c>
      <c r="AH2">
        <f>Data!AO26</f>
        <v>5.7041755356738208E-2</v>
      </c>
      <c r="AI2">
        <f>Data!AP26</f>
        <v>5.7162688151890559E-2</v>
      </c>
    </row>
    <row r="3" spans="1:35" x14ac:dyDescent="0.25">
      <c r="A3" t="s">
        <v>3</v>
      </c>
      <c r="B3">
        <f>Data!I27</f>
        <v>8.3644634226028181E-3</v>
      </c>
      <c r="C3">
        <f>Data!J27</f>
        <v>9.8462722495145198E-3</v>
      </c>
      <c r="D3">
        <f>Data!K27</f>
        <v>1.0357036908078758E-2</v>
      </c>
      <c r="E3">
        <f>Data!L27</f>
        <v>1.104032523001044E-2</v>
      </c>
      <c r="F3">
        <f>Data!M27</f>
        <v>1.1951599642079543E-2</v>
      </c>
      <c r="G3">
        <f>Data!N27</f>
        <v>1.3161949312914905E-2</v>
      </c>
      <c r="H3">
        <f>Data!O27</f>
        <v>1.4760790395570659E-2</v>
      </c>
      <c r="I3">
        <f>Data!P27</f>
        <v>1.6857679233676266E-2</v>
      </c>
      <c r="J3">
        <f>Data!Q27</f>
        <v>1.9581964047350155E-2</v>
      </c>
      <c r="K3">
        <f>Data!R27</f>
        <v>2.3078350449328731E-2</v>
      </c>
      <c r="L3">
        <f>Data!S27</f>
        <v>2.7495914923139068E-2</v>
      </c>
      <c r="M3">
        <f>Data!T27</f>
        <v>3.2968191731654273E-2</v>
      </c>
      <c r="N3">
        <f>Data!U27</f>
        <v>3.9583523224313501E-2</v>
      </c>
      <c r="O3">
        <f>Data!V27</f>
        <v>4.7348700697205044E-2</v>
      </c>
      <c r="P3">
        <f>Data!W27</f>
        <v>5.6154793348696656E-2</v>
      </c>
      <c r="Q3">
        <f>Data!X27</f>
        <v>6.5759396312387683E-2</v>
      </c>
      <c r="R3">
        <f>Data!Y27</f>
        <v>7.5799457703250112E-2</v>
      </c>
      <c r="S3">
        <f>Data!Z27</f>
        <v>8.583951909411254E-2</v>
      </c>
      <c r="T3">
        <f>Data!AA27</f>
        <v>9.544412205780356E-2</v>
      </c>
      <c r="U3">
        <f>Data!AB27</f>
        <v>0.10425021470929517</v>
      </c>
      <c r="V3">
        <f>Data!AC27</f>
        <v>0.11201539218218672</v>
      </c>
      <c r="W3">
        <f>Data!AD27</f>
        <v>0.11863072367484595</v>
      </c>
      <c r="X3">
        <f>Data!AE27</f>
        <v>0.12410300048336118</v>
      </c>
      <c r="Y3">
        <f>Data!AF27</f>
        <v>0.12852056495717151</v>
      </c>
      <c r="Z3">
        <f>Data!AG27</f>
        <v>0.13201695135915009</v>
      </c>
      <c r="AA3">
        <f>Data!AH27</f>
        <v>0.13474123617282396</v>
      </c>
      <c r="AB3">
        <f>Data!AI27</f>
        <v>0.1368381250109296</v>
      </c>
      <c r="AC3">
        <f>Data!AJ27</f>
        <v>0.13843696609358533</v>
      </c>
      <c r="AD3">
        <f>Data!AK27</f>
        <v>0.13964731576442069</v>
      </c>
      <c r="AE3">
        <f>Data!AL27</f>
        <v>0.14055859017648981</v>
      </c>
      <c r="AF3">
        <f>Data!AM27</f>
        <v>0.14124187849842149</v>
      </c>
      <c r="AG3">
        <f>Data!AN27</f>
        <v>0.14175264315698571</v>
      </c>
      <c r="AH3">
        <f>Data!AO27</f>
        <v>0.14213356610583999</v>
      </c>
      <c r="AI3">
        <f>Data!AP27</f>
        <v>0.14241716662604376</v>
      </c>
    </row>
    <row r="4" spans="1:35" x14ac:dyDescent="0.25">
      <c r="A4" t="s">
        <v>4</v>
      </c>
      <c r="B4">
        <f>Data!I28</f>
        <v>0.18391988875941664</v>
      </c>
      <c r="C4">
        <f>Data!J28</f>
        <v>0.18225367742490617</v>
      </c>
      <c r="D4">
        <f>Data!K28</f>
        <v>0.18058746609039611</v>
      </c>
      <c r="E4">
        <f>Data!L28</f>
        <v>0.17892125475588561</v>
      </c>
      <c r="F4">
        <f>Data!M28</f>
        <v>0.17725504342137555</v>
      </c>
      <c r="G4">
        <f>Data!N28</f>
        <v>0.17558883208686504</v>
      </c>
      <c r="H4">
        <f>Data!O28</f>
        <v>0.17392262075235498</v>
      </c>
      <c r="I4">
        <f>Data!P28</f>
        <v>0.17225640941784448</v>
      </c>
      <c r="J4">
        <f>Data!Q28</f>
        <v>0.17059019808333442</v>
      </c>
      <c r="K4">
        <f>Data!R28</f>
        <v>0.16892398674882392</v>
      </c>
      <c r="L4">
        <f>Data!S28</f>
        <v>0.16725777541431386</v>
      </c>
      <c r="M4">
        <f>Data!T28</f>
        <v>0.16559156407980336</v>
      </c>
      <c r="N4">
        <f>Data!U28</f>
        <v>0.16392535274529285</v>
      </c>
      <c r="O4">
        <f>Data!V28</f>
        <v>0.16225914141078279</v>
      </c>
      <c r="P4">
        <f>Data!W28</f>
        <v>0.16059293007627229</v>
      </c>
      <c r="Q4">
        <f>Data!X28</f>
        <v>0.15892671874176223</v>
      </c>
      <c r="R4">
        <f>Data!Y28</f>
        <v>0.15726050740725173</v>
      </c>
      <c r="S4">
        <f>Data!Z28</f>
        <v>0.15559429607274167</v>
      </c>
      <c r="T4">
        <f>Data!AA28</f>
        <v>0.15392808473823116</v>
      </c>
      <c r="U4">
        <f>Data!AB28</f>
        <v>0.1522618734037211</v>
      </c>
      <c r="V4">
        <f>Data!AC28</f>
        <v>0.1505956620692106</v>
      </c>
      <c r="W4">
        <f>Data!AD28</f>
        <v>0.1489294507347001</v>
      </c>
      <c r="X4">
        <f>Data!AE28</f>
        <v>0.14726323940019004</v>
      </c>
      <c r="Y4">
        <f>Data!AF28</f>
        <v>0.14559702806567953</v>
      </c>
      <c r="Z4">
        <f>Data!AG28</f>
        <v>0.14393081673116948</v>
      </c>
      <c r="AA4">
        <f>Data!AH28</f>
        <v>0.14226460539665897</v>
      </c>
      <c r="AB4">
        <f>Data!AI28</f>
        <v>0.14059839406214891</v>
      </c>
      <c r="AC4">
        <f>Data!AJ28</f>
        <v>0.13893218272763841</v>
      </c>
      <c r="AD4">
        <f>Data!AK28</f>
        <v>0.13726597139312835</v>
      </c>
      <c r="AE4">
        <f>Data!AL28</f>
        <v>0.13559976005861785</v>
      </c>
      <c r="AF4">
        <f>Data!AM28</f>
        <v>0.13393354872410779</v>
      </c>
      <c r="AG4">
        <f>Data!AN28</f>
        <v>0.13226733738959728</v>
      </c>
      <c r="AH4">
        <f>Data!AO28</f>
        <v>0.13060112605508678</v>
      </c>
      <c r="AI4">
        <f>Data!AP28</f>
        <v>0.12893491472057672</v>
      </c>
    </row>
    <row r="5" spans="1:35" x14ac:dyDescent="0.25">
      <c r="A5" t="s">
        <v>5</v>
      </c>
      <c r="B5">
        <f>Data!I29</f>
        <v>1</v>
      </c>
      <c r="C5">
        <f>Data!J29</f>
        <v>1</v>
      </c>
      <c r="D5">
        <f>Data!K29</f>
        <v>1</v>
      </c>
      <c r="E5">
        <f>Data!L29</f>
        <v>1</v>
      </c>
      <c r="F5">
        <f>Data!M29</f>
        <v>1</v>
      </c>
      <c r="G5">
        <f>Data!N29</f>
        <v>1</v>
      </c>
      <c r="H5">
        <f>Data!O29</f>
        <v>1</v>
      </c>
      <c r="I5">
        <f>Data!P29</f>
        <v>1</v>
      </c>
      <c r="J5">
        <f>Data!Q29</f>
        <v>1</v>
      </c>
      <c r="K5">
        <f>Data!R29</f>
        <v>1</v>
      </c>
      <c r="L5">
        <f>Data!S29</f>
        <v>1</v>
      </c>
      <c r="M5">
        <f>Data!T29</f>
        <v>1</v>
      </c>
      <c r="N5">
        <f>Data!U29</f>
        <v>1</v>
      </c>
      <c r="O5">
        <f>Data!V29</f>
        <v>1</v>
      </c>
      <c r="P5">
        <f>Data!W29</f>
        <v>1</v>
      </c>
      <c r="Q5">
        <f>Data!X29</f>
        <v>1</v>
      </c>
      <c r="R5">
        <f>Data!Y29</f>
        <v>1</v>
      </c>
      <c r="S5">
        <f>Data!Z29</f>
        <v>1</v>
      </c>
      <c r="T5">
        <f>Data!AA29</f>
        <v>1</v>
      </c>
      <c r="U5">
        <f>Data!AB29</f>
        <v>1</v>
      </c>
      <c r="V5">
        <f>Data!AC29</f>
        <v>1</v>
      </c>
      <c r="W5">
        <f>Data!AD29</f>
        <v>1</v>
      </c>
      <c r="X5">
        <f>Data!AE29</f>
        <v>1</v>
      </c>
      <c r="Y5">
        <f>Data!AF29</f>
        <v>1</v>
      </c>
      <c r="Z5">
        <f>Data!AG29</f>
        <v>1</v>
      </c>
      <c r="AA5">
        <f>Data!AH29</f>
        <v>1</v>
      </c>
      <c r="AB5">
        <f>Data!AI29</f>
        <v>1</v>
      </c>
      <c r="AC5">
        <f>Data!AJ29</f>
        <v>1</v>
      </c>
      <c r="AD5">
        <f>Data!AK29</f>
        <v>1</v>
      </c>
      <c r="AE5">
        <f>Data!AL29</f>
        <v>1</v>
      </c>
      <c r="AF5">
        <f>Data!AM29</f>
        <v>1</v>
      </c>
      <c r="AG5">
        <f>Data!AN29</f>
        <v>1</v>
      </c>
      <c r="AH5">
        <f>Data!AO29</f>
        <v>1</v>
      </c>
      <c r="AI5">
        <f>Data!AP29</f>
        <v>1</v>
      </c>
    </row>
    <row r="6" spans="1:35" x14ac:dyDescent="0.25">
      <c r="A6" t="s">
        <v>6</v>
      </c>
      <c r="B6">
        <f>Data!I30</f>
        <v>0</v>
      </c>
      <c r="C6">
        <f>Data!J30</f>
        <v>4.0913086626060324E-4</v>
      </c>
      <c r="D6">
        <f>Data!K30</f>
        <v>5.5015417737773985E-4</v>
      </c>
      <c r="E6">
        <f>Data!L30</f>
        <v>7.3881167352742396E-4</v>
      </c>
      <c r="F6">
        <f>Data!M30</f>
        <v>9.9041665983863754E-4</v>
      </c>
      <c r="G6">
        <f>Data!N30</f>
        <v>1.3245970212413672E-3</v>
      </c>
      <c r="H6">
        <f>Data!O30</f>
        <v>1.7660407657244521E-3</v>
      </c>
      <c r="I6">
        <f>Data!P30</f>
        <v>2.3449966547741392E-3</v>
      </c>
      <c r="J6">
        <f>Data!Q30</f>
        <v>3.0971780330440765E-3</v>
      </c>
      <c r="K6">
        <f>Data!R30</f>
        <v>4.0625384570365632E-3</v>
      </c>
      <c r="L6">
        <f>Data!S30</f>
        <v>5.2822382908531045E-3</v>
      </c>
      <c r="M6">
        <f>Data!T30</f>
        <v>6.7931466552956154E-3</v>
      </c>
      <c r="N6">
        <f>Data!U30</f>
        <v>8.6196550786753843E-3</v>
      </c>
      <c r="O6">
        <f>Data!V30</f>
        <v>1.0763638653650237E-2</v>
      </c>
      <c r="P6">
        <f>Data!W30</f>
        <v>1.31950213323354E-2</v>
      </c>
      <c r="Q6">
        <f>Data!X30</f>
        <v>1.5846874566881032E-2</v>
      </c>
      <c r="R6">
        <f>Data!Y30</f>
        <v>1.8618958886768778E-2</v>
      </c>
      <c r="S6">
        <f>Data!Z30</f>
        <v>2.1391043206656524E-2</v>
      </c>
      <c r="T6">
        <f>Data!AA30</f>
        <v>2.4042896441202156E-2</v>
      </c>
      <c r="U6">
        <f>Data!AB30</f>
        <v>2.6474279119887319E-2</v>
      </c>
      <c r="V6">
        <f>Data!AC30</f>
        <v>2.861826269486217E-2</v>
      </c>
      <c r="W6">
        <f>Data!AD30</f>
        <v>3.0444771118241939E-2</v>
      </c>
      <c r="X6">
        <f>Data!AE30</f>
        <v>3.1955679482684456E-2</v>
      </c>
      <c r="Y6">
        <f>Data!AF30</f>
        <v>3.317537931650099E-2</v>
      </c>
      <c r="Z6">
        <f>Data!AG30</f>
        <v>3.4140739740493482E-2</v>
      </c>
      <c r="AA6">
        <f>Data!AH30</f>
        <v>3.4892921118763416E-2</v>
      </c>
      <c r="AB6">
        <f>Data!AI30</f>
        <v>3.547187700781311E-2</v>
      </c>
      <c r="AC6">
        <f>Data!AJ30</f>
        <v>3.5913320752296189E-2</v>
      </c>
      <c r="AD6">
        <f>Data!AK30</f>
        <v>3.6247501113698913E-2</v>
      </c>
      <c r="AE6">
        <f>Data!AL30</f>
        <v>3.6499106100010136E-2</v>
      </c>
      <c r="AF6">
        <f>Data!AM30</f>
        <v>3.6687763596159814E-2</v>
      </c>
      <c r="AG6">
        <f>Data!AN30</f>
        <v>3.6828786907276957E-2</v>
      </c>
      <c r="AH6">
        <f>Data!AO30</f>
        <v>3.6933960620115537E-2</v>
      </c>
      <c r="AI6">
        <f>Data!AP30</f>
        <v>3.7012263383869981E-2</v>
      </c>
    </row>
    <row r="7" spans="1:35" x14ac:dyDescent="0.25">
      <c r="A7" t="s">
        <v>7</v>
      </c>
      <c r="B7">
        <f>Data!I31</f>
        <v>0</v>
      </c>
      <c r="C7">
        <f>Data!J31</f>
        <v>0</v>
      </c>
      <c r="D7">
        <f>Data!K31</f>
        <v>0</v>
      </c>
      <c r="E7">
        <f>Data!L31</f>
        <v>0</v>
      </c>
      <c r="F7">
        <f>Data!M31</f>
        <v>0</v>
      </c>
      <c r="G7">
        <f>Data!N31</f>
        <v>0</v>
      </c>
      <c r="H7">
        <f>Data!O31</f>
        <v>0</v>
      </c>
      <c r="I7">
        <f>Data!P31</f>
        <v>0</v>
      </c>
      <c r="J7">
        <f>Data!Q31</f>
        <v>0</v>
      </c>
      <c r="K7">
        <f>Data!R31</f>
        <v>0</v>
      </c>
      <c r="L7">
        <f>Data!S31</f>
        <v>0</v>
      </c>
      <c r="M7">
        <f>Data!T31</f>
        <v>0</v>
      </c>
      <c r="N7">
        <f>Data!U31</f>
        <v>0</v>
      </c>
      <c r="O7">
        <f>Data!V31</f>
        <v>0</v>
      </c>
      <c r="P7">
        <f>Data!W31</f>
        <v>0</v>
      </c>
      <c r="Q7">
        <f>Data!X31</f>
        <v>0</v>
      </c>
      <c r="R7">
        <f>Data!Y31</f>
        <v>0</v>
      </c>
      <c r="S7">
        <f>Data!Z31</f>
        <v>0</v>
      </c>
      <c r="T7">
        <f>Data!AA31</f>
        <v>0</v>
      </c>
      <c r="U7">
        <f>Data!AB31</f>
        <v>0</v>
      </c>
      <c r="V7">
        <f>Data!AC31</f>
        <v>0</v>
      </c>
      <c r="W7">
        <f>Data!AD31</f>
        <v>0</v>
      </c>
      <c r="X7">
        <f>Data!AE31</f>
        <v>0</v>
      </c>
      <c r="Y7">
        <f>Data!AF31</f>
        <v>0</v>
      </c>
      <c r="Z7">
        <f>Data!AG31</f>
        <v>0</v>
      </c>
      <c r="AA7">
        <f>Data!AH31</f>
        <v>0</v>
      </c>
      <c r="AB7">
        <f>Data!AI31</f>
        <v>0</v>
      </c>
      <c r="AC7">
        <f>Data!AJ31</f>
        <v>0</v>
      </c>
      <c r="AD7">
        <f>Data!AK31</f>
        <v>0</v>
      </c>
      <c r="AE7">
        <f>Data!AL31</f>
        <v>0</v>
      </c>
      <c r="AF7">
        <f>Data!AM31</f>
        <v>0</v>
      </c>
      <c r="AG7">
        <f>Data!AN31</f>
        <v>0</v>
      </c>
      <c r="AH7">
        <f>Data!AO31</f>
        <v>0</v>
      </c>
      <c r="AI7">
        <f>Data!AP31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Data!I32</f>
        <v>0</v>
      </c>
      <c r="C2">
        <f>Data!J32</f>
        <v>0</v>
      </c>
      <c r="D2">
        <f>Data!K32</f>
        <v>0</v>
      </c>
      <c r="E2">
        <f>Data!L32</f>
        <v>0</v>
      </c>
      <c r="F2">
        <f>Data!M32</f>
        <v>0</v>
      </c>
      <c r="G2">
        <f>Data!N32</f>
        <v>0</v>
      </c>
      <c r="H2">
        <f>Data!O32</f>
        <v>0</v>
      </c>
      <c r="I2">
        <f>Data!P32</f>
        <v>0</v>
      </c>
      <c r="J2">
        <f>Data!Q32</f>
        <v>0</v>
      </c>
      <c r="K2">
        <f>Data!R32</f>
        <v>0</v>
      </c>
      <c r="L2">
        <f>Data!S32</f>
        <v>0</v>
      </c>
      <c r="M2">
        <f>Data!T32</f>
        <v>0</v>
      </c>
      <c r="N2">
        <f>Data!U32</f>
        <v>0</v>
      </c>
      <c r="O2">
        <f>Data!V32</f>
        <v>0</v>
      </c>
      <c r="P2">
        <f>Data!W32</f>
        <v>0</v>
      </c>
      <c r="Q2">
        <f>Data!X32</f>
        <v>0</v>
      </c>
      <c r="R2">
        <f>Data!Y32</f>
        <v>0</v>
      </c>
      <c r="S2">
        <f>Data!Z32</f>
        <v>0</v>
      </c>
      <c r="T2">
        <f>Data!AA32</f>
        <v>0</v>
      </c>
      <c r="U2">
        <f>Data!AB32</f>
        <v>0</v>
      </c>
      <c r="V2">
        <f>Data!AC32</f>
        <v>0</v>
      </c>
      <c r="W2">
        <f>Data!AD32</f>
        <v>0</v>
      </c>
      <c r="X2">
        <f>Data!AE32</f>
        <v>0</v>
      </c>
      <c r="Y2">
        <f>Data!AF32</f>
        <v>0</v>
      </c>
      <c r="Z2">
        <f>Data!AG32</f>
        <v>0</v>
      </c>
      <c r="AA2">
        <f>Data!AH32</f>
        <v>0</v>
      </c>
      <c r="AB2">
        <f>Data!AI32</f>
        <v>0</v>
      </c>
      <c r="AC2">
        <f>Data!AJ32</f>
        <v>0</v>
      </c>
      <c r="AD2">
        <f>Data!AK32</f>
        <v>0</v>
      </c>
      <c r="AE2">
        <f>Data!AL32</f>
        <v>0</v>
      </c>
      <c r="AF2">
        <f>Data!AM32</f>
        <v>0</v>
      </c>
      <c r="AG2">
        <f>Data!AN32</f>
        <v>0</v>
      </c>
      <c r="AH2">
        <f>Data!AO32</f>
        <v>0</v>
      </c>
      <c r="AI2">
        <f>Data!AP32</f>
        <v>0</v>
      </c>
    </row>
    <row r="3" spans="1:35" x14ac:dyDescent="0.25">
      <c r="A3" t="s">
        <v>3</v>
      </c>
      <c r="B3">
        <f>Data!I33</f>
        <v>0</v>
      </c>
      <c r="C3">
        <f>Data!J33</f>
        <v>0</v>
      </c>
      <c r="D3">
        <f>Data!K33</f>
        <v>0</v>
      </c>
      <c r="E3">
        <f>Data!L33</f>
        <v>0</v>
      </c>
      <c r="F3">
        <f>Data!M33</f>
        <v>0</v>
      </c>
      <c r="G3">
        <f>Data!N33</f>
        <v>0</v>
      </c>
      <c r="H3">
        <f>Data!O33</f>
        <v>0</v>
      </c>
      <c r="I3">
        <f>Data!P33</f>
        <v>0</v>
      </c>
      <c r="J3">
        <f>Data!Q33</f>
        <v>0</v>
      </c>
      <c r="K3">
        <f>Data!R33</f>
        <v>0</v>
      </c>
      <c r="L3">
        <f>Data!S33</f>
        <v>0</v>
      </c>
      <c r="M3">
        <f>Data!T33</f>
        <v>0</v>
      </c>
      <c r="N3">
        <f>Data!U33</f>
        <v>0</v>
      </c>
      <c r="O3">
        <f>Data!V33</f>
        <v>0</v>
      </c>
      <c r="P3">
        <f>Data!W33</f>
        <v>0</v>
      </c>
      <c r="Q3">
        <f>Data!X33</f>
        <v>0</v>
      </c>
      <c r="R3">
        <f>Data!Y33</f>
        <v>0</v>
      </c>
      <c r="S3">
        <f>Data!Z33</f>
        <v>0</v>
      </c>
      <c r="T3">
        <f>Data!AA33</f>
        <v>0</v>
      </c>
      <c r="U3">
        <f>Data!AB33</f>
        <v>0</v>
      </c>
      <c r="V3">
        <f>Data!AC33</f>
        <v>0</v>
      </c>
      <c r="W3">
        <f>Data!AD33</f>
        <v>0</v>
      </c>
      <c r="X3">
        <f>Data!AE33</f>
        <v>0</v>
      </c>
      <c r="Y3">
        <f>Data!AF33</f>
        <v>0</v>
      </c>
      <c r="Z3">
        <f>Data!AG33</f>
        <v>0</v>
      </c>
      <c r="AA3">
        <f>Data!AH33</f>
        <v>0</v>
      </c>
      <c r="AB3">
        <f>Data!AI33</f>
        <v>0</v>
      </c>
      <c r="AC3">
        <f>Data!AJ33</f>
        <v>0</v>
      </c>
      <c r="AD3">
        <f>Data!AK33</f>
        <v>0</v>
      </c>
      <c r="AE3">
        <f>Data!AL33</f>
        <v>0</v>
      </c>
      <c r="AF3">
        <f>Data!AM33</f>
        <v>0</v>
      </c>
      <c r="AG3">
        <f>Data!AN33</f>
        <v>0</v>
      </c>
      <c r="AH3">
        <f>Data!AO33</f>
        <v>0</v>
      </c>
      <c r="AI3">
        <f>Data!AP33</f>
        <v>0</v>
      </c>
    </row>
    <row r="4" spans="1:35" x14ac:dyDescent="0.25">
      <c r="A4" t="s">
        <v>4</v>
      </c>
      <c r="B4">
        <f>Data!I34</f>
        <v>0</v>
      </c>
      <c r="C4">
        <f>Data!J34</f>
        <v>0</v>
      </c>
      <c r="D4">
        <f>Data!K34</f>
        <v>0</v>
      </c>
      <c r="E4">
        <f>Data!L34</f>
        <v>0</v>
      </c>
      <c r="F4">
        <f>Data!M34</f>
        <v>0</v>
      </c>
      <c r="G4">
        <f>Data!N34</f>
        <v>0</v>
      </c>
      <c r="H4">
        <f>Data!O34</f>
        <v>0</v>
      </c>
      <c r="I4">
        <f>Data!P34</f>
        <v>0</v>
      </c>
      <c r="J4">
        <f>Data!Q34</f>
        <v>0</v>
      </c>
      <c r="K4">
        <f>Data!R34</f>
        <v>0</v>
      </c>
      <c r="L4">
        <f>Data!S34</f>
        <v>0</v>
      </c>
      <c r="M4">
        <f>Data!T34</f>
        <v>0</v>
      </c>
      <c r="N4">
        <f>Data!U34</f>
        <v>0</v>
      </c>
      <c r="O4">
        <f>Data!V34</f>
        <v>0</v>
      </c>
      <c r="P4">
        <f>Data!W34</f>
        <v>0</v>
      </c>
      <c r="Q4">
        <f>Data!X34</f>
        <v>0</v>
      </c>
      <c r="R4">
        <f>Data!Y34</f>
        <v>0</v>
      </c>
      <c r="S4">
        <f>Data!Z34</f>
        <v>0</v>
      </c>
      <c r="T4">
        <f>Data!AA34</f>
        <v>0</v>
      </c>
      <c r="U4">
        <f>Data!AB34</f>
        <v>0</v>
      </c>
      <c r="V4">
        <f>Data!AC34</f>
        <v>0</v>
      </c>
      <c r="W4">
        <f>Data!AD34</f>
        <v>0</v>
      </c>
      <c r="X4">
        <f>Data!AE34</f>
        <v>0</v>
      </c>
      <c r="Y4">
        <f>Data!AF34</f>
        <v>0</v>
      </c>
      <c r="Z4">
        <f>Data!AG34</f>
        <v>0</v>
      </c>
      <c r="AA4">
        <f>Data!AH34</f>
        <v>0</v>
      </c>
      <c r="AB4">
        <f>Data!AI34</f>
        <v>0</v>
      </c>
      <c r="AC4">
        <f>Data!AJ34</f>
        <v>0</v>
      </c>
      <c r="AD4">
        <f>Data!AK34</f>
        <v>0</v>
      </c>
      <c r="AE4">
        <f>Data!AL34</f>
        <v>0</v>
      </c>
      <c r="AF4">
        <f>Data!AM34</f>
        <v>0</v>
      </c>
      <c r="AG4">
        <f>Data!AN34</f>
        <v>0</v>
      </c>
      <c r="AH4">
        <f>Data!AO34</f>
        <v>0</v>
      </c>
      <c r="AI4">
        <f>Data!AP34</f>
        <v>0</v>
      </c>
    </row>
    <row r="5" spans="1:35" x14ac:dyDescent="0.25">
      <c r="A5" t="s">
        <v>5</v>
      </c>
      <c r="B5">
        <f>Data!I35</f>
        <v>0</v>
      </c>
      <c r="C5">
        <f>Data!J35</f>
        <v>0</v>
      </c>
      <c r="D5">
        <f>Data!K35</f>
        <v>0</v>
      </c>
      <c r="E5">
        <f>Data!L35</f>
        <v>0</v>
      </c>
      <c r="F5">
        <f>Data!M35</f>
        <v>0</v>
      </c>
      <c r="G5">
        <f>Data!N35</f>
        <v>0</v>
      </c>
      <c r="H5">
        <f>Data!O35</f>
        <v>0</v>
      </c>
      <c r="I5">
        <f>Data!P35</f>
        <v>0</v>
      </c>
      <c r="J5">
        <f>Data!Q35</f>
        <v>0</v>
      </c>
      <c r="K5">
        <f>Data!R35</f>
        <v>0</v>
      </c>
      <c r="L5">
        <f>Data!S35</f>
        <v>0</v>
      </c>
      <c r="M5">
        <f>Data!T35</f>
        <v>0</v>
      </c>
      <c r="N5">
        <f>Data!U35</f>
        <v>0</v>
      </c>
      <c r="O5">
        <f>Data!V35</f>
        <v>0</v>
      </c>
      <c r="P5">
        <f>Data!W35</f>
        <v>0</v>
      </c>
      <c r="Q5">
        <f>Data!X35</f>
        <v>0</v>
      </c>
      <c r="R5">
        <f>Data!Y35</f>
        <v>0</v>
      </c>
      <c r="S5">
        <f>Data!Z35</f>
        <v>0</v>
      </c>
      <c r="T5">
        <f>Data!AA35</f>
        <v>0</v>
      </c>
      <c r="U5">
        <f>Data!AB35</f>
        <v>0</v>
      </c>
      <c r="V5">
        <f>Data!AC35</f>
        <v>0</v>
      </c>
      <c r="W5">
        <f>Data!AD35</f>
        <v>0</v>
      </c>
      <c r="X5">
        <f>Data!AE35</f>
        <v>0</v>
      </c>
      <c r="Y5">
        <f>Data!AF35</f>
        <v>0</v>
      </c>
      <c r="Z5">
        <f>Data!AG35</f>
        <v>0</v>
      </c>
      <c r="AA5">
        <f>Data!AH35</f>
        <v>0</v>
      </c>
      <c r="AB5">
        <f>Data!AI35</f>
        <v>0</v>
      </c>
      <c r="AC5">
        <f>Data!AJ35</f>
        <v>0</v>
      </c>
      <c r="AD5">
        <f>Data!AK35</f>
        <v>0</v>
      </c>
      <c r="AE5">
        <f>Data!AL35</f>
        <v>0</v>
      </c>
      <c r="AF5">
        <f>Data!AM35</f>
        <v>0</v>
      </c>
      <c r="AG5">
        <f>Data!AN35</f>
        <v>0</v>
      </c>
      <c r="AH5">
        <f>Data!AO35</f>
        <v>0</v>
      </c>
      <c r="AI5">
        <f>Data!AP35</f>
        <v>0</v>
      </c>
    </row>
    <row r="6" spans="1:35" x14ac:dyDescent="0.25">
      <c r="A6" t="s">
        <v>6</v>
      </c>
      <c r="B6">
        <f>Data!I36</f>
        <v>0</v>
      </c>
      <c r="C6">
        <f>Data!J36</f>
        <v>0</v>
      </c>
      <c r="D6">
        <f>Data!K36</f>
        <v>0</v>
      </c>
      <c r="E6">
        <f>Data!L36</f>
        <v>0</v>
      </c>
      <c r="F6">
        <f>Data!M36</f>
        <v>0</v>
      </c>
      <c r="G6">
        <f>Data!N36</f>
        <v>0</v>
      </c>
      <c r="H6">
        <f>Data!O36</f>
        <v>0</v>
      </c>
      <c r="I6">
        <f>Data!P36</f>
        <v>0</v>
      </c>
      <c r="J6">
        <f>Data!Q36</f>
        <v>0</v>
      </c>
      <c r="K6">
        <f>Data!R36</f>
        <v>0</v>
      </c>
      <c r="L6">
        <f>Data!S36</f>
        <v>0</v>
      </c>
      <c r="M6">
        <f>Data!T36</f>
        <v>0</v>
      </c>
      <c r="N6">
        <f>Data!U36</f>
        <v>0</v>
      </c>
      <c r="O6">
        <f>Data!V36</f>
        <v>0</v>
      </c>
      <c r="P6">
        <f>Data!W36</f>
        <v>0</v>
      </c>
      <c r="Q6">
        <f>Data!X36</f>
        <v>0</v>
      </c>
      <c r="R6">
        <f>Data!Y36</f>
        <v>0</v>
      </c>
      <c r="S6">
        <f>Data!Z36</f>
        <v>0</v>
      </c>
      <c r="T6">
        <f>Data!AA36</f>
        <v>0</v>
      </c>
      <c r="U6">
        <f>Data!AB36</f>
        <v>0</v>
      </c>
      <c r="V6">
        <f>Data!AC36</f>
        <v>0</v>
      </c>
      <c r="W6">
        <f>Data!AD36</f>
        <v>0</v>
      </c>
      <c r="X6">
        <f>Data!AE36</f>
        <v>0</v>
      </c>
      <c r="Y6">
        <f>Data!AF36</f>
        <v>0</v>
      </c>
      <c r="Z6">
        <f>Data!AG36</f>
        <v>0</v>
      </c>
      <c r="AA6">
        <f>Data!AH36</f>
        <v>0</v>
      </c>
      <c r="AB6">
        <f>Data!AI36</f>
        <v>0</v>
      </c>
      <c r="AC6">
        <f>Data!AJ36</f>
        <v>0</v>
      </c>
      <c r="AD6">
        <f>Data!AK36</f>
        <v>0</v>
      </c>
      <c r="AE6">
        <f>Data!AL36</f>
        <v>0</v>
      </c>
      <c r="AF6">
        <f>Data!AM36</f>
        <v>0</v>
      </c>
      <c r="AG6">
        <f>Data!AN36</f>
        <v>0</v>
      </c>
      <c r="AH6">
        <f>Data!AO36</f>
        <v>0</v>
      </c>
      <c r="AI6">
        <f>Data!AP36</f>
        <v>0</v>
      </c>
    </row>
    <row r="7" spans="1:35" x14ac:dyDescent="0.25">
      <c r="A7" t="s">
        <v>7</v>
      </c>
      <c r="B7">
        <f>Data!I37</f>
        <v>1</v>
      </c>
      <c r="C7">
        <f>Data!J37</f>
        <v>1</v>
      </c>
      <c r="D7">
        <f>Data!K37</f>
        <v>1</v>
      </c>
      <c r="E7">
        <f>Data!L37</f>
        <v>1</v>
      </c>
      <c r="F7">
        <f>Data!M37</f>
        <v>1</v>
      </c>
      <c r="G7">
        <f>Data!N37</f>
        <v>1</v>
      </c>
      <c r="H7">
        <f>Data!O37</f>
        <v>1</v>
      </c>
      <c r="I7">
        <f>Data!P37</f>
        <v>1</v>
      </c>
      <c r="J7">
        <f>Data!Q37</f>
        <v>1</v>
      </c>
      <c r="K7">
        <f>Data!R37</f>
        <v>1</v>
      </c>
      <c r="L7">
        <f>Data!S37</f>
        <v>1</v>
      </c>
      <c r="M7">
        <f>Data!T37</f>
        <v>1</v>
      </c>
      <c r="N7">
        <f>Data!U37</f>
        <v>1</v>
      </c>
      <c r="O7">
        <f>Data!V37</f>
        <v>1</v>
      </c>
      <c r="P7">
        <f>Data!W37</f>
        <v>1</v>
      </c>
      <c r="Q7">
        <f>Data!X37</f>
        <v>1</v>
      </c>
      <c r="R7">
        <f>Data!Y37</f>
        <v>1</v>
      </c>
      <c r="S7">
        <f>Data!Z37</f>
        <v>1</v>
      </c>
      <c r="T7">
        <f>Data!AA37</f>
        <v>1</v>
      </c>
      <c r="U7">
        <f>Data!AB37</f>
        <v>1</v>
      </c>
      <c r="V7">
        <f>Data!AC37</f>
        <v>1</v>
      </c>
      <c r="W7">
        <f>Data!AD37</f>
        <v>1</v>
      </c>
      <c r="X7">
        <f>Data!AE37</f>
        <v>1</v>
      </c>
      <c r="Y7">
        <f>Data!AF37</f>
        <v>1</v>
      </c>
      <c r="Z7">
        <f>Data!AG37</f>
        <v>1</v>
      </c>
      <c r="AA7">
        <f>Data!AH37</f>
        <v>1</v>
      </c>
      <c r="AB7">
        <f>Data!AI37</f>
        <v>1</v>
      </c>
      <c r="AC7">
        <f>Data!AJ37</f>
        <v>1</v>
      </c>
      <c r="AD7">
        <f>Data!AK37</f>
        <v>1</v>
      </c>
      <c r="AE7">
        <f>Data!AL37</f>
        <v>1</v>
      </c>
      <c r="AF7">
        <f>Data!AM37</f>
        <v>1</v>
      </c>
      <c r="AG7">
        <f>Data!AN37</f>
        <v>1</v>
      </c>
      <c r="AH7">
        <f>Data!AO37</f>
        <v>1</v>
      </c>
      <c r="AI7">
        <f>Data!AP37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  <c r="AF2">
        <f>Data!AM38</f>
        <v>0</v>
      </c>
      <c r="AG2">
        <f>Data!AN38</f>
        <v>0</v>
      </c>
      <c r="AH2">
        <f>Data!AO38</f>
        <v>0</v>
      </c>
      <c r="AI2">
        <f>Data!AP38</f>
        <v>0</v>
      </c>
    </row>
    <row r="3" spans="1:35" x14ac:dyDescent="0.25">
      <c r="A3" t="s">
        <v>3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  <c r="AF3">
        <f>Data!AM39</f>
        <v>0</v>
      </c>
      <c r="AG3">
        <f>Data!AN39</f>
        <v>0</v>
      </c>
      <c r="AH3">
        <f>Data!AO39</f>
        <v>0</v>
      </c>
      <c r="AI3">
        <f>Data!AP39</f>
        <v>0</v>
      </c>
    </row>
    <row r="4" spans="1:35" x14ac:dyDescent="0.25">
      <c r="A4" t="s">
        <v>4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  <c r="AF4">
        <f>Data!AM40</f>
        <v>0</v>
      </c>
      <c r="AG4">
        <f>Data!AN40</f>
        <v>0</v>
      </c>
      <c r="AH4">
        <f>Data!AO40</f>
        <v>0</v>
      </c>
      <c r="AI4">
        <f>Data!AP40</f>
        <v>0</v>
      </c>
    </row>
    <row r="5" spans="1:35" x14ac:dyDescent="0.25">
      <c r="A5" t="s">
        <v>5</v>
      </c>
      <c r="B5">
        <f>Data!I41</f>
        <v>0</v>
      </c>
      <c r="C5">
        <f>Data!J41</f>
        <v>0</v>
      </c>
      <c r="D5">
        <f>Data!K41</f>
        <v>0</v>
      </c>
      <c r="E5">
        <f>Data!L41</f>
        <v>0</v>
      </c>
      <c r="F5">
        <f>Data!M41</f>
        <v>0</v>
      </c>
      <c r="G5">
        <f>Data!N41</f>
        <v>0</v>
      </c>
      <c r="H5">
        <f>Data!O41</f>
        <v>0</v>
      </c>
      <c r="I5">
        <f>Data!P41</f>
        <v>0</v>
      </c>
      <c r="J5">
        <f>Data!Q41</f>
        <v>0</v>
      </c>
      <c r="K5">
        <f>Data!R41</f>
        <v>0</v>
      </c>
      <c r="L5">
        <f>Data!S41</f>
        <v>0</v>
      </c>
      <c r="M5">
        <f>Data!T41</f>
        <v>0</v>
      </c>
      <c r="N5">
        <f>Data!U41</f>
        <v>0</v>
      </c>
      <c r="O5">
        <f>Data!V41</f>
        <v>0</v>
      </c>
      <c r="P5">
        <f>Data!W41</f>
        <v>0</v>
      </c>
      <c r="Q5">
        <f>Data!X41</f>
        <v>0</v>
      </c>
      <c r="R5">
        <f>Data!Y41</f>
        <v>0</v>
      </c>
      <c r="S5">
        <f>Data!Z41</f>
        <v>0</v>
      </c>
      <c r="T5">
        <f>Data!AA41</f>
        <v>0</v>
      </c>
      <c r="U5">
        <f>Data!AB41</f>
        <v>0</v>
      </c>
      <c r="V5">
        <f>Data!AC41</f>
        <v>0</v>
      </c>
      <c r="W5">
        <f>Data!AD41</f>
        <v>0</v>
      </c>
      <c r="X5">
        <f>Data!AE41</f>
        <v>0</v>
      </c>
      <c r="Y5">
        <f>Data!AF41</f>
        <v>0</v>
      </c>
      <c r="Z5">
        <f>Data!AG41</f>
        <v>0</v>
      </c>
      <c r="AA5">
        <f>Data!AH41</f>
        <v>0</v>
      </c>
      <c r="AB5">
        <f>Data!AI41</f>
        <v>0</v>
      </c>
      <c r="AC5">
        <f>Data!AJ41</f>
        <v>0</v>
      </c>
      <c r="AD5">
        <f>Data!AK41</f>
        <v>0</v>
      </c>
      <c r="AE5">
        <f>Data!AL41</f>
        <v>0</v>
      </c>
      <c r="AF5">
        <f>Data!AM41</f>
        <v>0</v>
      </c>
      <c r="AG5">
        <f>Data!AN41</f>
        <v>0</v>
      </c>
      <c r="AH5">
        <f>Data!AO41</f>
        <v>0</v>
      </c>
      <c r="AI5">
        <f>Data!AP41</f>
        <v>0</v>
      </c>
    </row>
    <row r="6" spans="1:35" x14ac:dyDescent="0.25">
      <c r="A6" t="s">
        <v>6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  <c r="AF6">
        <f>Data!AM42</f>
        <v>0</v>
      </c>
      <c r="AG6">
        <f>Data!AN42</f>
        <v>0</v>
      </c>
      <c r="AH6">
        <f>Data!AO42</f>
        <v>0</v>
      </c>
      <c r="AI6">
        <f>Data!AP42</f>
        <v>0</v>
      </c>
    </row>
    <row r="7" spans="1:35" x14ac:dyDescent="0.25">
      <c r="A7" t="s">
        <v>7</v>
      </c>
      <c r="B7">
        <f>Data!I43</f>
        <v>1</v>
      </c>
      <c r="C7">
        <f>Data!J43</f>
        <v>1</v>
      </c>
      <c r="D7">
        <f>Data!K43</f>
        <v>1</v>
      </c>
      <c r="E7">
        <f>Data!L43</f>
        <v>1</v>
      </c>
      <c r="F7">
        <f>Data!M43</f>
        <v>1</v>
      </c>
      <c r="G7">
        <f>Data!N43</f>
        <v>1</v>
      </c>
      <c r="H7">
        <f>Data!O43</f>
        <v>1</v>
      </c>
      <c r="I7">
        <f>Data!P43</f>
        <v>1</v>
      </c>
      <c r="J7">
        <f>Data!Q43</f>
        <v>1</v>
      </c>
      <c r="K7">
        <f>Data!R43</f>
        <v>1</v>
      </c>
      <c r="L7">
        <f>Data!S43</f>
        <v>1</v>
      </c>
      <c r="M7">
        <f>Data!T43</f>
        <v>1</v>
      </c>
      <c r="N7">
        <f>Data!U43</f>
        <v>1</v>
      </c>
      <c r="O7">
        <f>Data!V43</f>
        <v>1</v>
      </c>
      <c r="P7">
        <f>Data!W43</f>
        <v>1</v>
      </c>
      <c r="Q7">
        <f>Data!X43</f>
        <v>1</v>
      </c>
      <c r="R7">
        <f>Data!Y43</f>
        <v>1</v>
      </c>
      <c r="S7">
        <f>Data!Z43</f>
        <v>1</v>
      </c>
      <c r="T7">
        <f>Data!AA43</f>
        <v>1</v>
      </c>
      <c r="U7">
        <f>Data!AB43</f>
        <v>1</v>
      </c>
      <c r="V7">
        <f>Data!AC43</f>
        <v>1</v>
      </c>
      <c r="W7">
        <f>Data!AD43</f>
        <v>1</v>
      </c>
      <c r="X7">
        <f>Data!AE43</f>
        <v>1</v>
      </c>
      <c r="Y7">
        <f>Data!AF43</f>
        <v>1</v>
      </c>
      <c r="Z7">
        <f>Data!AG43</f>
        <v>1</v>
      </c>
      <c r="AA7">
        <f>Data!AH43</f>
        <v>1</v>
      </c>
      <c r="AB7">
        <f>Data!AI43</f>
        <v>1</v>
      </c>
      <c r="AC7">
        <f>Data!AJ43</f>
        <v>1</v>
      </c>
      <c r="AD7">
        <f>Data!AK43</f>
        <v>1</v>
      </c>
      <c r="AE7">
        <f>Data!AL43</f>
        <v>1</v>
      </c>
      <c r="AF7">
        <f>Data!AM43</f>
        <v>1</v>
      </c>
      <c r="AG7">
        <f>Data!AN43</f>
        <v>1</v>
      </c>
      <c r="AH7">
        <f>Data!AO43</f>
        <v>1</v>
      </c>
      <c r="AI7">
        <f>Data!AP43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Data!I44</f>
        <v>0</v>
      </c>
      <c r="C2">
        <f>Data!J44</f>
        <v>0</v>
      </c>
      <c r="D2">
        <f>Data!K44</f>
        <v>0</v>
      </c>
      <c r="E2">
        <f>Data!L44</f>
        <v>0</v>
      </c>
      <c r="F2">
        <f>Data!M44</f>
        <v>0</v>
      </c>
      <c r="G2">
        <f>Data!N44</f>
        <v>0</v>
      </c>
      <c r="H2">
        <f>Data!O44</f>
        <v>0</v>
      </c>
      <c r="I2">
        <f>Data!P44</f>
        <v>0</v>
      </c>
      <c r="J2">
        <f>Data!Q44</f>
        <v>0</v>
      </c>
      <c r="K2">
        <f>Data!R44</f>
        <v>0</v>
      </c>
      <c r="L2">
        <f>Data!S44</f>
        <v>0</v>
      </c>
      <c r="M2">
        <f>Data!T44</f>
        <v>0</v>
      </c>
      <c r="N2">
        <f>Data!U44</f>
        <v>0</v>
      </c>
      <c r="O2">
        <f>Data!V44</f>
        <v>0</v>
      </c>
      <c r="P2">
        <f>Data!W44</f>
        <v>0</v>
      </c>
      <c r="Q2">
        <f>Data!X44</f>
        <v>0</v>
      </c>
      <c r="R2">
        <f>Data!Y44</f>
        <v>0</v>
      </c>
      <c r="S2">
        <f>Data!Z44</f>
        <v>0</v>
      </c>
      <c r="T2">
        <f>Data!AA44</f>
        <v>0</v>
      </c>
      <c r="U2">
        <f>Data!AB44</f>
        <v>0</v>
      </c>
      <c r="V2">
        <f>Data!AC44</f>
        <v>0</v>
      </c>
      <c r="W2">
        <f>Data!AD44</f>
        <v>0</v>
      </c>
      <c r="X2">
        <f>Data!AE44</f>
        <v>0</v>
      </c>
      <c r="Y2">
        <f>Data!AF44</f>
        <v>0</v>
      </c>
      <c r="Z2">
        <f>Data!AG44</f>
        <v>0</v>
      </c>
      <c r="AA2">
        <f>Data!AH44</f>
        <v>0</v>
      </c>
      <c r="AB2">
        <f>Data!AI44</f>
        <v>0</v>
      </c>
      <c r="AC2">
        <f>Data!AJ44</f>
        <v>0</v>
      </c>
      <c r="AD2">
        <f>Data!AK44</f>
        <v>0</v>
      </c>
      <c r="AE2">
        <f>Data!AL44</f>
        <v>0</v>
      </c>
      <c r="AF2">
        <f>Data!AM44</f>
        <v>0</v>
      </c>
      <c r="AG2">
        <f>Data!AN44</f>
        <v>0</v>
      </c>
      <c r="AH2">
        <f>Data!AO44</f>
        <v>0</v>
      </c>
      <c r="AI2">
        <f>Data!AP44</f>
        <v>0</v>
      </c>
    </row>
    <row r="3" spans="1:35" x14ac:dyDescent="0.25">
      <c r="A3" t="s">
        <v>3</v>
      </c>
      <c r="B3">
        <f>Data!I45</f>
        <v>0</v>
      </c>
      <c r="C3">
        <f>Data!J45</f>
        <v>0</v>
      </c>
      <c r="D3">
        <f>Data!K45</f>
        <v>0</v>
      </c>
      <c r="E3">
        <f>Data!L45</f>
        <v>0</v>
      </c>
      <c r="F3">
        <f>Data!M45</f>
        <v>0</v>
      </c>
      <c r="G3">
        <f>Data!N45</f>
        <v>0</v>
      </c>
      <c r="H3">
        <f>Data!O45</f>
        <v>0</v>
      </c>
      <c r="I3">
        <f>Data!P45</f>
        <v>0</v>
      </c>
      <c r="J3">
        <f>Data!Q45</f>
        <v>0</v>
      </c>
      <c r="K3">
        <f>Data!R45</f>
        <v>0</v>
      </c>
      <c r="L3">
        <f>Data!S45</f>
        <v>0</v>
      </c>
      <c r="M3">
        <f>Data!T45</f>
        <v>0</v>
      </c>
      <c r="N3">
        <f>Data!U45</f>
        <v>0</v>
      </c>
      <c r="O3">
        <f>Data!V45</f>
        <v>0</v>
      </c>
      <c r="P3">
        <f>Data!W45</f>
        <v>0</v>
      </c>
      <c r="Q3">
        <f>Data!X45</f>
        <v>0</v>
      </c>
      <c r="R3">
        <f>Data!Y45</f>
        <v>0</v>
      </c>
      <c r="S3">
        <f>Data!Z45</f>
        <v>0</v>
      </c>
      <c r="T3">
        <f>Data!AA45</f>
        <v>0</v>
      </c>
      <c r="U3">
        <f>Data!AB45</f>
        <v>0</v>
      </c>
      <c r="V3">
        <f>Data!AC45</f>
        <v>0</v>
      </c>
      <c r="W3">
        <f>Data!AD45</f>
        <v>0</v>
      </c>
      <c r="X3">
        <f>Data!AE45</f>
        <v>0</v>
      </c>
      <c r="Y3">
        <f>Data!AF45</f>
        <v>0</v>
      </c>
      <c r="Z3">
        <f>Data!AG45</f>
        <v>0</v>
      </c>
      <c r="AA3">
        <f>Data!AH45</f>
        <v>0</v>
      </c>
      <c r="AB3">
        <f>Data!AI45</f>
        <v>0</v>
      </c>
      <c r="AC3">
        <f>Data!AJ45</f>
        <v>0</v>
      </c>
      <c r="AD3">
        <f>Data!AK45</f>
        <v>0</v>
      </c>
      <c r="AE3">
        <f>Data!AL45</f>
        <v>0</v>
      </c>
      <c r="AF3">
        <f>Data!AM45</f>
        <v>0</v>
      </c>
      <c r="AG3">
        <f>Data!AN45</f>
        <v>0</v>
      </c>
      <c r="AH3">
        <f>Data!AO45</f>
        <v>0</v>
      </c>
      <c r="AI3">
        <f>Data!AP45</f>
        <v>0</v>
      </c>
    </row>
    <row r="4" spans="1:35" x14ac:dyDescent="0.25">
      <c r="A4" t="s">
        <v>4</v>
      </c>
      <c r="B4">
        <f>Data!I46</f>
        <v>0</v>
      </c>
      <c r="C4">
        <f>Data!J46</f>
        <v>0</v>
      </c>
      <c r="D4">
        <f>Data!K46</f>
        <v>0</v>
      </c>
      <c r="E4">
        <f>Data!L46</f>
        <v>0</v>
      </c>
      <c r="F4">
        <f>Data!M46</f>
        <v>0</v>
      </c>
      <c r="G4">
        <f>Data!N46</f>
        <v>0</v>
      </c>
      <c r="H4">
        <f>Data!O46</f>
        <v>0</v>
      </c>
      <c r="I4">
        <f>Data!P46</f>
        <v>0</v>
      </c>
      <c r="J4">
        <f>Data!Q46</f>
        <v>0</v>
      </c>
      <c r="K4">
        <f>Data!R46</f>
        <v>0</v>
      </c>
      <c r="L4">
        <f>Data!S46</f>
        <v>0</v>
      </c>
      <c r="M4">
        <f>Data!T46</f>
        <v>0</v>
      </c>
      <c r="N4">
        <f>Data!U46</f>
        <v>0</v>
      </c>
      <c r="O4">
        <f>Data!V46</f>
        <v>0</v>
      </c>
      <c r="P4">
        <f>Data!W46</f>
        <v>0</v>
      </c>
      <c r="Q4">
        <f>Data!X46</f>
        <v>0</v>
      </c>
      <c r="R4">
        <f>Data!Y46</f>
        <v>0</v>
      </c>
      <c r="S4">
        <f>Data!Z46</f>
        <v>0</v>
      </c>
      <c r="T4">
        <f>Data!AA46</f>
        <v>0</v>
      </c>
      <c r="U4">
        <f>Data!AB46</f>
        <v>0</v>
      </c>
      <c r="V4">
        <f>Data!AC46</f>
        <v>0</v>
      </c>
      <c r="W4">
        <f>Data!AD46</f>
        <v>0</v>
      </c>
      <c r="X4">
        <f>Data!AE46</f>
        <v>0</v>
      </c>
      <c r="Y4">
        <f>Data!AF46</f>
        <v>0</v>
      </c>
      <c r="Z4">
        <f>Data!AG46</f>
        <v>0</v>
      </c>
      <c r="AA4">
        <f>Data!AH46</f>
        <v>0</v>
      </c>
      <c r="AB4">
        <f>Data!AI46</f>
        <v>0</v>
      </c>
      <c r="AC4">
        <f>Data!AJ46</f>
        <v>0</v>
      </c>
      <c r="AD4">
        <f>Data!AK46</f>
        <v>0</v>
      </c>
      <c r="AE4">
        <f>Data!AL46</f>
        <v>0</v>
      </c>
      <c r="AF4">
        <f>Data!AM46</f>
        <v>0</v>
      </c>
      <c r="AG4">
        <f>Data!AN46</f>
        <v>0</v>
      </c>
      <c r="AH4">
        <f>Data!AO46</f>
        <v>0</v>
      </c>
      <c r="AI4">
        <f>Data!AP46</f>
        <v>0</v>
      </c>
    </row>
    <row r="5" spans="1:35" x14ac:dyDescent="0.25">
      <c r="A5" t="s">
        <v>5</v>
      </c>
      <c r="B5">
        <f>Data!I47</f>
        <v>0</v>
      </c>
      <c r="C5">
        <f>Data!J47</f>
        <v>0</v>
      </c>
      <c r="D5">
        <f>Data!K47</f>
        <v>0</v>
      </c>
      <c r="E5">
        <f>Data!L47</f>
        <v>0</v>
      </c>
      <c r="F5">
        <f>Data!M47</f>
        <v>0</v>
      </c>
      <c r="G5">
        <f>Data!N47</f>
        <v>0</v>
      </c>
      <c r="H5">
        <f>Data!O47</f>
        <v>0</v>
      </c>
      <c r="I5">
        <f>Data!P47</f>
        <v>0</v>
      </c>
      <c r="J5">
        <f>Data!Q47</f>
        <v>0</v>
      </c>
      <c r="K5">
        <f>Data!R47</f>
        <v>0</v>
      </c>
      <c r="L5">
        <f>Data!S47</f>
        <v>0</v>
      </c>
      <c r="M5">
        <f>Data!T47</f>
        <v>0</v>
      </c>
      <c r="N5">
        <f>Data!U47</f>
        <v>0</v>
      </c>
      <c r="O5">
        <f>Data!V47</f>
        <v>0</v>
      </c>
      <c r="P5">
        <f>Data!W47</f>
        <v>0</v>
      </c>
      <c r="Q5">
        <f>Data!X47</f>
        <v>0</v>
      </c>
      <c r="R5">
        <f>Data!Y47</f>
        <v>0</v>
      </c>
      <c r="S5">
        <f>Data!Z47</f>
        <v>0</v>
      </c>
      <c r="T5">
        <f>Data!AA47</f>
        <v>0</v>
      </c>
      <c r="U5">
        <f>Data!AB47</f>
        <v>0</v>
      </c>
      <c r="V5">
        <f>Data!AC47</f>
        <v>0</v>
      </c>
      <c r="W5">
        <f>Data!AD47</f>
        <v>0</v>
      </c>
      <c r="X5">
        <f>Data!AE47</f>
        <v>0</v>
      </c>
      <c r="Y5">
        <f>Data!AF47</f>
        <v>0</v>
      </c>
      <c r="Z5">
        <f>Data!AG47</f>
        <v>0</v>
      </c>
      <c r="AA5">
        <f>Data!AH47</f>
        <v>0</v>
      </c>
      <c r="AB5">
        <f>Data!AI47</f>
        <v>0</v>
      </c>
      <c r="AC5">
        <f>Data!AJ47</f>
        <v>0</v>
      </c>
      <c r="AD5">
        <f>Data!AK47</f>
        <v>0</v>
      </c>
      <c r="AE5">
        <f>Data!AL47</f>
        <v>0</v>
      </c>
      <c r="AF5">
        <f>Data!AM47</f>
        <v>0</v>
      </c>
      <c r="AG5">
        <f>Data!AN47</f>
        <v>0</v>
      </c>
      <c r="AH5">
        <f>Data!AO47</f>
        <v>0</v>
      </c>
      <c r="AI5">
        <f>Data!AP47</f>
        <v>0</v>
      </c>
    </row>
    <row r="6" spans="1:35" x14ac:dyDescent="0.25">
      <c r="A6" t="s">
        <v>6</v>
      </c>
      <c r="B6">
        <f>Data!I48</f>
        <v>0</v>
      </c>
      <c r="C6">
        <f>Data!J48</f>
        <v>0</v>
      </c>
      <c r="D6">
        <f>Data!K48</f>
        <v>0</v>
      </c>
      <c r="E6">
        <f>Data!L48</f>
        <v>0</v>
      </c>
      <c r="F6">
        <f>Data!M48</f>
        <v>0</v>
      </c>
      <c r="G6">
        <f>Data!N48</f>
        <v>0</v>
      </c>
      <c r="H6">
        <f>Data!O48</f>
        <v>0</v>
      </c>
      <c r="I6">
        <f>Data!P48</f>
        <v>0</v>
      </c>
      <c r="J6">
        <f>Data!Q48</f>
        <v>0</v>
      </c>
      <c r="K6">
        <f>Data!R48</f>
        <v>0</v>
      </c>
      <c r="L6">
        <f>Data!S48</f>
        <v>0</v>
      </c>
      <c r="M6">
        <f>Data!T48</f>
        <v>0</v>
      </c>
      <c r="N6">
        <f>Data!U48</f>
        <v>0</v>
      </c>
      <c r="O6">
        <f>Data!V48</f>
        <v>0</v>
      </c>
      <c r="P6">
        <f>Data!W48</f>
        <v>0</v>
      </c>
      <c r="Q6">
        <f>Data!X48</f>
        <v>0</v>
      </c>
      <c r="R6">
        <f>Data!Y48</f>
        <v>0</v>
      </c>
      <c r="S6">
        <f>Data!Z48</f>
        <v>0</v>
      </c>
      <c r="T6">
        <f>Data!AA48</f>
        <v>0</v>
      </c>
      <c r="U6">
        <f>Data!AB48</f>
        <v>0</v>
      </c>
      <c r="V6">
        <f>Data!AC48</f>
        <v>0</v>
      </c>
      <c r="W6">
        <f>Data!AD48</f>
        <v>0</v>
      </c>
      <c r="X6">
        <f>Data!AE48</f>
        <v>0</v>
      </c>
      <c r="Y6">
        <f>Data!AF48</f>
        <v>0</v>
      </c>
      <c r="Z6">
        <f>Data!AG48</f>
        <v>0</v>
      </c>
      <c r="AA6">
        <f>Data!AH48</f>
        <v>0</v>
      </c>
      <c r="AB6">
        <f>Data!AI48</f>
        <v>0</v>
      </c>
      <c r="AC6">
        <f>Data!AJ48</f>
        <v>0</v>
      </c>
      <c r="AD6">
        <f>Data!AK48</f>
        <v>0</v>
      </c>
      <c r="AE6">
        <f>Data!AL48</f>
        <v>0</v>
      </c>
      <c r="AF6">
        <f>Data!AM48</f>
        <v>0</v>
      </c>
      <c r="AG6">
        <f>Data!AN48</f>
        <v>0</v>
      </c>
      <c r="AH6">
        <f>Data!AO48</f>
        <v>0</v>
      </c>
      <c r="AI6">
        <f>Data!AP48</f>
        <v>0</v>
      </c>
    </row>
    <row r="7" spans="1:35" x14ac:dyDescent="0.25">
      <c r="A7" t="s">
        <v>7</v>
      </c>
      <c r="B7">
        <f>Data!I49</f>
        <v>1</v>
      </c>
      <c r="C7">
        <f>Data!J49</f>
        <v>1</v>
      </c>
      <c r="D7">
        <f>Data!K49</f>
        <v>1</v>
      </c>
      <c r="E7">
        <f>Data!L49</f>
        <v>1</v>
      </c>
      <c r="F7">
        <f>Data!M49</f>
        <v>1</v>
      </c>
      <c r="G7">
        <f>Data!N49</f>
        <v>1</v>
      </c>
      <c r="H7">
        <f>Data!O49</f>
        <v>1</v>
      </c>
      <c r="I7">
        <f>Data!P49</f>
        <v>1</v>
      </c>
      <c r="J7">
        <f>Data!Q49</f>
        <v>1</v>
      </c>
      <c r="K7">
        <f>Data!R49</f>
        <v>1</v>
      </c>
      <c r="L7">
        <f>Data!S49</f>
        <v>1</v>
      </c>
      <c r="M7">
        <f>Data!T49</f>
        <v>1</v>
      </c>
      <c r="N7">
        <f>Data!U49</f>
        <v>1</v>
      </c>
      <c r="O7">
        <f>Data!V49</f>
        <v>1</v>
      </c>
      <c r="P7">
        <f>Data!W49</f>
        <v>1</v>
      </c>
      <c r="Q7">
        <f>Data!X49</f>
        <v>1</v>
      </c>
      <c r="R7">
        <f>Data!Y49</f>
        <v>1</v>
      </c>
      <c r="S7">
        <f>Data!Z49</f>
        <v>1</v>
      </c>
      <c r="T7">
        <f>Data!AA49</f>
        <v>1</v>
      </c>
      <c r="U7">
        <f>Data!AB49</f>
        <v>1</v>
      </c>
      <c r="V7">
        <f>Data!AC49</f>
        <v>1</v>
      </c>
      <c r="W7">
        <f>Data!AD49</f>
        <v>1</v>
      </c>
      <c r="X7">
        <f>Data!AE49</f>
        <v>1</v>
      </c>
      <c r="Y7">
        <f>Data!AF49</f>
        <v>1</v>
      </c>
      <c r="Z7">
        <f>Data!AG49</f>
        <v>1</v>
      </c>
      <c r="AA7">
        <f>Data!AH49</f>
        <v>1</v>
      </c>
      <c r="AB7">
        <f>Data!AI49</f>
        <v>1</v>
      </c>
      <c r="AC7">
        <f>Data!AJ49</f>
        <v>1</v>
      </c>
      <c r="AD7">
        <f>Data!AK49</f>
        <v>1</v>
      </c>
      <c r="AE7">
        <f>Data!AL49</f>
        <v>1</v>
      </c>
      <c r="AF7">
        <f>Data!AM49</f>
        <v>1</v>
      </c>
      <c r="AG7">
        <f>Data!AN49</f>
        <v>1</v>
      </c>
      <c r="AH7">
        <f>Data!AO49</f>
        <v>1</v>
      </c>
      <c r="AI7">
        <f>Data!AP49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Data!I50</f>
        <v>0</v>
      </c>
      <c r="C2">
        <f>Data!J50</f>
        <v>0</v>
      </c>
      <c r="D2">
        <f>Data!K50</f>
        <v>0</v>
      </c>
      <c r="E2">
        <f>Data!L50</f>
        <v>0</v>
      </c>
      <c r="F2">
        <f>Data!M50</f>
        <v>0</v>
      </c>
      <c r="G2">
        <f>Data!N50</f>
        <v>0</v>
      </c>
      <c r="H2">
        <f>Data!O50</f>
        <v>0</v>
      </c>
      <c r="I2">
        <f>Data!P50</f>
        <v>0</v>
      </c>
      <c r="J2">
        <f>Data!Q50</f>
        <v>0</v>
      </c>
      <c r="K2">
        <f>Data!R50</f>
        <v>0</v>
      </c>
      <c r="L2">
        <f>Data!S50</f>
        <v>0</v>
      </c>
      <c r="M2">
        <f>Data!T50</f>
        <v>0</v>
      </c>
      <c r="N2">
        <f>Data!U50</f>
        <v>0</v>
      </c>
      <c r="O2">
        <f>Data!V50</f>
        <v>0</v>
      </c>
      <c r="P2">
        <f>Data!W50</f>
        <v>0</v>
      </c>
      <c r="Q2">
        <f>Data!X50</f>
        <v>0</v>
      </c>
      <c r="R2">
        <f>Data!Y50</f>
        <v>0</v>
      </c>
      <c r="S2">
        <f>Data!Z50</f>
        <v>0</v>
      </c>
      <c r="T2">
        <f>Data!AA50</f>
        <v>0</v>
      </c>
      <c r="U2">
        <f>Data!AB50</f>
        <v>0</v>
      </c>
      <c r="V2">
        <f>Data!AC50</f>
        <v>0</v>
      </c>
      <c r="W2">
        <f>Data!AD50</f>
        <v>0</v>
      </c>
      <c r="X2">
        <f>Data!AE50</f>
        <v>0</v>
      </c>
      <c r="Y2">
        <f>Data!AF50</f>
        <v>0</v>
      </c>
      <c r="Z2">
        <f>Data!AG50</f>
        <v>0</v>
      </c>
      <c r="AA2">
        <f>Data!AH50</f>
        <v>0</v>
      </c>
      <c r="AB2">
        <f>Data!AI50</f>
        <v>0</v>
      </c>
      <c r="AC2">
        <f>Data!AJ50</f>
        <v>0</v>
      </c>
      <c r="AD2">
        <f>Data!AK50</f>
        <v>0</v>
      </c>
      <c r="AE2">
        <f>Data!AL50</f>
        <v>0</v>
      </c>
      <c r="AF2">
        <f>Data!AM50</f>
        <v>0</v>
      </c>
      <c r="AG2">
        <f>Data!AN50</f>
        <v>0</v>
      </c>
      <c r="AH2">
        <f>Data!AO50</f>
        <v>0</v>
      </c>
      <c r="AI2">
        <f>Data!AP50</f>
        <v>0</v>
      </c>
    </row>
    <row r="3" spans="1:35" x14ac:dyDescent="0.25">
      <c r="A3" t="s">
        <v>3</v>
      </c>
      <c r="B3">
        <f>Data!I51</f>
        <v>0</v>
      </c>
      <c r="C3">
        <f>Data!J51</f>
        <v>0</v>
      </c>
      <c r="D3">
        <f>Data!K51</f>
        <v>0</v>
      </c>
      <c r="E3">
        <f>Data!L51</f>
        <v>0</v>
      </c>
      <c r="F3">
        <f>Data!M51</f>
        <v>0</v>
      </c>
      <c r="G3">
        <f>Data!N51</f>
        <v>0</v>
      </c>
      <c r="H3">
        <f>Data!O51</f>
        <v>0</v>
      </c>
      <c r="I3">
        <f>Data!P51</f>
        <v>0</v>
      </c>
      <c r="J3">
        <f>Data!Q51</f>
        <v>0</v>
      </c>
      <c r="K3">
        <f>Data!R51</f>
        <v>0</v>
      </c>
      <c r="L3">
        <f>Data!S51</f>
        <v>0</v>
      </c>
      <c r="M3">
        <f>Data!T51</f>
        <v>0</v>
      </c>
      <c r="N3">
        <f>Data!U51</f>
        <v>0</v>
      </c>
      <c r="O3">
        <f>Data!V51</f>
        <v>0</v>
      </c>
      <c r="P3">
        <f>Data!W51</f>
        <v>0</v>
      </c>
      <c r="Q3">
        <f>Data!X51</f>
        <v>0</v>
      </c>
      <c r="R3">
        <f>Data!Y51</f>
        <v>0</v>
      </c>
      <c r="S3">
        <f>Data!Z51</f>
        <v>0</v>
      </c>
      <c r="T3">
        <f>Data!AA51</f>
        <v>0</v>
      </c>
      <c r="U3">
        <f>Data!AB51</f>
        <v>0</v>
      </c>
      <c r="V3">
        <f>Data!AC51</f>
        <v>0</v>
      </c>
      <c r="W3">
        <f>Data!AD51</f>
        <v>0</v>
      </c>
      <c r="X3">
        <f>Data!AE51</f>
        <v>0</v>
      </c>
      <c r="Y3">
        <f>Data!AF51</f>
        <v>0</v>
      </c>
      <c r="Z3">
        <f>Data!AG51</f>
        <v>0</v>
      </c>
      <c r="AA3">
        <f>Data!AH51</f>
        <v>0</v>
      </c>
      <c r="AB3">
        <f>Data!AI51</f>
        <v>0</v>
      </c>
      <c r="AC3">
        <f>Data!AJ51</f>
        <v>0</v>
      </c>
      <c r="AD3">
        <f>Data!AK51</f>
        <v>0</v>
      </c>
      <c r="AE3">
        <f>Data!AL51</f>
        <v>0</v>
      </c>
      <c r="AF3">
        <f>Data!AM51</f>
        <v>0</v>
      </c>
      <c r="AG3">
        <f>Data!AN51</f>
        <v>0</v>
      </c>
      <c r="AH3">
        <f>Data!AO51</f>
        <v>0</v>
      </c>
      <c r="AI3">
        <f>Data!AP51</f>
        <v>0</v>
      </c>
    </row>
    <row r="4" spans="1:35" x14ac:dyDescent="0.25">
      <c r="A4" t="s">
        <v>4</v>
      </c>
      <c r="B4">
        <f>Data!I52</f>
        <v>0</v>
      </c>
      <c r="C4">
        <f>Data!J52</f>
        <v>0</v>
      </c>
      <c r="D4">
        <f>Data!K52</f>
        <v>0</v>
      </c>
      <c r="E4">
        <f>Data!L52</f>
        <v>0</v>
      </c>
      <c r="F4">
        <f>Data!M52</f>
        <v>0</v>
      </c>
      <c r="G4">
        <f>Data!N52</f>
        <v>0</v>
      </c>
      <c r="H4">
        <f>Data!O52</f>
        <v>0</v>
      </c>
      <c r="I4">
        <f>Data!P52</f>
        <v>0</v>
      </c>
      <c r="J4">
        <f>Data!Q52</f>
        <v>0</v>
      </c>
      <c r="K4">
        <f>Data!R52</f>
        <v>0</v>
      </c>
      <c r="L4">
        <f>Data!S52</f>
        <v>0</v>
      </c>
      <c r="M4">
        <f>Data!T52</f>
        <v>0</v>
      </c>
      <c r="N4">
        <f>Data!U52</f>
        <v>0</v>
      </c>
      <c r="O4">
        <f>Data!V52</f>
        <v>0</v>
      </c>
      <c r="P4">
        <f>Data!W52</f>
        <v>0</v>
      </c>
      <c r="Q4">
        <f>Data!X52</f>
        <v>0</v>
      </c>
      <c r="R4">
        <f>Data!Y52</f>
        <v>0</v>
      </c>
      <c r="S4">
        <f>Data!Z52</f>
        <v>0</v>
      </c>
      <c r="T4">
        <f>Data!AA52</f>
        <v>0</v>
      </c>
      <c r="U4">
        <f>Data!AB52</f>
        <v>0</v>
      </c>
      <c r="V4">
        <f>Data!AC52</f>
        <v>0</v>
      </c>
      <c r="W4">
        <f>Data!AD52</f>
        <v>0</v>
      </c>
      <c r="X4">
        <f>Data!AE52</f>
        <v>0</v>
      </c>
      <c r="Y4">
        <f>Data!AF52</f>
        <v>0</v>
      </c>
      <c r="Z4">
        <f>Data!AG52</f>
        <v>0</v>
      </c>
      <c r="AA4">
        <f>Data!AH52</f>
        <v>0</v>
      </c>
      <c r="AB4">
        <f>Data!AI52</f>
        <v>0</v>
      </c>
      <c r="AC4">
        <f>Data!AJ52</f>
        <v>0</v>
      </c>
      <c r="AD4">
        <f>Data!AK52</f>
        <v>0</v>
      </c>
      <c r="AE4">
        <f>Data!AL52</f>
        <v>0</v>
      </c>
      <c r="AF4">
        <f>Data!AM52</f>
        <v>0</v>
      </c>
      <c r="AG4">
        <f>Data!AN52</f>
        <v>0</v>
      </c>
      <c r="AH4">
        <f>Data!AO52</f>
        <v>0</v>
      </c>
      <c r="AI4">
        <f>Data!AP52</f>
        <v>0</v>
      </c>
    </row>
    <row r="5" spans="1:35" x14ac:dyDescent="0.25">
      <c r="A5" t="s">
        <v>5</v>
      </c>
      <c r="B5">
        <f>Data!I53</f>
        <v>0</v>
      </c>
      <c r="C5">
        <f>Data!J53</f>
        <v>0</v>
      </c>
      <c r="D5">
        <f>Data!K53</f>
        <v>0</v>
      </c>
      <c r="E5">
        <f>Data!L53</f>
        <v>0</v>
      </c>
      <c r="F5">
        <f>Data!M53</f>
        <v>0</v>
      </c>
      <c r="G5">
        <f>Data!N53</f>
        <v>0</v>
      </c>
      <c r="H5">
        <f>Data!O53</f>
        <v>0</v>
      </c>
      <c r="I5">
        <f>Data!P53</f>
        <v>0</v>
      </c>
      <c r="J5">
        <f>Data!Q53</f>
        <v>0</v>
      </c>
      <c r="K5">
        <f>Data!R53</f>
        <v>0</v>
      </c>
      <c r="L5">
        <f>Data!S53</f>
        <v>0</v>
      </c>
      <c r="M5">
        <f>Data!T53</f>
        <v>0</v>
      </c>
      <c r="N5">
        <f>Data!U53</f>
        <v>0</v>
      </c>
      <c r="O5">
        <f>Data!V53</f>
        <v>0</v>
      </c>
      <c r="P5">
        <f>Data!W53</f>
        <v>0</v>
      </c>
      <c r="Q5">
        <f>Data!X53</f>
        <v>0</v>
      </c>
      <c r="R5">
        <f>Data!Y53</f>
        <v>0</v>
      </c>
      <c r="S5">
        <f>Data!Z53</f>
        <v>0</v>
      </c>
      <c r="T5">
        <f>Data!AA53</f>
        <v>0</v>
      </c>
      <c r="U5">
        <f>Data!AB53</f>
        <v>0</v>
      </c>
      <c r="V5">
        <f>Data!AC53</f>
        <v>0</v>
      </c>
      <c r="W5">
        <f>Data!AD53</f>
        <v>0</v>
      </c>
      <c r="X5">
        <f>Data!AE53</f>
        <v>0</v>
      </c>
      <c r="Y5">
        <f>Data!AF53</f>
        <v>0</v>
      </c>
      <c r="Z5">
        <f>Data!AG53</f>
        <v>0</v>
      </c>
      <c r="AA5">
        <f>Data!AH53</f>
        <v>0</v>
      </c>
      <c r="AB5">
        <f>Data!AI53</f>
        <v>0</v>
      </c>
      <c r="AC5">
        <f>Data!AJ53</f>
        <v>0</v>
      </c>
      <c r="AD5">
        <f>Data!AK53</f>
        <v>0</v>
      </c>
      <c r="AE5">
        <f>Data!AL53</f>
        <v>0</v>
      </c>
      <c r="AF5">
        <f>Data!AM53</f>
        <v>0</v>
      </c>
      <c r="AG5">
        <f>Data!AN53</f>
        <v>0</v>
      </c>
      <c r="AH5">
        <f>Data!AO53</f>
        <v>0</v>
      </c>
      <c r="AI5">
        <f>Data!AP53</f>
        <v>0</v>
      </c>
    </row>
    <row r="6" spans="1:35" x14ac:dyDescent="0.25">
      <c r="A6" t="s">
        <v>6</v>
      </c>
      <c r="B6">
        <f>Data!I54</f>
        <v>0</v>
      </c>
      <c r="C6">
        <f>Data!J54</f>
        <v>0</v>
      </c>
      <c r="D6">
        <f>Data!K54</f>
        <v>0</v>
      </c>
      <c r="E6">
        <f>Data!L54</f>
        <v>0</v>
      </c>
      <c r="F6">
        <f>Data!M54</f>
        <v>0</v>
      </c>
      <c r="G6">
        <f>Data!N54</f>
        <v>0</v>
      </c>
      <c r="H6">
        <f>Data!O54</f>
        <v>0</v>
      </c>
      <c r="I6">
        <f>Data!P54</f>
        <v>0</v>
      </c>
      <c r="J6">
        <f>Data!Q54</f>
        <v>0</v>
      </c>
      <c r="K6">
        <f>Data!R54</f>
        <v>0</v>
      </c>
      <c r="L6">
        <f>Data!S54</f>
        <v>0</v>
      </c>
      <c r="M6">
        <f>Data!T54</f>
        <v>0</v>
      </c>
      <c r="N6">
        <f>Data!U54</f>
        <v>0</v>
      </c>
      <c r="O6">
        <f>Data!V54</f>
        <v>0</v>
      </c>
      <c r="P6">
        <f>Data!W54</f>
        <v>0</v>
      </c>
      <c r="Q6">
        <f>Data!X54</f>
        <v>0</v>
      </c>
      <c r="R6">
        <f>Data!Y54</f>
        <v>0</v>
      </c>
      <c r="S6">
        <f>Data!Z54</f>
        <v>0</v>
      </c>
      <c r="T6">
        <f>Data!AA54</f>
        <v>0</v>
      </c>
      <c r="U6">
        <f>Data!AB54</f>
        <v>0</v>
      </c>
      <c r="V6">
        <f>Data!AC54</f>
        <v>0</v>
      </c>
      <c r="W6">
        <f>Data!AD54</f>
        <v>0</v>
      </c>
      <c r="X6">
        <f>Data!AE54</f>
        <v>0</v>
      </c>
      <c r="Y6">
        <f>Data!AF54</f>
        <v>0</v>
      </c>
      <c r="Z6">
        <f>Data!AG54</f>
        <v>0</v>
      </c>
      <c r="AA6">
        <f>Data!AH54</f>
        <v>0</v>
      </c>
      <c r="AB6">
        <f>Data!AI54</f>
        <v>0</v>
      </c>
      <c r="AC6">
        <f>Data!AJ54</f>
        <v>0</v>
      </c>
      <c r="AD6">
        <f>Data!AK54</f>
        <v>0</v>
      </c>
      <c r="AE6">
        <f>Data!AL54</f>
        <v>0</v>
      </c>
      <c r="AF6">
        <f>Data!AM54</f>
        <v>0</v>
      </c>
      <c r="AG6">
        <f>Data!AN54</f>
        <v>0</v>
      </c>
      <c r="AH6">
        <f>Data!AO54</f>
        <v>0</v>
      </c>
      <c r="AI6">
        <f>Data!AP54</f>
        <v>0</v>
      </c>
    </row>
    <row r="7" spans="1:35" x14ac:dyDescent="0.25">
      <c r="A7" t="s">
        <v>7</v>
      </c>
      <c r="B7">
        <f>Data!I55</f>
        <v>1</v>
      </c>
      <c r="C7">
        <f>Data!J55</f>
        <v>1</v>
      </c>
      <c r="D7">
        <f>Data!K55</f>
        <v>1</v>
      </c>
      <c r="E7">
        <f>Data!L55</f>
        <v>1</v>
      </c>
      <c r="F7">
        <f>Data!M55</f>
        <v>1</v>
      </c>
      <c r="G7">
        <f>Data!N55</f>
        <v>1</v>
      </c>
      <c r="H7">
        <f>Data!O55</f>
        <v>1</v>
      </c>
      <c r="I7">
        <f>Data!P55</f>
        <v>1</v>
      </c>
      <c r="J7">
        <f>Data!Q55</f>
        <v>1</v>
      </c>
      <c r="K7">
        <f>Data!R55</f>
        <v>1</v>
      </c>
      <c r="L7">
        <f>Data!S55</f>
        <v>1</v>
      </c>
      <c r="M7">
        <f>Data!T55</f>
        <v>1</v>
      </c>
      <c r="N7">
        <f>Data!U55</f>
        <v>1</v>
      </c>
      <c r="O7">
        <f>Data!V55</f>
        <v>1</v>
      </c>
      <c r="P7">
        <f>Data!W55</f>
        <v>1</v>
      </c>
      <c r="Q7">
        <f>Data!X55</f>
        <v>1</v>
      </c>
      <c r="R7">
        <f>Data!Y55</f>
        <v>1</v>
      </c>
      <c r="S7">
        <f>Data!Z55</f>
        <v>1</v>
      </c>
      <c r="T7">
        <f>Data!AA55</f>
        <v>1</v>
      </c>
      <c r="U7">
        <f>Data!AB55</f>
        <v>1</v>
      </c>
      <c r="V7">
        <f>Data!AC55</f>
        <v>1</v>
      </c>
      <c r="W7">
        <f>Data!AD55</f>
        <v>1</v>
      </c>
      <c r="X7">
        <f>Data!AE55</f>
        <v>1</v>
      </c>
      <c r="Y7">
        <f>Data!AF55</f>
        <v>1</v>
      </c>
      <c r="Z7">
        <f>Data!AG55</f>
        <v>1</v>
      </c>
      <c r="AA7">
        <f>Data!AH55</f>
        <v>1</v>
      </c>
      <c r="AB7">
        <f>Data!AI55</f>
        <v>1</v>
      </c>
      <c r="AC7">
        <f>Data!AJ55</f>
        <v>1</v>
      </c>
      <c r="AD7">
        <f>Data!AK55</f>
        <v>1</v>
      </c>
      <c r="AE7">
        <f>Data!AL55</f>
        <v>1</v>
      </c>
      <c r="AF7">
        <f>Data!AM55</f>
        <v>1</v>
      </c>
      <c r="AG7">
        <f>Data!AN55</f>
        <v>1</v>
      </c>
      <c r="AH7">
        <f>Data!AO55</f>
        <v>1</v>
      </c>
      <c r="AI7">
        <f>Data!AP55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Data!I56</f>
        <v>0</v>
      </c>
      <c r="C2">
        <f>Data!J56</f>
        <v>0</v>
      </c>
      <c r="D2">
        <f>Data!K56</f>
        <v>0</v>
      </c>
      <c r="E2">
        <f>Data!L56</f>
        <v>0</v>
      </c>
      <c r="F2">
        <f>Data!M56</f>
        <v>0</v>
      </c>
      <c r="G2">
        <f>Data!N56</f>
        <v>0</v>
      </c>
      <c r="H2">
        <f>Data!O56</f>
        <v>0</v>
      </c>
      <c r="I2">
        <f>Data!P56</f>
        <v>0</v>
      </c>
      <c r="J2">
        <f>Data!Q56</f>
        <v>0</v>
      </c>
      <c r="K2">
        <f>Data!R56</f>
        <v>0</v>
      </c>
      <c r="L2">
        <f>Data!S56</f>
        <v>0</v>
      </c>
      <c r="M2">
        <f>Data!T56</f>
        <v>0</v>
      </c>
      <c r="N2">
        <f>Data!U56</f>
        <v>0</v>
      </c>
      <c r="O2">
        <f>Data!V56</f>
        <v>0</v>
      </c>
      <c r="P2">
        <f>Data!W56</f>
        <v>0</v>
      </c>
      <c r="Q2">
        <f>Data!X56</f>
        <v>0</v>
      </c>
      <c r="R2">
        <f>Data!Y56</f>
        <v>0</v>
      </c>
      <c r="S2">
        <f>Data!Z56</f>
        <v>0</v>
      </c>
      <c r="T2">
        <f>Data!AA56</f>
        <v>0</v>
      </c>
      <c r="U2">
        <f>Data!AB56</f>
        <v>0</v>
      </c>
      <c r="V2">
        <f>Data!AC56</f>
        <v>0</v>
      </c>
      <c r="W2">
        <f>Data!AD56</f>
        <v>0</v>
      </c>
      <c r="X2">
        <f>Data!AE56</f>
        <v>0</v>
      </c>
      <c r="Y2">
        <f>Data!AF56</f>
        <v>0</v>
      </c>
      <c r="Z2">
        <f>Data!AG56</f>
        <v>0</v>
      </c>
      <c r="AA2">
        <f>Data!AH56</f>
        <v>0</v>
      </c>
      <c r="AB2">
        <f>Data!AI56</f>
        <v>0</v>
      </c>
      <c r="AC2">
        <f>Data!AJ56</f>
        <v>0</v>
      </c>
      <c r="AD2">
        <f>Data!AK56</f>
        <v>0</v>
      </c>
      <c r="AE2">
        <f>Data!AL56</f>
        <v>0</v>
      </c>
      <c r="AF2">
        <f>Data!AM56</f>
        <v>0</v>
      </c>
      <c r="AG2">
        <f>Data!AN56</f>
        <v>0</v>
      </c>
      <c r="AH2">
        <f>Data!AO56</f>
        <v>0</v>
      </c>
      <c r="AI2">
        <f>Data!AP56</f>
        <v>0</v>
      </c>
    </row>
    <row r="3" spans="1:35" x14ac:dyDescent="0.25">
      <c r="A3" t="s">
        <v>3</v>
      </c>
      <c r="B3">
        <f>Data!I57</f>
        <v>0</v>
      </c>
      <c r="C3">
        <f>Data!J57</f>
        <v>0</v>
      </c>
      <c r="D3">
        <f>Data!K57</f>
        <v>0</v>
      </c>
      <c r="E3">
        <f>Data!L57</f>
        <v>0</v>
      </c>
      <c r="F3">
        <f>Data!M57</f>
        <v>0</v>
      </c>
      <c r="G3">
        <f>Data!N57</f>
        <v>0</v>
      </c>
      <c r="H3">
        <f>Data!O57</f>
        <v>0</v>
      </c>
      <c r="I3">
        <f>Data!P57</f>
        <v>0</v>
      </c>
      <c r="J3">
        <f>Data!Q57</f>
        <v>0</v>
      </c>
      <c r="K3">
        <f>Data!R57</f>
        <v>0</v>
      </c>
      <c r="L3">
        <f>Data!S57</f>
        <v>0</v>
      </c>
      <c r="M3">
        <f>Data!T57</f>
        <v>0</v>
      </c>
      <c r="N3">
        <f>Data!U57</f>
        <v>0</v>
      </c>
      <c r="O3">
        <f>Data!V57</f>
        <v>0</v>
      </c>
      <c r="P3">
        <f>Data!W57</f>
        <v>0</v>
      </c>
      <c r="Q3">
        <f>Data!X57</f>
        <v>0</v>
      </c>
      <c r="R3">
        <f>Data!Y57</f>
        <v>0</v>
      </c>
      <c r="S3">
        <f>Data!Z57</f>
        <v>0</v>
      </c>
      <c r="T3">
        <f>Data!AA57</f>
        <v>0</v>
      </c>
      <c r="U3">
        <f>Data!AB57</f>
        <v>0</v>
      </c>
      <c r="V3">
        <f>Data!AC57</f>
        <v>0</v>
      </c>
      <c r="W3">
        <f>Data!AD57</f>
        <v>0</v>
      </c>
      <c r="X3">
        <f>Data!AE57</f>
        <v>0</v>
      </c>
      <c r="Y3">
        <f>Data!AF57</f>
        <v>0</v>
      </c>
      <c r="Z3">
        <f>Data!AG57</f>
        <v>0</v>
      </c>
      <c r="AA3">
        <f>Data!AH57</f>
        <v>0</v>
      </c>
      <c r="AB3">
        <f>Data!AI57</f>
        <v>0</v>
      </c>
      <c r="AC3">
        <f>Data!AJ57</f>
        <v>0</v>
      </c>
      <c r="AD3">
        <f>Data!AK57</f>
        <v>0</v>
      </c>
      <c r="AE3">
        <f>Data!AL57</f>
        <v>0</v>
      </c>
      <c r="AF3">
        <f>Data!AM57</f>
        <v>0</v>
      </c>
      <c r="AG3">
        <f>Data!AN57</f>
        <v>0</v>
      </c>
      <c r="AH3">
        <f>Data!AO57</f>
        <v>0</v>
      </c>
      <c r="AI3">
        <f>Data!AP57</f>
        <v>0</v>
      </c>
    </row>
    <row r="4" spans="1:35" x14ac:dyDescent="0.25">
      <c r="A4" t="s">
        <v>4</v>
      </c>
      <c r="B4">
        <f>Data!I58</f>
        <v>0</v>
      </c>
      <c r="C4">
        <f>Data!J58</f>
        <v>0</v>
      </c>
      <c r="D4">
        <f>Data!K58</f>
        <v>0</v>
      </c>
      <c r="E4">
        <f>Data!L58</f>
        <v>0</v>
      </c>
      <c r="F4">
        <f>Data!M58</f>
        <v>0</v>
      </c>
      <c r="G4">
        <f>Data!N58</f>
        <v>0</v>
      </c>
      <c r="H4">
        <f>Data!O58</f>
        <v>0</v>
      </c>
      <c r="I4">
        <f>Data!P58</f>
        <v>0</v>
      </c>
      <c r="J4">
        <f>Data!Q58</f>
        <v>0</v>
      </c>
      <c r="K4">
        <f>Data!R58</f>
        <v>0</v>
      </c>
      <c r="L4">
        <f>Data!S58</f>
        <v>0</v>
      </c>
      <c r="M4">
        <f>Data!T58</f>
        <v>0</v>
      </c>
      <c r="N4">
        <f>Data!U58</f>
        <v>0</v>
      </c>
      <c r="O4">
        <f>Data!V58</f>
        <v>0</v>
      </c>
      <c r="P4">
        <f>Data!W58</f>
        <v>0</v>
      </c>
      <c r="Q4">
        <f>Data!X58</f>
        <v>0</v>
      </c>
      <c r="R4">
        <f>Data!Y58</f>
        <v>0</v>
      </c>
      <c r="S4">
        <f>Data!Z58</f>
        <v>0</v>
      </c>
      <c r="T4">
        <f>Data!AA58</f>
        <v>0</v>
      </c>
      <c r="U4">
        <f>Data!AB58</f>
        <v>0</v>
      </c>
      <c r="V4">
        <f>Data!AC58</f>
        <v>0</v>
      </c>
      <c r="W4">
        <f>Data!AD58</f>
        <v>0</v>
      </c>
      <c r="X4">
        <f>Data!AE58</f>
        <v>0</v>
      </c>
      <c r="Y4">
        <f>Data!AF58</f>
        <v>0</v>
      </c>
      <c r="Z4">
        <f>Data!AG58</f>
        <v>0</v>
      </c>
      <c r="AA4">
        <f>Data!AH58</f>
        <v>0</v>
      </c>
      <c r="AB4">
        <f>Data!AI58</f>
        <v>0</v>
      </c>
      <c r="AC4">
        <f>Data!AJ58</f>
        <v>0</v>
      </c>
      <c r="AD4">
        <f>Data!AK58</f>
        <v>0</v>
      </c>
      <c r="AE4">
        <f>Data!AL58</f>
        <v>0</v>
      </c>
      <c r="AF4">
        <f>Data!AM58</f>
        <v>0</v>
      </c>
      <c r="AG4">
        <f>Data!AN58</f>
        <v>0</v>
      </c>
      <c r="AH4">
        <f>Data!AO58</f>
        <v>0</v>
      </c>
      <c r="AI4">
        <f>Data!AP58</f>
        <v>0</v>
      </c>
    </row>
    <row r="5" spans="1:35" x14ac:dyDescent="0.25">
      <c r="A5" t="s">
        <v>5</v>
      </c>
      <c r="B5">
        <f>Data!I59</f>
        <v>0</v>
      </c>
      <c r="C5">
        <f>Data!J59</f>
        <v>0</v>
      </c>
      <c r="D5">
        <f>Data!K59</f>
        <v>0</v>
      </c>
      <c r="E5">
        <f>Data!L59</f>
        <v>0</v>
      </c>
      <c r="F5">
        <f>Data!M59</f>
        <v>0</v>
      </c>
      <c r="G5">
        <f>Data!N59</f>
        <v>0</v>
      </c>
      <c r="H5">
        <f>Data!O59</f>
        <v>0</v>
      </c>
      <c r="I5">
        <f>Data!P59</f>
        <v>0</v>
      </c>
      <c r="J5">
        <f>Data!Q59</f>
        <v>0</v>
      </c>
      <c r="K5">
        <f>Data!R59</f>
        <v>0</v>
      </c>
      <c r="L5">
        <f>Data!S59</f>
        <v>0</v>
      </c>
      <c r="M5">
        <f>Data!T59</f>
        <v>0</v>
      </c>
      <c r="N5">
        <f>Data!U59</f>
        <v>0</v>
      </c>
      <c r="O5">
        <f>Data!V59</f>
        <v>0</v>
      </c>
      <c r="P5">
        <f>Data!W59</f>
        <v>0</v>
      </c>
      <c r="Q5">
        <f>Data!X59</f>
        <v>0</v>
      </c>
      <c r="R5">
        <f>Data!Y59</f>
        <v>0</v>
      </c>
      <c r="S5">
        <f>Data!Z59</f>
        <v>0</v>
      </c>
      <c r="T5">
        <f>Data!AA59</f>
        <v>0</v>
      </c>
      <c r="U5">
        <f>Data!AB59</f>
        <v>0</v>
      </c>
      <c r="V5">
        <f>Data!AC59</f>
        <v>0</v>
      </c>
      <c r="W5">
        <f>Data!AD59</f>
        <v>0</v>
      </c>
      <c r="X5">
        <f>Data!AE59</f>
        <v>0</v>
      </c>
      <c r="Y5">
        <f>Data!AF59</f>
        <v>0</v>
      </c>
      <c r="Z5">
        <f>Data!AG59</f>
        <v>0</v>
      </c>
      <c r="AA5">
        <f>Data!AH59</f>
        <v>0</v>
      </c>
      <c r="AB5">
        <f>Data!AI59</f>
        <v>0</v>
      </c>
      <c r="AC5">
        <f>Data!AJ59</f>
        <v>0</v>
      </c>
      <c r="AD5">
        <f>Data!AK59</f>
        <v>0</v>
      </c>
      <c r="AE5">
        <f>Data!AL59</f>
        <v>0</v>
      </c>
      <c r="AF5">
        <f>Data!AM59</f>
        <v>0</v>
      </c>
      <c r="AG5">
        <f>Data!AN59</f>
        <v>0</v>
      </c>
      <c r="AH5">
        <f>Data!AO59</f>
        <v>0</v>
      </c>
      <c r="AI5">
        <f>Data!AP59</f>
        <v>0</v>
      </c>
    </row>
    <row r="6" spans="1:35" x14ac:dyDescent="0.25">
      <c r="A6" t="s">
        <v>6</v>
      </c>
      <c r="B6">
        <f>Data!I60</f>
        <v>0</v>
      </c>
      <c r="C6">
        <f>Data!J60</f>
        <v>0</v>
      </c>
      <c r="D6">
        <f>Data!K60</f>
        <v>0</v>
      </c>
      <c r="E6">
        <f>Data!L60</f>
        <v>0</v>
      </c>
      <c r="F6">
        <f>Data!M60</f>
        <v>0</v>
      </c>
      <c r="G6">
        <f>Data!N60</f>
        <v>0</v>
      </c>
      <c r="H6">
        <f>Data!O60</f>
        <v>0</v>
      </c>
      <c r="I6">
        <f>Data!P60</f>
        <v>0</v>
      </c>
      <c r="J6">
        <f>Data!Q60</f>
        <v>0</v>
      </c>
      <c r="K6">
        <f>Data!R60</f>
        <v>0</v>
      </c>
      <c r="L6">
        <f>Data!S60</f>
        <v>0</v>
      </c>
      <c r="M6">
        <f>Data!T60</f>
        <v>0</v>
      </c>
      <c r="N6">
        <f>Data!U60</f>
        <v>0</v>
      </c>
      <c r="O6">
        <f>Data!V60</f>
        <v>0</v>
      </c>
      <c r="P6">
        <f>Data!W60</f>
        <v>0</v>
      </c>
      <c r="Q6">
        <f>Data!X60</f>
        <v>0</v>
      </c>
      <c r="R6">
        <f>Data!Y60</f>
        <v>0</v>
      </c>
      <c r="S6">
        <f>Data!Z60</f>
        <v>0</v>
      </c>
      <c r="T6">
        <f>Data!AA60</f>
        <v>0</v>
      </c>
      <c r="U6">
        <f>Data!AB60</f>
        <v>0</v>
      </c>
      <c r="V6">
        <f>Data!AC60</f>
        <v>0</v>
      </c>
      <c r="W6">
        <f>Data!AD60</f>
        <v>0</v>
      </c>
      <c r="X6">
        <f>Data!AE60</f>
        <v>0</v>
      </c>
      <c r="Y6">
        <f>Data!AF60</f>
        <v>0</v>
      </c>
      <c r="Z6">
        <f>Data!AG60</f>
        <v>0</v>
      </c>
      <c r="AA6">
        <f>Data!AH60</f>
        <v>0</v>
      </c>
      <c r="AB6">
        <f>Data!AI60</f>
        <v>0</v>
      </c>
      <c r="AC6">
        <f>Data!AJ60</f>
        <v>0</v>
      </c>
      <c r="AD6">
        <f>Data!AK60</f>
        <v>0</v>
      </c>
      <c r="AE6">
        <f>Data!AL60</f>
        <v>0</v>
      </c>
      <c r="AF6">
        <f>Data!AM60</f>
        <v>0</v>
      </c>
      <c r="AG6">
        <f>Data!AN60</f>
        <v>0</v>
      </c>
      <c r="AH6">
        <f>Data!AO60</f>
        <v>0</v>
      </c>
      <c r="AI6">
        <f>Data!AP60</f>
        <v>0</v>
      </c>
    </row>
    <row r="7" spans="1:35" x14ac:dyDescent="0.25">
      <c r="A7" t="s">
        <v>7</v>
      </c>
      <c r="B7">
        <f>Data!I61</f>
        <v>1</v>
      </c>
      <c r="C7">
        <f>Data!J61</f>
        <v>1</v>
      </c>
      <c r="D7">
        <f>Data!K61</f>
        <v>1</v>
      </c>
      <c r="E7">
        <f>Data!L61</f>
        <v>1</v>
      </c>
      <c r="F7">
        <f>Data!M61</f>
        <v>1</v>
      </c>
      <c r="G7">
        <f>Data!N61</f>
        <v>1</v>
      </c>
      <c r="H7">
        <f>Data!O61</f>
        <v>1</v>
      </c>
      <c r="I7">
        <f>Data!P61</f>
        <v>1</v>
      </c>
      <c r="J7">
        <f>Data!Q61</f>
        <v>1</v>
      </c>
      <c r="K7">
        <f>Data!R61</f>
        <v>1</v>
      </c>
      <c r="L7">
        <f>Data!S61</f>
        <v>1</v>
      </c>
      <c r="M7">
        <f>Data!T61</f>
        <v>1</v>
      </c>
      <c r="N7">
        <f>Data!U61</f>
        <v>1</v>
      </c>
      <c r="O7">
        <f>Data!V61</f>
        <v>1</v>
      </c>
      <c r="P7">
        <f>Data!W61</f>
        <v>1</v>
      </c>
      <c r="Q7">
        <f>Data!X61</f>
        <v>1</v>
      </c>
      <c r="R7">
        <f>Data!Y61</f>
        <v>1</v>
      </c>
      <c r="S7">
        <f>Data!Z61</f>
        <v>1</v>
      </c>
      <c r="T7">
        <f>Data!AA61</f>
        <v>1</v>
      </c>
      <c r="U7">
        <f>Data!AB61</f>
        <v>1</v>
      </c>
      <c r="V7">
        <f>Data!AC61</f>
        <v>1</v>
      </c>
      <c r="W7">
        <f>Data!AD61</f>
        <v>1</v>
      </c>
      <c r="X7">
        <f>Data!AE61</f>
        <v>1</v>
      </c>
      <c r="Y7">
        <f>Data!AF61</f>
        <v>1</v>
      </c>
      <c r="Z7">
        <f>Data!AG61</f>
        <v>1</v>
      </c>
      <c r="AA7">
        <f>Data!AH61</f>
        <v>1</v>
      </c>
      <c r="AB7">
        <f>Data!AI61</f>
        <v>1</v>
      </c>
      <c r="AC7">
        <f>Data!AJ61</f>
        <v>1</v>
      </c>
      <c r="AD7">
        <f>Data!AK61</f>
        <v>1</v>
      </c>
      <c r="AE7">
        <f>Data!AL61</f>
        <v>1</v>
      </c>
      <c r="AF7">
        <f>Data!AM61</f>
        <v>1</v>
      </c>
      <c r="AG7">
        <f>Data!AN61</f>
        <v>1</v>
      </c>
      <c r="AH7">
        <f>Data!AO61</f>
        <v>1</v>
      </c>
      <c r="AI7">
        <f>Data!AP61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Data!I62</f>
        <v>0</v>
      </c>
      <c r="C2">
        <f>Data!J62</f>
        <v>0</v>
      </c>
      <c r="D2">
        <f>Data!K62</f>
        <v>0</v>
      </c>
      <c r="E2">
        <f>Data!L62</f>
        <v>0</v>
      </c>
      <c r="F2">
        <f>Data!M62</f>
        <v>0</v>
      </c>
      <c r="G2">
        <f>Data!N62</f>
        <v>0</v>
      </c>
      <c r="H2">
        <f>Data!O62</f>
        <v>0</v>
      </c>
      <c r="I2">
        <f>Data!P62</f>
        <v>0</v>
      </c>
      <c r="J2">
        <f>Data!Q62</f>
        <v>0</v>
      </c>
      <c r="K2">
        <f>Data!R62</f>
        <v>0</v>
      </c>
      <c r="L2">
        <f>Data!S62</f>
        <v>0</v>
      </c>
      <c r="M2">
        <f>Data!T62</f>
        <v>0</v>
      </c>
      <c r="N2">
        <f>Data!U62</f>
        <v>0</v>
      </c>
      <c r="O2">
        <f>Data!V62</f>
        <v>0</v>
      </c>
      <c r="P2">
        <f>Data!W62</f>
        <v>0</v>
      </c>
      <c r="Q2">
        <f>Data!X62</f>
        <v>0</v>
      </c>
      <c r="R2">
        <f>Data!Y62</f>
        <v>0</v>
      </c>
      <c r="S2">
        <f>Data!Z62</f>
        <v>0</v>
      </c>
      <c r="T2">
        <f>Data!AA62</f>
        <v>0</v>
      </c>
      <c r="U2">
        <f>Data!AB62</f>
        <v>0</v>
      </c>
      <c r="V2">
        <f>Data!AC62</f>
        <v>0</v>
      </c>
      <c r="W2">
        <f>Data!AD62</f>
        <v>0</v>
      </c>
      <c r="X2">
        <f>Data!AE62</f>
        <v>0</v>
      </c>
      <c r="Y2">
        <f>Data!AF62</f>
        <v>0</v>
      </c>
      <c r="Z2">
        <f>Data!AG62</f>
        <v>0</v>
      </c>
      <c r="AA2">
        <f>Data!AH62</f>
        <v>0</v>
      </c>
      <c r="AB2">
        <f>Data!AI62</f>
        <v>0</v>
      </c>
      <c r="AC2">
        <f>Data!AJ62</f>
        <v>0</v>
      </c>
      <c r="AD2">
        <f>Data!AK62</f>
        <v>0</v>
      </c>
      <c r="AE2">
        <f>Data!AL62</f>
        <v>0</v>
      </c>
      <c r="AF2">
        <f>Data!AM62</f>
        <v>0</v>
      </c>
      <c r="AG2">
        <f>Data!AN62</f>
        <v>0</v>
      </c>
      <c r="AH2">
        <f>Data!AO62</f>
        <v>0</v>
      </c>
      <c r="AI2">
        <f>Data!AP62</f>
        <v>0</v>
      </c>
    </row>
    <row r="3" spans="1:35" x14ac:dyDescent="0.25">
      <c r="A3" t="s">
        <v>3</v>
      </c>
      <c r="B3">
        <f>Data!I63</f>
        <v>0</v>
      </c>
      <c r="C3">
        <f>Data!J63</f>
        <v>0</v>
      </c>
      <c r="D3">
        <f>Data!K63</f>
        <v>0</v>
      </c>
      <c r="E3">
        <f>Data!L63</f>
        <v>0</v>
      </c>
      <c r="F3">
        <f>Data!M63</f>
        <v>0</v>
      </c>
      <c r="G3">
        <f>Data!N63</f>
        <v>0</v>
      </c>
      <c r="H3">
        <f>Data!O63</f>
        <v>0</v>
      </c>
      <c r="I3">
        <f>Data!P63</f>
        <v>0</v>
      </c>
      <c r="J3">
        <f>Data!Q63</f>
        <v>0</v>
      </c>
      <c r="K3">
        <f>Data!R63</f>
        <v>0</v>
      </c>
      <c r="L3">
        <f>Data!S63</f>
        <v>0</v>
      </c>
      <c r="M3">
        <f>Data!T63</f>
        <v>0</v>
      </c>
      <c r="N3">
        <f>Data!U63</f>
        <v>0</v>
      </c>
      <c r="O3">
        <f>Data!V63</f>
        <v>0</v>
      </c>
      <c r="P3">
        <f>Data!W63</f>
        <v>0</v>
      </c>
      <c r="Q3">
        <f>Data!X63</f>
        <v>0</v>
      </c>
      <c r="R3">
        <f>Data!Y63</f>
        <v>0</v>
      </c>
      <c r="S3">
        <f>Data!Z63</f>
        <v>0</v>
      </c>
      <c r="T3">
        <f>Data!AA63</f>
        <v>0</v>
      </c>
      <c r="U3">
        <f>Data!AB63</f>
        <v>0</v>
      </c>
      <c r="V3">
        <f>Data!AC63</f>
        <v>0</v>
      </c>
      <c r="W3">
        <f>Data!AD63</f>
        <v>0</v>
      </c>
      <c r="X3">
        <f>Data!AE63</f>
        <v>0</v>
      </c>
      <c r="Y3">
        <f>Data!AF63</f>
        <v>0</v>
      </c>
      <c r="Z3">
        <f>Data!AG63</f>
        <v>0</v>
      </c>
      <c r="AA3">
        <f>Data!AH63</f>
        <v>0</v>
      </c>
      <c r="AB3">
        <f>Data!AI63</f>
        <v>0</v>
      </c>
      <c r="AC3">
        <f>Data!AJ63</f>
        <v>0</v>
      </c>
      <c r="AD3">
        <f>Data!AK63</f>
        <v>0</v>
      </c>
      <c r="AE3">
        <f>Data!AL63</f>
        <v>0</v>
      </c>
      <c r="AF3">
        <f>Data!AM63</f>
        <v>0</v>
      </c>
      <c r="AG3">
        <f>Data!AN63</f>
        <v>0</v>
      </c>
      <c r="AH3">
        <f>Data!AO63</f>
        <v>0</v>
      </c>
      <c r="AI3">
        <f>Data!AP63</f>
        <v>0</v>
      </c>
    </row>
    <row r="4" spans="1:35" x14ac:dyDescent="0.25">
      <c r="A4" t="s">
        <v>4</v>
      </c>
      <c r="B4">
        <f>Data!I64</f>
        <v>0</v>
      </c>
      <c r="C4">
        <f>Data!J64</f>
        <v>0</v>
      </c>
      <c r="D4">
        <f>Data!K64</f>
        <v>0</v>
      </c>
      <c r="E4">
        <f>Data!L64</f>
        <v>0</v>
      </c>
      <c r="F4">
        <f>Data!M64</f>
        <v>0</v>
      </c>
      <c r="G4">
        <f>Data!N64</f>
        <v>0</v>
      </c>
      <c r="H4">
        <f>Data!O64</f>
        <v>0</v>
      </c>
      <c r="I4">
        <f>Data!P64</f>
        <v>0</v>
      </c>
      <c r="J4">
        <f>Data!Q64</f>
        <v>0</v>
      </c>
      <c r="K4">
        <f>Data!R64</f>
        <v>0</v>
      </c>
      <c r="L4">
        <f>Data!S64</f>
        <v>0</v>
      </c>
      <c r="M4">
        <f>Data!T64</f>
        <v>0</v>
      </c>
      <c r="N4">
        <f>Data!U64</f>
        <v>0</v>
      </c>
      <c r="O4">
        <f>Data!V64</f>
        <v>0</v>
      </c>
      <c r="P4">
        <f>Data!W64</f>
        <v>0</v>
      </c>
      <c r="Q4">
        <f>Data!X64</f>
        <v>0</v>
      </c>
      <c r="R4">
        <f>Data!Y64</f>
        <v>0</v>
      </c>
      <c r="S4">
        <f>Data!Z64</f>
        <v>0</v>
      </c>
      <c r="T4">
        <f>Data!AA64</f>
        <v>0</v>
      </c>
      <c r="U4">
        <f>Data!AB64</f>
        <v>0</v>
      </c>
      <c r="V4">
        <f>Data!AC64</f>
        <v>0</v>
      </c>
      <c r="W4">
        <f>Data!AD64</f>
        <v>0</v>
      </c>
      <c r="X4">
        <f>Data!AE64</f>
        <v>0</v>
      </c>
      <c r="Y4">
        <f>Data!AF64</f>
        <v>0</v>
      </c>
      <c r="Z4">
        <f>Data!AG64</f>
        <v>0</v>
      </c>
      <c r="AA4">
        <f>Data!AH64</f>
        <v>0</v>
      </c>
      <c r="AB4">
        <f>Data!AI64</f>
        <v>0</v>
      </c>
      <c r="AC4">
        <f>Data!AJ64</f>
        <v>0</v>
      </c>
      <c r="AD4">
        <f>Data!AK64</f>
        <v>0</v>
      </c>
      <c r="AE4">
        <f>Data!AL64</f>
        <v>0</v>
      </c>
      <c r="AF4">
        <f>Data!AM64</f>
        <v>0</v>
      </c>
      <c r="AG4">
        <f>Data!AN64</f>
        <v>0</v>
      </c>
      <c r="AH4">
        <f>Data!AO64</f>
        <v>0</v>
      </c>
      <c r="AI4">
        <f>Data!AP64</f>
        <v>0</v>
      </c>
    </row>
    <row r="5" spans="1:35" x14ac:dyDescent="0.25">
      <c r="A5" t="s">
        <v>5</v>
      </c>
      <c r="B5">
        <f>Data!I65</f>
        <v>0</v>
      </c>
      <c r="C5">
        <f>Data!J65</f>
        <v>0</v>
      </c>
      <c r="D5">
        <f>Data!K65</f>
        <v>0</v>
      </c>
      <c r="E5">
        <f>Data!L65</f>
        <v>0</v>
      </c>
      <c r="F5">
        <f>Data!M65</f>
        <v>0</v>
      </c>
      <c r="G5">
        <f>Data!N65</f>
        <v>0</v>
      </c>
      <c r="H5">
        <f>Data!O65</f>
        <v>0</v>
      </c>
      <c r="I5">
        <f>Data!P65</f>
        <v>0</v>
      </c>
      <c r="J5">
        <f>Data!Q65</f>
        <v>0</v>
      </c>
      <c r="K5">
        <f>Data!R65</f>
        <v>0</v>
      </c>
      <c r="L5">
        <f>Data!S65</f>
        <v>0</v>
      </c>
      <c r="M5">
        <f>Data!T65</f>
        <v>0</v>
      </c>
      <c r="N5">
        <f>Data!U65</f>
        <v>0</v>
      </c>
      <c r="O5">
        <f>Data!V65</f>
        <v>0</v>
      </c>
      <c r="P5">
        <f>Data!W65</f>
        <v>0</v>
      </c>
      <c r="Q5">
        <f>Data!X65</f>
        <v>0</v>
      </c>
      <c r="R5">
        <f>Data!Y65</f>
        <v>0</v>
      </c>
      <c r="S5">
        <f>Data!Z65</f>
        <v>0</v>
      </c>
      <c r="T5">
        <f>Data!AA65</f>
        <v>0</v>
      </c>
      <c r="U5">
        <f>Data!AB65</f>
        <v>0</v>
      </c>
      <c r="V5">
        <f>Data!AC65</f>
        <v>0</v>
      </c>
      <c r="W5">
        <f>Data!AD65</f>
        <v>0</v>
      </c>
      <c r="X5">
        <f>Data!AE65</f>
        <v>0</v>
      </c>
      <c r="Y5">
        <f>Data!AF65</f>
        <v>0</v>
      </c>
      <c r="Z5">
        <f>Data!AG65</f>
        <v>0</v>
      </c>
      <c r="AA5">
        <f>Data!AH65</f>
        <v>0</v>
      </c>
      <c r="AB5">
        <f>Data!AI65</f>
        <v>0</v>
      </c>
      <c r="AC5">
        <f>Data!AJ65</f>
        <v>0</v>
      </c>
      <c r="AD5">
        <f>Data!AK65</f>
        <v>0</v>
      </c>
      <c r="AE5">
        <f>Data!AL65</f>
        <v>0</v>
      </c>
      <c r="AF5">
        <f>Data!AM65</f>
        <v>0</v>
      </c>
      <c r="AG5">
        <f>Data!AN65</f>
        <v>0</v>
      </c>
      <c r="AH5">
        <f>Data!AO65</f>
        <v>0</v>
      </c>
      <c r="AI5">
        <f>Data!AP65</f>
        <v>0</v>
      </c>
    </row>
    <row r="6" spans="1:35" x14ac:dyDescent="0.25">
      <c r="A6" t="s">
        <v>6</v>
      </c>
      <c r="B6">
        <f>Data!I66</f>
        <v>0</v>
      </c>
      <c r="C6">
        <f>Data!J66</f>
        <v>0</v>
      </c>
      <c r="D6">
        <f>Data!K66</f>
        <v>0</v>
      </c>
      <c r="E6">
        <f>Data!L66</f>
        <v>0</v>
      </c>
      <c r="F6">
        <f>Data!M66</f>
        <v>0</v>
      </c>
      <c r="G6">
        <f>Data!N66</f>
        <v>0</v>
      </c>
      <c r="H6">
        <f>Data!O66</f>
        <v>0</v>
      </c>
      <c r="I6">
        <f>Data!P66</f>
        <v>0</v>
      </c>
      <c r="J6">
        <f>Data!Q66</f>
        <v>0</v>
      </c>
      <c r="K6">
        <f>Data!R66</f>
        <v>0</v>
      </c>
      <c r="L6">
        <f>Data!S66</f>
        <v>0</v>
      </c>
      <c r="M6">
        <f>Data!T66</f>
        <v>0</v>
      </c>
      <c r="N6">
        <f>Data!U66</f>
        <v>0</v>
      </c>
      <c r="O6">
        <f>Data!V66</f>
        <v>0</v>
      </c>
      <c r="P6">
        <f>Data!W66</f>
        <v>0</v>
      </c>
      <c r="Q6">
        <f>Data!X66</f>
        <v>0</v>
      </c>
      <c r="R6">
        <f>Data!Y66</f>
        <v>0</v>
      </c>
      <c r="S6">
        <f>Data!Z66</f>
        <v>0</v>
      </c>
      <c r="T6">
        <f>Data!AA66</f>
        <v>0</v>
      </c>
      <c r="U6">
        <f>Data!AB66</f>
        <v>0</v>
      </c>
      <c r="V6">
        <f>Data!AC66</f>
        <v>0</v>
      </c>
      <c r="W6">
        <f>Data!AD66</f>
        <v>0</v>
      </c>
      <c r="X6">
        <f>Data!AE66</f>
        <v>0</v>
      </c>
      <c r="Y6">
        <f>Data!AF66</f>
        <v>0</v>
      </c>
      <c r="Z6">
        <f>Data!AG66</f>
        <v>0</v>
      </c>
      <c r="AA6">
        <f>Data!AH66</f>
        <v>0</v>
      </c>
      <c r="AB6">
        <f>Data!AI66</f>
        <v>0</v>
      </c>
      <c r="AC6">
        <f>Data!AJ66</f>
        <v>0</v>
      </c>
      <c r="AD6">
        <f>Data!AK66</f>
        <v>0</v>
      </c>
      <c r="AE6">
        <f>Data!AL66</f>
        <v>0</v>
      </c>
      <c r="AF6">
        <f>Data!AM66</f>
        <v>0</v>
      </c>
      <c r="AG6">
        <f>Data!AN66</f>
        <v>0</v>
      </c>
      <c r="AH6">
        <f>Data!AO66</f>
        <v>0</v>
      </c>
      <c r="AI6">
        <f>Data!AP66</f>
        <v>0</v>
      </c>
    </row>
    <row r="7" spans="1:35" x14ac:dyDescent="0.25">
      <c r="A7" t="s">
        <v>7</v>
      </c>
      <c r="B7">
        <f>Data!I67</f>
        <v>1</v>
      </c>
      <c r="C7">
        <f>Data!J67</f>
        <v>1</v>
      </c>
      <c r="D7">
        <f>Data!K67</f>
        <v>1</v>
      </c>
      <c r="E7">
        <f>Data!L67</f>
        <v>1</v>
      </c>
      <c r="F7">
        <f>Data!M67</f>
        <v>1</v>
      </c>
      <c r="G7">
        <f>Data!N67</f>
        <v>1</v>
      </c>
      <c r="H7">
        <f>Data!O67</f>
        <v>1</v>
      </c>
      <c r="I7">
        <f>Data!P67</f>
        <v>1</v>
      </c>
      <c r="J7">
        <f>Data!Q67</f>
        <v>1</v>
      </c>
      <c r="K7">
        <f>Data!R67</f>
        <v>1</v>
      </c>
      <c r="L7">
        <f>Data!S67</f>
        <v>1</v>
      </c>
      <c r="M7">
        <f>Data!T67</f>
        <v>1</v>
      </c>
      <c r="N7">
        <f>Data!U67</f>
        <v>1</v>
      </c>
      <c r="O7">
        <f>Data!V67</f>
        <v>1</v>
      </c>
      <c r="P7">
        <f>Data!W67</f>
        <v>1</v>
      </c>
      <c r="Q7">
        <f>Data!X67</f>
        <v>1</v>
      </c>
      <c r="R7">
        <f>Data!Y67</f>
        <v>1</v>
      </c>
      <c r="S7">
        <f>Data!Z67</f>
        <v>1</v>
      </c>
      <c r="T7">
        <f>Data!AA67</f>
        <v>1</v>
      </c>
      <c r="U7">
        <f>Data!AB67</f>
        <v>1</v>
      </c>
      <c r="V7">
        <f>Data!AC67</f>
        <v>1</v>
      </c>
      <c r="W7">
        <f>Data!AD67</f>
        <v>1</v>
      </c>
      <c r="X7">
        <f>Data!AE67</f>
        <v>1</v>
      </c>
      <c r="Y7">
        <f>Data!AF67</f>
        <v>1</v>
      </c>
      <c r="Z7">
        <f>Data!AG67</f>
        <v>1</v>
      </c>
      <c r="AA7">
        <f>Data!AH67</f>
        <v>1</v>
      </c>
      <c r="AB7">
        <f>Data!AI67</f>
        <v>1</v>
      </c>
      <c r="AC7">
        <f>Data!AJ67</f>
        <v>1</v>
      </c>
      <c r="AD7">
        <f>Data!AK67</f>
        <v>1</v>
      </c>
      <c r="AE7">
        <f>Data!AL67</f>
        <v>1</v>
      </c>
      <c r="AF7">
        <f>Data!AM67</f>
        <v>1</v>
      </c>
      <c r="AG7">
        <f>Data!AN67</f>
        <v>1</v>
      </c>
      <c r="AH7">
        <f>Data!AO67</f>
        <v>1</v>
      </c>
      <c r="AI7">
        <f>Data!AP67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1" sqref="B1:B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Data!I68</f>
        <v>0</v>
      </c>
      <c r="C2">
        <f>Data!J68</f>
        <v>1.098694263059318E-2</v>
      </c>
      <c r="D2">
        <f>Data!K68</f>
        <v>1.4774031693273055E-2</v>
      </c>
      <c r="E2">
        <f>Data!L68</f>
        <v>1.984030573407751E-2</v>
      </c>
      <c r="F2">
        <f>Data!M68</f>
        <v>2.6596993576865863E-2</v>
      </c>
      <c r="G2">
        <f>Data!N68</f>
        <v>3.5571189272636181E-2</v>
      </c>
      <c r="H2">
        <f>Data!O68</f>
        <v>4.7425873177566781E-2</v>
      </c>
      <c r="I2">
        <f>Data!P68</f>
        <v>6.2973356056996513E-2</v>
      </c>
      <c r="J2">
        <f>Data!Q68</f>
        <v>8.317269649392238E-2</v>
      </c>
      <c r="K2">
        <f>Data!R68</f>
        <v>0.10909682119561293</v>
      </c>
      <c r="L2">
        <f>Data!S68</f>
        <v>0.14185106490048782</v>
      </c>
      <c r="M2">
        <f>Data!T68</f>
        <v>0.18242552380635635</v>
      </c>
      <c r="N2">
        <f>Data!U68</f>
        <v>0.23147521650098238</v>
      </c>
      <c r="O2">
        <f>Data!V68</f>
        <v>0.28905049737499605</v>
      </c>
      <c r="P2">
        <f>Data!W68</f>
        <v>0.35434369377420455</v>
      </c>
      <c r="Q2">
        <f>Data!X68</f>
        <v>0.42555748318834102</v>
      </c>
      <c r="R2">
        <f>Data!Y68</f>
        <v>0.5</v>
      </c>
      <c r="S2">
        <f>Data!Z68</f>
        <v>0.57444251681165903</v>
      </c>
      <c r="T2">
        <f>Data!AA68</f>
        <v>0.6456563062257954</v>
      </c>
      <c r="U2">
        <f>Data!AB68</f>
        <v>0.71094950262500389</v>
      </c>
      <c r="V2">
        <f>Data!AC68</f>
        <v>0.76852478349901754</v>
      </c>
      <c r="W2">
        <f>Data!AD68</f>
        <v>0.81757447619364365</v>
      </c>
      <c r="X2">
        <f>Data!AE68</f>
        <v>0.85814893509951229</v>
      </c>
      <c r="Y2">
        <f>Data!AF68</f>
        <v>0.89090317880438707</v>
      </c>
      <c r="Z2">
        <f>Data!AG68</f>
        <v>0.91682730350607766</v>
      </c>
      <c r="AA2">
        <f>Data!AH68</f>
        <v>0.9370266439430035</v>
      </c>
      <c r="AB2">
        <f>Data!AI68</f>
        <v>0.95257412682243336</v>
      </c>
      <c r="AC2">
        <f>Data!AJ68</f>
        <v>0.96442881072736386</v>
      </c>
      <c r="AD2">
        <f>Data!AK68</f>
        <v>0.97340300642313404</v>
      </c>
      <c r="AE2">
        <f>Data!AL68</f>
        <v>0.98015969426592253</v>
      </c>
      <c r="AF2">
        <f>Data!AM68</f>
        <v>0.98522596830672693</v>
      </c>
      <c r="AG2">
        <f>Data!AN68</f>
        <v>0.98901305736940681</v>
      </c>
      <c r="AH2">
        <f>Data!AO68</f>
        <v>0.99183742884684012</v>
      </c>
      <c r="AI2">
        <f>Data!AP68</f>
        <v>0.99394019850841575</v>
      </c>
    </row>
    <row r="3" spans="1:35" x14ac:dyDescent="0.25">
      <c r="A3" t="s">
        <v>3</v>
      </c>
      <c r="B3">
        <f>Data!I69</f>
        <v>0</v>
      </c>
      <c r="C3">
        <f>Data!J69</f>
        <v>0</v>
      </c>
      <c r="D3">
        <f>Data!K69</f>
        <v>0</v>
      </c>
      <c r="E3">
        <f>Data!L69</f>
        <v>0</v>
      </c>
      <c r="F3">
        <f>Data!M69</f>
        <v>0</v>
      </c>
      <c r="G3">
        <f>Data!N69</f>
        <v>0</v>
      </c>
      <c r="H3">
        <f>Data!O69</f>
        <v>0</v>
      </c>
      <c r="I3">
        <f>Data!P69</f>
        <v>0</v>
      </c>
      <c r="J3">
        <f>Data!Q69</f>
        <v>0</v>
      </c>
      <c r="K3">
        <f>Data!R69</f>
        <v>0</v>
      </c>
      <c r="L3">
        <f>Data!S69</f>
        <v>0</v>
      </c>
      <c r="M3">
        <f>Data!T69</f>
        <v>0</v>
      </c>
      <c r="N3">
        <f>Data!U69</f>
        <v>0</v>
      </c>
      <c r="O3">
        <f>Data!V69</f>
        <v>0</v>
      </c>
      <c r="P3">
        <f>Data!W69</f>
        <v>0</v>
      </c>
      <c r="Q3">
        <f>Data!X69</f>
        <v>0</v>
      </c>
      <c r="R3">
        <f>Data!Y69</f>
        <v>0</v>
      </c>
      <c r="S3">
        <f>Data!Z69</f>
        <v>0</v>
      </c>
      <c r="T3">
        <f>Data!AA69</f>
        <v>0</v>
      </c>
      <c r="U3">
        <f>Data!AB69</f>
        <v>0</v>
      </c>
      <c r="V3">
        <f>Data!AC69</f>
        <v>0</v>
      </c>
      <c r="W3">
        <f>Data!AD69</f>
        <v>0</v>
      </c>
      <c r="X3">
        <f>Data!AE69</f>
        <v>0</v>
      </c>
      <c r="Y3">
        <f>Data!AF69</f>
        <v>0</v>
      </c>
      <c r="Z3">
        <f>Data!AG69</f>
        <v>0</v>
      </c>
      <c r="AA3">
        <f>Data!AH69</f>
        <v>0</v>
      </c>
      <c r="AB3">
        <f>Data!AI69</f>
        <v>0</v>
      </c>
      <c r="AC3">
        <f>Data!AJ69</f>
        <v>0</v>
      </c>
      <c r="AD3">
        <f>Data!AK69</f>
        <v>0</v>
      </c>
      <c r="AE3">
        <f>Data!AL69</f>
        <v>0</v>
      </c>
      <c r="AF3">
        <f>Data!AM69</f>
        <v>0</v>
      </c>
      <c r="AG3">
        <f>Data!AN69</f>
        <v>0</v>
      </c>
      <c r="AH3">
        <f>Data!AO69</f>
        <v>0</v>
      </c>
      <c r="AI3">
        <f>Data!AP69</f>
        <v>0</v>
      </c>
    </row>
    <row r="4" spans="1:35" x14ac:dyDescent="0.25">
      <c r="A4" t="s">
        <v>4</v>
      </c>
      <c r="B4">
        <f>Data!I70</f>
        <v>1</v>
      </c>
      <c r="C4">
        <f>Data!J70</f>
        <v>1</v>
      </c>
      <c r="D4">
        <f>Data!K70</f>
        <v>1</v>
      </c>
      <c r="E4">
        <f>Data!L70</f>
        <v>1</v>
      </c>
      <c r="F4">
        <f>Data!M70</f>
        <v>1</v>
      </c>
      <c r="G4">
        <f>Data!N70</f>
        <v>1</v>
      </c>
      <c r="H4">
        <f>Data!O70</f>
        <v>1</v>
      </c>
      <c r="I4">
        <f>Data!P70</f>
        <v>1</v>
      </c>
      <c r="J4">
        <f>Data!Q70</f>
        <v>1</v>
      </c>
      <c r="K4">
        <f>Data!R70</f>
        <v>1</v>
      </c>
      <c r="L4">
        <f>Data!S70</f>
        <v>1</v>
      </c>
      <c r="M4">
        <f>Data!T70</f>
        <v>1</v>
      </c>
      <c r="N4">
        <f>Data!U70</f>
        <v>1</v>
      </c>
      <c r="O4">
        <f>Data!V70</f>
        <v>1</v>
      </c>
      <c r="P4">
        <f>Data!W70</f>
        <v>1</v>
      </c>
      <c r="Q4">
        <f>Data!X70</f>
        <v>1</v>
      </c>
      <c r="R4">
        <f>Data!Y70</f>
        <v>1</v>
      </c>
      <c r="S4">
        <f>Data!Z70</f>
        <v>1</v>
      </c>
      <c r="T4">
        <f>Data!AA70</f>
        <v>1</v>
      </c>
      <c r="U4">
        <f>Data!AB70</f>
        <v>1</v>
      </c>
      <c r="V4">
        <f>Data!AC70</f>
        <v>1</v>
      </c>
      <c r="W4">
        <f>Data!AD70</f>
        <v>1</v>
      </c>
      <c r="X4">
        <f>Data!AE70</f>
        <v>1</v>
      </c>
      <c r="Y4">
        <f>Data!AF70</f>
        <v>1</v>
      </c>
      <c r="Z4">
        <f>Data!AG70</f>
        <v>1</v>
      </c>
      <c r="AA4">
        <f>Data!AH70</f>
        <v>1</v>
      </c>
      <c r="AB4">
        <f>Data!AI70</f>
        <v>1</v>
      </c>
      <c r="AC4">
        <f>Data!AJ70</f>
        <v>1</v>
      </c>
      <c r="AD4">
        <f>Data!AK70</f>
        <v>1</v>
      </c>
      <c r="AE4">
        <f>Data!AL70</f>
        <v>1</v>
      </c>
      <c r="AF4">
        <f>Data!AM70</f>
        <v>1</v>
      </c>
      <c r="AG4">
        <f>Data!AN70</f>
        <v>1</v>
      </c>
      <c r="AH4">
        <f>Data!AO70</f>
        <v>1</v>
      </c>
      <c r="AI4">
        <f>Data!AP70</f>
        <v>1</v>
      </c>
    </row>
    <row r="5" spans="1:35" x14ac:dyDescent="0.25">
      <c r="A5" t="s">
        <v>5</v>
      </c>
      <c r="B5">
        <f>Data!I71</f>
        <v>0</v>
      </c>
      <c r="C5">
        <f>Data!J71</f>
        <v>0</v>
      </c>
      <c r="D5">
        <f>Data!K71</f>
        <v>0</v>
      </c>
      <c r="E5">
        <f>Data!L71</f>
        <v>0</v>
      </c>
      <c r="F5">
        <f>Data!M71</f>
        <v>0</v>
      </c>
      <c r="G5">
        <f>Data!N71</f>
        <v>0</v>
      </c>
      <c r="H5">
        <f>Data!O71</f>
        <v>0</v>
      </c>
      <c r="I5">
        <f>Data!P71</f>
        <v>0</v>
      </c>
      <c r="J5">
        <f>Data!Q71</f>
        <v>0</v>
      </c>
      <c r="K5">
        <f>Data!R71</f>
        <v>0</v>
      </c>
      <c r="L5">
        <f>Data!S71</f>
        <v>0</v>
      </c>
      <c r="M5">
        <f>Data!T71</f>
        <v>0</v>
      </c>
      <c r="N5">
        <f>Data!U71</f>
        <v>0</v>
      </c>
      <c r="O5">
        <f>Data!V71</f>
        <v>0</v>
      </c>
      <c r="P5">
        <f>Data!W71</f>
        <v>0</v>
      </c>
      <c r="Q5">
        <f>Data!X71</f>
        <v>0</v>
      </c>
      <c r="R5">
        <f>Data!Y71</f>
        <v>0</v>
      </c>
      <c r="S5">
        <f>Data!Z71</f>
        <v>0</v>
      </c>
      <c r="T5">
        <f>Data!AA71</f>
        <v>0</v>
      </c>
      <c r="U5">
        <f>Data!AB71</f>
        <v>0</v>
      </c>
      <c r="V5">
        <f>Data!AC71</f>
        <v>0</v>
      </c>
      <c r="W5">
        <f>Data!AD71</f>
        <v>0</v>
      </c>
      <c r="X5">
        <f>Data!AE71</f>
        <v>0</v>
      </c>
      <c r="Y5">
        <f>Data!AF71</f>
        <v>0</v>
      </c>
      <c r="Z5">
        <f>Data!AG71</f>
        <v>0</v>
      </c>
      <c r="AA5">
        <f>Data!AH71</f>
        <v>0</v>
      </c>
      <c r="AB5">
        <f>Data!AI71</f>
        <v>0</v>
      </c>
      <c r="AC5">
        <f>Data!AJ71</f>
        <v>0</v>
      </c>
      <c r="AD5">
        <f>Data!AK71</f>
        <v>0</v>
      </c>
      <c r="AE5">
        <f>Data!AL71</f>
        <v>0</v>
      </c>
      <c r="AF5">
        <f>Data!AM71</f>
        <v>0</v>
      </c>
      <c r="AG5">
        <f>Data!AN71</f>
        <v>0</v>
      </c>
      <c r="AH5">
        <f>Data!AO71</f>
        <v>0</v>
      </c>
      <c r="AI5">
        <f>Data!AP71</f>
        <v>0</v>
      </c>
    </row>
    <row r="6" spans="1:35" x14ac:dyDescent="0.25">
      <c r="A6" t="s">
        <v>6</v>
      </c>
      <c r="B6">
        <f>Data!I72</f>
        <v>0</v>
      </c>
      <c r="C6">
        <f>Data!J72</f>
        <v>0</v>
      </c>
      <c r="D6">
        <f>Data!K72</f>
        <v>0</v>
      </c>
      <c r="E6">
        <f>Data!L72</f>
        <v>0</v>
      </c>
      <c r="F6">
        <f>Data!M72</f>
        <v>0</v>
      </c>
      <c r="G6">
        <f>Data!N72</f>
        <v>0</v>
      </c>
      <c r="H6">
        <f>Data!O72</f>
        <v>0</v>
      </c>
      <c r="I6">
        <f>Data!P72</f>
        <v>0</v>
      </c>
      <c r="J6">
        <f>Data!Q72</f>
        <v>0</v>
      </c>
      <c r="K6">
        <f>Data!R72</f>
        <v>0</v>
      </c>
      <c r="L6">
        <f>Data!S72</f>
        <v>0</v>
      </c>
      <c r="M6">
        <f>Data!T72</f>
        <v>0</v>
      </c>
      <c r="N6">
        <f>Data!U72</f>
        <v>0</v>
      </c>
      <c r="O6">
        <f>Data!V72</f>
        <v>0</v>
      </c>
      <c r="P6">
        <f>Data!W72</f>
        <v>0</v>
      </c>
      <c r="Q6">
        <f>Data!X72</f>
        <v>0</v>
      </c>
      <c r="R6">
        <f>Data!Y72</f>
        <v>0</v>
      </c>
      <c r="S6">
        <f>Data!Z72</f>
        <v>0</v>
      </c>
      <c r="T6">
        <f>Data!AA72</f>
        <v>0</v>
      </c>
      <c r="U6">
        <f>Data!AB72</f>
        <v>0</v>
      </c>
      <c r="V6">
        <f>Data!AC72</f>
        <v>0</v>
      </c>
      <c r="W6">
        <f>Data!AD72</f>
        <v>0</v>
      </c>
      <c r="X6">
        <f>Data!AE72</f>
        <v>0</v>
      </c>
      <c r="Y6">
        <f>Data!AF72</f>
        <v>0</v>
      </c>
      <c r="Z6">
        <f>Data!AG72</f>
        <v>0</v>
      </c>
      <c r="AA6">
        <f>Data!AH72</f>
        <v>0</v>
      </c>
      <c r="AB6">
        <f>Data!AI72</f>
        <v>0</v>
      </c>
      <c r="AC6">
        <f>Data!AJ72</f>
        <v>0</v>
      </c>
      <c r="AD6">
        <f>Data!AK72</f>
        <v>0</v>
      </c>
      <c r="AE6">
        <f>Data!AL72</f>
        <v>0</v>
      </c>
      <c r="AF6">
        <f>Data!AM72</f>
        <v>0</v>
      </c>
      <c r="AG6">
        <f>Data!AN72</f>
        <v>0</v>
      </c>
      <c r="AH6">
        <f>Data!AO72</f>
        <v>0</v>
      </c>
      <c r="AI6">
        <f>Data!AP72</f>
        <v>0</v>
      </c>
    </row>
    <row r="7" spans="1:35" x14ac:dyDescent="0.25">
      <c r="A7" t="s">
        <v>7</v>
      </c>
      <c r="B7">
        <f>Data!I73</f>
        <v>0</v>
      </c>
      <c r="C7">
        <f>Data!J73</f>
        <v>0</v>
      </c>
      <c r="D7">
        <f>Data!K73</f>
        <v>0</v>
      </c>
      <c r="E7">
        <f>Data!L73</f>
        <v>0</v>
      </c>
      <c r="F7">
        <f>Data!M73</f>
        <v>0</v>
      </c>
      <c r="G7">
        <f>Data!N73</f>
        <v>0</v>
      </c>
      <c r="H7">
        <f>Data!O73</f>
        <v>0</v>
      </c>
      <c r="I7">
        <f>Data!P73</f>
        <v>0</v>
      </c>
      <c r="J7">
        <f>Data!Q73</f>
        <v>0</v>
      </c>
      <c r="K7">
        <f>Data!R73</f>
        <v>0</v>
      </c>
      <c r="L7">
        <f>Data!S73</f>
        <v>0</v>
      </c>
      <c r="M7">
        <f>Data!T73</f>
        <v>0</v>
      </c>
      <c r="N7">
        <f>Data!U73</f>
        <v>0</v>
      </c>
      <c r="O7">
        <f>Data!V73</f>
        <v>0</v>
      </c>
      <c r="P7">
        <f>Data!W73</f>
        <v>0</v>
      </c>
      <c r="Q7">
        <f>Data!X73</f>
        <v>0</v>
      </c>
      <c r="R7">
        <f>Data!Y73</f>
        <v>0</v>
      </c>
      <c r="S7">
        <f>Data!Z73</f>
        <v>0</v>
      </c>
      <c r="T7">
        <f>Data!AA73</f>
        <v>0</v>
      </c>
      <c r="U7">
        <f>Data!AB73</f>
        <v>0</v>
      </c>
      <c r="V7">
        <f>Data!AC73</f>
        <v>0</v>
      </c>
      <c r="W7">
        <f>Data!AD73</f>
        <v>0</v>
      </c>
      <c r="X7">
        <f>Data!AE73</f>
        <v>0</v>
      </c>
      <c r="Y7">
        <f>Data!AF73</f>
        <v>0</v>
      </c>
      <c r="Z7">
        <f>Data!AG73</f>
        <v>0</v>
      </c>
      <c r="AA7">
        <f>Data!AH73</f>
        <v>0</v>
      </c>
      <c r="AB7">
        <f>Data!AI73</f>
        <v>0</v>
      </c>
      <c r="AC7">
        <f>Data!AJ73</f>
        <v>0</v>
      </c>
      <c r="AD7">
        <f>Data!AK73</f>
        <v>0</v>
      </c>
      <c r="AE7">
        <f>Data!AL73</f>
        <v>0</v>
      </c>
      <c r="AF7">
        <f>Data!AM73</f>
        <v>0</v>
      </c>
      <c r="AG7">
        <f>Data!AN73</f>
        <v>0</v>
      </c>
      <c r="AH7">
        <f>Data!AO73</f>
        <v>0</v>
      </c>
      <c r="AI7">
        <f>Data!AP73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K59" workbookViewId="0">
      <selection activeCell="H21" sqref="H2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9" ht="15" customHeight="1" thickBot="1" x14ac:dyDescent="0.3">
      <c r="B1" s="11" t="s">
        <v>503</v>
      </c>
      <c r="C1" s="10">
        <v>2015</v>
      </c>
      <c r="D1" s="10">
        <v>2016</v>
      </c>
      <c r="E1" s="10">
        <v>2017</v>
      </c>
      <c r="F1" s="10">
        <v>2018</v>
      </c>
      <c r="G1" s="10">
        <v>2019</v>
      </c>
      <c r="H1" s="10">
        <v>2020</v>
      </c>
      <c r="I1" s="10">
        <v>2021</v>
      </c>
      <c r="J1" s="10">
        <v>2022</v>
      </c>
      <c r="K1" s="10">
        <v>2023</v>
      </c>
      <c r="L1" s="10">
        <v>2024</v>
      </c>
      <c r="M1" s="10">
        <v>2025</v>
      </c>
      <c r="N1" s="10">
        <v>2026</v>
      </c>
      <c r="O1" s="10">
        <v>2027</v>
      </c>
      <c r="P1" s="10">
        <v>2028</v>
      </c>
      <c r="Q1" s="10">
        <v>2029</v>
      </c>
      <c r="R1" s="10">
        <v>2030</v>
      </c>
      <c r="S1" s="10">
        <v>2031</v>
      </c>
      <c r="T1" s="10">
        <v>2032</v>
      </c>
      <c r="U1" s="10">
        <v>2033</v>
      </c>
      <c r="V1" s="10">
        <v>2034</v>
      </c>
      <c r="W1" s="10">
        <v>2035</v>
      </c>
      <c r="X1" s="10">
        <v>2036</v>
      </c>
      <c r="Y1" s="10">
        <v>2037</v>
      </c>
      <c r="Z1" s="10">
        <v>2038</v>
      </c>
      <c r="AA1" s="10">
        <v>2039</v>
      </c>
      <c r="AB1" s="10">
        <v>2040</v>
      </c>
      <c r="AC1" s="10">
        <v>2041</v>
      </c>
      <c r="AD1" s="10">
        <v>2042</v>
      </c>
      <c r="AE1" s="10">
        <v>2043</v>
      </c>
      <c r="AF1" s="10">
        <v>2044</v>
      </c>
      <c r="AG1" s="10">
        <v>2045</v>
      </c>
      <c r="AH1" s="10">
        <v>2046</v>
      </c>
      <c r="AI1" s="10">
        <v>2047</v>
      </c>
      <c r="AJ1" s="10">
        <v>2048</v>
      </c>
      <c r="AK1" s="10">
        <v>2049</v>
      </c>
      <c r="AL1" s="10">
        <v>2050</v>
      </c>
    </row>
    <row r="2" spans="1:39" ht="15" customHeight="1" thickTop="1" x14ac:dyDescent="0.25"/>
    <row r="3" spans="1:39" ht="15" customHeight="1" x14ac:dyDescent="0.25">
      <c r="C3" s="45" t="s">
        <v>104</v>
      </c>
      <c r="D3" s="45" t="s">
        <v>504</v>
      </c>
      <c r="E3" s="45"/>
      <c r="F3" s="45"/>
      <c r="G3" s="45"/>
    </row>
    <row r="4" spans="1:39" ht="15" customHeight="1" x14ac:dyDescent="0.25">
      <c r="C4" s="45" t="s">
        <v>103</v>
      </c>
      <c r="D4" s="45" t="s">
        <v>505</v>
      </c>
      <c r="E4" s="45"/>
      <c r="F4" s="45"/>
      <c r="G4" s="45" t="s">
        <v>102</v>
      </c>
    </row>
    <row r="5" spans="1:39" ht="15" customHeight="1" x14ac:dyDescent="0.25">
      <c r="C5" s="45" t="s">
        <v>101</v>
      </c>
      <c r="D5" s="45" t="s">
        <v>506</v>
      </c>
      <c r="E5" s="45"/>
      <c r="F5" s="45"/>
      <c r="G5" s="45"/>
    </row>
    <row r="6" spans="1:39" ht="15" customHeight="1" x14ac:dyDescent="0.25">
      <c r="C6" s="45" t="s">
        <v>100</v>
      </c>
      <c r="D6" s="45"/>
      <c r="E6" s="45" t="s">
        <v>507</v>
      </c>
      <c r="F6" s="45"/>
      <c r="G6" s="45"/>
    </row>
    <row r="10" spans="1:39" ht="15" customHeight="1" x14ac:dyDescent="0.25">
      <c r="A10" s="46" t="s">
        <v>508</v>
      </c>
      <c r="B10" s="12" t="s">
        <v>509</v>
      </c>
    </row>
    <row r="11" spans="1:39" ht="15" customHeight="1" x14ac:dyDescent="0.25">
      <c r="B11" s="11" t="s">
        <v>510</v>
      </c>
    </row>
    <row r="12" spans="1:39" ht="15" customHeight="1" x14ac:dyDescent="0.25">
      <c r="B12" s="11" t="s">
        <v>96</v>
      </c>
      <c r="C12" s="47" t="s">
        <v>96</v>
      </c>
      <c r="D12" s="47" t="s">
        <v>96</v>
      </c>
      <c r="E12" s="47" t="s">
        <v>96</v>
      </c>
      <c r="F12" s="47" t="s">
        <v>96</v>
      </c>
      <c r="G12" s="47" t="s">
        <v>96</v>
      </c>
      <c r="H12" s="47" t="s">
        <v>96</v>
      </c>
      <c r="I12" s="47" t="s">
        <v>96</v>
      </c>
      <c r="J12" s="47" t="s">
        <v>96</v>
      </c>
      <c r="K12" s="47" t="s">
        <v>96</v>
      </c>
      <c r="L12" s="47" t="s">
        <v>96</v>
      </c>
      <c r="M12" s="47" t="s">
        <v>96</v>
      </c>
      <c r="N12" s="47" t="s">
        <v>96</v>
      </c>
      <c r="O12" s="47" t="s">
        <v>96</v>
      </c>
      <c r="P12" s="47" t="s">
        <v>96</v>
      </c>
      <c r="Q12" s="47" t="s">
        <v>96</v>
      </c>
      <c r="R12" s="47" t="s">
        <v>96</v>
      </c>
      <c r="S12" s="47" t="s">
        <v>96</v>
      </c>
      <c r="T12" s="47" t="s">
        <v>96</v>
      </c>
      <c r="U12" s="47" t="s">
        <v>96</v>
      </c>
      <c r="V12" s="47" t="s">
        <v>96</v>
      </c>
      <c r="W12" s="47" t="s">
        <v>96</v>
      </c>
      <c r="X12" s="47" t="s">
        <v>96</v>
      </c>
      <c r="Y12" s="47" t="s">
        <v>96</v>
      </c>
      <c r="Z12" s="47" t="s">
        <v>96</v>
      </c>
      <c r="AA12" s="47" t="s">
        <v>96</v>
      </c>
      <c r="AB12" s="47" t="s">
        <v>96</v>
      </c>
      <c r="AC12" s="47" t="s">
        <v>96</v>
      </c>
      <c r="AD12" s="47" t="s">
        <v>96</v>
      </c>
      <c r="AE12" s="47" t="s">
        <v>96</v>
      </c>
      <c r="AF12" s="47" t="s">
        <v>96</v>
      </c>
      <c r="AG12" s="47" t="s">
        <v>96</v>
      </c>
      <c r="AH12" s="47" t="s">
        <v>96</v>
      </c>
      <c r="AI12" s="47" t="s">
        <v>96</v>
      </c>
      <c r="AJ12" s="47" t="s">
        <v>96</v>
      </c>
      <c r="AK12" s="47" t="s">
        <v>96</v>
      </c>
      <c r="AL12" s="47" t="s">
        <v>96</v>
      </c>
      <c r="AM12" s="47" t="s">
        <v>511</v>
      </c>
    </row>
    <row r="13" spans="1:39" ht="15" customHeight="1" thickBot="1" x14ac:dyDescent="0.3">
      <c r="B13" s="10" t="s">
        <v>95</v>
      </c>
      <c r="C13" s="10">
        <v>2015</v>
      </c>
      <c r="D13" s="10">
        <v>2016</v>
      </c>
      <c r="E13" s="10">
        <v>2017</v>
      </c>
      <c r="F13" s="10">
        <v>2018</v>
      </c>
      <c r="G13" s="10">
        <v>2019</v>
      </c>
      <c r="H13" s="10">
        <v>2020</v>
      </c>
      <c r="I13" s="10">
        <v>2021</v>
      </c>
      <c r="J13" s="10">
        <v>2022</v>
      </c>
      <c r="K13" s="10">
        <v>2023</v>
      </c>
      <c r="L13" s="10">
        <v>2024</v>
      </c>
      <c r="M13" s="10">
        <v>2025</v>
      </c>
      <c r="N13" s="10">
        <v>2026</v>
      </c>
      <c r="O13" s="10">
        <v>2027</v>
      </c>
      <c r="P13" s="10">
        <v>2028</v>
      </c>
      <c r="Q13" s="10">
        <v>2029</v>
      </c>
      <c r="R13" s="10">
        <v>2030</v>
      </c>
      <c r="S13" s="10">
        <v>2031</v>
      </c>
      <c r="T13" s="10">
        <v>2032</v>
      </c>
      <c r="U13" s="10">
        <v>2033</v>
      </c>
      <c r="V13" s="10">
        <v>2034</v>
      </c>
      <c r="W13" s="10">
        <v>2035</v>
      </c>
      <c r="X13" s="10">
        <v>2036</v>
      </c>
      <c r="Y13" s="10">
        <v>2037</v>
      </c>
      <c r="Z13" s="10">
        <v>2038</v>
      </c>
      <c r="AA13" s="10">
        <v>2039</v>
      </c>
      <c r="AB13" s="10">
        <v>2040</v>
      </c>
      <c r="AC13" s="10">
        <v>2041</v>
      </c>
      <c r="AD13" s="10">
        <v>2042</v>
      </c>
      <c r="AE13" s="10">
        <v>2043</v>
      </c>
      <c r="AF13" s="10">
        <v>2044</v>
      </c>
      <c r="AG13" s="10">
        <v>2045</v>
      </c>
      <c r="AH13" s="10">
        <v>2046</v>
      </c>
      <c r="AI13" s="10">
        <v>2047</v>
      </c>
      <c r="AJ13" s="10">
        <v>2048</v>
      </c>
      <c r="AK13" s="10">
        <v>2049</v>
      </c>
      <c r="AL13" s="10">
        <v>2050</v>
      </c>
      <c r="AM13" s="10">
        <v>2050</v>
      </c>
    </row>
    <row r="14" spans="1:39" ht="15" customHeight="1" thickTop="1" x14ac:dyDescent="0.25"/>
    <row r="15" spans="1:39" ht="15" customHeight="1" x14ac:dyDescent="0.25">
      <c r="B15" s="6" t="s">
        <v>512</v>
      </c>
    </row>
    <row r="16" spans="1:39" ht="15" customHeight="1" x14ac:dyDescent="0.25">
      <c r="B16" s="6" t="s">
        <v>93</v>
      </c>
    </row>
    <row r="17" spans="1:39" ht="15" customHeight="1" x14ac:dyDescent="0.25">
      <c r="A17" s="46" t="s">
        <v>513</v>
      </c>
      <c r="B17" s="9" t="s">
        <v>66</v>
      </c>
      <c r="C17" s="17">
        <v>6572.3232420000004</v>
      </c>
      <c r="D17" s="17">
        <v>6116.8232420000004</v>
      </c>
      <c r="E17" s="17">
        <v>6139.8735349999997</v>
      </c>
      <c r="F17" s="17">
        <v>5778.2285160000001</v>
      </c>
      <c r="G17" s="17">
        <v>5504.8237300000001</v>
      </c>
      <c r="H17" s="17">
        <v>5459.7836909999996</v>
      </c>
      <c r="I17" s="17">
        <v>5453.1845700000003</v>
      </c>
      <c r="J17" s="17">
        <v>5336.8569340000004</v>
      </c>
      <c r="K17" s="17">
        <v>5183.0073240000002</v>
      </c>
      <c r="L17" s="17">
        <v>5234.0966799999997</v>
      </c>
      <c r="M17" s="17">
        <v>5135.3979490000002</v>
      </c>
      <c r="N17" s="17">
        <v>5037.3276370000003</v>
      </c>
      <c r="O17" s="17">
        <v>5089.3413090000004</v>
      </c>
      <c r="P17" s="17">
        <v>5189.5976559999999</v>
      </c>
      <c r="Q17" s="17">
        <v>5213.0625</v>
      </c>
      <c r="R17" s="17">
        <v>5180.5073240000002</v>
      </c>
      <c r="S17" s="17">
        <v>5222.861328</v>
      </c>
      <c r="T17" s="17">
        <v>5286.1635740000002</v>
      </c>
      <c r="U17" s="17">
        <v>5311.9736329999996</v>
      </c>
      <c r="V17" s="17">
        <v>5380.8935549999997</v>
      </c>
      <c r="W17" s="17">
        <v>5398.0815430000002</v>
      </c>
      <c r="X17" s="17">
        <v>5456.6821289999998</v>
      </c>
      <c r="Y17" s="17">
        <v>5502.3129879999997</v>
      </c>
      <c r="Z17" s="17">
        <v>5562.8789059999999</v>
      </c>
      <c r="AA17" s="17">
        <v>5500.3671880000002</v>
      </c>
      <c r="AB17" s="17">
        <v>5491.8916019999997</v>
      </c>
      <c r="AC17" s="17">
        <v>5546.5815430000002</v>
      </c>
      <c r="AD17" s="17">
        <v>5538.0053710000002</v>
      </c>
      <c r="AE17" s="17">
        <v>5534.7739259999998</v>
      </c>
      <c r="AF17" s="17">
        <v>5591.4838870000003</v>
      </c>
      <c r="AG17" s="17">
        <v>5659.0571289999998</v>
      </c>
      <c r="AH17" s="17">
        <v>5688.1474609999996</v>
      </c>
      <c r="AI17" s="17">
        <v>5636.998047</v>
      </c>
      <c r="AJ17" s="17">
        <v>5669.0585940000001</v>
      </c>
      <c r="AK17" s="17">
        <v>5736.4765619999998</v>
      </c>
      <c r="AL17" s="17">
        <v>5729.701172</v>
      </c>
      <c r="AM17" s="7">
        <v>-1.921E-3</v>
      </c>
    </row>
    <row r="18" spans="1:39" ht="15" customHeight="1" x14ac:dyDescent="0.25">
      <c r="A18" s="46" t="s">
        <v>514</v>
      </c>
      <c r="B18" s="9" t="s">
        <v>64</v>
      </c>
      <c r="C18" s="17">
        <v>169.44442699999999</v>
      </c>
      <c r="D18" s="17">
        <v>4.4845629999999996</v>
      </c>
      <c r="E18" s="17">
        <v>11.022606</v>
      </c>
      <c r="F18" s="17">
        <v>18.947723</v>
      </c>
      <c r="G18" s="17">
        <v>26.202680999999998</v>
      </c>
      <c r="H18" s="17">
        <v>39.297728999999997</v>
      </c>
      <c r="I18" s="17">
        <v>48.646698000000001</v>
      </c>
      <c r="J18" s="17">
        <v>57.528046000000003</v>
      </c>
      <c r="K18" s="17">
        <v>66.826744000000005</v>
      </c>
      <c r="L18" s="17">
        <v>79.241135</v>
      </c>
      <c r="M18" s="17">
        <v>93.528778000000003</v>
      </c>
      <c r="N18" s="17">
        <v>111.17884100000001</v>
      </c>
      <c r="O18" s="17">
        <v>133.845291</v>
      </c>
      <c r="P18" s="17">
        <v>156.15078700000001</v>
      </c>
      <c r="Q18" s="17">
        <v>170.98365799999999</v>
      </c>
      <c r="R18" s="17">
        <v>182.25434899999999</v>
      </c>
      <c r="S18" s="17">
        <v>184.93580600000001</v>
      </c>
      <c r="T18" s="17">
        <v>188.053909</v>
      </c>
      <c r="U18" s="17">
        <v>188.69151299999999</v>
      </c>
      <c r="V18" s="17">
        <v>196.32449299999999</v>
      </c>
      <c r="W18" s="17">
        <v>196.78535500000001</v>
      </c>
      <c r="X18" s="17">
        <v>198.40606700000001</v>
      </c>
      <c r="Y18" s="17">
        <v>201.01547199999999</v>
      </c>
      <c r="Z18" s="17">
        <v>203.13848899999999</v>
      </c>
      <c r="AA18" s="17">
        <v>201.400238</v>
      </c>
      <c r="AB18" s="17">
        <v>202.43949900000001</v>
      </c>
      <c r="AC18" s="17">
        <v>206.12892199999999</v>
      </c>
      <c r="AD18" s="17">
        <v>207.410797</v>
      </c>
      <c r="AE18" s="17">
        <v>208.74414100000001</v>
      </c>
      <c r="AF18" s="17">
        <v>212.02392599999999</v>
      </c>
      <c r="AG18" s="17">
        <v>213.98434399999999</v>
      </c>
      <c r="AH18" s="17">
        <v>213.638214</v>
      </c>
      <c r="AI18" s="17">
        <v>210.47769199999999</v>
      </c>
      <c r="AJ18" s="17">
        <v>211.18545499999999</v>
      </c>
      <c r="AK18" s="17">
        <v>211.36192299999999</v>
      </c>
      <c r="AL18" s="17">
        <v>212.82843</v>
      </c>
      <c r="AM18" s="7">
        <v>0.12021999999999999</v>
      </c>
    </row>
    <row r="19" spans="1:39" ht="15" customHeight="1" x14ac:dyDescent="0.25">
      <c r="A19" s="46" t="s">
        <v>515</v>
      </c>
      <c r="B19" s="9" t="s">
        <v>89</v>
      </c>
      <c r="C19" s="17">
        <v>6741.767578</v>
      </c>
      <c r="D19" s="17">
        <v>6121.3076170000004</v>
      </c>
      <c r="E19" s="17">
        <v>6150.8959960000002</v>
      </c>
      <c r="F19" s="17">
        <v>5797.1762699999999</v>
      </c>
      <c r="G19" s="17">
        <v>5531.0263670000004</v>
      </c>
      <c r="H19" s="17">
        <v>5499.0815430000002</v>
      </c>
      <c r="I19" s="17">
        <v>5501.8310549999997</v>
      </c>
      <c r="J19" s="17">
        <v>5394.3847660000001</v>
      </c>
      <c r="K19" s="17">
        <v>5249.8339839999999</v>
      </c>
      <c r="L19" s="17">
        <v>5313.3378910000001</v>
      </c>
      <c r="M19" s="17">
        <v>5228.9267579999996</v>
      </c>
      <c r="N19" s="17">
        <v>5148.5063479999999</v>
      </c>
      <c r="O19" s="17">
        <v>5223.1865230000003</v>
      </c>
      <c r="P19" s="17">
        <v>5345.7485349999997</v>
      </c>
      <c r="Q19" s="17">
        <v>5384.0463870000003</v>
      </c>
      <c r="R19" s="17">
        <v>5362.7617190000001</v>
      </c>
      <c r="S19" s="17">
        <v>5407.7973629999997</v>
      </c>
      <c r="T19" s="17">
        <v>5474.2172849999997</v>
      </c>
      <c r="U19" s="17">
        <v>5500.6650390000004</v>
      </c>
      <c r="V19" s="17">
        <v>5577.2182620000003</v>
      </c>
      <c r="W19" s="17">
        <v>5594.8666990000002</v>
      </c>
      <c r="X19" s="17">
        <v>5655.0883789999998</v>
      </c>
      <c r="Y19" s="17">
        <v>5703.3286129999997</v>
      </c>
      <c r="Z19" s="17">
        <v>5766.017578</v>
      </c>
      <c r="AA19" s="17">
        <v>5701.767578</v>
      </c>
      <c r="AB19" s="17">
        <v>5694.3310549999997</v>
      </c>
      <c r="AC19" s="17">
        <v>5752.7104490000002</v>
      </c>
      <c r="AD19" s="17">
        <v>5745.4160160000001</v>
      </c>
      <c r="AE19" s="17">
        <v>5743.5180659999996</v>
      </c>
      <c r="AF19" s="17">
        <v>5803.5078119999998</v>
      </c>
      <c r="AG19" s="17">
        <v>5873.0415039999998</v>
      </c>
      <c r="AH19" s="17">
        <v>5901.7856449999999</v>
      </c>
      <c r="AI19" s="17">
        <v>5847.4755859999996</v>
      </c>
      <c r="AJ19" s="17">
        <v>5880.2441410000001</v>
      </c>
      <c r="AK19" s="17">
        <v>5947.8383789999998</v>
      </c>
      <c r="AL19" s="17">
        <v>5942.5297849999997</v>
      </c>
      <c r="AM19" s="7">
        <v>-8.7100000000000003E-4</v>
      </c>
    </row>
    <row r="21" spans="1:39" ht="15" customHeight="1" x14ac:dyDescent="0.25">
      <c r="B21" s="6" t="s">
        <v>88</v>
      </c>
    </row>
    <row r="22" spans="1:39" ht="15" customHeight="1" x14ac:dyDescent="0.25">
      <c r="A22" s="46" t="s">
        <v>516</v>
      </c>
      <c r="B22" s="9" t="s">
        <v>59</v>
      </c>
      <c r="C22" s="17">
        <v>268.636169</v>
      </c>
      <c r="D22" s="17">
        <v>239.27822900000001</v>
      </c>
      <c r="E22" s="17">
        <v>229.81352200000001</v>
      </c>
      <c r="F22" s="17">
        <v>194.04844700000001</v>
      </c>
      <c r="G22" s="17">
        <v>187.53095999999999</v>
      </c>
      <c r="H22" s="17">
        <v>189.65675400000001</v>
      </c>
      <c r="I22" s="17">
        <v>192.651016</v>
      </c>
      <c r="J22" s="17">
        <v>192.09217799999999</v>
      </c>
      <c r="K22" s="17">
        <v>190.52973900000001</v>
      </c>
      <c r="L22" s="17">
        <v>194.393845</v>
      </c>
      <c r="M22" s="17">
        <v>192.077225</v>
      </c>
      <c r="N22" s="17">
        <v>188.40652499999999</v>
      </c>
      <c r="O22" s="17">
        <v>188.565765</v>
      </c>
      <c r="P22" s="17">
        <v>189.55754099999999</v>
      </c>
      <c r="Q22" s="17">
        <v>188.41772499999999</v>
      </c>
      <c r="R22" s="17">
        <v>186.90121500000001</v>
      </c>
      <c r="S22" s="17">
        <v>188.258804</v>
      </c>
      <c r="T22" s="17">
        <v>190.151917</v>
      </c>
      <c r="U22" s="17">
        <v>192.10853599999999</v>
      </c>
      <c r="V22" s="17">
        <v>196.500214</v>
      </c>
      <c r="W22" s="17">
        <v>198.04170199999999</v>
      </c>
      <c r="X22" s="17">
        <v>197.91542100000001</v>
      </c>
      <c r="Y22" s="17">
        <v>197.234238</v>
      </c>
      <c r="Z22" s="17">
        <v>196.56646699999999</v>
      </c>
      <c r="AA22" s="17">
        <v>192.61505099999999</v>
      </c>
      <c r="AB22" s="17">
        <v>192</v>
      </c>
      <c r="AC22" s="17">
        <v>193.390106</v>
      </c>
      <c r="AD22" s="17">
        <v>192.97811899999999</v>
      </c>
      <c r="AE22" s="17">
        <v>192.78360000000001</v>
      </c>
      <c r="AF22" s="17">
        <v>194.46238700000001</v>
      </c>
      <c r="AG22" s="17">
        <v>195.98963900000001</v>
      </c>
      <c r="AH22" s="17">
        <v>196.62316899999999</v>
      </c>
      <c r="AI22" s="17">
        <v>195.06991600000001</v>
      </c>
      <c r="AJ22" s="17">
        <v>195.846237</v>
      </c>
      <c r="AK22" s="17">
        <v>197.679855</v>
      </c>
      <c r="AL22" s="17">
        <v>197.49311800000001</v>
      </c>
      <c r="AM22" s="7">
        <v>-5.6290000000000003E-3</v>
      </c>
    </row>
    <row r="23" spans="1:39" ht="15" customHeight="1" x14ac:dyDescent="0.25">
      <c r="A23" s="46" t="s">
        <v>517</v>
      </c>
      <c r="B23" s="9" t="s">
        <v>57</v>
      </c>
      <c r="C23" s="17">
        <v>81.004349000000005</v>
      </c>
      <c r="D23" s="17">
        <v>27.590294</v>
      </c>
      <c r="E23" s="17">
        <v>30.804183999999999</v>
      </c>
      <c r="F23" s="17">
        <v>40.994072000000003</v>
      </c>
      <c r="G23" s="17">
        <v>58.634518</v>
      </c>
      <c r="H23" s="17">
        <v>67.472260000000006</v>
      </c>
      <c r="I23" s="17">
        <v>78.467315999999997</v>
      </c>
      <c r="J23" s="17">
        <v>90.278785999999997</v>
      </c>
      <c r="K23" s="17">
        <v>104.11350299999999</v>
      </c>
      <c r="L23" s="17">
        <v>117.381157</v>
      </c>
      <c r="M23" s="17">
        <v>121.831581</v>
      </c>
      <c r="N23" s="17">
        <v>125.806343</v>
      </c>
      <c r="O23" s="17">
        <v>130.860535</v>
      </c>
      <c r="P23" s="17">
        <v>133.66755699999999</v>
      </c>
      <c r="Q23" s="17">
        <v>137.487686</v>
      </c>
      <c r="R23" s="17">
        <v>142.17607100000001</v>
      </c>
      <c r="S23" s="17">
        <v>146.54541</v>
      </c>
      <c r="T23" s="17">
        <v>150.993866</v>
      </c>
      <c r="U23" s="17">
        <v>154.60209699999999</v>
      </c>
      <c r="V23" s="17">
        <v>160.67375200000001</v>
      </c>
      <c r="W23" s="17">
        <v>164.18684400000001</v>
      </c>
      <c r="X23" s="17">
        <v>168.826233</v>
      </c>
      <c r="Y23" s="17">
        <v>172.98034699999999</v>
      </c>
      <c r="Z23" s="17">
        <v>178.40862999999999</v>
      </c>
      <c r="AA23" s="17">
        <v>180.133972</v>
      </c>
      <c r="AB23" s="17">
        <v>182.016998</v>
      </c>
      <c r="AC23" s="17">
        <v>183.20799299999999</v>
      </c>
      <c r="AD23" s="17">
        <v>184.39215100000001</v>
      </c>
      <c r="AE23" s="17">
        <v>186.11505099999999</v>
      </c>
      <c r="AF23" s="17">
        <v>188.920197</v>
      </c>
      <c r="AG23" s="17">
        <v>189.67971800000001</v>
      </c>
      <c r="AH23" s="17">
        <v>191.320007</v>
      </c>
      <c r="AI23" s="17">
        <v>193.037125</v>
      </c>
      <c r="AJ23" s="17">
        <v>193.91056800000001</v>
      </c>
      <c r="AK23" s="17">
        <v>196.488922</v>
      </c>
      <c r="AL23" s="17">
        <v>199.85755900000001</v>
      </c>
      <c r="AM23" s="7">
        <v>5.9969000000000001E-2</v>
      </c>
    </row>
    <row r="24" spans="1:39" ht="15" customHeight="1" x14ac:dyDescent="0.25">
      <c r="A24" s="46" t="s">
        <v>518</v>
      </c>
      <c r="B24" s="9" t="s">
        <v>55</v>
      </c>
      <c r="C24" s="17">
        <v>44.783656999999998</v>
      </c>
      <c r="D24" s="17">
        <v>40.984710999999997</v>
      </c>
      <c r="E24" s="17">
        <v>78.179137999999995</v>
      </c>
      <c r="F24" s="17">
        <v>90.558860999999993</v>
      </c>
      <c r="G24" s="17">
        <v>154.16648900000001</v>
      </c>
      <c r="H24" s="17">
        <v>226.21545399999999</v>
      </c>
      <c r="I24" s="17">
        <v>302.577698</v>
      </c>
      <c r="J24" s="17">
        <v>381.27786300000002</v>
      </c>
      <c r="K24" s="17">
        <v>463.97506700000002</v>
      </c>
      <c r="L24" s="17">
        <v>533.22314500000005</v>
      </c>
      <c r="M24" s="17">
        <v>624.95880099999999</v>
      </c>
      <c r="N24" s="17">
        <v>623.40240500000004</v>
      </c>
      <c r="O24" s="17">
        <v>639.50073199999997</v>
      </c>
      <c r="P24" s="17">
        <v>646.91528300000004</v>
      </c>
      <c r="Q24" s="17">
        <v>652.12042199999996</v>
      </c>
      <c r="R24" s="17">
        <v>676.52075200000002</v>
      </c>
      <c r="S24" s="17">
        <v>681.05090299999995</v>
      </c>
      <c r="T24" s="17">
        <v>681.35906999999997</v>
      </c>
      <c r="U24" s="17">
        <v>695.248108</v>
      </c>
      <c r="V24" s="17">
        <v>716.43725600000005</v>
      </c>
      <c r="W24" s="17">
        <v>727.34814500000005</v>
      </c>
      <c r="X24" s="17">
        <v>738.41619900000001</v>
      </c>
      <c r="Y24" s="17">
        <v>748.66632100000004</v>
      </c>
      <c r="Z24" s="17">
        <v>757.42352300000005</v>
      </c>
      <c r="AA24" s="17">
        <v>772.24011199999995</v>
      </c>
      <c r="AB24" s="17">
        <v>794.17926</v>
      </c>
      <c r="AC24" s="17">
        <v>808.64849900000002</v>
      </c>
      <c r="AD24" s="17">
        <v>818.49871800000005</v>
      </c>
      <c r="AE24" s="17">
        <v>829.25372300000004</v>
      </c>
      <c r="AF24" s="17">
        <v>846.06353799999999</v>
      </c>
      <c r="AG24" s="17">
        <v>857.58081100000004</v>
      </c>
      <c r="AH24" s="17">
        <v>870.18603499999995</v>
      </c>
      <c r="AI24" s="17">
        <v>878.68066399999998</v>
      </c>
      <c r="AJ24" s="17">
        <v>888.49017300000003</v>
      </c>
      <c r="AK24" s="17">
        <v>904.01379399999996</v>
      </c>
      <c r="AL24" s="17">
        <v>920.16973900000005</v>
      </c>
      <c r="AM24" s="7">
        <v>9.5827999999999997E-2</v>
      </c>
    </row>
    <row r="25" spans="1:39" ht="15" customHeight="1" x14ac:dyDescent="0.25">
      <c r="A25" s="46" t="s">
        <v>519</v>
      </c>
      <c r="B25" s="9" t="s">
        <v>53</v>
      </c>
      <c r="C25" s="17">
        <v>46.427318999999997</v>
      </c>
      <c r="D25" s="17">
        <v>46.904437999999999</v>
      </c>
      <c r="E25" s="17">
        <v>46.517142999999997</v>
      </c>
      <c r="F25" s="17">
        <v>59.133685999999997</v>
      </c>
      <c r="G25" s="17">
        <v>75.299499999999995</v>
      </c>
      <c r="H25" s="17">
        <v>90.343238999999997</v>
      </c>
      <c r="I25" s="17">
        <v>125.793846</v>
      </c>
      <c r="J25" s="17">
        <v>151.37141399999999</v>
      </c>
      <c r="K25" s="17">
        <v>168.14527899999999</v>
      </c>
      <c r="L25" s="17">
        <v>187.76428200000001</v>
      </c>
      <c r="M25" s="17">
        <v>198.694885</v>
      </c>
      <c r="N25" s="17">
        <v>197.67967200000001</v>
      </c>
      <c r="O25" s="17">
        <v>197.10385099999999</v>
      </c>
      <c r="P25" s="17">
        <v>193.08818099999999</v>
      </c>
      <c r="Q25" s="17">
        <v>188.592072</v>
      </c>
      <c r="R25" s="17">
        <v>195.181183</v>
      </c>
      <c r="S25" s="17">
        <v>194.43696600000001</v>
      </c>
      <c r="T25" s="17">
        <v>195.71983299999999</v>
      </c>
      <c r="U25" s="17">
        <v>196.10498000000001</v>
      </c>
      <c r="V25" s="17">
        <v>198.038376</v>
      </c>
      <c r="W25" s="17">
        <v>197.032715</v>
      </c>
      <c r="X25" s="17">
        <v>195.925262</v>
      </c>
      <c r="Y25" s="17">
        <v>195.22010800000001</v>
      </c>
      <c r="Z25" s="17">
        <v>195.16604599999999</v>
      </c>
      <c r="AA25" s="17">
        <v>193.82376099999999</v>
      </c>
      <c r="AB25" s="17">
        <v>194.10211200000001</v>
      </c>
      <c r="AC25" s="17">
        <v>194.20716899999999</v>
      </c>
      <c r="AD25" s="17">
        <v>193.93220500000001</v>
      </c>
      <c r="AE25" s="17">
        <v>194.207764</v>
      </c>
      <c r="AF25" s="17">
        <v>195.56642199999999</v>
      </c>
      <c r="AG25" s="17">
        <v>194.590958</v>
      </c>
      <c r="AH25" s="17">
        <v>194.54161099999999</v>
      </c>
      <c r="AI25" s="17">
        <v>194.78211999999999</v>
      </c>
      <c r="AJ25" s="17">
        <v>194.92269899999999</v>
      </c>
      <c r="AK25" s="17">
        <v>195.83270300000001</v>
      </c>
      <c r="AL25" s="17">
        <v>197.004639</v>
      </c>
      <c r="AM25" s="7">
        <v>4.3112999999999999E-2</v>
      </c>
    </row>
    <row r="26" spans="1:39" ht="15" customHeight="1" x14ac:dyDescent="0.25">
      <c r="A26" s="46" t="s">
        <v>520</v>
      </c>
      <c r="B26" s="9" t="s">
        <v>51</v>
      </c>
      <c r="C26" s="17">
        <v>36.691859999999998</v>
      </c>
      <c r="D26" s="17">
        <v>48.395766999999999</v>
      </c>
      <c r="E26" s="17">
        <v>41.413719</v>
      </c>
      <c r="F26" s="17">
        <v>82.651145999999997</v>
      </c>
      <c r="G26" s="17">
        <v>110.37844800000001</v>
      </c>
      <c r="H26" s="17">
        <v>139.03387499999999</v>
      </c>
      <c r="I26" s="17">
        <v>176.58989</v>
      </c>
      <c r="J26" s="17">
        <v>207.444275</v>
      </c>
      <c r="K26" s="17">
        <v>218.95172099999999</v>
      </c>
      <c r="L26" s="17">
        <v>237.22830200000001</v>
      </c>
      <c r="M26" s="17">
        <v>265.766907</v>
      </c>
      <c r="N26" s="17">
        <v>271.91845699999999</v>
      </c>
      <c r="O26" s="17">
        <v>281.16754200000003</v>
      </c>
      <c r="P26" s="17">
        <v>284.85565200000002</v>
      </c>
      <c r="Q26" s="17">
        <v>287.04229700000002</v>
      </c>
      <c r="R26" s="17">
        <v>294.08132899999998</v>
      </c>
      <c r="S26" s="17">
        <v>303.30636600000003</v>
      </c>
      <c r="T26" s="17">
        <v>305.10949699999998</v>
      </c>
      <c r="U26" s="17">
        <v>314.07202100000001</v>
      </c>
      <c r="V26" s="17">
        <v>327.07763699999998</v>
      </c>
      <c r="W26" s="17">
        <v>335.37866200000002</v>
      </c>
      <c r="X26" s="17">
        <v>344.40014600000001</v>
      </c>
      <c r="Y26" s="17">
        <v>352.782196</v>
      </c>
      <c r="Z26" s="17">
        <v>360.83752399999997</v>
      </c>
      <c r="AA26" s="17">
        <v>366.18460099999999</v>
      </c>
      <c r="AB26" s="17">
        <v>373.91717499999999</v>
      </c>
      <c r="AC26" s="17">
        <v>378.34243800000002</v>
      </c>
      <c r="AD26" s="17">
        <v>379.78790300000003</v>
      </c>
      <c r="AE26" s="17">
        <v>381.67440800000003</v>
      </c>
      <c r="AF26" s="17">
        <v>385.94888300000002</v>
      </c>
      <c r="AG26" s="17">
        <v>386.19769300000002</v>
      </c>
      <c r="AH26" s="17">
        <v>387.700378</v>
      </c>
      <c r="AI26" s="17">
        <v>389.041809</v>
      </c>
      <c r="AJ26" s="17">
        <v>389.92956500000003</v>
      </c>
      <c r="AK26" s="17">
        <v>392.94262700000002</v>
      </c>
      <c r="AL26" s="17">
        <v>397.16622899999999</v>
      </c>
      <c r="AM26" s="7">
        <v>6.3866999999999993E-2</v>
      </c>
    </row>
    <row r="27" spans="1:39" ht="15" customHeight="1" x14ac:dyDescent="0.25">
      <c r="A27" s="46" t="s">
        <v>521</v>
      </c>
      <c r="B27" s="9" t="s">
        <v>49</v>
      </c>
      <c r="C27" s="17">
        <v>0</v>
      </c>
      <c r="D27" s="17">
        <v>0</v>
      </c>
      <c r="E27" s="17">
        <v>0</v>
      </c>
      <c r="F27" s="17">
        <v>3.4033000000000001E-2</v>
      </c>
      <c r="G27" s="17">
        <v>0.11258700000000001</v>
      </c>
      <c r="H27" s="17">
        <v>0.21238699999999999</v>
      </c>
      <c r="I27" s="17">
        <v>1.455055</v>
      </c>
      <c r="J27" s="17">
        <v>6.9311949999999998</v>
      </c>
      <c r="K27" s="17">
        <v>14.437058</v>
      </c>
      <c r="L27" s="17">
        <v>20.275444</v>
      </c>
      <c r="M27" s="17">
        <v>24.916747999999998</v>
      </c>
      <c r="N27" s="17">
        <v>27.818123</v>
      </c>
      <c r="O27" s="17">
        <v>30.359567999999999</v>
      </c>
      <c r="P27" s="17">
        <v>31.989809000000001</v>
      </c>
      <c r="Q27" s="17">
        <v>32.746158999999999</v>
      </c>
      <c r="R27" s="17">
        <v>33.644024000000002</v>
      </c>
      <c r="S27" s="17">
        <v>35.152141999999998</v>
      </c>
      <c r="T27" s="17">
        <v>36.650573999999999</v>
      </c>
      <c r="U27" s="17">
        <v>38.026572999999999</v>
      </c>
      <c r="V27" s="17">
        <v>39.590088000000002</v>
      </c>
      <c r="W27" s="17">
        <v>40.754188999999997</v>
      </c>
      <c r="X27" s="17">
        <v>42.219096999999998</v>
      </c>
      <c r="Y27" s="17">
        <v>43.853470000000002</v>
      </c>
      <c r="Z27" s="17">
        <v>45.295029</v>
      </c>
      <c r="AA27" s="17">
        <v>45.679389999999998</v>
      </c>
      <c r="AB27" s="17">
        <v>46.655121000000001</v>
      </c>
      <c r="AC27" s="17">
        <v>47.956130999999999</v>
      </c>
      <c r="AD27" s="17">
        <v>48.507275</v>
      </c>
      <c r="AE27" s="17">
        <v>48.952049000000002</v>
      </c>
      <c r="AF27" s="17">
        <v>49.934249999999999</v>
      </c>
      <c r="AG27" s="17">
        <v>50.653725000000001</v>
      </c>
      <c r="AH27" s="17">
        <v>50.743744</v>
      </c>
      <c r="AI27" s="17">
        <v>49.978306000000003</v>
      </c>
      <c r="AJ27" s="17">
        <v>50.130856000000001</v>
      </c>
      <c r="AK27" s="17">
        <v>50.319729000000002</v>
      </c>
      <c r="AL27" s="17">
        <v>50.727961999999998</v>
      </c>
      <c r="AM27" s="7" t="s">
        <v>35</v>
      </c>
    </row>
    <row r="28" spans="1:39" ht="15" customHeight="1" x14ac:dyDescent="0.25">
      <c r="A28" s="46" t="s">
        <v>522</v>
      </c>
      <c r="B28" s="9" t="s">
        <v>47</v>
      </c>
      <c r="C28" s="17">
        <v>361.52966300000003</v>
      </c>
      <c r="D28" s="17">
        <v>335.45379600000001</v>
      </c>
      <c r="E28" s="17">
        <v>352.09167500000001</v>
      </c>
      <c r="F28" s="17">
        <v>387.62771600000002</v>
      </c>
      <c r="G28" s="17">
        <v>396.96011399999998</v>
      </c>
      <c r="H28" s="17">
        <v>420.60140999999999</v>
      </c>
      <c r="I28" s="17">
        <v>461.83300800000001</v>
      </c>
      <c r="J28" s="17">
        <v>475.847443</v>
      </c>
      <c r="K28" s="17">
        <v>485.067047</v>
      </c>
      <c r="L28" s="17">
        <v>500.73028599999998</v>
      </c>
      <c r="M28" s="17">
        <v>517.63885500000004</v>
      </c>
      <c r="N28" s="17">
        <v>522.87011700000005</v>
      </c>
      <c r="O28" s="17">
        <v>538.26428199999998</v>
      </c>
      <c r="P28" s="17">
        <v>549.94665499999996</v>
      </c>
      <c r="Q28" s="17">
        <v>557.16778599999998</v>
      </c>
      <c r="R28" s="17">
        <v>569.27313200000003</v>
      </c>
      <c r="S28" s="17">
        <v>584.44457999999997</v>
      </c>
      <c r="T28" s="17">
        <v>597.42834500000004</v>
      </c>
      <c r="U28" s="17">
        <v>608.15808100000004</v>
      </c>
      <c r="V28" s="17">
        <v>624.38781700000004</v>
      </c>
      <c r="W28" s="17">
        <v>632.84417699999995</v>
      </c>
      <c r="X28" s="17">
        <v>645.52911400000005</v>
      </c>
      <c r="Y28" s="17">
        <v>655.49877900000001</v>
      </c>
      <c r="Z28" s="17">
        <v>666.24530000000004</v>
      </c>
      <c r="AA28" s="17">
        <v>665.759277</v>
      </c>
      <c r="AB28" s="17">
        <v>670.54449499999998</v>
      </c>
      <c r="AC28" s="17">
        <v>680.93811000000005</v>
      </c>
      <c r="AD28" s="17">
        <v>680.34741199999996</v>
      </c>
      <c r="AE28" s="17">
        <v>680.54718000000003</v>
      </c>
      <c r="AF28" s="17">
        <v>687.01519800000005</v>
      </c>
      <c r="AG28" s="17">
        <v>692.24658199999999</v>
      </c>
      <c r="AH28" s="17">
        <v>695.31811500000003</v>
      </c>
      <c r="AI28" s="17">
        <v>691.92797900000005</v>
      </c>
      <c r="AJ28" s="17">
        <v>694.07049600000005</v>
      </c>
      <c r="AK28" s="17">
        <v>701.05487100000005</v>
      </c>
      <c r="AL28" s="17">
        <v>703.15545699999996</v>
      </c>
      <c r="AM28" s="7">
        <v>2.2006000000000001E-2</v>
      </c>
    </row>
    <row r="29" spans="1:39" ht="15" customHeight="1" x14ac:dyDescent="0.25">
      <c r="A29" s="46" t="s">
        <v>523</v>
      </c>
      <c r="B29" s="9" t="s">
        <v>45</v>
      </c>
      <c r="C29" s="17">
        <v>22.725159000000001</v>
      </c>
      <c r="D29" s="17">
        <v>25.396840999999998</v>
      </c>
      <c r="E29" s="17">
        <v>27.876242000000001</v>
      </c>
      <c r="F29" s="17">
        <v>34.482559000000002</v>
      </c>
      <c r="G29" s="17">
        <v>36.087645999999999</v>
      </c>
      <c r="H29" s="17">
        <v>37.432414999999999</v>
      </c>
      <c r="I29" s="17">
        <v>39.546249000000003</v>
      </c>
      <c r="J29" s="17">
        <v>39.656311000000002</v>
      </c>
      <c r="K29" s="17">
        <v>40.794593999999996</v>
      </c>
      <c r="L29" s="17">
        <v>40.608559</v>
      </c>
      <c r="M29" s="17">
        <v>39.392066999999997</v>
      </c>
      <c r="N29" s="17">
        <v>39.282874999999997</v>
      </c>
      <c r="O29" s="17">
        <v>39.859589</v>
      </c>
      <c r="P29" s="17">
        <v>39.630974000000002</v>
      </c>
      <c r="Q29" s="17">
        <v>39.404808000000003</v>
      </c>
      <c r="R29" s="17">
        <v>40.229263000000003</v>
      </c>
      <c r="S29" s="17">
        <v>40.259971999999998</v>
      </c>
      <c r="T29" s="17">
        <v>39.803142999999999</v>
      </c>
      <c r="U29" s="17">
        <v>40.060608000000002</v>
      </c>
      <c r="V29" s="17">
        <v>40.688721000000001</v>
      </c>
      <c r="W29" s="17">
        <v>40.74456</v>
      </c>
      <c r="X29" s="17">
        <v>40.719878999999999</v>
      </c>
      <c r="Y29" s="17">
        <v>40.878180999999998</v>
      </c>
      <c r="Z29" s="17">
        <v>41.050514</v>
      </c>
      <c r="AA29" s="17">
        <v>41.157288000000001</v>
      </c>
      <c r="AB29" s="17">
        <v>41.623443999999999</v>
      </c>
      <c r="AC29" s="17">
        <v>41.778613999999997</v>
      </c>
      <c r="AD29" s="17">
        <v>41.919006000000003</v>
      </c>
      <c r="AE29" s="17">
        <v>42.129688000000002</v>
      </c>
      <c r="AF29" s="17">
        <v>42.503563</v>
      </c>
      <c r="AG29" s="17">
        <v>42.191257</v>
      </c>
      <c r="AH29" s="17">
        <v>42.221004000000001</v>
      </c>
      <c r="AI29" s="17">
        <v>42.542160000000003</v>
      </c>
      <c r="AJ29" s="17">
        <v>42.614699999999999</v>
      </c>
      <c r="AK29" s="17">
        <v>42.790599999999998</v>
      </c>
      <c r="AL29" s="17">
        <v>43.236206000000003</v>
      </c>
      <c r="AM29" s="7">
        <v>1.5772000000000001E-2</v>
      </c>
    </row>
    <row r="30" spans="1:39" ht="15" customHeight="1" x14ac:dyDescent="0.25">
      <c r="A30" s="46" t="s">
        <v>524</v>
      </c>
      <c r="B30" s="9" t="s">
        <v>43</v>
      </c>
      <c r="C30" s="17">
        <v>13.79134</v>
      </c>
      <c r="D30" s="17">
        <v>12.529277</v>
      </c>
      <c r="E30" s="17">
        <v>12.689617999999999</v>
      </c>
      <c r="F30" s="17">
        <v>12.272349</v>
      </c>
      <c r="G30" s="17">
        <v>12.069324</v>
      </c>
      <c r="H30" s="17">
        <v>12.225782000000001</v>
      </c>
      <c r="I30" s="17">
        <v>12.653028000000001</v>
      </c>
      <c r="J30" s="17">
        <v>12.793809</v>
      </c>
      <c r="K30" s="17">
        <v>12.811934000000001</v>
      </c>
      <c r="L30" s="17">
        <v>13.204803</v>
      </c>
      <c r="M30" s="17">
        <v>13.323282000000001</v>
      </c>
      <c r="N30" s="17">
        <v>13.208394999999999</v>
      </c>
      <c r="O30" s="17">
        <v>13.434029000000001</v>
      </c>
      <c r="P30" s="17">
        <v>13.701301000000001</v>
      </c>
      <c r="Q30" s="17">
        <v>13.795218</v>
      </c>
      <c r="R30" s="17">
        <v>13.862074</v>
      </c>
      <c r="S30" s="17">
        <v>14.01506</v>
      </c>
      <c r="T30" s="17">
        <v>14.185337000000001</v>
      </c>
      <c r="U30" s="17">
        <v>14.312919000000001</v>
      </c>
      <c r="V30" s="17">
        <v>14.577223999999999</v>
      </c>
      <c r="W30" s="17">
        <v>14.672321999999999</v>
      </c>
      <c r="X30" s="17">
        <v>14.859659000000001</v>
      </c>
      <c r="Y30" s="17">
        <v>15.013412000000001</v>
      </c>
      <c r="Z30" s="17">
        <v>15.195266</v>
      </c>
      <c r="AA30" s="17">
        <v>15.114442</v>
      </c>
      <c r="AB30" s="17">
        <v>15.177702999999999</v>
      </c>
      <c r="AC30" s="17">
        <v>15.352349999999999</v>
      </c>
      <c r="AD30" s="17">
        <v>15.364833000000001</v>
      </c>
      <c r="AE30" s="17">
        <v>15.393646</v>
      </c>
      <c r="AF30" s="17">
        <v>15.573174</v>
      </c>
      <c r="AG30" s="17">
        <v>15.739234</v>
      </c>
      <c r="AH30" s="17">
        <v>15.833402</v>
      </c>
      <c r="AI30" s="17">
        <v>15.75229</v>
      </c>
      <c r="AJ30" s="17">
        <v>15.841619</v>
      </c>
      <c r="AK30" s="17">
        <v>16.029411</v>
      </c>
      <c r="AL30" s="17">
        <v>16.080307000000001</v>
      </c>
      <c r="AM30" s="7">
        <v>7.3660000000000002E-3</v>
      </c>
    </row>
    <row r="31" spans="1:39" ht="15" customHeight="1" x14ac:dyDescent="0.25">
      <c r="A31" s="46" t="s">
        <v>525</v>
      </c>
      <c r="B31" s="9" t="s">
        <v>41</v>
      </c>
      <c r="C31" s="17">
        <v>1.280756</v>
      </c>
      <c r="D31" s="17">
        <v>1.1925049999999999</v>
      </c>
      <c r="E31" s="17">
        <v>1.20486</v>
      </c>
      <c r="F31" s="17">
        <v>1.194426</v>
      </c>
      <c r="G31" s="17">
        <v>1.175224</v>
      </c>
      <c r="H31" s="17">
        <v>1.215576</v>
      </c>
      <c r="I31" s="17">
        <v>1.266405</v>
      </c>
      <c r="J31" s="17">
        <v>1.283644</v>
      </c>
      <c r="K31" s="17">
        <v>1.28983</v>
      </c>
      <c r="L31" s="17">
        <v>1.3313090000000001</v>
      </c>
      <c r="M31" s="17">
        <v>1.339869</v>
      </c>
      <c r="N31" s="17">
        <v>1.3361730000000001</v>
      </c>
      <c r="O31" s="17">
        <v>1.364309</v>
      </c>
      <c r="P31" s="17">
        <v>1.39506</v>
      </c>
      <c r="Q31" s="17">
        <v>1.407189</v>
      </c>
      <c r="R31" s="17">
        <v>1.417057</v>
      </c>
      <c r="S31" s="17">
        <v>1.4357770000000001</v>
      </c>
      <c r="T31" s="17">
        <v>1.4574609999999999</v>
      </c>
      <c r="U31" s="17">
        <v>1.4779040000000001</v>
      </c>
      <c r="V31" s="17">
        <v>1.5067809999999999</v>
      </c>
      <c r="W31" s="17">
        <v>1.5234890000000001</v>
      </c>
      <c r="X31" s="17">
        <v>1.5459210000000001</v>
      </c>
      <c r="Y31" s="17">
        <v>1.571712</v>
      </c>
      <c r="Z31" s="17">
        <v>1.5943179999999999</v>
      </c>
      <c r="AA31" s="17">
        <v>1.587558</v>
      </c>
      <c r="AB31" s="17">
        <v>1.6015410000000001</v>
      </c>
      <c r="AC31" s="17">
        <v>1.6249039999999999</v>
      </c>
      <c r="AD31" s="17">
        <v>1.632727</v>
      </c>
      <c r="AE31" s="17">
        <v>1.6411279999999999</v>
      </c>
      <c r="AF31" s="17">
        <v>1.6664669999999999</v>
      </c>
      <c r="AG31" s="17">
        <v>1.6922999999999999</v>
      </c>
      <c r="AH31" s="17">
        <v>1.709314</v>
      </c>
      <c r="AI31" s="17">
        <v>1.7073590000000001</v>
      </c>
      <c r="AJ31" s="17">
        <v>1.7247129999999999</v>
      </c>
      <c r="AK31" s="17">
        <v>1.7516370000000001</v>
      </c>
      <c r="AL31" s="17">
        <v>1.7643500000000001</v>
      </c>
      <c r="AM31" s="7">
        <v>1.1587999999999999E-2</v>
      </c>
    </row>
    <row r="32" spans="1:39" ht="15" customHeight="1" x14ac:dyDescent="0.25">
      <c r="A32" s="46" t="s">
        <v>526</v>
      </c>
      <c r="B32" s="9" t="s">
        <v>39</v>
      </c>
      <c r="C32" s="17">
        <v>2.2540499999999999</v>
      </c>
      <c r="D32" s="17">
        <v>2.05707</v>
      </c>
      <c r="E32" s="17">
        <v>2.087037</v>
      </c>
      <c r="F32" s="17">
        <v>2.0126529999999998</v>
      </c>
      <c r="G32" s="17">
        <v>1.9705859999999999</v>
      </c>
      <c r="H32" s="17">
        <v>2.0018959999999999</v>
      </c>
      <c r="I32" s="17">
        <v>2.0723919999999998</v>
      </c>
      <c r="J32" s="17">
        <v>2.0944889999999998</v>
      </c>
      <c r="K32" s="17">
        <v>2.0955539999999999</v>
      </c>
      <c r="L32" s="17">
        <v>2.1581899999999998</v>
      </c>
      <c r="M32" s="17">
        <v>2.1775350000000002</v>
      </c>
      <c r="N32" s="17">
        <v>2.157769</v>
      </c>
      <c r="O32" s="17">
        <v>2.194588</v>
      </c>
      <c r="P32" s="17">
        <v>2.2376529999999999</v>
      </c>
      <c r="Q32" s="17">
        <v>2.2529279999999998</v>
      </c>
      <c r="R32" s="17">
        <v>2.263458</v>
      </c>
      <c r="S32" s="17">
        <v>2.2873760000000001</v>
      </c>
      <c r="T32" s="17">
        <v>2.3144140000000002</v>
      </c>
      <c r="U32" s="17">
        <v>2.3346499999999999</v>
      </c>
      <c r="V32" s="17">
        <v>2.3769119999999999</v>
      </c>
      <c r="W32" s="17">
        <v>2.3923369999999999</v>
      </c>
      <c r="X32" s="17">
        <v>2.4220519999999999</v>
      </c>
      <c r="Y32" s="17">
        <v>2.4467159999999999</v>
      </c>
      <c r="Z32" s="17">
        <v>2.475285</v>
      </c>
      <c r="AA32" s="17">
        <v>2.4606810000000001</v>
      </c>
      <c r="AB32" s="17">
        <v>2.4701740000000001</v>
      </c>
      <c r="AC32" s="17">
        <v>2.4977100000000001</v>
      </c>
      <c r="AD32" s="17">
        <v>2.4993979999999998</v>
      </c>
      <c r="AE32" s="17">
        <v>2.5036170000000002</v>
      </c>
      <c r="AF32" s="17">
        <v>2.5324460000000002</v>
      </c>
      <c r="AG32" s="17">
        <v>2.5594030000000001</v>
      </c>
      <c r="AH32" s="17">
        <v>2.5742419999999999</v>
      </c>
      <c r="AI32" s="17">
        <v>2.560476</v>
      </c>
      <c r="AJ32" s="17">
        <v>2.574592</v>
      </c>
      <c r="AK32" s="17">
        <v>2.6048260000000001</v>
      </c>
      <c r="AL32" s="17">
        <v>2.6125289999999999</v>
      </c>
      <c r="AM32" s="7">
        <v>7.0549999999999996E-3</v>
      </c>
    </row>
    <row r="33" spans="1:39" ht="15" customHeight="1" x14ac:dyDescent="0.25">
      <c r="A33" s="46" t="s">
        <v>527</v>
      </c>
      <c r="B33" s="9" t="s">
        <v>528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7" t="s">
        <v>35</v>
      </c>
    </row>
    <row r="34" spans="1:39" ht="15" customHeight="1" x14ac:dyDescent="0.25">
      <c r="A34" s="46" t="s">
        <v>529</v>
      </c>
      <c r="B34" s="9" t="s">
        <v>36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7" t="s">
        <v>35</v>
      </c>
    </row>
    <row r="35" spans="1:39" ht="15" customHeight="1" x14ac:dyDescent="0.25">
      <c r="A35" s="46" t="s">
        <v>530</v>
      </c>
      <c r="B35" s="9" t="s">
        <v>33</v>
      </c>
      <c r="C35" s="17">
        <v>1.613184</v>
      </c>
      <c r="D35" s="17">
        <v>2.1478609999999998</v>
      </c>
      <c r="E35" s="17">
        <v>2.434294</v>
      </c>
      <c r="F35" s="17">
        <v>5.3233470000000001</v>
      </c>
      <c r="G35" s="17">
        <v>11.277850000000001</v>
      </c>
      <c r="H35" s="17">
        <v>17.908241</v>
      </c>
      <c r="I35" s="17">
        <v>25.252002999999998</v>
      </c>
      <c r="J35" s="17">
        <v>31.522031999999999</v>
      </c>
      <c r="K35" s="17">
        <v>39.023955999999998</v>
      </c>
      <c r="L35" s="17">
        <v>44.945396000000002</v>
      </c>
      <c r="M35" s="17">
        <v>49.460621000000003</v>
      </c>
      <c r="N35" s="17">
        <v>49.382579999999997</v>
      </c>
      <c r="O35" s="17">
        <v>50.123626999999999</v>
      </c>
      <c r="P35" s="17">
        <v>49.625686999999999</v>
      </c>
      <c r="Q35" s="17">
        <v>49.258857999999996</v>
      </c>
      <c r="R35" s="17">
        <v>50.505634000000001</v>
      </c>
      <c r="S35" s="17">
        <v>50.491889999999998</v>
      </c>
      <c r="T35" s="17">
        <v>49.725990000000003</v>
      </c>
      <c r="U35" s="17">
        <v>50.099575000000002</v>
      </c>
      <c r="V35" s="17">
        <v>50.947246999999997</v>
      </c>
      <c r="W35" s="17">
        <v>51.07246</v>
      </c>
      <c r="X35" s="17">
        <v>51.016289</v>
      </c>
      <c r="Y35" s="17">
        <v>51.292538</v>
      </c>
      <c r="Z35" s="17">
        <v>51.592734999999998</v>
      </c>
      <c r="AA35" s="17">
        <v>52.000332</v>
      </c>
      <c r="AB35" s="17">
        <v>52.874760000000002</v>
      </c>
      <c r="AC35" s="17">
        <v>53.231273999999999</v>
      </c>
      <c r="AD35" s="17">
        <v>53.720097000000003</v>
      </c>
      <c r="AE35" s="17">
        <v>54.332400999999997</v>
      </c>
      <c r="AF35" s="17">
        <v>55.122695999999998</v>
      </c>
      <c r="AG35" s="17">
        <v>54.894401999999999</v>
      </c>
      <c r="AH35" s="17">
        <v>55.279021999999998</v>
      </c>
      <c r="AI35" s="17">
        <v>56.248966000000003</v>
      </c>
      <c r="AJ35" s="17">
        <v>56.754452000000001</v>
      </c>
      <c r="AK35" s="17">
        <v>57.385162000000001</v>
      </c>
      <c r="AL35" s="17">
        <v>58.569674999999997</v>
      </c>
      <c r="AM35" s="7">
        <v>0.10211099999999999</v>
      </c>
    </row>
    <row r="36" spans="1:39" ht="15" customHeight="1" x14ac:dyDescent="0.25">
      <c r="A36" s="46" t="s">
        <v>531</v>
      </c>
      <c r="B36" s="9" t="s">
        <v>72</v>
      </c>
      <c r="C36" s="17">
        <v>880.73742700000003</v>
      </c>
      <c r="D36" s="17">
        <v>781.93090800000004</v>
      </c>
      <c r="E36" s="17">
        <v>825.11138900000003</v>
      </c>
      <c r="F36" s="17">
        <v>910.33325200000002</v>
      </c>
      <c r="G36" s="17">
        <v>1045.6632079999999</v>
      </c>
      <c r="H36" s="17">
        <v>1204.319336</v>
      </c>
      <c r="I36" s="17">
        <v>1420.157837</v>
      </c>
      <c r="J36" s="17">
        <v>1592.593384</v>
      </c>
      <c r="K36" s="17">
        <v>1741.235107</v>
      </c>
      <c r="L36" s="17">
        <v>1893.244629</v>
      </c>
      <c r="M36" s="17">
        <v>2051.5783689999998</v>
      </c>
      <c r="N36" s="17">
        <v>2063.2692870000001</v>
      </c>
      <c r="O36" s="17">
        <v>2112.7983399999998</v>
      </c>
      <c r="P36" s="17">
        <v>2136.611328</v>
      </c>
      <c r="Q36" s="17">
        <v>2149.693115</v>
      </c>
      <c r="R36" s="17">
        <v>2206.0551759999998</v>
      </c>
      <c r="S36" s="17">
        <v>2241.685547</v>
      </c>
      <c r="T36" s="17">
        <v>2264.8996579999998</v>
      </c>
      <c r="U36" s="17">
        <v>2306.6059570000002</v>
      </c>
      <c r="V36" s="17">
        <v>2372.8020019999999</v>
      </c>
      <c r="W36" s="17">
        <v>2405.9916990000002</v>
      </c>
      <c r="X36" s="17">
        <v>2443.7954100000002</v>
      </c>
      <c r="Y36" s="17">
        <v>2477.4379880000001</v>
      </c>
      <c r="Z36" s="17">
        <v>2511.850586</v>
      </c>
      <c r="AA36" s="17">
        <v>2528.7565920000002</v>
      </c>
      <c r="AB36" s="17">
        <v>2567.163086</v>
      </c>
      <c r="AC36" s="17">
        <v>2601.1752929999998</v>
      </c>
      <c r="AD36" s="17">
        <v>2613.580078</v>
      </c>
      <c r="AE36" s="17">
        <v>2629.5341800000001</v>
      </c>
      <c r="AF36" s="17">
        <v>2665.3095699999999</v>
      </c>
      <c r="AG36" s="17">
        <v>2684.0153810000002</v>
      </c>
      <c r="AH36" s="17">
        <v>2704.0500489999999</v>
      </c>
      <c r="AI36" s="17">
        <v>2711.3291020000001</v>
      </c>
      <c r="AJ36" s="17">
        <v>2726.810547</v>
      </c>
      <c r="AK36" s="17">
        <v>2758.8940429999998</v>
      </c>
      <c r="AL36" s="17">
        <v>2787.8378910000001</v>
      </c>
      <c r="AM36" s="7">
        <v>3.8098E-2</v>
      </c>
    </row>
    <row r="38" spans="1:39" ht="15" customHeight="1" x14ac:dyDescent="0.25">
      <c r="A38" s="46" t="s">
        <v>532</v>
      </c>
      <c r="B38" s="9" t="s">
        <v>533</v>
      </c>
      <c r="C38" s="17">
        <v>11.554436000000001</v>
      </c>
      <c r="D38" s="17">
        <v>11.327017</v>
      </c>
      <c r="E38" s="17">
        <v>11.827845999999999</v>
      </c>
      <c r="F38" s="17">
        <v>13.571851000000001</v>
      </c>
      <c r="G38" s="17">
        <v>15.899537</v>
      </c>
      <c r="H38" s="17">
        <v>17.965796999999998</v>
      </c>
      <c r="I38" s="17">
        <v>20.516617</v>
      </c>
      <c r="J38" s="17">
        <v>22.793737</v>
      </c>
      <c r="K38" s="17">
        <v>24.906562999999998</v>
      </c>
      <c r="L38" s="17">
        <v>26.271045999999998</v>
      </c>
      <c r="M38" s="17">
        <v>28.179068000000001</v>
      </c>
      <c r="N38" s="17">
        <v>28.609729999999999</v>
      </c>
      <c r="O38" s="17">
        <v>28.800471999999999</v>
      </c>
      <c r="P38" s="17">
        <v>28.555313000000002</v>
      </c>
      <c r="Q38" s="17">
        <v>28.534212</v>
      </c>
      <c r="R38" s="17">
        <v>29.146633000000001</v>
      </c>
      <c r="S38" s="17">
        <v>29.305059</v>
      </c>
      <c r="T38" s="17">
        <v>29.265605999999998</v>
      </c>
      <c r="U38" s="17">
        <v>29.544331</v>
      </c>
      <c r="V38" s="17">
        <v>29.846488999999998</v>
      </c>
      <c r="W38" s="17">
        <v>30.071670999999998</v>
      </c>
      <c r="X38" s="17">
        <v>30.174472999999999</v>
      </c>
      <c r="Y38" s="17">
        <v>30.283688999999999</v>
      </c>
      <c r="Z38" s="17">
        <v>30.344173000000001</v>
      </c>
      <c r="AA38" s="17">
        <v>30.724126999999999</v>
      </c>
      <c r="AB38" s="17">
        <v>31.073834999999999</v>
      </c>
      <c r="AC38" s="17">
        <v>31.137308000000001</v>
      </c>
      <c r="AD38" s="17">
        <v>31.266673999999998</v>
      </c>
      <c r="AE38" s="17">
        <v>31.404724000000002</v>
      </c>
      <c r="AF38" s="17">
        <v>31.472038000000001</v>
      </c>
      <c r="AG38" s="17">
        <v>31.366104</v>
      </c>
      <c r="AH38" s="17">
        <v>31.421119999999998</v>
      </c>
      <c r="AI38" s="17">
        <v>31.678829</v>
      </c>
      <c r="AJ38" s="17">
        <v>31.681111999999999</v>
      </c>
      <c r="AK38" s="17">
        <v>31.686904999999999</v>
      </c>
      <c r="AL38" s="17">
        <v>31.932652000000001</v>
      </c>
      <c r="AM38" s="7">
        <v>3.0953000000000001E-2</v>
      </c>
    </row>
    <row r="39" spans="1:39" ht="15" customHeight="1" x14ac:dyDescent="0.25">
      <c r="A39" s="46" t="s">
        <v>534</v>
      </c>
      <c r="B39" s="6" t="s">
        <v>535</v>
      </c>
      <c r="C39" s="19">
        <v>7622.5048829999996</v>
      </c>
      <c r="D39" s="19">
        <v>6903.2382809999999</v>
      </c>
      <c r="E39" s="19">
        <v>6976.0073240000002</v>
      </c>
      <c r="F39" s="19">
        <v>6707.5097660000001</v>
      </c>
      <c r="G39" s="19">
        <v>6576.689453</v>
      </c>
      <c r="H39" s="19">
        <v>6703.4008789999998</v>
      </c>
      <c r="I39" s="19">
        <v>6921.9887699999999</v>
      </c>
      <c r="J39" s="19">
        <v>6986.9780270000001</v>
      </c>
      <c r="K39" s="19">
        <v>6991.0693359999996</v>
      </c>
      <c r="L39" s="19">
        <v>7206.5825199999999</v>
      </c>
      <c r="M39" s="19">
        <v>7280.5048829999996</v>
      </c>
      <c r="N39" s="19">
        <v>7211.7753910000001</v>
      </c>
      <c r="O39" s="19">
        <v>7335.9848629999997</v>
      </c>
      <c r="P39" s="19">
        <v>7482.3598629999997</v>
      </c>
      <c r="Q39" s="19">
        <v>7533.7392579999996</v>
      </c>
      <c r="R39" s="19">
        <v>7568.8168949999999</v>
      </c>
      <c r="S39" s="19">
        <v>7649.4829099999997</v>
      </c>
      <c r="T39" s="19">
        <v>7739.1171880000002</v>
      </c>
      <c r="U39" s="19">
        <v>7807.2709960000002</v>
      </c>
      <c r="V39" s="19">
        <v>7950.0205079999996</v>
      </c>
      <c r="W39" s="19">
        <v>8000.8583980000003</v>
      </c>
      <c r="X39" s="19">
        <v>8098.8837890000004</v>
      </c>
      <c r="Y39" s="19">
        <v>8180.7666019999997</v>
      </c>
      <c r="Z39" s="19">
        <v>8277.8681639999995</v>
      </c>
      <c r="AA39" s="19">
        <v>8230.5244139999995</v>
      </c>
      <c r="AB39" s="19">
        <v>8261.4941409999992</v>
      </c>
      <c r="AC39" s="19">
        <v>8353.8857420000004</v>
      </c>
      <c r="AD39" s="19">
        <v>8358.9960940000001</v>
      </c>
      <c r="AE39" s="19">
        <v>8373.0527340000008</v>
      </c>
      <c r="AF39" s="19">
        <v>8468.8173829999996</v>
      </c>
      <c r="AG39" s="19">
        <v>8557.0566409999992</v>
      </c>
      <c r="AH39" s="19">
        <v>8605.8359380000002</v>
      </c>
      <c r="AI39" s="19">
        <v>8558.8046880000002</v>
      </c>
      <c r="AJ39" s="19">
        <v>8607.0546880000002</v>
      </c>
      <c r="AK39" s="19">
        <v>8706.7324219999991</v>
      </c>
      <c r="AL39" s="19">
        <v>8730.3671880000002</v>
      </c>
      <c r="AM39" s="4">
        <v>6.9300000000000004E-3</v>
      </c>
    </row>
    <row r="41" spans="1:39" ht="15" customHeight="1" x14ac:dyDescent="0.25">
      <c r="B41" s="6" t="s">
        <v>536</v>
      </c>
    </row>
    <row r="42" spans="1:39" ht="15" customHeight="1" x14ac:dyDescent="0.25">
      <c r="B42" s="6" t="s">
        <v>68</v>
      </c>
    </row>
    <row r="43" spans="1:39" ht="15" customHeight="1" x14ac:dyDescent="0.25">
      <c r="A43" s="46" t="s">
        <v>537</v>
      </c>
      <c r="B43" s="9" t="s">
        <v>66</v>
      </c>
      <c r="C43" s="17">
        <v>6798.4111329999996</v>
      </c>
      <c r="D43" s="17">
        <v>7417.8251950000003</v>
      </c>
      <c r="E43" s="17">
        <v>7826.0722660000001</v>
      </c>
      <c r="F43" s="17">
        <v>7913.8955079999996</v>
      </c>
      <c r="G43" s="17">
        <v>7488.3789059999999</v>
      </c>
      <c r="H43" s="17">
        <v>7311.0043949999999</v>
      </c>
      <c r="I43" s="17">
        <v>7299.7148440000001</v>
      </c>
      <c r="J43" s="17">
        <v>7094.7456050000001</v>
      </c>
      <c r="K43" s="17">
        <v>6960.2617190000001</v>
      </c>
      <c r="L43" s="17">
        <v>7093.6176759999998</v>
      </c>
      <c r="M43" s="17">
        <v>7017.2612300000001</v>
      </c>
      <c r="N43" s="17">
        <v>6878.4179690000001</v>
      </c>
      <c r="O43" s="17">
        <v>6872.5</v>
      </c>
      <c r="P43" s="17">
        <v>6982.3466799999997</v>
      </c>
      <c r="Q43" s="17">
        <v>6971.8798829999996</v>
      </c>
      <c r="R43" s="17">
        <v>6904.4921880000002</v>
      </c>
      <c r="S43" s="17">
        <v>6884.5117190000001</v>
      </c>
      <c r="T43" s="17">
        <v>6861.5053710000002</v>
      </c>
      <c r="U43" s="17">
        <v>6874.861328</v>
      </c>
      <c r="V43" s="17">
        <v>6927.6132809999999</v>
      </c>
      <c r="W43" s="17">
        <v>6924.8686520000001</v>
      </c>
      <c r="X43" s="17">
        <v>6938.2783200000003</v>
      </c>
      <c r="Y43" s="17">
        <v>6995.2270509999998</v>
      </c>
      <c r="Z43" s="17">
        <v>7082.451172</v>
      </c>
      <c r="AA43" s="17">
        <v>7002.1875</v>
      </c>
      <c r="AB43" s="17">
        <v>6996.2036129999997</v>
      </c>
      <c r="AC43" s="17">
        <v>7058.8764650000003</v>
      </c>
      <c r="AD43" s="17">
        <v>7055.6689450000003</v>
      </c>
      <c r="AE43" s="17">
        <v>7066.4472660000001</v>
      </c>
      <c r="AF43" s="17">
        <v>7149.1191410000001</v>
      </c>
      <c r="AG43" s="17">
        <v>7233.3032229999999</v>
      </c>
      <c r="AH43" s="17">
        <v>7282.2006840000004</v>
      </c>
      <c r="AI43" s="17">
        <v>7244.0981449999999</v>
      </c>
      <c r="AJ43" s="17">
        <v>7325.5317379999997</v>
      </c>
      <c r="AK43" s="17">
        <v>7425.1044920000004</v>
      </c>
      <c r="AL43" s="17">
        <v>7409.2026370000003</v>
      </c>
      <c r="AM43" s="7">
        <v>-3.4E-5</v>
      </c>
    </row>
    <row r="44" spans="1:39" ht="15" customHeight="1" x14ac:dyDescent="0.25">
      <c r="A44" s="46" t="s">
        <v>538</v>
      </c>
      <c r="B44" s="9" t="s">
        <v>64</v>
      </c>
      <c r="C44" s="17">
        <v>51.820498999999998</v>
      </c>
      <c r="D44" s="17">
        <v>145.498932</v>
      </c>
      <c r="E44" s="17">
        <v>171.96298200000001</v>
      </c>
      <c r="F44" s="17">
        <v>162.40441899999999</v>
      </c>
      <c r="G44" s="17">
        <v>187.88072199999999</v>
      </c>
      <c r="H44" s="17">
        <v>192.04557800000001</v>
      </c>
      <c r="I44" s="17">
        <v>204.991409</v>
      </c>
      <c r="J44" s="17">
        <v>213.40373199999999</v>
      </c>
      <c r="K44" s="17">
        <v>215.71167</v>
      </c>
      <c r="L44" s="17">
        <v>224.434708</v>
      </c>
      <c r="M44" s="17">
        <v>221.251678</v>
      </c>
      <c r="N44" s="17">
        <v>213.423813</v>
      </c>
      <c r="O44" s="17">
        <v>208.98556500000001</v>
      </c>
      <c r="P44" s="17">
        <v>210.38537600000001</v>
      </c>
      <c r="Q44" s="17">
        <v>208.63739000000001</v>
      </c>
      <c r="R44" s="17">
        <v>204.39408900000001</v>
      </c>
      <c r="S44" s="17">
        <v>203.447372</v>
      </c>
      <c r="T44" s="17">
        <v>201.79896500000001</v>
      </c>
      <c r="U44" s="17">
        <v>201.63504</v>
      </c>
      <c r="V44" s="17">
        <v>204.13938899999999</v>
      </c>
      <c r="W44" s="17">
        <v>204.08871500000001</v>
      </c>
      <c r="X44" s="17">
        <v>206.07008400000001</v>
      </c>
      <c r="Y44" s="17">
        <v>209.16593900000001</v>
      </c>
      <c r="Z44" s="17">
        <v>213.58422899999999</v>
      </c>
      <c r="AA44" s="17">
        <v>212.095764</v>
      </c>
      <c r="AB44" s="17">
        <v>213.257294</v>
      </c>
      <c r="AC44" s="17">
        <v>218.34343000000001</v>
      </c>
      <c r="AD44" s="17">
        <v>219.86979700000001</v>
      </c>
      <c r="AE44" s="17">
        <v>222.05006399999999</v>
      </c>
      <c r="AF44" s="17">
        <v>227.14299</v>
      </c>
      <c r="AG44" s="17">
        <v>229.58914200000001</v>
      </c>
      <c r="AH44" s="17">
        <v>228.64820900000001</v>
      </c>
      <c r="AI44" s="17">
        <v>223.58702099999999</v>
      </c>
      <c r="AJ44" s="17">
        <v>225.06558200000001</v>
      </c>
      <c r="AK44" s="17">
        <v>225.56868</v>
      </c>
      <c r="AL44" s="17">
        <v>227.52088900000001</v>
      </c>
      <c r="AM44" s="7">
        <v>1.3236E-2</v>
      </c>
    </row>
    <row r="45" spans="1:39" ht="15" customHeight="1" x14ac:dyDescent="0.25">
      <c r="A45" s="46" t="s">
        <v>539</v>
      </c>
      <c r="B45" s="9" t="s">
        <v>62</v>
      </c>
      <c r="C45" s="17">
        <v>6850.2314450000003</v>
      </c>
      <c r="D45" s="17">
        <v>7563.3242190000001</v>
      </c>
      <c r="E45" s="17">
        <v>7998.0351559999999</v>
      </c>
      <c r="F45" s="17">
        <v>8076.2998049999997</v>
      </c>
      <c r="G45" s="17">
        <v>7676.2597660000001</v>
      </c>
      <c r="H45" s="17">
        <v>7503.0498049999997</v>
      </c>
      <c r="I45" s="17">
        <v>7504.7060549999997</v>
      </c>
      <c r="J45" s="17">
        <v>7308.1494140000004</v>
      </c>
      <c r="K45" s="17">
        <v>7175.9736329999996</v>
      </c>
      <c r="L45" s="17">
        <v>7318.0522460000002</v>
      </c>
      <c r="M45" s="17">
        <v>7238.5126950000003</v>
      </c>
      <c r="N45" s="17">
        <v>7091.841797</v>
      </c>
      <c r="O45" s="17">
        <v>7081.4853519999997</v>
      </c>
      <c r="P45" s="17">
        <v>7192.7319340000004</v>
      </c>
      <c r="Q45" s="17">
        <v>7180.5170900000003</v>
      </c>
      <c r="R45" s="17">
        <v>7108.8862300000001</v>
      </c>
      <c r="S45" s="17">
        <v>7087.9589839999999</v>
      </c>
      <c r="T45" s="17">
        <v>7063.3041990000002</v>
      </c>
      <c r="U45" s="17">
        <v>7076.4965819999998</v>
      </c>
      <c r="V45" s="17">
        <v>7131.7524409999996</v>
      </c>
      <c r="W45" s="17">
        <v>7128.9575199999999</v>
      </c>
      <c r="X45" s="17">
        <v>7144.3486329999996</v>
      </c>
      <c r="Y45" s="17">
        <v>7204.3930659999996</v>
      </c>
      <c r="Z45" s="17">
        <v>7296.0351559999999</v>
      </c>
      <c r="AA45" s="17">
        <v>7214.283203</v>
      </c>
      <c r="AB45" s="17">
        <v>7209.4609380000002</v>
      </c>
      <c r="AC45" s="17">
        <v>7277.2197269999997</v>
      </c>
      <c r="AD45" s="17">
        <v>7275.5385740000002</v>
      </c>
      <c r="AE45" s="17">
        <v>7288.4975590000004</v>
      </c>
      <c r="AF45" s="17">
        <v>7376.2622069999998</v>
      </c>
      <c r="AG45" s="17">
        <v>7462.892578</v>
      </c>
      <c r="AH45" s="17">
        <v>7510.8491210000002</v>
      </c>
      <c r="AI45" s="17">
        <v>7467.6850590000004</v>
      </c>
      <c r="AJ45" s="17">
        <v>7550.5971680000002</v>
      </c>
      <c r="AK45" s="17">
        <v>7650.6733400000003</v>
      </c>
      <c r="AL45" s="17">
        <v>7636.7236329999996</v>
      </c>
      <c r="AM45" s="7">
        <v>2.8400000000000002E-4</v>
      </c>
    </row>
    <row r="47" spans="1:39" ht="15" customHeight="1" x14ac:dyDescent="0.25">
      <c r="B47" s="6" t="s">
        <v>61</v>
      </c>
    </row>
    <row r="48" spans="1:39" ht="15" customHeight="1" x14ac:dyDescent="0.25">
      <c r="A48" s="46" t="s">
        <v>540</v>
      </c>
      <c r="B48" s="9" t="s">
        <v>59</v>
      </c>
      <c r="C48" s="17">
        <v>1675.7982179999999</v>
      </c>
      <c r="D48" s="17">
        <v>1795.528687</v>
      </c>
      <c r="E48" s="17">
        <v>1901.5261230000001</v>
      </c>
      <c r="F48" s="17">
        <v>1929.5089109999999</v>
      </c>
      <c r="G48" s="17">
        <v>1839.5610349999999</v>
      </c>
      <c r="H48" s="17">
        <v>1806.877808</v>
      </c>
      <c r="I48" s="17">
        <v>1818.89978</v>
      </c>
      <c r="J48" s="17">
        <v>1780.440918</v>
      </c>
      <c r="K48" s="17">
        <v>1757.7066649999999</v>
      </c>
      <c r="L48" s="17">
        <v>1800.3120120000001</v>
      </c>
      <c r="M48" s="17">
        <v>1786.3698730000001</v>
      </c>
      <c r="N48" s="17">
        <v>1752.640625</v>
      </c>
      <c r="O48" s="17">
        <v>1751.4993899999999</v>
      </c>
      <c r="P48" s="17">
        <v>1776.1807859999999</v>
      </c>
      <c r="Q48" s="17">
        <v>1772.22522</v>
      </c>
      <c r="R48" s="17">
        <v>1766.044922</v>
      </c>
      <c r="S48" s="17">
        <v>1772.044189</v>
      </c>
      <c r="T48" s="17">
        <v>1776.877563</v>
      </c>
      <c r="U48" s="17">
        <v>1799.209961</v>
      </c>
      <c r="V48" s="17">
        <v>1846.4169919999999</v>
      </c>
      <c r="W48" s="17">
        <v>1863.4647219999999</v>
      </c>
      <c r="X48" s="17">
        <v>1846.959106</v>
      </c>
      <c r="Y48" s="17">
        <v>1837.4176030000001</v>
      </c>
      <c r="Z48" s="17">
        <v>1827.2250979999999</v>
      </c>
      <c r="AA48" s="17">
        <v>1780.61499</v>
      </c>
      <c r="AB48" s="17">
        <v>1773.0146480000001</v>
      </c>
      <c r="AC48" s="17">
        <v>1787.6929929999999</v>
      </c>
      <c r="AD48" s="17">
        <v>1786.4910890000001</v>
      </c>
      <c r="AE48" s="17">
        <v>1788.93103</v>
      </c>
      <c r="AF48" s="17">
        <v>1808.8857419999999</v>
      </c>
      <c r="AG48" s="17">
        <v>1826.7889399999999</v>
      </c>
      <c r="AH48" s="17">
        <v>1837.9907229999999</v>
      </c>
      <c r="AI48" s="17">
        <v>1829.0760499999999</v>
      </c>
      <c r="AJ48" s="17">
        <v>1847.930664</v>
      </c>
      <c r="AK48" s="17">
        <v>1871.5900879999999</v>
      </c>
      <c r="AL48" s="17">
        <v>1868.2410890000001</v>
      </c>
      <c r="AM48" s="7">
        <v>1.168E-3</v>
      </c>
    </row>
    <row r="49" spans="1:39" ht="15" customHeight="1" x14ac:dyDescent="0.25">
      <c r="A49" s="46" t="s">
        <v>541</v>
      </c>
      <c r="B49" s="9" t="s">
        <v>57</v>
      </c>
      <c r="C49" s="17">
        <v>7.6767029999999998</v>
      </c>
      <c r="D49" s="17">
        <v>9.2790879999999998</v>
      </c>
      <c r="E49" s="17">
        <v>10.475163</v>
      </c>
      <c r="F49" s="17">
        <v>9.0922929999999997</v>
      </c>
      <c r="G49" s="17">
        <v>15.992036000000001</v>
      </c>
      <c r="H49" s="17">
        <v>23.957729</v>
      </c>
      <c r="I49" s="17">
        <v>33.155472000000003</v>
      </c>
      <c r="J49" s="17">
        <v>40.816558999999998</v>
      </c>
      <c r="K49" s="17">
        <v>49.923175999999998</v>
      </c>
      <c r="L49" s="17">
        <v>57.333312999999997</v>
      </c>
      <c r="M49" s="17">
        <v>62.725178</v>
      </c>
      <c r="N49" s="17">
        <v>62.641159000000002</v>
      </c>
      <c r="O49" s="17">
        <v>63.520893000000001</v>
      </c>
      <c r="P49" s="17">
        <v>62.924191</v>
      </c>
      <c r="Q49" s="17">
        <v>62.475245999999999</v>
      </c>
      <c r="R49" s="17">
        <v>63.957110999999998</v>
      </c>
      <c r="S49" s="17">
        <v>63.906028999999997</v>
      </c>
      <c r="T49" s="17">
        <v>62.934657999999999</v>
      </c>
      <c r="U49" s="17">
        <v>63.313445999999999</v>
      </c>
      <c r="V49" s="17">
        <v>64.309723000000005</v>
      </c>
      <c r="W49" s="17">
        <v>64.358481999999995</v>
      </c>
      <c r="X49" s="17">
        <v>64.191428999999999</v>
      </c>
      <c r="Y49" s="17">
        <v>64.370284999999996</v>
      </c>
      <c r="Z49" s="17">
        <v>64.588813999999999</v>
      </c>
      <c r="AA49" s="17">
        <v>64.862647999999993</v>
      </c>
      <c r="AB49" s="17">
        <v>65.678825000000003</v>
      </c>
      <c r="AC49" s="17">
        <v>65.844948000000002</v>
      </c>
      <c r="AD49" s="17">
        <v>66.119300999999993</v>
      </c>
      <c r="AE49" s="17">
        <v>66.520477</v>
      </c>
      <c r="AF49" s="17">
        <v>67.111900000000006</v>
      </c>
      <c r="AG49" s="17">
        <v>66.446280999999999</v>
      </c>
      <c r="AH49" s="17">
        <v>66.470009000000005</v>
      </c>
      <c r="AI49" s="17">
        <v>67.147354000000007</v>
      </c>
      <c r="AJ49" s="17">
        <v>67.233810000000005</v>
      </c>
      <c r="AK49" s="17">
        <v>67.457458000000003</v>
      </c>
      <c r="AL49" s="17">
        <v>68.274544000000006</v>
      </c>
      <c r="AM49" s="7">
        <v>6.0456000000000003E-2</v>
      </c>
    </row>
    <row r="50" spans="1:39" ht="15" customHeight="1" x14ac:dyDescent="0.25">
      <c r="A50" s="46" t="s">
        <v>542</v>
      </c>
      <c r="B50" s="9" t="s">
        <v>55</v>
      </c>
      <c r="C50" s="17">
        <v>4.8385559999999996</v>
      </c>
      <c r="D50" s="17">
        <v>6.442361</v>
      </c>
      <c r="E50" s="17">
        <v>7.3008329999999999</v>
      </c>
      <c r="F50" s="17">
        <v>5.3606819999999997</v>
      </c>
      <c r="G50" s="17">
        <v>11.362897999999999</v>
      </c>
      <c r="H50" s="17">
        <v>18.266895000000002</v>
      </c>
      <c r="I50" s="17">
        <v>25.967352000000002</v>
      </c>
      <c r="J50" s="17">
        <v>32.474578999999999</v>
      </c>
      <c r="K50" s="17">
        <v>40.201003999999998</v>
      </c>
      <c r="L50" s="17">
        <v>46.494338999999997</v>
      </c>
      <c r="M50" s="17">
        <v>51.225600999999997</v>
      </c>
      <c r="N50" s="17">
        <v>51.358333999999999</v>
      </c>
      <c r="O50" s="17">
        <v>52.283557999999999</v>
      </c>
      <c r="P50" s="17">
        <v>51.955920999999996</v>
      </c>
      <c r="Q50" s="17">
        <v>51.754916999999999</v>
      </c>
      <c r="R50" s="17">
        <v>53.180748000000001</v>
      </c>
      <c r="S50" s="17">
        <v>53.337856000000002</v>
      </c>
      <c r="T50" s="17">
        <v>52.731997999999997</v>
      </c>
      <c r="U50" s="17">
        <v>53.256171999999999</v>
      </c>
      <c r="V50" s="17">
        <v>54.288963000000003</v>
      </c>
      <c r="W50" s="17">
        <v>54.533011999999999</v>
      </c>
      <c r="X50" s="17">
        <v>54.588031999999998</v>
      </c>
      <c r="Y50" s="17">
        <v>54.946133000000003</v>
      </c>
      <c r="Z50" s="17">
        <v>55.317141999999997</v>
      </c>
      <c r="AA50" s="17">
        <v>55.699523999999997</v>
      </c>
      <c r="AB50" s="17">
        <v>56.535862000000002</v>
      </c>
      <c r="AC50" s="17">
        <v>56.761200000000002</v>
      </c>
      <c r="AD50" s="17">
        <v>57.046421000000002</v>
      </c>
      <c r="AE50" s="17">
        <v>57.432980000000001</v>
      </c>
      <c r="AF50" s="17">
        <v>57.989806999999999</v>
      </c>
      <c r="AG50" s="17">
        <v>57.493220999999998</v>
      </c>
      <c r="AH50" s="17">
        <v>57.572631999999999</v>
      </c>
      <c r="AI50" s="17">
        <v>58.181789000000002</v>
      </c>
      <c r="AJ50" s="17">
        <v>58.309131999999998</v>
      </c>
      <c r="AK50" s="17">
        <v>58.555835999999999</v>
      </c>
      <c r="AL50" s="17">
        <v>59.298850999999999</v>
      </c>
      <c r="AM50" s="7">
        <v>6.7462999999999995E-2</v>
      </c>
    </row>
    <row r="51" spans="1:39" ht="15" customHeight="1" x14ac:dyDescent="0.25">
      <c r="A51" s="46" t="s">
        <v>543</v>
      </c>
      <c r="B51" s="9" t="s">
        <v>53</v>
      </c>
      <c r="C51" s="17">
        <v>10.919738000000001</v>
      </c>
      <c r="D51" s="17">
        <v>14.714501</v>
      </c>
      <c r="E51" s="17">
        <v>16.73028</v>
      </c>
      <c r="F51" s="17">
        <v>16.583998000000001</v>
      </c>
      <c r="G51" s="17">
        <v>20.136880999999999</v>
      </c>
      <c r="H51" s="17">
        <v>23.966753000000001</v>
      </c>
      <c r="I51" s="17">
        <v>28.248505000000002</v>
      </c>
      <c r="J51" s="17">
        <v>34.887974</v>
      </c>
      <c r="K51" s="17">
        <v>36.075668</v>
      </c>
      <c r="L51" s="17">
        <v>39.209583000000002</v>
      </c>
      <c r="M51" s="17">
        <v>41.127819000000002</v>
      </c>
      <c r="N51" s="17">
        <v>41.262829000000004</v>
      </c>
      <c r="O51" s="17">
        <v>42.043315999999997</v>
      </c>
      <c r="P51" s="17">
        <v>41.876038000000001</v>
      </c>
      <c r="Q51" s="17">
        <v>41.767792</v>
      </c>
      <c r="R51" s="17">
        <v>42.837605000000003</v>
      </c>
      <c r="S51" s="17">
        <v>42.806652</v>
      </c>
      <c r="T51" s="17">
        <v>42.194884999999999</v>
      </c>
      <c r="U51" s="17">
        <v>42.464241000000001</v>
      </c>
      <c r="V51" s="17">
        <v>43.119598000000003</v>
      </c>
      <c r="W51" s="17">
        <v>43.149231</v>
      </c>
      <c r="X51" s="17">
        <v>43.013396999999998</v>
      </c>
      <c r="Y51" s="17">
        <v>43.134438000000003</v>
      </c>
      <c r="Z51" s="17">
        <v>43.277706000000002</v>
      </c>
      <c r="AA51" s="17">
        <v>43.442509000000001</v>
      </c>
      <c r="AB51" s="17">
        <v>43.986027</v>
      </c>
      <c r="AC51" s="17">
        <v>44.102210999999997</v>
      </c>
      <c r="AD51" s="17">
        <v>44.273125</v>
      </c>
      <c r="AE51" s="17">
        <v>44.529099000000002</v>
      </c>
      <c r="AF51" s="17">
        <v>44.917670999999999</v>
      </c>
      <c r="AG51" s="17">
        <v>44.473503000000001</v>
      </c>
      <c r="AH51" s="17">
        <v>44.480376999999997</v>
      </c>
      <c r="AI51" s="17">
        <v>44.912849000000001</v>
      </c>
      <c r="AJ51" s="17">
        <v>44.981273999999999</v>
      </c>
      <c r="AK51" s="17">
        <v>45.123942999999997</v>
      </c>
      <c r="AL51" s="17">
        <v>45.637977999999997</v>
      </c>
      <c r="AM51" s="7">
        <v>3.3852E-2</v>
      </c>
    </row>
    <row r="52" spans="1:39" ht="15" customHeight="1" x14ac:dyDescent="0.25">
      <c r="A52" s="46" t="s">
        <v>544</v>
      </c>
      <c r="B52" s="9" t="s">
        <v>51</v>
      </c>
      <c r="C52" s="17">
        <v>8.6767640000000004</v>
      </c>
      <c r="D52" s="17">
        <v>10.583958000000001</v>
      </c>
      <c r="E52" s="17">
        <v>11.994391</v>
      </c>
      <c r="F52" s="17">
        <v>11.003075000000001</v>
      </c>
      <c r="G52" s="17">
        <v>13.980397999999999</v>
      </c>
      <c r="H52" s="17">
        <v>17.283545</v>
      </c>
      <c r="I52" s="17">
        <v>21.276833</v>
      </c>
      <c r="J52" s="17">
        <v>26.642745999999999</v>
      </c>
      <c r="K52" s="17">
        <v>27.478064</v>
      </c>
      <c r="L52" s="17">
        <v>29.810846000000002</v>
      </c>
      <c r="M52" s="17">
        <v>31.283871000000001</v>
      </c>
      <c r="N52" s="17">
        <v>31.259615</v>
      </c>
      <c r="O52" s="17">
        <v>31.754173000000002</v>
      </c>
      <c r="P52" s="17">
        <v>31.49633</v>
      </c>
      <c r="Q52" s="17">
        <v>31.321850000000001</v>
      </c>
      <c r="R52" s="17">
        <v>32.128433000000001</v>
      </c>
      <c r="S52" s="17">
        <v>32.138317000000001</v>
      </c>
      <c r="T52" s="17">
        <v>31.696569</v>
      </c>
      <c r="U52" s="17">
        <v>31.941272999999999</v>
      </c>
      <c r="V52" s="17">
        <v>32.491374999999998</v>
      </c>
      <c r="W52" s="17">
        <v>32.564590000000003</v>
      </c>
      <c r="X52" s="17">
        <v>32.526867000000003</v>
      </c>
      <c r="Y52" s="17">
        <v>32.667926999999999</v>
      </c>
      <c r="Z52" s="17">
        <v>32.816135000000003</v>
      </c>
      <c r="AA52" s="17">
        <v>33.005614999999999</v>
      </c>
      <c r="AB52" s="17">
        <v>33.468215999999998</v>
      </c>
      <c r="AC52" s="17">
        <v>33.579891000000003</v>
      </c>
      <c r="AD52" s="17">
        <v>33.731380000000001</v>
      </c>
      <c r="AE52" s="17">
        <v>33.943320999999997</v>
      </c>
      <c r="AF52" s="17">
        <v>34.249583999999999</v>
      </c>
      <c r="AG52" s="17">
        <v>33.908447000000002</v>
      </c>
      <c r="AH52" s="17">
        <v>33.922722</v>
      </c>
      <c r="AI52" s="17">
        <v>34.277172</v>
      </c>
      <c r="AJ52" s="17">
        <v>34.323600999999996</v>
      </c>
      <c r="AK52" s="17">
        <v>34.434897999999997</v>
      </c>
      <c r="AL52" s="17">
        <v>34.858829</v>
      </c>
      <c r="AM52" s="7">
        <v>3.5680000000000003E-2</v>
      </c>
    </row>
    <row r="53" spans="1:39" ht="15" customHeight="1" x14ac:dyDescent="0.25">
      <c r="A53" s="46" t="s">
        <v>545</v>
      </c>
      <c r="B53" s="9" t="s">
        <v>49</v>
      </c>
      <c r="C53" s="17">
        <v>0</v>
      </c>
      <c r="D53" s="17">
        <v>0</v>
      </c>
      <c r="E53" s="17">
        <v>0</v>
      </c>
      <c r="F53" s="17">
        <v>0.115926</v>
      </c>
      <c r="G53" s="17">
        <v>0.27912700000000001</v>
      </c>
      <c r="H53" s="17">
        <v>0.52452299999999996</v>
      </c>
      <c r="I53" s="17">
        <v>0.82736399999999999</v>
      </c>
      <c r="J53" s="17">
        <v>1.0133939999999999</v>
      </c>
      <c r="K53" s="17">
        <v>1.1414329999999999</v>
      </c>
      <c r="L53" s="17">
        <v>1.297293</v>
      </c>
      <c r="M53" s="17">
        <v>1.303175</v>
      </c>
      <c r="N53" s="17">
        <v>1.3641749999999999</v>
      </c>
      <c r="O53" s="17">
        <v>1.4242239999999999</v>
      </c>
      <c r="P53" s="17">
        <v>1.4854039999999999</v>
      </c>
      <c r="Q53" s="17">
        <v>1.5291939999999999</v>
      </c>
      <c r="R53" s="17">
        <v>1.5640849999999999</v>
      </c>
      <c r="S53" s="17">
        <v>1.60283</v>
      </c>
      <c r="T53" s="17">
        <v>1.6360479999999999</v>
      </c>
      <c r="U53" s="17">
        <v>1.666841</v>
      </c>
      <c r="V53" s="17">
        <v>1.710456</v>
      </c>
      <c r="W53" s="17">
        <v>1.7337480000000001</v>
      </c>
      <c r="X53" s="17">
        <v>1.765361</v>
      </c>
      <c r="Y53" s="17">
        <v>1.7998639999999999</v>
      </c>
      <c r="Z53" s="17">
        <v>1.8390629999999999</v>
      </c>
      <c r="AA53" s="17">
        <v>1.844314</v>
      </c>
      <c r="AB53" s="17">
        <v>1.870287</v>
      </c>
      <c r="AC53" s="17">
        <v>1.9092</v>
      </c>
      <c r="AD53" s="17">
        <v>1.9244889999999999</v>
      </c>
      <c r="AE53" s="17">
        <v>1.941794</v>
      </c>
      <c r="AF53" s="17">
        <v>1.9757690000000001</v>
      </c>
      <c r="AG53" s="17">
        <v>1.999117</v>
      </c>
      <c r="AH53" s="17">
        <v>2.0026269999999999</v>
      </c>
      <c r="AI53" s="17">
        <v>1.982308</v>
      </c>
      <c r="AJ53" s="17">
        <v>1.994068</v>
      </c>
      <c r="AK53" s="17">
        <v>2.0063610000000001</v>
      </c>
      <c r="AL53" s="17">
        <v>2.019819</v>
      </c>
      <c r="AM53" s="7" t="s">
        <v>35</v>
      </c>
    </row>
    <row r="54" spans="1:39" ht="15" customHeight="1" x14ac:dyDescent="0.25">
      <c r="A54" s="46" t="s">
        <v>546</v>
      </c>
      <c r="B54" s="9" t="s">
        <v>47</v>
      </c>
      <c r="C54" s="17">
        <v>21.994651999999999</v>
      </c>
      <c r="D54" s="17">
        <v>31.237991000000001</v>
      </c>
      <c r="E54" s="17">
        <v>33.365760999999999</v>
      </c>
      <c r="F54" s="17">
        <v>47.012096</v>
      </c>
      <c r="G54" s="17">
        <v>49.083159999999999</v>
      </c>
      <c r="H54" s="17">
        <v>50.866351999999999</v>
      </c>
      <c r="I54" s="17">
        <v>53.443409000000003</v>
      </c>
      <c r="J54" s="17">
        <v>53.580151000000001</v>
      </c>
      <c r="K54" s="17">
        <v>55.235115</v>
      </c>
      <c r="L54" s="17">
        <v>55.557034000000002</v>
      </c>
      <c r="M54" s="17">
        <v>54.337783999999999</v>
      </c>
      <c r="N54" s="17">
        <v>54.528454000000004</v>
      </c>
      <c r="O54" s="17">
        <v>55.542999000000002</v>
      </c>
      <c r="P54" s="17">
        <v>55.669494999999998</v>
      </c>
      <c r="Q54" s="17">
        <v>55.717441999999998</v>
      </c>
      <c r="R54" s="17">
        <v>56.980998999999997</v>
      </c>
      <c r="S54" s="17">
        <v>57.213191999999999</v>
      </c>
      <c r="T54" s="17">
        <v>56.798896999999997</v>
      </c>
      <c r="U54" s="17">
        <v>57.271144999999997</v>
      </c>
      <c r="V54" s="17">
        <v>58.270690999999999</v>
      </c>
      <c r="W54" s="17">
        <v>58.453716</v>
      </c>
      <c r="X54" s="17">
        <v>58.543151999999999</v>
      </c>
      <c r="Y54" s="17">
        <v>58.865810000000003</v>
      </c>
      <c r="Z54" s="17">
        <v>59.272658999999997</v>
      </c>
      <c r="AA54" s="17">
        <v>59.381931000000002</v>
      </c>
      <c r="AB54" s="17">
        <v>60.001637000000002</v>
      </c>
      <c r="AC54" s="17">
        <v>60.261676999999999</v>
      </c>
      <c r="AD54" s="17">
        <v>60.412086000000002</v>
      </c>
      <c r="AE54" s="17">
        <v>60.682006999999999</v>
      </c>
      <c r="AF54" s="17">
        <v>61.242592000000002</v>
      </c>
      <c r="AG54" s="17">
        <v>60.962542999999997</v>
      </c>
      <c r="AH54" s="17">
        <v>61.071784999999998</v>
      </c>
      <c r="AI54" s="17">
        <v>61.437168</v>
      </c>
      <c r="AJ54" s="17">
        <v>61.635207999999999</v>
      </c>
      <c r="AK54" s="17">
        <v>61.998299000000003</v>
      </c>
      <c r="AL54" s="17">
        <v>62.527617999999997</v>
      </c>
      <c r="AM54" s="7">
        <v>2.0621E-2</v>
      </c>
    </row>
    <row r="55" spans="1:39" ht="15" customHeight="1" x14ac:dyDescent="0.25">
      <c r="A55" s="46" t="s">
        <v>547</v>
      </c>
      <c r="B55" s="9" t="s">
        <v>45</v>
      </c>
      <c r="C55" s="17">
        <v>20.583641</v>
      </c>
      <c r="D55" s="17">
        <v>24.577375</v>
      </c>
      <c r="E55" s="17">
        <v>27.389945999999998</v>
      </c>
      <c r="F55" s="17">
        <v>34.956242000000003</v>
      </c>
      <c r="G55" s="17">
        <v>36.373848000000002</v>
      </c>
      <c r="H55" s="17">
        <v>37.503849000000002</v>
      </c>
      <c r="I55" s="17">
        <v>39.480637000000002</v>
      </c>
      <c r="J55" s="17">
        <v>39.441715000000002</v>
      </c>
      <c r="K55" s="17">
        <v>40.534367000000003</v>
      </c>
      <c r="L55" s="17">
        <v>40.313599000000004</v>
      </c>
      <c r="M55" s="17">
        <v>39.009253999999999</v>
      </c>
      <c r="N55" s="17">
        <v>38.843788000000004</v>
      </c>
      <c r="O55" s="17">
        <v>39.299079999999996</v>
      </c>
      <c r="P55" s="17">
        <v>39.018039999999999</v>
      </c>
      <c r="Q55" s="17">
        <v>38.730567999999998</v>
      </c>
      <c r="R55" s="17">
        <v>39.478737000000002</v>
      </c>
      <c r="S55" s="17">
        <v>39.425114000000001</v>
      </c>
      <c r="T55" s="17">
        <v>38.868400999999999</v>
      </c>
      <c r="U55" s="17">
        <v>39.083911999999998</v>
      </c>
      <c r="V55" s="17">
        <v>39.654964</v>
      </c>
      <c r="W55" s="17">
        <v>39.670467000000002</v>
      </c>
      <c r="X55" s="17">
        <v>39.555489000000001</v>
      </c>
      <c r="Y55" s="17">
        <v>39.667717000000003</v>
      </c>
      <c r="Z55" s="17">
        <v>39.80574</v>
      </c>
      <c r="AA55" s="17">
        <v>39.872920999999998</v>
      </c>
      <c r="AB55" s="17">
        <v>40.305897000000002</v>
      </c>
      <c r="AC55" s="17">
        <v>40.434044</v>
      </c>
      <c r="AD55" s="17">
        <v>40.568435999999998</v>
      </c>
      <c r="AE55" s="17">
        <v>40.778751</v>
      </c>
      <c r="AF55" s="17">
        <v>41.139946000000002</v>
      </c>
      <c r="AG55" s="17">
        <v>40.814812000000003</v>
      </c>
      <c r="AH55" s="17">
        <v>40.840485000000001</v>
      </c>
      <c r="AI55" s="17">
        <v>41.174563999999997</v>
      </c>
      <c r="AJ55" s="17">
        <v>41.272533000000003</v>
      </c>
      <c r="AK55" s="17">
        <v>41.444012000000001</v>
      </c>
      <c r="AL55" s="17">
        <v>41.861595000000001</v>
      </c>
      <c r="AM55" s="7">
        <v>1.5786000000000001E-2</v>
      </c>
    </row>
    <row r="56" spans="1:39" ht="15" customHeight="1" x14ac:dyDescent="0.25">
      <c r="A56" s="46" t="s">
        <v>548</v>
      </c>
      <c r="B56" s="9" t="s">
        <v>43</v>
      </c>
      <c r="C56" s="17">
        <v>13.814477999999999</v>
      </c>
      <c r="D56" s="17">
        <v>15.323236</v>
      </c>
      <c r="E56" s="17">
        <v>16.268751000000002</v>
      </c>
      <c r="F56" s="17">
        <v>16.514762999999999</v>
      </c>
      <c r="G56" s="17">
        <v>15.771499</v>
      </c>
      <c r="H56" s="17">
        <v>15.416365000000001</v>
      </c>
      <c r="I56" s="17">
        <v>15.535439</v>
      </c>
      <c r="J56" s="17">
        <v>15.219582000000001</v>
      </c>
      <c r="K56" s="17">
        <v>15.017288000000001</v>
      </c>
      <c r="L56" s="17">
        <v>15.352854000000001</v>
      </c>
      <c r="M56" s="17">
        <v>15.220584000000001</v>
      </c>
      <c r="N56" s="17">
        <v>14.935093</v>
      </c>
      <c r="O56" s="17">
        <v>14.925452999999999</v>
      </c>
      <c r="P56" s="17">
        <v>15.142828</v>
      </c>
      <c r="Q56" s="17">
        <v>15.114174999999999</v>
      </c>
      <c r="R56" s="17">
        <v>15.0024</v>
      </c>
      <c r="S56" s="17">
        <v>14.981464000000001</v>
      </c>
      <c r="T56" s="17">
        <v>14.944456000000001</v>
      </c>
      <c r="U56" s="17">
        <v>15.006582</v>
      </c>
      <c r="V56" s="17">
        <v>15.184172</v>
      </c>
      <c r="W56" s="17">
        <v>15.209294</v>
      </c>
      <c r="X56" s="17">
        <v>15.211058</v>
      </c>
      <c r="Y56" s="17">
        <v>15.296851999999999</v>
      </c>
      <c r="Z56" s="17">
        <v>15.434341</v>
      </c>
      <c r="AA56" s="17">
        <v>15.231259</v>
      </c>
      <c r="AB56" s="17">
        <v>15.221304</v>
      </c>
      <c r="AC56" s="17">
        <v>15.360021</v>
      </c>
      <c r="AD56" s="17">
        <v>15.359163000000001</v>
      </c>
      <c r="AE56" s="17">
        <v>15.389453</v>
      </c>
      <c r="AF56" s="17">
        <v>15.572551000000001</v>
      </c>
      <c r="AG56" s="17">
        <v>15.740235999999999</v>
      </c>
      <c r="AH56" s="17">
        <v>15.839789</v>
      </c>
      <c r="AI56" s="17">
        <v>15.763420999999999</v>
      </c>
      <c r="AJ56" s="17">
        <v>15.931262</v>
      </c>
      <c r="AK56" s="17">
        <v>16.138701999999999</v>
      </c>
      <c r="AL56" s="17">
        <v>16.122216999999999</v>
      </c>
      <c r="AM56" s="7">
        <v>1.4959999999999999E-3</v>
      </c>
    </row>
    <row r="57" spans="1:39" ht="15" customHeight="1" x14ac:dyDescent="0.25">
      <c r="A57" s="46" t="s">
        <v>549</v>
      </c>
      <c r="B57" s="9" t="s">
        <v>41</v>
      </c>
      <c r="C57" s="17">
        <v>7.955654</v>
      </c>
      <c r="D57" s="17">
        <v>8.8611819999999994</v>
      </c>
      <c r="E57" s="17">
        <v>9.7641519999999993</v>
      </c>
      <c r="F57" s="17">
        <v>9.9343170000000001</v>
      </c>
      <c r="G57" s="17">
        <v>9.7582540000000009</v>
      </c>
      <c r="H57" s="17">
        <v>9.6493640000000003</v>
      </c>
      <c r="I57" s="17">
        <v>9.8203239999999994</v>
      </c>
      <c r="J57" s="17">
        <v>9.7008179999999999</v>
      </c>
      <c r="K57" s="17">
        <v>9.5585900000000006</v>
      </c>
      <c r="L57" s="17">
        <v>9.7671790000000005</v>
      </c>
      <c r="M57" s="17">
        <v>9.7753239999999995</v>
      </c>
      <c r="N57" s="17">
        <v>9.6761219999999994</v>
      </c>
      <c r="O57" s="17">
        <v>9.7050959999999993</v>
      </c>
      <c r="P57" s="17">
        <v>9.8712400000000002</v>
      </c>
      <c r="Q57" s="17">
        <v>9.9103159999999999</v>
      </c>
      <c r="R57" s="17">
        <v>9.8984179999999995</v>
      </c>
      <c r="S57" s="17">
        <v>9.923508</v>
      </c>
      <c r="T57" s="17">
        <v>9.9467339999999993</v>
      </c>
      <c r="U57" s="17">
        <v>10.014042999999999</v>
      </c>
      <c r="V57" s="17">
        <v>10.177782000000001</v>
      </c>
      <c r="W57" s="17">
        <v>10.242105</v>
      </c>
      <c r="X57" s="17">
        <v>10.32413</v>
      </c>
      <c r="Y57" s="17">
        <v>10.432169</v>
      </c>
      <c r="Z57" s="17">
        <v>10.573029999999999</v>
      </c>
      <c r="AA57" s="17">
        <v>10.490675</v>
      </c>
      <c r="AB57" s="17">
        <v>10.547596</v>
      </c>
      <c r="AC57" s="17">
        <v>10.684150000000001</v>
      </c>
      <c r="AD57" s="17">
        <v>10.728389999999999</v>
      </c>
      <c r="AE57" s="17">
        <v>10.796618</v>
      </c>
      <c r="AF57" s="17">
        <v>10.979075</v>
      </c>
      <c r="AG57" s="17">
        <v>11.16572</v>
      </c>
      <c r="AH57" s="17">
        <v>11.295199</v>
      </c>
      <c r="AI57" s="17">
        <v>11.303570000000001</v>
      </c>
      <c r="AJ57" s="17">
        <v>11.453607999999999</v>
      </c>
      <c r="AK57" s="17">
        <v>11.678841</v>
      </c>
      <c r="AL57" s="17">
        <v>11.76412</v>
      </c>
      <c r="AM57" s="7">
        <v>8.3689999999999997E-3</v>
      </c>
    </row>
    <row r="58" spans="1:39" ht="15" customHeight="1" x14ac:dyDescent="0.25">
      <c r="A58" s="46" t="s">
        <v>550</v>
      </c>
      <c r="B58" s="9" t="s">
        <v>39</v>
      </c>
      <c r="C58" s="17">
        <v>35.493232999999996</v>
      </c>
      <c r="D58" s="17">
        <v>40.043751</v>
      </c>
      <c r="E58" s="17">
        <v>42.646796999999999</v>
      </c>
      <c r="F58" s="17">
        <v>43.728465999999997</v>
      </c>
      <c r="G58" s="17">
        <v>41.832248999999997</v>
      </c>
      <c r="H58" s="17">
        <v>40.395980999999999</v>
      </c>
      <c r="I58" s="17">
        <v>40.854621999999999</v>
      </c>
      <c r="J58" s="17">
        <v>40.070141</v>
      </c>
      <c r="K58" s="17">
        <v>39.577232000000002</v>
      </c>
      <c r="L58" s="17">
        <v>40.433337999999999</v>
      </c>
      <c r="M58" s="17">
        <v>40.028422999999997</v>
      </c>
      <c r="N58" s="17">
        <v>39.306175000000003</v>
      </c>
      <c r="O58" s="17">
        <v>39.291702000000001</v>
      </c>
      <c r="P58" s="17">
        <v>39.864314999999998</v>
      </c>
      <c r="Q58" s="17">
        <v>39.777797999999997</v>
      </c>
      <c r="R58" s="17">
        <v>39.474933999999998</v>
      </c>
      <c r="S58" s="17">
        <v>39.420994</v>
      </c>
      <c r="T58" s="17">
        <v>39.318378000000003</v>
      </c>
      <c r="U58" s="17">
        <v>39.479751999999998</v>
      </c>
      <c r="V58" s="17">
        <v>39.94173</v>
      </c>
      <c r="W58" s="17">
        <v>40.006504</v>
      </c>
      <c r="X58" s="17">
        <v>40.002150999999998</v>
      </c>
      <c r="Y58" s="17">
        <v>40.225155000000001</v>
      </c>
      <c r="Z58" s="17">
        <v>40.581558000000001</v>
      </c>
      <c r="AA58" s="17">
        <v>40.038699999999999</v>
      </c>
      <c r="AB58" s="17">
        <v>40.005851999999997</v>
      </c>
      <c r="AC58" s="17">
        <v>40.365509000000003</v>
      </c>
      <c r="AD58" s="17">
        <v>40.360565000000001</v>
      </c>
      <c r="AE58" s="17">
        <v>40.437041999999998</v>
      </c>
      <c r="AF58" s="17">
        <v>40.914485999999997</v>
      </c>
      <c r="AG58" s="17">
        <v>41.351317999999999</v>
      </c>
      <c r="AH58" s="17">
        <v>41.608291999999999</v>
      </c>
      <c r="AI58" s="17">
        <v>41.401843999999997</v>
      </c>
      <c r="AJ58" s="17">
        <v>41.843353</v>
      </c>
      <c r="AK58" s="17">
        <v>42.382832000000001</v>
      </c>
      <c r="AL58" s="17">
        <v>42.329948000000002</v>
      </c>
      <c r="AM58" s="7">
        <v>1.634E-3</v>
      </c>
    </row>
    <row r="59" spans="1:39" ht="15" customHeight="1" x14ac:dyDescent="0.25">
      <c r="A59" s="46" t="s">
        <v>551</v>
      </c>
      <c r="B59" s="9" t="s">
        <v>528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7" t="s">
        <v>35</v>
      </c>
    </row>
    <row r="60" spans="1:39" ht="15" customHeight="1" x14ac:dyDescent="0.25">
      <c r="A60" s="46" t="s">
        <v>552</v>
      </c>
      <c r="B60" s="9" t="s">
        <v>36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7" t="s">
        <v>35</v>
      </c>
    </row>
    <row r="61" spans="1:39" ht="15" customHeight="1" x14ac:dyDescent="0.25">
      <c r="A61" s="46" t="s">
        <v>553</v>
      </c>
      <c r="B61" s="9" t="s">
        <v>33</v>
      </c>
      <c r="C61" s="17">
        <v>1.6129469999999999</v>
      </c>
      <c r="D61" s="17">
        <v>2.1476009999999999</v>
      </c>
      <c r="E61" s="17">
        <v>2.4338850000000001</v>
      </c>
      <c r="F61" s="17">
        <v>5.3225610000000003</v>
      </c>
      <c r="G61" s="17">
        <v>11.276443</v>
      </c>
      <c r="H61" s="17">
        <v>17.905237</v>
      </c>
      <c r="I61" s="17">
        <v>25.247505</v>
      </c>
      <c r="J61" s="17">
        <v>31.513639000000001</v>
      </c>
      <c r="K61" s="17">
        <v>39.009529000000001</v>
      </c>
      <c r="L61" s="17">
        <v>44.928466999999998</v>
      </c>
      <c r="M61" s="17">
        <v>49.437564999999999</v>
      </c>
      <c r="N61" s="17">
        <v>49.355488000000001</v>
      </c>
      <c r="O61" s="17">
        <v>50.090721000000002</v>
      </c>
      <c r="P61" s="17">
        <v>49.589165000000001</v>
      </c>
      <c r="Q61" s="17">
        <v>49.219692000000002</v>
      </c>
      <c r="R61" s="17">
        <v>50.460560000000001</v>
      </c>
      <c r="S61" s="17">
        <v>50.439143999999999</v>
      </c>
      <c r="T61" s="17">
        <v>49.662658999999998</v>
      </c>
      <c r="U61" s="17">
        <v>50.0242</v>
      </c>
      <c r="V61" s="17">
        <v>50.861626000000001</v>
      </c>
      <c r="W61" s="17">
        <v>50.978133999999997</v>
      </c>
      <c r="X61" s="17">
        <v>50.918143999999998</v>
      </c>
      <c r="Y61" s="17">
        <v>51.187655999999997</v>
      </c>
      <c r="Z61" s="17">
        <v>51.489967</v>
      </c>
      <c r="AA61" s="17">
        <v>51.907814000000002</v>
      </c>
      <c r="AB61" s="17">
        <v>52.795597000000001</v>
      </c>
      <c r="AC61" s="17">
        <v>53.172569000000003</v>
      </c>
      <c r="AD61" s="17">
        <v>53.687176000000001</v>
      </c>
      <c r="AE61" s="17">
        <v>54.338974</v>
      </c>
      <c r="AF61" s="17">
        <v>55.181941999999999</v>
      </c>
      <c r="AG61" s="17">
        <v>55.027115000000002</v>
      </c>
      <c r="AH61" s="17">
        <v>55.499020000000002</v>
      </c>
      <c r="AI61" s="17">
        <v>56.566916999999997</v>
      </c>
      <c r="AJ61" s="17">
        <v>57.194392999999998</v>
      </c>
      <c r="AK61" s="17">
        <v>57.987465</v>
      </c>
      <c r="AL61" s="17">
        <v>59.338512000000001</v>
      </c>
      <c r="AM61" s="7">
        <v>0.102538</v>
      </c>
    </row>
    <row r="62" spans="1:39" ht="15" customHeight="1" x14ac:dyDescent="0.25">
      <c r="A62" s="46" t="s">
        <v>554</v>
      </c>
      <c r="B62" s="9" t="s">
        <v>31</v>
      </c>
      <c r="C62" s="17">
        <v>1809.3645019999999</v>
      </c>
      <c r="D62" s="17">
        <v>1958.739746</v>
      </c>
      <c r="E62" s="17">
        <v>2079.8959960000002</v>
      </c>
      <c r="F62" s="17">
        <v>2129.1333009999998</v>
      </c>
      <c r="G62" s="17">
        <v>2065.4077149999998</v>
      </c>
      <c r="H62" s="17">
        <v>2062.6145019999999</v>
      </c>
      <c r="I62" s="17">
        <v>2112.7573240000002</v>
      </c>
      <c r="J62" s="17">
        <v>2105.8022460000002</v>
      </c>
      <c r="K62" s="17">
        <v>2111.4582519999999</v>
      </c>
      <c r="L62" s="17">
        <v>2180.8095699999999</v>
      </c>
      <c r="M62" s="17">
        <v>2181.844482</v>
      </c>
      <c r="N62" s="17">
        <v>2147.1716310000002</v>
      </c>
      <c r="O62" s="17">
        <v>2151.380615</v>
      </c>
      <c r="P62" s="17">
        <v>2175.0737300000001</v>
      </c>
      <c r="Q62" s="17">
        <v>2169.5444339999999</v>
      </c>
      <c r="R62" s="17">
        <v>2171.008789</v>
      </c>
      <c r="S62" s="17">
        <v>2177.2392580000001</v>
      </c>
      <c r="T62" s="17">
        <v>2177.611328</v>
      </c>
      <c r="U62" s="17">
        <v>2202.7319339999999</v>
      </c>
      <c r="V62" s="17">
        <v>2256.4277339999999</v>
      </c>
      <c r="W62" s="17">
        <v>2274.3637699999999</v>
      </c>
      <c r="X62" s="17">
        <v>2257.5983890000002</v>
      </c>
      <c r="Y62" s="17">
        <v>2250.0114749999998</v>
      </c>
      <c r="Z62" s="17">
        <v>2242.2211910000001</v>
      </c>
      <c r="AA62" s="17">
        <v>2196.3930660000001</v>
      </c>
      <c r="AB62" s="17">
        <v>2193.4316410000001</v>
      </c>
      <c r="AC62" s="17">
        <v>2210.1684570000002</v>
      </c>
      <c r="AD62" s="17">
        <v>2210.701172</v>
      </c>
      <c r="AE62" s="17">
        <v>2215.7214359999998</v>
      </c>
      <c r="AF62" s="17">
        <v>2240.1608890000002</v>
      </c>
      <c r="AG62" s="17">
        <v>2256.171143</v>
      </c>
      <c r="AH62" s="17">
        <v>2268.5939939999998</v>
      </c>
      <c r="AI62" s="17">
        <v>2263.2248540000001</v>
      </c>
      <c r="AJ62" s="17">
        <v>2284.102539</v>
      </c>
      <c r="AK62" s="17">
        <v>2310.798828</v>
      </c>
      <c r="AL62" s="17">
        <v>2312.2751459999999</v>
      </c>
      <c r="AM62" s="7">
        <v>4.8919999999999996E-3</v>
      </c>
    </row>
    <row r="64" spans="1:39" ht="15" customHeight="1" x14ac:dyDescent="0.25">
      <c r="A64" s="46" t="s">
        <v>555</v>
      </c>
      <c r="B64" s="9" t="s">
        <v>556</v>
      </c>
      <c r="C64" s="17">
        <v>20.894328999999999</v>
      </c>
      <c r="D64" s="17">
        <v>20.570536000000001</v>
      </c>
      <c r="E64" s="17">
        <v>20.638123</v>
      </c>
      <c r="F64" s="17">
        <v>20.862741</v>
      </c>
      <c r="G64" s="17">
        <v>21.201788000000001</v>
      </c>
      <c r="H64" s="17">
        <v>21.562688999999999</v>
      </c>
      <c r="I64" s="17">
        <v>21.967928000000001</v>
      </c>
      <c r="J64" s="17">
        <v>22.368952</v>
      </c>
      <c r="K64" s="17">
        <v>22.734577000000002</v>
      </c>
      <c r="L64" s="17">
        <v>22.958642999999999</v>
      </c>
      <c r="M64" s="17">
        <v>23.160952000000002</v>
      </c>
      <c r="N64" s="17">
        <v>23.240271</v>
      </c>
      <c r="O64" s="17">
        <v>23.301331000000001</v>
      </c>
      <c r="P64" s="17">
        <v>23.218605</v>
      </c>
      <c r="Q64" s="17">
        <v>23.203531000000002</v>
      </c>
      <c r="R64" s="17">
        <v>23.394757999999999</v>
      </c>
      <c r="S64" s="17">
        <v>23.499110999999999</v>
      </c>
      <c r="T64" s="17">
        <v>23.564886000000001</v>
      </c>
      <c r="U64" s="17">
        <v>23.738308</v>
      </c>
      <c r="V64" s="17">
        <v>24.034775</v>
      </c>
      <c r="W64" s="17">
        <v>24.186813000000001</v>
      </c>
      <c r="X64" s="17">
        <v>24.012029999999999</v>
      </c>
      <c r="Y64" s="17">
        <v>23.798552999999998</v>
      </c>
      <c r="Z64" s="17">
        <v>23.507666</v>
      </c>
      <c r="AA64" s="17">
        <v>23.339376000000001</v>
      </c>
      <c r="AB64" s="17">
        <v>23.327202</v>
      </c>
      <c r="AC64" s="17">
        <v>23.295856000000001</v>
      </c>
      <c r="AD64" s="17">
        <v>23.304293000000001</v>
      </c>
      <c r="AE64" s="17">
        <v>23.313030000000001</v>
      </c>
      <c r="AF64" s="17">
        <v>23.295158000000001</v>
      </c>
      <c r="AG64" s="17">
        <v>23.213873</v>
      </c>
      <c r="AH64" s="17">
        <v>23.197578</v>
      </c>
      <c r="AI64" s="17">
        <v>23.258101</v>
      </c>
      <c r="AJ64" s="17">
        <v>23.224936</v>
      </c>
      <c r="AK64" s="17">
        <v>23.197361000000001</v>
      </c>
      <c r="AL64" s="17">
        <v>23.241285000000001</v>
      </c>
      <c r="AM64" s="7">
        <v>3.5969999999999999E-3</v>
      </c>
    </row>
    <row r="65" spans="1:39" ht="15" customHeight="1" x14ac:dyDescent="0.25">
      <c r="A65" s="46" t="s">
        <v>557</v>
      </c>
      <c r="B65" s="6" t="s">
        <v>558</v>
      </c>
      <c r="C65" s="19">
        <v>8659.5957030000009</v>
      </c>
      <c r="D65" s="19">
        <v>9522.0644530000009</v>
      </c>
      <c r="E65" s="19">
        <v>10077.931640999999</v>
      </c>
      <c r="F65" s="19">
        <v>10205.433594</v>
      </c>
      <c r="G65" s="19">
        <v>9741.6679690000001</v>
      </c>
      <c r="H65" s="19">
        <v>9565.6640619999998</v>
      </c>
      <c r="I65" s="19">
        <v>9617.4628909999992</v>
      </c>
      <c r="J65" s="19">
        <v>9413.9511719999991</v>
      </c>
      <c r="K65" s="19">
        <v>9287.4316409999992</v>
      </c>
      <c r="L65" s="19">
        <v>9498.8613280000009</v>
      </c>
      <c r="M65" s="19">
        <v>9420.3574219999991</v>
      </c>
      <c r="N65" s="19">
        <v>9239.0136719999991</v>
      </c>
      <c r="O65" s="19">
        <v>9232.8662110000005</v>
      </c>
      <c r="P65" s="19">
        <v>9367.8056639999995</v>
      </c>
      <c r="Q65" s="19">
        <v>9350.0615230000003</v>
      </c>
      <c r="R65" s="19">
        <v>9279.8945309999999</v>
      </c>
      <c r="S65" s="19">
        <v>9265.1982420000004</v>
      </c>
      <c r="T65" s="19">
        <v>9240.9160159999992</v>
      </c>
      <c r="U65" s="19">
        <v>9279.2285159999992</v>
      </c>
      <c r="V65" s="19">
        <v>9388.1796880000002</v>
      </c>
      <c r="W65" s="19">
        <v>9403.3212889999995</v>
      </c>
      <c r="X65" s="19">
        <v>9401.9472659999992</v>
      </c>
      <c r="Y65" s="19">
        <v>9454.4042969999991</v>
      </c>
      <c r="Z65" s="19">
        <v>9538.2558590000008</v>
      </c>
      <c r="AA65" s="19">
        <v>9410.6757809999999</v>
      </c>
      <c r="AB65" s="19">
        <v>9402.8925780000009</v>
      </c>
      <c r="AC65" s="19">
        <v>9487.3886719999991</v>
      </c>
      <c r="AD65" s="19">
        <v>9486.2402340000008</v>
      </c>
      <c r="AE65" s="19">
        <v>9504.21875</v>
      </c>
      <c r="AF65" s="19">
        <v>9616.4228519999997</v>
      </c>
      <c r="AG65" s="19">
        <v>9719.0634769999997</v>
      </c>
      <c r="AH65" s="19">
        <v>9779.4433590000008</v>
      </c>
      <c r="AI65" s="19">
        <v>9730.9101559999999</v>
      </c>
      <c r="AJ65" s="19">
        <v>9834.6992190000001</v>
      </c>
      <c r="AK65" s="19">
        <v>9961.4726559999999</v>
      </c>
      <c r="AL65" s="19">
        <v>9948.9990230000003</v>
      </c>
      <c r="AM65" s="4">
        <v>1.291E-3</v>
      </c>
    </row>
    <row r="67" spans="1:39" ht="15" customHeight="1" x14ac:dyDescent="0.25">
      <c r="A67" s="46" t="s">
        <v>559</v>
      </c>
      <c r="B67" s="9" t="s">
        <v>560</v>
      </c>
      <c r="C67" s="17">
        <v>16.521837000000001</v>
      </c>
      <c r="D67" s="17">
        <v>16.685661</v>
      </c>
      <c r="E67" s="17">
        <v>17.034229</v>
      </c>
      <c r="F67" s="17">
        <v>17.971243000000001</v>
      </c>
      <c r="G67" s="17">
        <v>19.064854</v>
      </c>
      <c r="H67" s="17">
        <v>20.080652000000001</v>
      </c>
      <c r="I67" s="17">
        <v>21.360533</v>
      </c>
      <c r="J67" s="17">
        <v>22.549913</v>
      </c>
      <c r="K67" s="17">
        <v>23.667376000000001</v>
      </c>
      <c r="L67" s="17">
        <v>24.387587</v>
      </c>
      <c r="M67" s="17">
        <v>25.348531999999999</v>
      </c>
      <c r="N67" s="17">
        <v>25.594159999999999</v>
      </c>
      <c r="O67" s="17">
        <v>25.73612</v>
      </c>
      <c r="P67" s="17">
        <v>25.588387000000001</v>
      </c>
      <c r="Q67" s="17">
        <v>25.582139999999999</v>
      </c>
      <c r="R67" s="17">
        <v>25.978634</v>
      </c>
      <c r="S67" s="17">
        <v>26.124790000000001</v>
      </c>
      <c r="T67" s="17">
        <v>26.163143000000002</v>
      </c>
      <c r="U67" s="17">
        <v>26.391235000000002</v>
      </c>
      <c r="V67" s="17">
        <v>26.6996</v>
      </c>
      <c r="W67" s="17">
        <v>26.892128</v>
      </c>
      <c r="X67" s="17">
        <v>26.863828999999999</v>
      </c>
      <c r="Y67" s="17">
        <v>26.806941999999999</v>
      </c>
      <c r="Z67" s="17">
        <v>26.684099</v>
      </c>
      <c r="AA67" s="17">
        <v>26.784737</v>
      </c>
      <c r="AB67" s="17">
        <v>26.950240999999998</v>
      </c>
      <c r="AC67" s="17">
        <v>26.967495</v>
      </c>
      <c r="AD67" s="17">
        <v>27.033996999999999</v>
      </c>
      <c r="AE67" s="17">
        <v>27.102882000000001</v>
      </c>
      <c r="AF67" s="17">
        <v>27.124162999999999</v>
      </c>
      <c r="AG67" s="17">
        <v>27.030828</v>
      </c>
      <c r="AH67" s="17">
        <v>27.046880999999999</v>
      </c>
      <c r="AI67" s="17">
        <v>27.198637000000002</v>
      </c>
      <c r="AJ67" s="17">
        <v>27.171564</v>
      </c>
      <c r="AK67" s="17">
        <v>27.156829999999999</v>
      </c>
      <c r="AL67" s="17">
        <v>27.303457000000002</v>
      </c>
      <c r="AM67" s="7">
        <v>1.4590000000000001E-2</v>
      </c>
    </row>
    <row r="68" spans="1:39" ht="15" customHeight="1" x14ac:dyDescent="0.25">
      <c r="A68" s="46" t="s">
        <v>561</v>
      </c>
      <c r="B68" s="9" t="s">
        <v>562</v>
      </c>
      <c r="C68" s="17">
        <v>180.83407600000001</v>
      </c>
      <c r="D68" s="17">
        <v>199.27134699999999</v>
      </c>
      <c r="E68" s="17">
        <v>212.83200099999999</v>
      </c>
      <c r="F68" s="17">
        <v>211.459473</v>
      </c>
      <c r="G68" s="17">
        <v>224.21826200000001</v>
      </c>
      <c r="H68" s="17">
        <v>251.388992</v>
      </c>
      <c r="I68" s="17">
        <v>290.06085200000001</v>
      </c>
      <c r="J68" s="17">
        <v>319.38482699999997</v>
      </c>
      <c r="K68" s="17">
        <v>342.43545499999999</v>
      </c>
      <c r="L68" s="17">
        <v>366.227509</v>
      </c>
      <c r="M68" s="17">
        <v>376.66247600000003</v>
      </c>
      <c r="N68" s="17">
        <v>372.55542000000003</v>
      </c>
      <c r="O68" s="17">
        <v>375.676849</v>
      </c>
      <c r="P68" s="17">
        <v>374.00259399999999</v>
      </c>
      <c r="Q68" s="17">
        <v>371.600616</v>
      </c>
      <c r="R68" s="17">
        <v>376.590485</v>
      </c>
      <c r="S68" s="17">
        <v>375.83889799999997</v>
      </c>
      <c r="T68" s="17">
        <v>371.743652</v>
      </c>
      <c r="U68" s="17">
        <v>373.16546599999998</v>
      </c>
      <c r="V68" s="17">
        <v>378.41146900000001</v>
      </c>
      <c r="W68" s="17">
        <v>378.54205300000001</v>
      </c>
      <c r="X68" s="17">
        <v>377.71957400000002</v>
      </c>
      <c r="Y68" s="17">
        <v>378.74954200000002</v>
      </c>
      <c r="Z68" s="17">
        <v>380.08694500000001</v>
      </c>
      <c r="AA68" s="17">
        <v>379.43862899999999</v>
      </c>
      <c r="AB68" s="17">
        <v>382.36737099999999</v>
      </c>
      <c r="AC68" s="17">
        <v>384.01293900000002</v>
      </c>
      <c r="AD68" s="17">
        <v>384.481537</v>
      </c>
      <c r="AE68" s="17">
        <v>385.96392800000001</v>
      </c>
      <c r="AF68" s="17">
        <v>389.51718099999999</v>
      </c>
      <c r="AG68" s="17">
        <v>387.86425800000001</v>
      </c>
      <c r="AH68" s="17">
        <v>388.41329999999999</v>
      </c>
      <c r="AI68" s="17">
        <v>390.14355499999999</v>
      </c>
      <c r="AJ68" s="17">
        <v>391.56802399999998</v>
      </c>
      <c r="AK68" s="17">
        <v>393.94607500000001</v>
      </c>
      <c r="AL68" s="17">
        <v>396.96673600000003</v>
      </c>
      <c r="AM68" s="7">
        <v>2.0476999999999999E-2</v>
      </c>
    </row>
    <row r="69" spans="1:39" ht="15" customHeight="1" x14ac:dyDescent="0.25">
      <c r="A69" s="46" t="s">
        <v>563</v>
      </c>
      <c r="B69" s="9" t="s">
        <v>564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7" t="s">
        <v>35</v>
      </c>
    </row>
    <row r="71" spans="1:39" ht="15" customHeight="1" x14ac:dyDescent="0.25">
      <c r="B71" s="6" t="s">
        <v>565</v>
      </c>
    </row>
    <row r="72" spans="1:39" ht="15" customHeight="1" x14ac:dyDescent="0.25">
      <c r="A72" s="46" t="s">
        <v>566</v>
      </c>
      <c r="B72" s="9" t="s">
        <v>567</v>
      </c>
      <c r="C72" s="17">
        <v>13370.735352</v>
      </c>
      <c r="D72" s="17">
        <v>13534.648438</v>
      </c>
      <c r="E72" s="17">
        <v>13965.946289</v>
      </c>
      <c r="F72" s="17">
        <v>13692.123046999999</v>
      </c>
      <c r="G72" s="17">
        <v>12993.202148</v>
      </c>
      <c r="H72" s="17">
        <v>12770.788086</v>
      </c>
      <c r="I72" s="17">
        <v>12752.899414</v>
      </c>
      <c r="J72" s="17">
        <v>12431.602539</v>
      </c>
      <c r="K72" s="17">
        <v>12143.268555000001</v>
      </c>
      <c r="L72" s="17">
        <v>12327.713867</v>
      </c>
      <c r="M72" s="17">
        <v>12152.658203000001</v>
      </c>
      <c r="N72" s="17">
        <v>11915.746094</v>
      </c>
      <c r="O72" s="17">
        <v>11961.841796999999</v>
      </c>
      <c r="P72" s="17">
        <v>12171.943359000001</v>
      </c>
      <c r="Q72" s="17">
        <v>12184.942383</v>
      </c>
      <c r="R72" s="17">
        <v>12084.999023</v>
      </c>
      <c r="S72" s="17">
        <v>12107.373046999999</v>
      </c>
      <c r="T72" s="17">
        <v>12147.668944999999</v>
      </c>
      <c r="U72" s="17">
        <v>12186.833984000001</v>
      </c>
      <c r="V72" s="17">
        <v>12308.506836</v>
      </c>
      <c r="W72" s="17">
        <v>12322.950194999999</v>
      </c>
      <c r="X72" s="17">
        <v>12394.959961</v>
      </c>
      <c r="Y72" s="17">
        <v>12497.539062</v>
      </c>
      <c r="Z72" s="17">
        <v>12645.330078000001</v>
      </c>
      <c r="AA72" s="17">
        <v>12502.554688</v>
      </c>
      <c r="AB72" s="17">
        <v>12488.094727</v>
      </c>
      <c r="AC72" s="17">
        <v>12605.458008</v>
      </c>
      <c r="AD72" s="17">
        <v>12593.673828000001</v>
      </c>
      <c r="AE72" s="17">
        <v>12601.220703000001</v>
      </c>
      <c r="AF72" s="17">
        <v>12740.603515999999</v>
      </c>
      <c r="AG72" s="17">
        <v>12892.360352</v>
      </c>
      <c r="AH72" s="17">
        <v>12970.348633</v>
      </c>
      <c r="AI72" s="17">
        <v>12881.095703000001</v>
      </c>
      <c r="AJ72" s="17">
        <v>12994.590819999999</v>
      </c>
      <c r="AK72" s="17">
        <v>13161.581055000001</v>
      </c>
      <c r="AL72" s="17">
        <v>13138.903319999999</v>
      </c>
      <c r="AM72" s="7">
        <v>-8.7200000000000005E-4</v>
      </c>
    </row>
    <row r="73" spans="1:39" ht="15" customHeight="1" x14ac:dyDescent="0.25">
      <c r="A73" s="46" t="s">
        <v>568</v>
      </c>
      <c r="B73" s="9" t="s">
        <v>569</v>
      </c>
      <c r="C73" s="17">
        <v>221.26492300000001</v>
      </c>
      <c r="D73" s="17">
        <v>149.98348999999999</v>
      </c>
      <c r="E73" s="17">
        <v>182.98559599999999</v>
      </c>
      <c r="F73" s="17">
        <v>181.35214199999999</v>
      </c>
      <c r="G73" s="17">
        <v>214.083405</v>
      </c>
      <c r="H73" s="17">
        <v>231.34330700000001</v>
      </c>
      <c r="I73" s="17">
        <v>253.63812300000001</v>
      </c>
      <c r="J73" s="17">
        <v>270.93179300000003</v>
      </c>
      <c r="K73" s="17">
        <v>282.53842200000003</v>
      </c>
      <c r="L73" s="17">
        <v>303.67584199999999</v>
      </c>
      <c r="M73" s="17">
        <v>314.78048699999999</v>
      </c>
      <c r="N73" s="17">
        <v>324.60266100000001</v>
      </c>
      <c r="O73" s="17">
        <v>342.83084100000002</v>
      </c>
      <c r="P73" s="17">
        <v>366.53616299999999</v>
      </c>
      <c r="Q73" s="17">
        <v>379.62103300000001</v>
      </c>
      <c r="R73" s="17">
        <v>386.64840700000002</v>
      </c>
      <c r="S73" s="17">
        <v>388.38317899999998</v>
      </c>
      <c r="T73" s="17">
        <v>389.85287499999998</v>
      </c>
      <c r="U73" s="17">
        <v>390.32656900000001</v>
      </c>
      <c r="V73" s="17">
        <v>400.46386699999999</v>
      </c>
      <c r="W73" s="17">
        <v>400.87408399999998</v>
      </c>
      <c r="X73" s="17">
        <v>404.47616599999998</v>
      </c>
      <c r="Y73" s="17">
        <v>410.18139600000001</v>
      </c>
      <c r="Z73" s="17">
        <v>416.72271699999999</v>
      </c>
      <c r="AA73" s="17">
        <v>413.49603300000001</v>
      </c>
      <c r="AB73" s="17">
        <v>415.69680799999998</v>
      </c>
      <c r="AC73" s="17">
        <v>424.472351</v>
      </c>
      <c r="AD73" s="17">
        <v>427.28060900000003</v>
      </c>
      <c r="AE73" s="17">
        <v>430.79422</v>
      </c>
      <c r="AF73" s="17">
        <v>439.166901</v>
      </c>
      <c r="AG73" s="17">
        <v>443.573486</v>
      </c>
      <c r="AH73" s="17">
        <v>442.28643799999998</v>
      </c>
      <c r="AI73" s="17">
        <v>434.064728</v>
      </c>
      <c r="AJ73" s="17">
        <v>436.25103799999999</v>
      </c>
      <c r="AK73" s="17">
        <v>436.93060300000002</v>
      </c>
      <c r="AL73" s="17">
        <v>440.34930400000002</v>
      </c>
      <c r="AM73" s="7">
        <v>3.2184999999999998E-2</v>
      </c>
    </row>
    <row r="74" spans="1:39" ht="15" customHeight="1" x14ac:dyDescent="0.25">
      <c r="A74" s="46" t="s">
        <v>570</v>
      </c>
      <c r="B74" s="9" t="s">
        <v>571</v>
      </c>
      <c r="C74" s="17">
        <v>1944.434448</v>
      </c>
      <c r="D74" s="17">
        <v>2034.8070070000001</v>
      </c>
      <c r="E74" s="17">
        <v>2131.3395999999998</v>
      </c>
      <c r="F74" s="17">
        <v>2123.5573730000001</v>
      </c>
      <c r="G74" s="17">
        <v>2027.0920410000001</v>
      </c>
      <c r="H74" s="17">
        <v>1996.5345460000001</v>
      </c>
      <c r="I74" s="17">
        <v>2011.550659</v>
      </c>
      <c r="J74" s="17">
        <v>1972.533081</v>
      </c>
      <c r="K74" s="17">
        <v>1948.236328</v>
      </c>
      <c r="L74" s="17">
        <v>1994.705933</v>
      </c>
      <c r="M74" s="17">
        <v>1978.447144</v>
      </c>
      <c r="N74" s="17">
        <v>1941.047241</v>
      </c>
      <c r="O74" s="17">
        <v>1940.065186</v>
      </c>
      <c r="P74" s="17">
        <v>1965.7382809999999</v>
      </c>
      <c r="Q74" s="17">
        <v>1960.6429439999999</v>
      </c>
      <c r="R74" s="17">
        <v>1952.9461670000001</v>
      </c>
      <c r="S74" s="17">
        <v>1960.3029790000001</v>
      </c>
      <c r="T74" s="17">
        <v>1967.029419</v>
      </c>
      <c r="U74" s="17">
        <v>1991.318481</v>
      </c>
      <c r="V74" s="17">
        <v>2042.917236</v>
      </c>
      <c r="W74" s="17">
        <v>2061.5065920000002</v>
      </c>
      <c r="X74" s="17">
        <v>2044.8743899999999</v>
      </c>
      <c r="Y74" s="17">
        <v>2034.6517329999999</v>
      </c>
      <c r="Z74" s="17">
        <v>2023.791504</v>
      </c>
      <c r="AA74" s="17">
        <v>1973.2299800000001</v>
      </c>
      <c r="AB74" s="17">
        <v>1965.0146480000001</v>
      </c>
      <c r="AC74" s="17">
        <v>1981.08313</v>
      </c>
      <c r="AD74" s="17">
        <v>1979.4692379999999</v>
      </c>
      <c r="AE74" s="17">
        <v>1981.7146</v>
      </c>
      <c r="AF74" s="17">
        <v>2003.3481449999999</v>
      </c>
      <c r="AG74" s="17">
        <v>2022.778564</v>
      </c>
      <c r="AH74" s="17">
        <v>2034.6138920000001</v>
      </c>
      <c r="AI74" s="17">
        <v>2024.1461179999999</v>
      </c>
      <c r="AJ74" s="17">
        <v>2043.7769780000001</v>
      </c>
      <c r="AK74" s="17">
        <v>2069.2697750000002</v>
      </c>
      <c r="AL74" s="17">
        <v>2065.7341310000002</v>
      </c>
      <c r="AM74" s="7">
        <v>4.44E-4</v>
      </c>
    </row>
    <row r="75" spans="1:39" ht="15" customHeight="1" x14ac:dyDescent="0.25">
      <c r="A75" s="46" t="s">
        <v>572</v>
      </c>
      <c r="B75" s="9" t="s">
        <v>573</v>
      </c>
      <c r="C75" s="17">
        <v>138.303268</v>
      </c>
      <c r="D75" s="17">
        <v>84.296447999999998</v>
      </c>
      <c r="E75" s="17">
        <v>126.759308</v>
      </c>
      <c r="F75" s="17">
        <v>146.00592</v>
      </c>
      <c r="G75" s="17">
        <v>240.15593000000001</v>
      </c>
      <c r="H75" s="17">
        <v>335.91235399999999</v>
      </c>
      <c r="I75" s="17">
        <v>440.16784699999999</v>
      </c>
      <c r="J75" s="17">
        <v>544.84777799999995</v>
      </c>
      <c r="K75" s="17">
        <v>658.21276899999998</v>
      </c>
      <c r="L75" s="17">
        <v>754.43194600000004</v>
      </c>
      <c r="M75" s="17">
        <v>860.74121100000002</v>
      </c>
      <c r="N75" s="17">
        <v>863.20825200000002</v>
      </c>
      <c r="O75" s="17">
        <v>886.16570999999999</v>
      </c>
      <c r="P75" s="17">
        <v>895.46295199999997</v>
      </c>
      <c r="Q75" s="17">
        <v>903.83819600000004</v>
      </c>
      <c r="R75" s="17">
        <v>935.83471699999996</v>
      </c>
      <c r="S75" s="17">
        <v>944.84020999999996</v>
      </c>
      <c r="T75" s="17">
        <v>948.01959199999999</v>
      </c>
      <c r="U75" s="17">
        <v>966.41980000000001</v>
      </c>
      <c r="V75" s="17">
        <v>995.70971699999996</v>
      </c>
      <c r="W75" s="17">
        <v>1010.426514</v>
      </c>
      <c r="X75" s="17">
        <v>1026.021851</v>
      </c>
      <c r="Y75" s="17">
        <v>1040.963135</v>
      </c>
      <c r="Z75" s="17">
        <v>1055.7380370000001</v>
      </c>
      <c r="AA75" s="17">
        <v>1072.9361570000001</v>
      </c>
      <c r="AB75" s="17">
        <v>1098.4110109999999</v>
      </c>
      <c r="AC75" s="17">
        <v>1114.4626459999999</v>
      </c>
      <c r="AD75" s="17">
        <v>1126.056519</v>
      </c>
      <c r="AE75" s="17">
        <v>1139.322144</v>
      </c>
      <c r="AF75" s="17">
        <v>1160.085327</v>
      </c>
      <c r="AG75" s="17">
        <v>1171.200073</v>
      </c>
      <c r="AH75" s="17">
        <v>1185.548706</v>
      </c>
      <c r="AI75" s="17">
        <v>1197.046875</v>
      </c>
      <c r="AJ75" s="17">
        <v>1207.943726</v>
      </c>
      <c r="AK75" s="17">
        <v>1226.515991</v>
      </c>
      <c r="AL75" s="17">
        <v>1247.6007079999999</v>
      </c>
      <c r="AM75" s="7">
        <v>8.2478999999999997E-2</v>
      </c>
    </row>
    <row r="76" spans="1:39" ht="15" customHeight="1" x14ac:dyDescent="0.25">
      <c r="A76" s="46" t="s">
        <v>574</v>
      </c>
      <c r="B76" s="9" t="s">
        <v>575</v>
      </c>
      <c r="C76" s="17">
        <v>102.715683</v>
      </c>
      <c r="D76" s="17">
        <v>120.598663</v>
      </c>
      <c r="E76" s="17">
        <v>116.65554</v>
      </c>
      <c r="F76" s="17">
        <v>169.37190200000001</v>
      </c>
      <c r="G76" s="17">
        <v>219.795242</v>
      </c>
      <c r="H76" s="17">
        <v>270.62738000000002</v>
      </c>
      <c r="I76" s="17">
        <v>351.90905800000002</v>
      </c>
      <c r="J76" s="17">
        <v>420.346405</v>
      </c>
      <c r="K76" s="17">
        <v>450.65072600000002</v>
      </c>
      <c r="L76" s="17">
        <v>494.01299999999998</v>
      </c>
      <c r="M76" s="17">
        <v>536.87347399999999</v>
      </c>
      <c r="N76" s="17">
        <v>542.120544</v>
      </c>
      <c r="O76" s="17">
        <v>552.06890899999996</v>
      </c>
      <c r="P76" s="17">
        <v>551.31622300000004</v>
      </c>
      <c r="Q76" s="17">
        <v>548.72399900000005</v>
      </c>
      <c r="R76" s="17">
        <v>564.22851600000001</v>
      </c>
      <c r="S76" s="17">
        <v>572.688354</v>
      </c>
      <c r="T76" s="17">
        <v>574.72082499999999</v>
      </c>
      <c r="U76" s="17">
        <v>584.58252000000005</v>
      </c>
      <c r="V76" s="17">
        <v>600.72699</v>
      </c>
      <c r="W76" s="17">
        <v>608.12512200000003</v>
      </c>
      <c r="X76" s="17">
        <v>615.86566200000004</v>
      </c>
      <c r="Y76" s="17">
        <v>623.80468800000006</v>
      </c>
      <c r="Z76" s="17">
        <v>632.09741199999996</v>
      </c>
      <c r="AA76" s="17">
        <v>636.45648200000005</v>
      </c>
      <c r="AB76" s="17">
        <v>645.47351100000003</v>
      </c>
      <c r="AC76" s="17">
        <v>650.23168899999996</v>
      </c>
      <c r="AD76" s="17">
        <v>651.72460899999999</v>
      </c>
      <c r="AE76" s="17">
        <v>654.35455300000001</v>
      </c>
      <c r="AF76" s="17">
        <v>660.68261700000005</v>
      </c>
      <c r="AG76" s="17">
        <v>659.17059300000005</v>
      </c>
      <c r="AH76" s="17">
        <v>660.645081</v>
      </c>
      <c r="AI76" s="17">
        <v>663.01391599999999</v>
      </c>
      <c r="AJ76" s="17">
        <v>664.157104</v>
      </c>
      <c r="AK76" s="17">
        <v>668.33416699999998</v>
      </c>
      <c r="AL76" s="17">
        <v>674.66766399999995</v>
      </c>
      <c r="AM76" s="7">
        <v>5.1943999999999997E-2</v>
      </c>
    </row>
    <row r="77" spans="1:39" ht="15" customHeight="1" x14ac:dyDescent="0.25">
      <c r="A77" s="46" t="s">
        <v>576</v>
      </c>
      <c r="B77" s="9" t="s">
        <v>577</v>
      </c>
      <c r="C77" s="17">
        <v>383.524292</v>
      </c>
      <c r="D77" s="17">
        <v>366.69180299999999</v>
      </c>
      <c r="E77" s="17">
        <v>385.45742799999999</v>
      </c>
      <c r="F77" s="17">
        <v>434.78976399999999</v>
      </c>
      <c r="G77" s="17">
        <v>446.43499800000001</v>
      </c>
      <c r="H77" s="17">
        <v>472.20468099999999</v>
      </c>
      <c r="I77" s="17">
        <v>517.55883800000004</v>
      </c>
      <c r="J77" s="17">
        <v>537.37219200000004</v>
      </c>
      <c r="K77" s="17">
        <v>555.88061500000003</v>
      </c>
      <c r="L77" s="17">
        <v>577.85998500000005</v>
      </c>
      <c r="M77" s="17">
        <v>598.196594</v>
      </c>
      <c r="N77" s="17">
        <v>606.58093299999996</v>
      </c>
      <c r="O77" s="17">
        <v>625.59112500000003</v>
      </c>
      <c r="P77" s="17">
        <v>639.09136999999998</v>
      </c>
      <c r="Q77" s="17">
        <v>647.16058299999997</v>
      </c>
      <c r="R77" s="17">
        <v>661.46215800000004</v>
      </c>
      <c r="S77" s="17">
        <v>678.41272000000004</v>
      </c>
      <c r="T77" s="17">
        <v>692.51379399999996</v>
      </c>
      <c r="U77" s="17">
        <v>705.12261999999998</v>
      </c>
      <c r="V77" s="17">
        <v>723.95904499999995</v>
      </c>
      <c r="W77" s="17">
        <v>733.78582800000004</v>
      </c>
      <c r="X77" s="17">
        <v>748.05670199999997</v>
      </c>
      <c r="Y77" s="17">
        <v>760.01794400000006</v>
      </c>
      <c r="Z77" s="17">
        <v>772.65203899999995</v>
      </c>
      <c r="AA77" s="17">
        <v>772.66491699999995</v>
      </c>
      <c r="AB77" s="17">
        <v>779.07153300000004</v>
      </c>
      <c r="AC77" s="17">
        <v>791.06512499999997</v>
      </c>
      <c r="AD77" s="17">
        <v>791.191284</v>
      </c>
      <c r="AE77" s="17">
        <v>792.12304700000004</v>
      </c>
      <c r="AF77" s="17">
        <v>800.16778599999998</v>
      </c>
      <c r="AG77" s="17">
        <v>805.86193800000001</v>
      </c>
      <c r="AH77" s="17">
        <v>809.13629200000003</v>
      </c>
      <c r="AI77" s="17">
        <v>805.32574499999998</v>
      </c>
      <c r="AJ77" s="17">
        <v>807.83062700000005</v>
      </c>
      <c r="AK77" s="17">
        <v>815.37927200000001</v>
      </c>
      <c r="AL77" s="17">
        <v>818.43084699999997</v>
      </c>
      <c r="AM77" s="7">
        <v>2.3895E-2</v>
      </c>
    </row>
    <row r="78" spans="1:39" ht="15" customHeight="1" x14ac:dyDescent="0.25">
      <c r="A78" s="46" t="s">
        <v>578</v>
      </c>
      <c r="B78" s="9" t="s">
        <v>579</v>
      </c>
      <c r="C78" s="17">
        <v>117.89830000000001</v>
      </c>
      <c r="D78" s="17">
        <v>129.98121599999999</v>
      </c>
      <c r="E78" s="17">
        <v>139.92739900000001</v>
      </c>
      <c r="F78" s="17">
        <v>155.09577899999999</v>
      </c>
      <c r="G78" s="17">
        <v>155.03862000000001</v>
      </c>
      <c r="H78" s="17">
        <v>155.84123199999999</v>
      </c>
      <c r="I78" s="17">
        <v>161.22911099999999</v>
      </c>
      <c r="J78" s="17">
        <v>160.260513</v>
      </c>
      <c r="K78" s="17">
        <v>161.679382</v>
      </c>
      <c r="L78" s="17">
        <v>163.16982999999999</v>
      </c>
      <c r="M78" s="17">
        <v>160.26634200000001</v>
      </c>
      <c r="N78" s="17">
        <v>158.746399</v>
      </c>
      <c r="O78" s="17">
        <v>160.073837</v>
      </c>
      <c r="P78" s="17">
        <v>160.86142000000001</v>
      </c>
      <c r="Q78" s="17">
        <v>160.393021</v>
      </c>
      <c r="R78" s="17">
        <v>161.62634299999999</v>
      </c>
      <c r="S78" s="17">
        <v>161.74923699999999</v>
      </c>
      <c r="T78" s="17">
        <v>160.83833300000001</v>
      </c>
      <c r="U78" s="17">
        <v>161.770355</v>
      </c>
      <c r="V78" s="17">
        <v>164.108261</v>
      </c>
      <c r="W78" s="17">
        <v>164.46107499999999</v>
      </c>
      <c r="X78" s="17">
        <v>164.64035000000001</v>
      </c>
      <c r="Y78" s="17">
        <v>165.53192100000001</v>
      </c>
      <c r="Z78" s="17">
        <v>166.71005199999999</v>
      </c>
      <c r="AA78" s="17">
        <v>165.95352199999999</v>
      </c>
      <c r="AB78" s="17">
        <v>166.95352199999999</v>
      </c>
      <c r="AC78" s="17">
        <v>168.09728999999999</v>
      </c>
      <c r="AD78" s="17">
        <v>168.432526</v>
      </c>
      <c r="AE78" s="17">
        <v>169.06994599999999</v>
      </c>
      <c r="AF78" s="17">
        <v>170.881699</v>
      </c>
      <c r="AG78" s="17">
        <v>171.25427199999999</v>
      </c>
      <c r="AH78" s="17">
        <v>171.92172199999999</v>
      </c>
      <c r="AI78" s="17">
        <v>172.20568800000001</v>
      </c>
      <c r="AJ78" s="17">
        <v>173.256393</v>
      </c>
      <c r="AK78" s="17">
        <v>174.82086200000001</v>
      </c>
      <c r="AL78" s="17">
        <v>175.771286</v>
      </c>
      <c r="AM78" s="7">
        <v>8.9160000000000003E-3</v>
      </c>
    </row>
    <row r="79" spans="1:39" ht="15" customHeight="1" x14ac:dyDescent="0.25">
      <c r="A79" s="46" t="s">
        <v>580</v>
      </c>
      <c r="B79" s="9" t="s">
        <v>581</v>
      </c>
      <c r="C79" s="17">
        <v>3.2261310000000001</v>
      </c>
      <c r="D79" s="17">
        <v>4.2954629999999998</v>
      </c>
      <c r="E79" s="17">
        <v>4.8681789999999996</v>
      </c>
      <c r="F79" s="17">
        <v>10.645906999999999</v>
      </c>
      <c r="G79" s="17">
        <v>22.554293000000001</v>
      </c>
      <c r="H79" s="17">
        <v>35.813479999999998</v>
      </c>
      <c r="I79" s="17">
        <v>50.499507999999999</v>
      </c>
      <c r="J79" s="17">
        <v>63.035666999999997</v>
      </c>
      <c r="K79" s="17">
        <v>78.033493000000007</v>
      </c>
      <c r="L79" s="17">
        <v>89.873863</v>
      </c>
      <c r="M79" s="17">
        <v>98.898185999999995</v>
      </c>
      <c r="N79" s="17">
        <v>98.738067999999998</v>
      </c>
      <c r="O79" s="17">
        <v>100.214348</v>
      </c>
      <c r="P79" s="17">
        <v>99.214850999999996</v>
      </c>
      <c r="Q79" s="17">
        <v>98.478554000000003</v>
      </c>
      <c r="R79" s="17">
        <v>100.966194</v>
      </c>
      <c r="S79" s="17">
        <v>100.93103000000001</v>
      </c>
      <c r="T79" s="17">
        <v>99.388641000000007</v>
      </c>
      <c r="U79" s="17">
        <v>100.123779</v>
      </c>
      <c r="V79" s="17">
        <v>101.808876</v>
      </c>
      <c r="W79" s="17">
        <v>102.05059799999999</v>
      </c>
      <c r="X79" s="17">
        <v>101.934433</v>
      </c>
      <c r="Y79" s="17">
        <v>102.480194</v>
      </c>
      <c r="Z79" s="17">
        <v>103.082703</v>
      </c>
      <c r="AA79" s="17">
        <v>103.90815000000001</v>
      </c>
      <c r="AB79" s="17">
        <v>105.670357</v>
      </c>
      <c r="AC79" s="17">
        <v>106.403839</v>
      </c>
      <c r="AD79" s="17">
        <v>107.40727200000001</v>
      </c>
      <c r="AE79" s="17">
        <v>108.67137099999999</v>
      </c>
      <c r="AF79" s="17">
        <v>110.304642</v>
      </c>
      <c r="AG79" s="17">
        <v>109.921516</v>
      </c>
      <c r="AH79" s="17">
        <v>110.778046</v>
      </c>
      <c r="AI79" s="17">
        <v>112.815887</v>
      </c>
      <c r="AJ79" s="17">
        <v>113.94884500000001</v>
      </c>
      <c r="AK79" s="17">
        <v>115.37262699999999</v>
      </c>
      <c r="AL79" s="17">
        <v>117.90819500000001</v>
      </c>
      <c r="AM79" s="7">
        <v>0.102325</v>
      </c>
    </row>
    <row r="80" spans="1:39" ht="15" customHeight="1" x14ac:dyDescent="0.25">
      <c r="A80" s="46" t="s">
        <v>582</v>
      </c>
      <c r="B80" s="6" t="s">
        <v>583</v>
      </c>
      <c r="C80" s="19">
        <v>16282.100586</v>
      </c>
      <c r="D80" s="19">
        <v>16425.302734000001</v>
      </c>
      <c r="E80" s="19">
        <v>17053.939452999999</v>
      </c>
      <c r="F80" s="19">
        <v>16912.943359000001</v>
      </c>
      <c r="G80" s="19">
        <v>16318.357421999999</v>
      </c>
      <c r="H80" s="19">
        <v>16269.064453000001</v>
      </c>
      <c r="I80" s="19">
        <v>16539.451172000001</v>
      </c>
      <c r="J80" s="19">
        <v>16400.929688</v>
      </c>
      <c r="K80" s="19">
        <v>16278.500977</v>
      </c>
      <c r="L80" s="19">
        <v>16705.443359000001</v>
      </c>
      <c r="M80" s="19">
        <v>16700.863281000002</v>
      </c>
      <c r="N80" s="19">
        <v>16450.789062</v>
      </c>
      <c r="O80" s="19">
        <v>16568.851562</v>
      </c>
      <c r="P80" s="19">
        <v>16850.166015999999</v>
      </c>
      <c r="Q80" s="19">
        <v>16883.800781000002</v>
      </c>
      <c r="R80" s="19">
        <v>16848.710938</v>
      </c>
      <c r="S80" s="19">
        <v>16914.681640999999</v>
      </c>
      <c r="T80" s="19">
        <v>16980.033202999999</v>
      </c>
      <c r="U80" s="19">
        <v>17086.5</v>
      </c>
      <c r="V80" s="19">
        <v>17338.199218999998</v>
      </c>
      <c r="W80" s="19">
        <v>17404.179688</v>
      </c>
      <c r="X80" s="19">
        <v>17500.832031000002</v>
      </c>
      <c r="Y80" s="19">
        <v>17635.171875</v>
      </c>
      <c r="Z80" s="19">
        <v>17816.125</v>
      </c>
      <c r="AA80" s="19">
        <v>17641.199218999998</v>
      </c>
      <c r="AB80" s="19">
        <v>17664.386718999998</v>
      </c>
      <c r="AC80" s="19">
        <v>17841.273438</v>
      </c>
      <c r="AD80" s="19">
        <v>17845.236327999999</v>
      </c>
      <c r="AE80" s="19">
        <v>17877.271484000001</v>
      </c>
      <c r="AF80" s="19">
        <v>18085.240234000001</v>
      </c>
      <c r="AG80" s="19">
        <v>18276.121093999998</v>
      </c>
      <c r="AH80" s="19">
        <v>18385.279297000001</v>
      </c>
      <c r="AI80" s="19">
        <v>18289.714843999998</v>
      </c>
      <c r="AJ80" s="19">
        <v>18441.753906000002</v>
      </c>
      <c r="AK80" s="19">
        <v>18668.205077999999</v>
      </c>
      <c r="AL80" s="19">
        <v>18679.367188</v>
      </c>
      <c r="AM80" s="4">
        <v>3.7889999999999998E-3</v>
      </c>
    </row>
    <row r="82" spans="1:39" ht="15" customHeight="1" x14ac:dyDescent="0.25">
      <c r="A82" s="46" t="s">
        <v>584</v>
      </c>
      <c r="B82" s="9" t="s">
        <v>585</v>
      </c>
      <c r="C82" s="17">
        <v>677.61224400000003</v>
      </c>
      <c r="D82" s="17">
        <v>796.24475099999995</v>
      </c>
      <c r="E82" s="17">
        <v>839.97985800000004</v>
      </c>
      <c r="F82" s="17">
        <v>915.14502000000005</v>
      </c>
      <c r="G82" s="17">
        <v>1149.261841</v>
      </c>
      <c r="H82" s="17">
        <v>1373.4304199999999</v>
      </c>
      <c r="I82" s="17">
        <v>1926.9506839999999</v>
      </c>
      <c r="J82" s="17">
        <v>2175.26001</v>
      </c>
      <c r="K82" s="17">
        <v>2427.491211</v>
      </c>
      <c r="L82" s="17">
        <v>2857.138672</v>
      </c>
      <c r="M82" s="17">
        <v>3105.5913089999999</v>
      </c>
      <c r="N82" s="17">
        <v>3043.672607</v>
      </c>
      <c r="O82" s="17">
        <v>3066.7062989999999</v>
      </c>
      <c r="P82" s="17">
        <v>3120.6289059999999</v>
      </c>
      <c r="Q82" s="17">
        <v>3121.9448240000002</v>
      </c>
      <c r="R82" s="17">
        <v>3095.2609859999998</v>
      </c>
      <c r="S82" s="17">
        <v>3099.453857</v>
      </c>
      <c r="T82" s="17">
        <v>3107.7551269999999</v>
      </c>
      <c r="U82" s="17">
        <v>3120.015625</v>
      </c>
      <c r="V82" s="17">
        <v>3151.90625</v>
      </c>
      <c r="W82" s="17">
        <v>3158.76001</v>
      </c>
      <c r="X82" s="17">
        <v>3176.9704590000001</v>
      </c>
      <c r="Y82" s="17">
        <v>3207.431885</v>
      </c>
      <c r="Z82" s="17">
        <v>3247.1232909999999</v>
      </c>
      <c r="AA82" s="17">
        <v>3211.9101559999999</v>
      </c>
      <c r="AB82" s="17">
        <v>3207.3671880000002</v>
      </c>
      <c r="AC82" s="17">
        <v>3235.4670409999999</v>
      </c>
      <c r="AD82" s="17">
        <v>3232.78125</v>
      </c>
      <c r="AE82" s="17">
        <v>3234.796875</v>
      </c>
      <c r="AF82" s="17">
        <v>3270.7639159999999</v>
      </c>
      <c r="AG82" s="17">
        <v>3309.5778810000002</v>
      </c>
      <c r="AH82" s="17">
        <v>3329.744385</v>
      </c>
      <c r="AI82" s="17">
        <v>3307.344971</v>
      </c>
      <c r="AJ82" s="17">
        <v>3338.2116700000001</v>
      </c>
      <c r="AK82" s="17">
        <v>3380.6176759999998</v>
      </c>
      <c r="AL82" s="17">
        <v>3373.967529</v>
      </c>
      <c r="AM82" s="7">
        <v>4.3382999999999998E-2</v>
      </c>
    </row>
    <row r="83" spans="1:39" ht="15" customHeight="1" x14ac:dyDescent="0.25">
      <c r="A83" s="46" t="s">
        <v>586</v>
      </c>
      <c r="B83" s="9" t="s">
        <v>587</v>
      </c>
      <c r="C83" s="17">
        <v>13.209759999999999</v>
      </c>
      <c r="D83" s="17">
        <v>7.176895</v>
      </c>
      <c r="E83" s="17">
        <v>9.3536990000000007</v>
      </c>
      <c r="F83" s="17">
        <v>10.479889</v>
      </c>
      <c r="G83" s="17">
        <v>15.469117000000001</v>
      </c>
      <c r="H83" s="17">
        <v>21.573153000000001</v>
      </c>
      <c r="I83" s="17">
        <v>34.322605000000003</v>
      </c>
      <c r="J83" s="17">
        <v>44.664893999999997</v>
      </c>
      <c r="K83" s="17">
        <v>54.838389999999997</v>
      </c>
      <c r="L83" s="17">
        <v>69.999618999999996</v>
      </c>
      <c r="M83" s="17">
        <v>79.611785999999995</v>
      </c>
      <c r="N83" s="17">
        <v>81.571724000000003</v>
      </c>
      <c r="O83" s="17">
        <v>85.867087999999995</v>
      </c>
      <c r="P83" s="17">
        <v>91.373847999999995</v>
      </c>
      <c r="Q83" s="17">
        <v>94.275176999999999</v>
      </c>
      <c r="R83" s="17">
        <v>95.716239999999999</v>
      </c>
      <c r="S83" s="17">
        <v>96.085166999999998</v>
      </c>
      <c r="T83" s="17">
        <v>96.373588999999996</v>
      </c>
      <c r="U83" s="17">
        <v>96.575667999999993</v>
      </c>
      <c r="V83" s="17">
        <v>99.042548999999994</v>
      </c>
      <c r="W83" s="17">
        <v>99.268112000000002</v>
      </c>
      <c r="X83" s="17">
        <v>100.18750799999999</v>
      </c>
      <c r="Y83" s="17">
        <v>101.833382</v>
      </c>
      <c r="Z83" s="17">
        <v>103.595184</v>
      </c>
      <c r="AA83" s="17">
        <v>102.909744</v>
      </c>
      <c r="AB83" s="17">
        <v>103.563934</v>
      </c>
      <c r="AC83" s="17">
        <v>105.83425099999999</v>
      </c>
      <c r="AD83" s="17">
        <v>106.605782</v>
      </c>
      <c r="AE83" s="17">
        <v>107.54331999999999</v>
      </c>
      <c r="AF83" s="17">
        <v>109.662109</v>
      </c>
      <c r="AG83" s="17">
        <v>110.78836800000001</v>
      </c>
      <c r="AH83" s="17">
        <v>110.482719</v>
      </c>
      <c r="AI83" s="17">
        <v>108.39260899999999</v>
      </c>
      <c r="AJ83" s="17">
        <v>108.98841899999999</v>
      </c>
      <c r="AK83" s="17">
        <v>109.149742</v>
      </c>
      <c r="AL83" s="17">
        <v>110.010147</v>
      </c>
      <c r="AM83" s="7">
        <v>8.3596000000000004E-2</v>
      </c>
    </row>
    <row r="85" spans="1:39" ht="15" customHeight="1" x14ac:dyDescent="0.25">
      <c r="A85" s="46" t="s">
        <v>588</v>
      </c>
      <c r="B85" s="6" t="s">
        <v>589</v>
      </c>
      <c r="C85" s="19">
        <v>3588.9794919999999</v>
      </c>
      <c r="D85" s="19">
        <v>3686.8984380000002</v>
      </c>
      <c r="E85" s="19">
        <v>3927.9736330000001</v>
      </c>
      <c r="F85" s="19">
        <v>4135.9628910000001</v>
      </c>
      <c r="G85" s="19">
        <v>4474.4169920000004</v>
      </c>
      <c r="H85" s="19">
        <v>4871.7060549999997</v>
      </c>
      <c r="I85" s="19">
        <v>5713.5029299999997</v>
      </c>
      <c r="J85" s="19">
        <v>6144.5869140000004</v>
      </c>
      <c r="K85" s="19">
        <v>6562.7236329999996</v>
      </c>
      <c r="L85" s="19">
        <v>7234.8701170000004</v>
      </c>
      <c r="M85" s="19">
        <v>7653.794922</v>
      </c>
      <c r="N85" s="19">
        <v>7578.716797</v>
      </c>
      <c r="O85" s="19">
        <v>7673.716797</v>
      </c>
      <c r="P85" s="19">
        <v>7798.8496089999999</v>
      </c>
      <c r="Q85" s="19">
        <v>7820.8037109999996</v>
      </c>
      <c r="R85" s="19">
        <v>7858.9736329999996</v>
      </c>
      <c r="S85" s="19">
        <v>7906.7597660000001</v>
      </c>
      <c r="T85" s="19">
        <v>7940.1201170000004</v>
      </c>
      <c r="U85" s="19">
        <v>8019.6777339999999</v>
      </c>
      <c r="V85" s="19">
        <v>8181.6005859999996</v>
      </c>
      <c r="W85" s="19">
        <v>8239.9892579999996</v>
      </c>
      <c r="X85" s="19">
        <v>8282.8408199999994</v>
      </c>
      <c r="Y85" s="19">
        <v>8345.0625</v>
      </c>
      <c r="Z85" s="19">
        <v>8417.9179690000001</v>
      </c>
      <c r="AA85" s="19">
        <v>8350.5566409999992</v>
      </c>
      <c r="AB85" s="19">
        <v>8383.6572269999997</v>
      </c>
      <c r="AC85" s="19">
        <v>8471.2841800000006</v>
      </c>
      <c r="AD85" s="19">
        <v>8484.34375</v>
      </c>
      <c r="AE85" s="19">
        <v>8510.8476559999999</v>
      </c>
      <c r="AF85" s="19">
        <v>8615.4023440000001</v>
      </c>
      <c r="AG85" s="19">
        <v>8693.3369139999995</v>
      </c>
      <c r="AH85" s="19">
        <v>8744.6728519999997</v>
      </c>
      <c r="AI85" s="19">
        <v>8715.9648440000001</v>
      </c>
      <c r="AJ85" s="19">
        <v>8785.3740230000003</v>
      </c>
      <c r="AK85" s="19">
        <v>8887.2412110000005</v>
      </c>
      <c r="AL85" s="19">
        <v>8914.4287110000005</v>
      </c>
      <c r="AM85" s="4">
        <v>2.6307000000000001E-2</v>
      </c>
    </row>
    <row r="86" spans="1:39" ht="15" customHeight="1" thickBot="1" x14ac:dyDescent="0.3"/>
    <row r="87" spans="1:39" ht="15" customHeight="1" x14ac:dyDescent="0.25">
      <c r="B87" s="50" t="s">
        <v>590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</row>
    <row r="88" spans="1:39" ht="15" customHeight="1" x14ac:dyDescent="0.25">
      <c r="B88" s="48" t="s">
        <v>591</v>
      </c>
    </row>
    <row r="89" spans="1:39" ht="15" customHeight="1" x14ac:dyDescent="0.25">
      <c r="B89" s="48" t="s">
        <v>25</v>
      </c>
    </row>
    <row r="90" spans="1:39" ht="15" customHeight="1" x14ac:dyDescent="0.25">
      <c r="B90" s="48" t="s">
        <v>592</v>
      </c>
    </row>
    <row r="91" spans="1:39" ht="15" customHeight="1" x14ac:dyDescent="0.25">
      <c r="B91" s="48" t="s">
        <v>593</v>
      </c>
    </row>
    <row r="92" spans="1:39" ht="15" customHeight="1" x14ac:dyDescent="0.25">
      <c r="B92" s="48" t="s">
        <v>24</v>
      </c>
    </row>
    <row r="93" spans="1:39" ht="15" customHeight="1" x14ac:dyDescent="0.25">
      <c r="B93" s="48" t="s">
        <v>23</v>
      </c>
    </row>
    <row r="94" spans="1:39" ht="15" customHeight="1" x14ac:dyDescent="0.25">
      <c r="B94" s="48" t="s">
        <v>594</v>
      </c>
    </row>
    <row r="95" spans="1:39" ht="15" customHeight="1" x14ac:dyDescent="0.25">
      <c r="B95" s="48" t="s">
        <v>595</v>
      </c>
    </row>
    <row r="96" spans="1:39" ht="15" customHeight="1" x14ac:dyDescent="0.25">
      <c r="B96" s="48" t="s">
        <v>596</v>
      </c>
    </row>
    <row r="97" spans="2:2" ht="15" customHeight="1" x14ac:dyDescent="0.25">
      <c r="B97" s="48" t="s">
        <v>597</v>
      </c>
    </row>
  </sheetData>
  <mergeCells count="1">
    <mergeCell ref="B87:AM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F19" sqref="F19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Data!I74</f>
        <v>0</v>
      </c>
      <c r="C2">
        <f>Data!J74</f>
        <v>0</v>
      </c>
      <c r="D2">
        <f>Data!K74</f>
        <v>0</v>
      </c>
      <c r="E2">
        <f>Data!L74</f>
        <v>0</v>
      </c>
      <c r="F2">
        <f>Data!M74</f>
        <v>0</v>
      </c>
      <c r="G2">
        <f>Data!N74</f>
        <v>0</v>
      </c>
      <c r="H2">
        <f>Data!O74</f>
        <v>0</v>
      </c>
      <c r="I2">
        <f>Data!P74</f>
        <v>0</v>
      </c>
      <c r="J2">
        <f>Data!Q74</f>
        <v>0</v>
      </c>
      <c r="K2">
        <f>Data!R74</f>
        <v>0</v>
      </c>
      <c r="L2">
        <f>Data!S74</f>
        <v>0</v>
      </c>
      <c r="M2">
        <f>Data!T74</f>
        <v>0</v>
      </c>
      <c r="N2">
        <f>Data!U74</f>
        <v>0</v>
      </c>
      <c r="O2">
        <f>Data!V74</f>
        <v>0</v>
      </c>
      <c r="P2">
        <f>Data!W74</f>
        <v>0</v>
      </c>
      <c r="Q2">
        <f>Data!X74</f>
        <v>0</v>
      </c>
      <c r="R2">
        <f>Data!Y74</f>
        <v>0</v>
      </c>
      <c r="S2">
        <f>Data!Z74</f>
        <v>0</v>
      </c>
      <c r="T2">
        <f>Data!AA74</f>
        <v>0</v>
      </c>
      <c r="U2">
        <f>Data!AB74</f>
        <v>0</v>
      </c>
      <c r="V2">
        <f>Data!AC74</f>
        <v>0</v>
      </c>
      <c r="W2">
        <f>Data!AD74</f>
        <v>0</v>
      </c>
      <c r="X2">
        <f>Data!AE74</f>
        <v>0</v>
      </c>
      <c r="Y2">
        <f>Data!AF74</f>
        <v>0</v>
      </c>
      <c r="Z2">
        <f>Data!AG74</f>
        <v>0</v>
      </c>
      <c r="AA2">
        <f>Data!AH74</f>
        <v>0</v>
      </c>
      <c r="AB2">
        <f>Data!AI74</f>
        <v>0</v>
      </c>
      <c r="AC2">
        <f>Data!AJ74</f>
        <v>0</v>
      </c>
      <c r="AD2">
        <f>Data!AK74</f>
        <v>0</v>
      </c>
      <c r="AE2">
        <f>Data!AL74</f>
        <v>0</v>
      </c>
      <c r="AF2">
        <f>Data!AM74</f>
        <v>0</v>
      </c>
      <c r="AG2">
        <f>Data!AN74</f>
        <v>0</v>
      </c>
      <c r="AH2">
        <f>Data!AO74</f>
        <v>0</v>
      </c>
      <c r="AI2">
        <f>Data!AP74</f>
        <v>0</v>
      </c>
    </row>
    <row r="3" spans="1:35" x14ac:dyDescent="0.25">
      <c r="A3" t="s">
        <v>3</v>
      </c>
      <c r="B3">
        <f>Data!I75</f>
        <v>0</v>
      </c>
      <c r="C3">
        <f>Data!J75</f>
        <v>0</v>
      </c>
      <c r="D3">
        <f>Data!K75</f>
        <v>0</v>
      </c>
      <c r="E3">
        <f>Data!L75</f>
        <v>0</v>
      </c>
      <c r="F3">
        <f>Data!M75</f>
        <v>0</v>
      </c>
      <c r="G3">
        <f>Data!N75</f>
        <v>0</v>
      </c>
      <c r="H3">
        <f>Data!O75</f>
        <v>0</v>
      </c>
      <c r="I3">
        <f>Data!P75</f>
        <v>0</v>
      </c>
      <c r="J3">
        <f>Data!Q75</f>
        <v>0</v>
      </c>
      <c r="K3">
        <f>Data!R75</f>
        <v>0</v>
      </c>
      <c r="L3">
        <f>Data!S75</f>
        <v>0</v>
      </c>
      <c r="M3">
        <f>Data!T75</f>
        <v>0</v>
      </c>
      <c r="N3">
        <f>Data!U75</f>
        <v>0</v>
      </c>
      <c r="O3">
        <f>Data!V75</f>
        <v>0</v>
      </c>
      <c r="P3">
        <f>Data!W75</f>
        <v>0</v>
      </c>
      <c r="Q3">
        <f>Data!X75</f>
        <v>0</v>
      </c>
      <c r="R3">
        <f>Data!Y75</f>
        <v>0</v>
      </c>
      <c r="S3">
        <f>Data!Z75</f>
        <v>0</v>
      </c>
      <c r="T3">
        <f>Data!AA75</f>
        <v>0</v>
      </c>
      <c r="U3">
        <f>Data!AB75</f>
        <v>0</v>
      </c>
      <c r="V3">
        <f>Data!AC75</f>
        <v>0</v>
      </c>
      <c r="W3">
        <f>Data!AD75</f>
        <v>0</v>
      </c>
      <c r="X3">
        <f>Data!AE75</f>
        <v>0</v>
      </c>
      <c r="Y3">
        <f>Data!AF75</f>
        <v>0</v>
      </c>
      <c r="Z3">
        <f>Data!AG75</f>
        <v>0</v>
      </c>
      <c r="AA3">
        <f>Data!AH75</f>
        <v>0</v>
      </c>
      <c r="AB3">
        <f>Data!AI75</f>
        <v>0</v>
      </c>
      <c r="AC3">
        <f>Data!AJ75</f>
        <v>0</v>
      </c>
      <c r="AD3">
        <f>Data!AK75</f>
        <v>0</v>
      </c>
      <c r="AE3">
        <f>Data!AL75</f>
        <v>0</v>
      </c>
      <c r="AF3">
        <f>Data!AM75</f>
        <v>0</v>
      </c>
      <c r="AG3">
        <f>Data!AN75</f>
        <v>0</v>
      </c>
      <c r="AH3">
        <f>Data!AO75</f>
        <v>0</v>
      </c>
      <c r="AI3">
        <f>Data!AP75</f>
        <v>0</v>
      </c>
    </row>
    <row r="4" spans="1:35" x14ac:dyDescent="0.25">
      <c r="A4" t="s">
        <v>4</v>
      </c>
      <c r="B4">
        <f>Data!I76</f>
        <v>0</v>
      </c>
      <c r="C4">
        <f>Data!J76</f>
        <v>0</v>
      </c>
      <c r="D4">
        <f>Data!K76</f>
        <v>0</v>
      </c>
      <c r="E4">
        <f>Data!L76</f>
        <v>0</v>
      </c>
      <c r="F4">
        <f>Data!M76</f>
        <v>0</v>
      </c>
      <c r="G4">
        <f>Data!N76</f>
        <v>0</v>
      </c>
      <c r="H4">
        <f>Data!O76</f>
        <v>0</v>
      </c>
      <c r="I4">
        <f>Data!P76</f>
        <v>0</v>
      </c>
      <c r="J4">
        <f>Data!Q76</f>
        <v>0</v>
      </c>
      <c r="K4">
        <f>Data!R76</f>
        <v>0</v>
      </c>
      <c r="L4">
        <f>Data!S76</f>
        <v>0</v>
      </c>
      <c r="M4">
        <f>Data!T76</f>
        <v>0</v>
      </c>
      <c r="N4">
        <f>Data!U76</f>
        <v>0</v>
      </c>
      <c r="O4">
        <f>Data!V76</f>
        <v>0</v>
      </c>
      <c r="P4">
        <f>Data!W76</f>
        <v>0</v>
      </c>
      <c r="Q4">
        <f>Data!X76</f>
        <v>0</v>
      </c>
      <c r="R4">
        <f>Data!Y76</f>
        <v>0</v>
      </c>
      <c r="S4">
        <f>Data!Z76</f>
        <v>0</v>
      </c>
      <c r="T4">
        <f>Data!AA76</f>
        <v>0</v>
      </c>
      <c r="U4">
        <f>Data!AB76</f>
        <v>0</v>
      </c>
      <c r="V4">
        <f>Data!AC76</f>
        <v>0</v>
      </c>
      <c r="W4">
        <f>Data!AD76</f>
        <v>0</v>
      </c>
      <c r="X4">
        <f>Data!AE76</f>
        <v>0</v>
      </c>
      <c r="Y4">
        <f>Data!AF76</f>
        <v>0</v>
      </c>
      <c r="Z4">
        <f>Data!AG76</f>
        <v>0</v>
      </c>
      <c r="AA4">
        <f>Data!AH76</f>
        <v>0</v>
      </c>
      <c r="AB4">
        <f>Data!AI76</f>
        <v>0</v>
      </c>
      <c r="AC4">
        <f>Data!AJ76</f>
        <v>0</v>
      </c>
      <c r="AD4">
        <f>Data!AK76</f>
        <v>0</v>
      </c>
      <c r="AE4">
        <f>Data!AL76</f>
        <v>0</v>
      </c>
      <c r="AF4">
        <f>Data!AM76</f>
        <v>0</v>
      </c>
      <c r="AG4">
        <f>Data!AN76</f>
        <v>0</v>
      </c>
      <c r="AH4">
        <f>Data!AO76</f>
        <v>0</v>
      </c>
      <c r="AI4">
        <f>Data!AP76</f>
        <v>0</v>
      </c>
    </row>
    <row r="5" spans="1:35" x14ac:dyDescent="0.25">
      <c r="A5" t="s">
        <v>5</v>
      </c>
      <c r="B5">
        <f>Data!I77</f>
        <v>0</v>
      </c>
      <c r="C5">
        <f>Data!J77</f>
        <v>0</v>
      </c>
      <c r="D5">
        <f>Data!K77</f>
        <v>0</v>
      </c>
      <c r="E5">
        <f>Data!L77</f>
        <v>0</v>
      </c>
      <c r="F5">
        <f>Data!M77</f>
        <v>0</v>
      </c>
      <c r="G5">
        <f>Data!N77</f>
        <v>0</v>
      </c>
      <c r="H5">
        <f>Data!O77</f>
        <v>0</v>
      </c>
      <c r="I5">
        <f>Data!P77</f>
        <v>0</v>
      </c>
      <c r="J5">
        <f>Data!Q77</f>
        <v>0</v>
      </c>
      <c r="K5">
        <f>Data!R77</f>
        <v>0</v>
      </c>
      <c r="L5">
        <f>Data!S77</f>
        <v>0</v>
      </c>
      <c r="M5">
        <f>Data!T77</f>
        <v>0</v>
      </c>
      <c r="N5">
        <f>Data!U77</f>
        <v>0</v>
      </c>
      <c r="O5">
        <f>Data!V77</f>
        <v>0</v>
      </c>
      <c r="P5">
        <f>Data!W77</f>
        <v>0</v>
      </c>
      <c r="Q5">
        <f>Data!X77</f>
        <v>0</v>
      </c>
      <c r="R5">
        <f>Data!Y77</f>
        <v>0</v>
      </c>
      <c r="S5">
        <f>Data!Z77</f>
        <v>0</v>
      </c>
      <c r="T5">
        <f>Data!AA77</f>
        <v>0</v>
      </c>
      <c r="U5">
        <f>Data!AB77</f>
        <v>0</v>
      </c>
      <c r="V5">
        <f>Data!AC77</f>
        <v>0</v>
      </c>
      <c r="W5">
        <f>Data!AD77</f>
        <v>0</v>
      </c>
      <c r="X5">
        <f>Data!AE77</f>
        <v>0</v>
      </c>
      <c r="Y5">
        <f>Data!AF77</f>
        <v>0</v>
      </c>
      <c r="Z5">
        <f>Data!AG77</f>
        <v>0</v>
      </c>
      <c r="AA5">
        <f>Data!AH77</f>
        <v>0</v>
      </c>
      <c r="AB5">
        <f>Data!AI77</f>
        <v>0</v>
      </c>
      <c r="AC5">
        <f>Data!AJ77</f>
        <v>0</v>
      </c>
      <c r="AD5">
        <f>Data!AK77</f>
        <v>0</v>
      </c>
      <c r="AE5">
        <f>Data!AL77</f>
        <v>0</v>
      </c>
      <c r="AF5">
        <f>Data!AM77</f>
        <v>0</v>
      </c>
      <c r="AG5">
        <f>Data!AN77</f>
        <v>0</v>
      </c>
      <c r="AH5">
        <f>Data!AO77</f>
        <v>0</v>
      </c>
      <c r="AI5">
        <f>Data!AP77</f>
        <v>0</v>
      </c>
    </row>
    <row r="6" spans="1:35" x14ac:dyDescent="0.25">
      <c r="A6" t="s">
        <v>6</v>
      </c>
      <c r="B6">
        <f>Data!I78</f>
        <v>0</v>
      </c>
      <c r="C6">
        <f>Data!J78</f>
        <v>0</v>
      </c>
      <c r="D6">
        <f>Data!K78</f>
        <v>0</v>
      </c>
      <c r="E6">
        <f>Data!L78</f>
        <v>0</v>
      </c>
      <c r="F6">
        <f>Data!M78</f>
        <v>0</v>
      </c>
      <c r="G6">
        <f>Data!N78</f>
        <v>0</v>
      </c>
      <c r="H6">
        <f>Data!O78</f>
        <v>0</v>
      </c>
      <c r="I6">
        <f>Data!P78</f>
        <v>0</v>
      </c>
      <c r="J6">
        <f>Data!Q78</f>
        <v>0</v>
      </c>
      <c r="K6">
        <f>Data!R78</f>
        <v>0</v>
      </c>
      <c r="L6">
        <f>Data!S78</f>
        <v>0</v>
      </c>
      <c r="M6">
        <f>Data!T78</f>
        <v>0</v>
      </c>
      <c r="N6">
        <f>Data!U78</f>
        <v>0</v>
      </c>
      <c r="O6">
        <f>Data!V78</f>
        <v>0</v>
      </c>
      <c r="P6">
        <f>Data!W78</f>
        <v>0</v>
      </c>
      <c r="Q6">
        <f>Data!X78</f>
        <v>0</v>
      </c>
      <c r="R6">
        <f>Data!Y78</f>
        <v>0</v>
      </c>
      <c r="S6">
        <f>Data!Z78</f>
        <v>0</v>
      </c>
      <c r="T6">
        <f>Data!AA78</f>
        <v>0</v>
      </c>
      <c r="U6">
        <f>Data!AB78</f>
        <v>0</v>
      </c>
      <c r="V6">
        <f>Data!AC78</f>
        <v>0</v>
      </c>
      <c r="W6">
        <f>Data!AD78</f>
        <v>0</v>
      </c>
      <c r="X6">
        <f>Data!AE78</f>
        <v>0</v>
      </c>
      <c r="Y6">
        <f>Data!AF78</f>
        <v>0</v>
      </c>
      <c r="Z6">
        <f>Data!AG78</f>
        <v>0</v>
      </c>
      <c r="AA6">
        <f>Data!AH78</f>
        <v>0</v>
      </c>
      <c r="AB6">
        <f>Data!AI78</f>
        <v>0</v>
      </c>
      <c r="AC6">
        <f>Data!AJ78</f>
        <v>0</v>
      </c>
      <c r="AD6">
        <f>Data!AK78</f>
        <v>0</v>
      </c>
      <c r="AE6">
        <f>Data!AL78</f>
        <v>0</v>
      </c>
      <c r="AF6">
        <f>Data!AM78</f>
        <v>0</v>
      </c>
      <c r="AG6">
        <f>Data!AN78</f>
        <v>0</v>
      </c>
      <c r="AH6">
        <f>Data!AO78</f>
        <v>0</v>
      </c>
      <c r="AI6">
        <f>Data!AP78</f>
        <v>0</v>
      </c>
    </row>
    <row r="7" spans="1:35" x14ac:dyDescent="0.25">
      <c r="A7" t="s">
        <v>7</v>
      </c>
      <c r="B7">
        <f>Data!I79</f>
        <v>0</v>
      </c>
      <c r="C7">
        <f>Data!J79</f>
        <v>0</v>
      </c>
      <c r="D7">
        <f>Data!K79</f>
        <v>0</v>
      </c>
      <c r="E7">
        <f>Data!L79</f>
        <v>0</v>
      </c>
      <c r="F7">
        <f>Data!M79</f>
        <v>0</v>
      </c>
      <c r="G7">
        <f>Data!N79</f>
        <v>0</v>
      </c>
      <c r="H7">
        <f>Data!O79</f>
        <v>0</v>
      </c>
      <c r="I7">
        <f>Data!P79</f>
        <v>0</v>
      </c>
      <c r="J7">
        <f>Data!Q79</f>
        <v>0</v>
      </c>
      <c r="K7">
        <f>Data!R79</f>
        <v>0</v>
      </c>
      <c r="L7">
        <f>Data!S79</f>
        <v>0</v>
      </c>
      <c r="M7">
        <f>Data!T79</f>
        <v>0</v>
      </c>
      <c r="N7">
        <f>Data!U79</f>
        <v>0</v>
      </c>
      <c r="O7">
        <f>Data!V79</f>
        <v>0</v>
      </c>
      <c r="P7">
        <f>Data!W79</f>
        <v>0</v>
      </c>
      <c r="Q7">
        <f>Data!X79</f>
        <v>0</v>
      </c>
      <c r="R7">
        <f>Data!Y79</f>
        <v>0</v>
      </c>
      <c r="S7">
        <f>Data!Z79</f>
        <v>0</v>
      </c>
      <c r="T7">
        <f>Data!AA79</f>
        <v>0</v>
      </c>
      <c r="U7">
        <f>Data!AB79</f>
        <v>0</v>
      </c>
      <c r="V7">
        <f>Data!AC79</f>
        <v>0</v>
      </c>
      <c r="W7">
        <f>Data!AD79</f>
        <v>0</v>
      </c>
      <c r="X7">
        <f>Data!AE79</f>
        <v>0</v>
      </c>
      <c r="Y7">
        <f>Data!AF79</f>
        <v>0</v>
      </c>
      <c r="Z7">
        <f>Data!AG79</f>
        <v>0</v>
      </c>
      <c r="AA7">
        <f>Data!AH79</f>
        <v>0</v>
      </c>
      <c r="AB7">
        <f>Data!AI79</f>
        <v>0</v>
      </c>
      <c r="AC7">
        <f>Data!AJ79</f>
        <v>0</v>
      </c>
      <c r="AD7">
        <f>Data!AK79</f>
        <v>0</v>
      </c>
      <c r="AE7">
        <f>Data!AL79</f>
        <v>0</v>
      </c>
      <c r="AF7">
        <f>Data!AM79</f>
        <v>0</v>
      </c>
      <c r="AG7">
        <f>Data!AN79</f>
        <v>0</v>
      </c>
      <c r="AH7">
        <f>Data!AO79</f>
        <v>0</v>
      </c>
      <c r="AI7">
        <f>Data!AP79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4" sqref="B34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8" ht="15" customHeight="1" thickBot="1" x14ac:dyDescent="0.3">
      <c r="B1" s="11" t="s">
        <v>482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8" ht="15" customHeight="1" thickTop="1" x14ac:dyDescent="0.25"/>
    <row r="3" spans="1:38" ht="15" customHeight="1" x14ac:dyDescent="0.25">
      <c r="C3" s="45" t="s">
        <v>104</v>
      </c>
      <c r="D3" s="45" t="s">
        <v>483</v>
      </c>
      <c r="E3" s="45"/>
      <c r="F3" s="45"/>
      <c r="G3" s="45"/>
    </row>
    <row r="4" spans="1:38" ht="15" customHeight="1" x14ac:dyDescent="0.25">
      <c r="C4" s="45" t="s">
        <v>103</v>
      </c>
      <c r="D4" s="45" t="s">
        <v>484</v>
      </c>
      <c r="E4" s="45"/>
      <c r="F4" s="45"/>
      <c r="G4" s="45" t="s">
        <v>102</v>
      </c>
    </row>
    <row r="5" spans="1:38" ht="15" customHeight="1" x14ac:dyDescent="0.25">
      <c r="C5" s="45" t="s">
        <v>101</v>
      </c>
      <c r="D5" s="45" t="s">
        <v>485</v>
      </c>
      <c r="E5" s="45"/>
      <c r="F5" s="45"/>
      <c r="G5" s="45"/>
    </row>
    <row r="6" spans="1:38" ht="15" customHeight="1" x14ac:dyDescent="0.25">
      <c r="C6" s="45" t="s">
        <v>100</v>
      </c>
      <c r="D6" s="45"/>
      <c r="E6" s="45" t="s">
        <v>486</v>
      </c>
      <c r="F6" s="45"/>
      <c r="G6" s="45"/>
    </row>
    <row r="10" spans="1:38" ht="15" customHeight="1" x14ac:dyDescent="0.25">
      <c r="A10" s="46" t="s">
        <v>99</v>
      </c>
      <c r="B10" s="12" t="s">
        <v>98</v>
      </c>
    </row>
    <row r="11" spans="1:38" ht="15" customHeight="1" x14ac:dyDescent="0.25">
      <c r="B11" s="11" t="s">
        <v>97</v>
      </c>
    </row>
    <row r="12" spans="1:38" ht="15" customHeight="1" x14ac:dyDescent="0.25">
      <c r="B12" s="11" t="s">
        <v>96</v>
      </c>
      <c r="C12" s="47" t="s">
        <v>96</v>
      </c>
      <c r="D12" s="47" t="s">
        <v>96</v>
      </c>
      <c r="E12" s="47" t="s">
        <v>96</v>
      </c>
      <c r="F12" s="47" t="s">
        <v>96</v>
      </c>
      <c r="G12" s="47" t="s">
        <v>96</v>
      </c>
      <c r="H12" s="47" t="s">
        <v>96</v>
      </c>
      <c r="I12" s="47" t="s">
        <v>96</v>
      </c>
      <c r="J12" s="47" t="s">
        <v>96</v>
      </c>
      <c r="K12" s="47" t="s">
        <v>96</v>
      </c>
      <c r="L12" s="47" t="s">
        <v>96</v>
      </c>
      <c r="M12" s="47" t="s">
        <v>96</v>
      </c>
      <c r="N12" s="47" t="s">
        <v>96</v>
      </c>
      <c r="O12" s="47" t="s">
        <v>96</v>
      </c>
      <c r="P12" s="47" t="s">
        <v>96</v>
      </c>
      <c r="Q12" s="47" t="s">
        <v>96</v>
      </c>
      <c r="R12" s="47" t="s">
        <v>96</v>
      </c>
      <c r="S12" s="47" t="s">
        <v>96</v>
      </c>
      <c r="T12" s="47" t="s">
        <v>96</v>
      </c>
      <c r="U12" s="47" t="s">
        <v>96</v>
      </c>
      <c r="V12" s="47" t="s">
        <v>96</v>
      </c>
      <c r="W12" s="47" t="s">
        <v>96</v>
      </c>
      <c r="X12" s="47" t="s">
        <v>96</v>
      </c>
      <c r="Y12" s="47" t="s">
        <v>96</v>
      </c>
      <c r="Z12" s="47" t="s">
        <v>96</v>
      </c>
      <c r="AA12" s="47" t="s">
        <v>96</v>
      </c>
      <c r="AB12" s="47" t="s">
        <v>96</v>
      </c>
      <c r="AC12" s="47" t="s">
        <v>96</v>
      </c>
      <c r="AD12" s="47" t="s">
        <v>96</v>
      </c>
      <c r="AE12" s="47" t="s">
        <v>96</v>
      </c>
      <c r="AF12" s="47" t="s">
        <v>96</v>
      </c>
      <c r="AG12" s="47" t="s">
        <v>96</v>
      </c>
      <c r="AH12" s="47" t="s">
        <v>96</v>
      </c>
      <c r="AI12" s="47" t="s">
        <v>96</v>
      </c>
      <c r="AJ12" s="47" t="s">
        <v>96</v>
      </c>
      <c r="AK12" s="47" t="s">
        <v>96</v>
      </c>
      <c r="AL12" s="47" t="s">
        <v>487</v>
      </c>
    </row>
    <row r="13" spans="1:38" ht="15" customHeight="1" thickBot="1" x14ac:dyDescent="0.3">
      <c r="B13" s="10" t="s">
        <v>95</v>
      </c>
      <c r="C13" s="10">
        <v>2016</v>
      </c>
      <c r="D13" s="10">
        <v>2017</v>
      </c>
      <c r="E13" s="10">
        <v>2018</v>
      </c>
      <c r="F13" s="10">
        <v>2019</v>
      </c>
      <c r="G13" s="10">
        <v>2020</v>
      </c>
      <c r="H13" s="10">
        <v>2021</v>
      </c>
      <c r="I13" s="10">
        <v>2022</v>
      </c>
      <c r="J13" s="10">
        <v>2023</v>
      </c>
      <c r="K13" s="10">
        <v>2024</v>
      </c>
      <c r="L13" s="10">
        <v>2025</v>
      </c>
      <c r="M13" s="10">
        <v>2026</v>
      </c>
      <c r="N13" s="10">
        <v>2027</v>
      </c>
      <c r="O13" s="10">
        <v>2028</v>
      </c>
      <c r="P13" s="10">
        <v>2029</v>
      </c>
      <c r="Q13" s="10">
        <v>2030</v>
      </c>
      <c r="R13" s="10">
        <v>2031</v>
      </c>
      <c r="S13" s="10">
        <v>2032</v>
      </c>
      <c r="T13" s="10">
        <v>2033</v>
      </c>
      <c r="U13" s="10">
        <v>2034</v>
      </c>
      <c r="V13" s="10">
        <v>2035</v>
      </c>
      <c r="W13" s="10">
        <v>2036</v>
      </c>
      <c r="X13" s="10">
        <v>2037</v>
      </c>
      <c r="Y13" s="10">
        <v>2038</v>
      </c>
      <c r="Z13" s="10">
        <v>2039</v>
      </c>
      <c r="AA13" s="10">
        <v>2040</v>
      </c>
      <c r="AB13" s="10">
        <v>2041</v>
      </c>
      <c r="AC13" s="10">
        <v>2042</v>
      </c>
      <c r="AD13" s="10">
        <v>2043</v>
      </c>
      <c r="AE13" s="10">
        <v>2044</v>
      </c>
      <c r="AF13" s="10">
        <v>2045</v>
      </c>
      <c r="AG13" s="10">
        <v>2046</v>
      </c>
      <c r="AH13" s="10">
        <v>2047</v>
      </c>
      <c r="AI13" s="10">
        <v>2048</v>
      </c>
      <c r="AJ13" s="10">
        <v>2049</v>
      </c>
      <c r="AK13" s="10">
        <v>2050</v>
      </c>
      <c r="AL13" s="10">
        <v>2050</v>
      </c>
    </row>
    <row r="14" spans="1:38" ht="15" customHeight="1" thickTop="1" x14ac:dyDescent="0.25"/>
    <row r="15" spans="1:38" ht="15" customHeight="1" x14ac:dyDescent="0.25">
      <c r="B15" s="6" t="s">
        <v>94</v>
      </c>
    </row>
    <row r="16" spans="1:38" ht="15" customHeight="1" x14ac:dyDescent="0.25">
      <c r="B16" s="6" t="s">
        <v>93</v>
      </c>
    </row>
    <row r="17" spans="1:38" ht="15" customHeight="1" x14ac:dyDescent="0.25">
      <c r="A17" s="46" t="s">
        <v>92</v>
      </c>
      <c r="B17" s="9" t="s">
        <v>66</v>
      </c>
      <c r="C17" s="8">
        <v>114.51797500000001</v>
      </c>
      <c r="D17" s="8">
        <v>115.24556699999999</v>
      </c>
      <c r="E17" s="8">
        <v>115.985893</v>
      </c>
      <c r="F17" s="8">
        <v>116.511177</v>
      </c>
      <c r="G17" s="8">
        <v>117.082802</v>
      </c>
      <c r="H17" s="8">
        <v>117.43541</v>
      </c>
      <c r="I17" s="8">
        <v>117.706429</v>
      </c>
      <c r="J17" s="8">
        <v>117.940208</v>
      </c>
      <c r="K17" s="8">
        <v>118.106842</v>
      </c>
      <c r="L17" s="8">
        <v>118.133835</v>
      </c>
      <c r="M17" s="8">
        <v>118.09219400000001</v>
      </c>
      <c r="N17" s="8">
        <v>118.02462800000001</v>
      </c>
      <c r="O17" s="8">
        <v>117.94549600000001</v>
      </c>
      <c r="P17" s="8">
        <v>117.823669</v>
      </c>
      <c r="Q17" s="8">
        <v>117.684769</v>
      </c>
      <c r="R17" s="8">
        <v>117.539658</v>
      </c>
      <c r="S17" s="8">
        <v>117.325806</v>
      </c>
      <c r="T17" s="8">
        <v>117.046288</v>
      </c>
      <c r="U17" s="8">
        <v>116.74279</v>
      </c>
      <c r="V17" s="8">
        <v>116.41658</v>
      </c>
      <c r="W17" s="8">
        <v>116.079109</v>
      </c>
      <c r="X17" s="8">
        <v>115.732384</v>
      </c>
      <c r="Y17" s="8">
        <v>115.416451</v>
      </c>
      <c r="Z17" s="8">
        <v>115.15570099999999</v>
      </c>
      <c r="AA17" s="8">
        <v>114.930824</v>
      </c>
      <c r="AB17" s="8">
        <v>114.76870700000001</v>
      </c>
      <c r="AC17" s="8">
        <v>114.657753</v>
      </c>
      <c r="AD17" s="8">
        <v>114.621651</v>
      </c>
      <c r="AE17" s="8">
        <v>114.673241</v>
      </c>
      <c r="AF17" s="8">
        <v>114.79750799999999</v>
      </c>
      <c r="AG17" s="8">
        <v>114.975876</v>
      </c>
      <c r="AH17" s="8">
        <v>115.18937699999999</v>
      </c>
      <c r="AI17" s="8">
        <v>115.38125599999999</v>
      </c>
      <c r="AJ17" s="8">
        <v>115.610039</v>
      </c>
      <c r="AK17" s="8">
        <v>115.860924</v>
      </c>
      <c r="AL17" s="7">
        <v>1.6100000000000001E-4</v>
      </c>
    </row>
    <row r="18" spans="1:38" ht="15" customHeight="1" x14ac:dyDescent="0.25">
      <c r="A18" s="46" t="s">
        <v>91</v>
      </c>
      <c r="B18" s="9" t="s">
        <v>64</v>
      </c>
      <c r="C18" s="8">
        <v>0.85646599999999995</v>
      </c>
      <c r="D18" s="8">
        <v>0.82879400000000003</v>
      </c>
      <c r="E18" s="8">
        <v>0.80701999999999996</v>
      </c>
      <c r="F18" s="8">
        <v>0.80576400000000004</v>
      </c>
      <c r="G18" s="8">
        <v>0.83626599999999995</v>
      </c>
      <c r="H18" s="8">
        <v>0.88037399999999999</v>
      </c>
      <c r="I18" s="8">
        <v>0.94036600000000004</v>
      </c>
      <c r="J18" s="8">
        <v>1.0179879999999999</v>
      </c>
      <c r="K18" s="8">
        <v>1.112403</v>
      </c>
      <c r="L18" s="8">
        <v>1.2230650000000001</v>
      </c>
      <c r="M18" s="8">
        <v>1.3580300000000001</v>
      </c>
      <c r="N18" s="8">
        <v>1.5199119999999999</v>
      </c>
      <c r="O18" s="8">
        <v>1.712612</v>
      </c>
      <c r="P18" s="8">
        <v>1.9198230000000001</v>
      </c>
      <c r="Q18" s="8">
        <v>2.1359300000000001</v>
      </c>
      <c r="R18" s="8">
        <v>2.346241</v>
      </c>
      <c r="S18" s="8">
        <v>2.5459589999999999</v>
      </c>
      <c r="T18" s="8">
        <v>2.727582</v>
      </c>
      <c r="U18" s="8">
        <v>2.8994680000000002</v>
      </c>
      <c r="V18" s="8">
        <v>3.0531540000000001</v>
      </c>
      <c r="W18" s="8">
        <v>3.187487</v>
      </c>
      <c r="X18" s="8">
        <v>3.3018290000000001</v>
      </c>
      <c r="Y18" s="8">
        <v>3.3990200000000002</v>
      </c>
      <c r="Z18" s="8">
        <v>3.4790869999999998</v>
      </c>
      <c r="AA18" s="8">
        <v>3.5431689999999998</v>
      </c>
      <c r="AB18" s="8">
        <v>3.59226</v>
      </c>
      <c r="AC18" s="8">
        <v>3.628098</v>
      </c>
      <c r="AD18" s="8">
        <v>3.6512560000000001</v>
      </c>
      <c r="AE18" s="8">
        <v>3.6639059999999999</v>
      </c>
      <c r="AF18" s="8">
        <v>3.665473</v>
      </c>
      <c r="AG18" s="8">
        <v>3.6562380000000001</v>
      </c>
      <c r="AH18" s="8">
        <v>3.6378050000000002</v>
      </c>
      <c r="AI18" s="8">
        <v>3.611218</v>
      </c>
      <c r="AJ18" s="8">
        <v>3.5806200000000001</v>
      </c>
      <c r="AK18" s="8">
        <v>3.5440879999999999</v>
      </c>
      <c r="AL18" s="7">
        <v>4.5016E-2</v>
      </c>
    </row>
    <row r="19" spans="1:38" ht="15" customHeight="1" x14ac:dyDescent="0.25">
      <c r="A19" s="46" t="s">
        <v>90</v>
      </c>
      <c r="B19" s="9" t="s">
        <v>89</v>
      </c>
      <c r="C19" s="8">
        <v>115.374443</v>
      </c>
      <c r="D19" s="8">
        <v>116.074364</v>
      </c>
      <c r="E19" s="8">
        <v>116.79291499999999</v>
      </c>
      <c r="F19" s="8">
        <v>117.31694</v>
      </c>
      <c r="G19" s="8">
        <v>117.919067</v>
      </c>
      <c r="H19" s="8">
        <v>118.315781</v>
      </c>
      <c r="I19" s="8">
        <v>118.64679700000001</v>
      </c>
      <c r="J19" s="8">
        <v>118.95819899999999</v>
      </c>
      <c r="K19" s="8">
        <v>119.219246</v>
      </c>
      <c r="L19" s="8">
        <v>119.356903</v>
      </c>
      <c r="M19" s="8">
        <v>119.450226</v>
      </c>
      <c r="N19" s="8">
        <v>119.54454</v>
      </c>
      <c r="O19" s="8">
        <v>119.65810399999999</v>
      </c>
      <c r="P19" s="8">
        <v>119.743492</v>
      </c>
      <c r="Q19" s="8">
        <v>119.820702</v>
      </c>
      <c r="R19" s="8">
        <v>119.885902</v>
      </c>
      <c r="S19" s="8">
        <v>119.871765</v>
      </c>
      <c r="T19" s="8">
        <v>119.773872</v>
      </c>
      <c r="U19" s="8">
        <v>119.642258</v>
      </c>
      <c r="V19" s="8">
        <v>119.469734</v>
      </c>
      <c r="W19" s="8">
        <v>119.266594</v>
      </c>
      <c r="X19" s="8">
        <v>119.03421</v>
      </c>
      <c r="Y19" s="8">
        <v>118.815468</v>
      </c>
      <c r="Z19" s="8">
        <v>118.634789</v>
      </c>
      <c r="AA19" s="8">
        <v>118.473991</v>
      </c>
      <c r="AB19" s="8">
        <v>118.36096999999999</v>
      </c>
      <c r="AC19" s="8">
        <v>118.28585099999999</v>
      </c>
      <c r="AD19" s="8">
        <v>118.272903</v>
      </c>
      <c r="AE19" s="8">
        <v>118.337143</v>
      </c>
      <c r="AF19" s="8">
        <v>118.462982</v>
      </c>
      <c r="AG19" s="8">
        <v>118.63211099999999</v>
      </c>
      <c r="AH19" s="8">
        <v>118.827179</v>
      </c>
      <c r="AI19" s="8">
        <v>118.99247699999999</v>
      </c>
      <c r="AJ19" s="8">
        <v>119.190659</v>
      </c>
      <c r="AK19" s="8">
        <v>119.40501399999999</v>
      </c>
      <c r="AL19" s="7">
        <v>8.5800000000000004E-4</v>
      </c>
    </row>
    <row r="21" spans="1:38" ht="15" customHeight="1" x14ac:dyDescent="0.25">
      <c r="B21" s="6" t="s">
        <v>88</v>
      </c>
    </row>
    <row r="22" spans="1:38" ht="15" customHeight="1" x14ac:dyDescent="0.25">
      <c r="A22" s="46" t="s">
        <v>87</v>
      </c>
      <c r="B22" s="9" t="s">
        <v>59</v>
      </c>
      <c r="C22" s="8">
        <v>4.3761089999999996</v>
      </c>
      <c r="D22" s="8">
        <v>4.6215599999999997</v>
      </c>
      <c r="E22" s="8">
        <v>4.8508519999999997</v>
      </c>
      <c r="F22" s="8">
        <v>5.0717540000000003</v>
      </c>
      <c r="G22" s="8">
        <v>5.2737470000000002</v>
      </c>
      <c r="H22" s="8">
        <v>5.4431200000000004</v>
      </c>
      <c r="I22" s="8">
        <v>5.5889280000000001</v>
      </c>
      <c r="J22" s="8">
        <v>5.7235079999999998</v>
      </c>
      <c r="K22" s="8">
        <v>5.8471640000000003</v>
      </c>
      <c r="L22" s="8">
        <v>5.969144</v>
      </c>
      <c r="M22" s="8">
        <v>6.0796400000000004</v>
      </c>
      <c r="N22" s="8">
        <v>6.1902819999999998</v>
      </c>
      <c r="O22" s="8">
        <v>6.2969080000000002</v>
      </c>
      <c r="P22" s="8">
        <v>6.3972920000000002</v>
      </c>
      <c r="Q22" s="8">
        <v>6.4926149999999998</v>
      </c>
      <c r="R22" s="8">
        <v>6.5735169999999998</v>
      </c>
      <c r="S22" s="8">
        <v>6.643942</v>
      </c>
      <c r="T22" s="8">
        <v>6.7095700000000003</v>
      </c>
      <c r="U22" s="8">
        <v>6.7740280000000004</v>
      </c>
      <c r="V22" s="8">
        <v>6.8367800000000001</v>
      </c>
      <c r="W22" s="8">
        <v>6.8947060000000002</v>
      </c>
      <c r="X22" s="8">
        <v>6.949141</v>
      </c>
      <c r="Y22" s="8">
        <v>7.0013069999999997</v>
      </c>
      <c r="Z22" s="8">
        <v>7.049855</v>
      </c>
      <c r="AA22" s="8">
        <v>7.0921799999999999</v>
      </c>
      <c r="AB22" s="8">
        <v>7.1284869999999998</v>
      </c>
      <c r="AC22" s="8">
        <v>7.1572810000000002</v>
      </c>
      <c r="AD22" s="8">
        <v>7.1797690000000003</v>
      </c>
      <c r="AE22" s="8">
        <v>7.1928150000000004</v>
      </c>
      <c r="AF22" s="8">
        <v>7.2061469999999996</v>
      </c>
      <c r="AG22" s="8">
        <v>7.2180400000000002</v>
      </c>
      <c r="AH22" s="8">
        <v>7.2230569999999998</v>
      </c>
      <c r="AI22" s="8">
        <v>7.2068260000000004</v>
      </c>
      <c r="AJ22" s="8">
        <v>7.1846579999999998</v>
      </c>
      <c r="AK22" s="8">
        <v>7.1610319999999996</v>
      </c>
      <c r="AL22" s="7">
        <v>1.3358999999999999E-2</v>
      </c>
    </row>
    <row r="23" spans="1:38" ht="15" customHeight="1" x14ac:dyDescent="0.25">
      <c r="A23" s="46" t="s">
        <v>86</v>
      </c>
      <c r="B23" s="9" t="s">
        <v>57</v>
      </c>
      <c r="C23" s="8">
        <v>0.194216</v>
      </c>
      <c r="D23" s="8">
        <v>0.22364400000000001</v>
      </c>
      <c r="E23" s="8">
        <v>0.25062000000000001</v>
      </c>
      <c r="F23" s="8">
        <v>0.280746</v>
      </c>
      <c r="G23" s="8">
        <v>0.32034499999999999</v>
      </c>
      <c r="H23" s="8">
        <v>0.368925</v>
      </c>
      <c r="I23" s="8">
        <v>0.425176</v>
      </c>
      <c r="J23" s="8">
        <v>0.485126</v>
      </c>
      <c r="K23" s="8">
        <v>0.55319399999999996</v>
      </c>
      <c r="L23" s="8">
        <v>0.63023499999999999</v>
      </c>
      <c r="M23" s="8">
        <v>0.70506599999999997</v>
      </c>
      <c r="N23" s="8">
        <v>0.77676699999999999</v>
      </c>
      <c r="O23" s="8">
        <v>0.84719999999999995</v>
      </c>
      <c r="P23" s="8">
        <v>0.91689799999999999</v>
      </c>
      <c r="Q23" s="8">
        <v>0.98486200000000002</v>
      </c>
      <c r="R23" s="8">
        <v>1.0507770000000001</v>
      </c>
      <c r="S23" s="8">
        <v>1.1140669999999999</v>
      </c>
      <c r="T23" s="8">
        <v>1.1741569999999999</v>
      </c>
      <c r="U23" s="8">
        <v>1.2316450000000001</v>
      </c>
      <c r="V23" s="8">
        <v>1.285871</v>
      </c>
      <c r="W23" s="8">
        <v>1.3370869999999999</v>
      </c>
      <c r="X23" s="8">
        <v>1.3859999999999999</v>
      </c>
      <c r="Y23" s="8">
        <v>1.4316679999999999</v>
      </c>
      <c r="Z23" s="8">
        <v>1.474709</v>
      </c>
      <c r="AA23" s="8">
        <v>1.5158290000000001</v>
      </c>
      <c r="AB23" s="8">
        <v>1.554748</v>
      </c>
      <c r="AC23" s="8">
        <v>1.59192</v>
      </c>
      <c r="AD23" s="8">
        <v>1.62765</v>
      </c>
      <c r="AE23" s="8">
        <v>1.6625920000000001</v>
      </c>
      <c r="AF23" s="8">
        <v>1.696868</v>
      </c>
      <c r="AG23" s="8">
        <v>1.7299450000000001</v>
      </c>
      <c r="AH23" s="8">
        <v>1.763018</v>
      </c>
      <c r="AI23" s="8">
        <v>1.7954490000000001</v>
      </c>
      <c r="AJ23" s="8">
        <v>1.8278080000000001</v>
      </c>
      <c r="AK23" s="8">
        <v>1.860727</v>
      </c>
      <c r="AL23" s="7">
        <v>6.6308000000000006E-2</v>
      </c>
    </row>
    <row r="24" spans="1:38" ht="15" customHeight="1" x14ac:dyDescent="0.25">
      <c r="A24" s="46" t="s">
        <v>85</v>
      </c>
      <c r="B24" s="9" t="s">
        <v>55</v>
      </c>
      <c r="C24" s="8">
        <v>7.5134999999999993E-2</v>
      </c>
      <c r="D24" s="8">
        <v>8.9190000000000005E-2</v>
      </c>
      <c r="E24" s="8">
        <v>0.127919</v>
      </c>
      <c r="F24" s="8">
        <v>0.20471200000000001</v>
      </c>
      <c r="G24" s="8">
        <v>0.31856099999999998</v>
      </c>
      <c r="H24" s="8">
        <v>0.46175500000000003</v>
      </c>
      <c r="I24" s="8">
        <v>0.63554699999999997</v>
      </c>
      <c r="J24" s="8">
        <v>0.83859700000000004</v>
      </c>
      <c r="K24" s="8">
        <v>1.07077</v>
      </c>
      <c r="L24" s="8">
        <v>1.3552519999999999</v>
      </c>
      <c r="M24" s="8">
        <v>1.6554580000000001</v>
      </c>
      <c r="N24" s="8">
        <v>1.967908</v>
      </c>
      <c r="O24" s="8">
        <v>2.2933270000000001</v>
      </c>
      <c r="P24" s="8">
        <v>2.6296360000000001</v>
      </c>
      <c r="Q24" s="8">
        <v>2.9734029999999998</v>
      </c>
      <c r="R24" s="8">
        <v>3.3391109999999999</v>
      </c>
      <c r="S24" s="8">
        <v>3.7269399999999999</v>
      </c>
      <c r="T24" s="8">
        <v>4.1306839999999996</v>
      </c>
      <c r="U24" s="8">
        <v>4.5517370000000001</v>
      </c>
      <c r="V24" s="8">
        <v>4.9874939999999999</v>
      </c>
      <c r="W24" s="8">
        <v>5.4369209999999999</v>
      </c>
      <c r="X24" s="8">
        <v>5.9044379999999999</v>
      </c>
      <c r="Y24" s="8">
        <v>6.3883830000000001</v>
      </c>
      <c r="Z24" s="8">
        <v>6.8897449999999996</v>
      </c>
      <c r="AA24" s="8">
        <v>7.4088019999999997</v>
      </c>
      <c r="AB24" s="8">
        <v>7.9299280000000003</v>
      </c>
      <c r="AC24" s="8">
        <v>8.4470899999999993</v>
      </c>
      <c r="AD24" s="8">
        <v>8.9605449999999998</v>
      </c>
      <c r="AE24" s="8">
        <v>9.4709070000000004</v>
      </c>
      <c r="AF24" s="8">
        <v>9.9764250000000008</v>
      </c>
      <c r="AG24" s="8">
        <v>10.471719999999999</v>
      </c>
      <c r="AH24" s="8">
        <v>10.961312</v>
      </c>
      <c r="AI24" s="8">
        <v>11.440467</v>
      </c>
      <c r="AJ24" s="8">
        <v>11.915659</v>
      </c>
      <c r="AK24" s="8">
        <v>12.388904</v>
      </c>
      <c r="AL24" s="7">
        <v>0.16126399999999999</v>
      </c>
    </row>
    <row r="25" spans="1:38" ht="15" customHeight="1" x14ac:dyDescent="0.25">
      <c r="A25" s="46" t="s">
        <v>76</v>
      </c>
      <c r="B25" s="9" t="s">
        <v>488</v>
      </c>
      <c r="C25" s="8">
        <v>2.9859999999999999E-3</v>
      </c>
      <c r="D25" s="8">
        <v>1.3995E-2</v>
      </c>
      <c r="E25" s="8">
        <v>4.1415E-2</v>
      </c>
      <c r="F25" s="8">
        <v>0.10546800000000001</v>
      </c>
      <c r="G25" s="8">
        <v>0.22486100000000001</v>
      </c>
      <c r="H25" s="8">
        <v>0.39615699999999998</v>
      </c>
      <c r="I25" s="8">
        <v>0.61662499999999998</v>
      </c>
      <c r="J25" s="8">
        <v>0.88362300000000005</v>
      </c>
      <c r="K25" s="8">
        <v>1.1701820000000001</v>
      </c>
      <c r="L25" s="8">
        <v>1.511485</v>
      </c>
      <c r="M25" s="8">
        <v>1.8816360000000001</v>
      </c>
      <c r="N25" s="8">
        <v>2.2788750000000002</v>
      </c>
      <c r="O25" s="8">
        <v>2.7036229999999999</v>
      </c>
      <c r="P25" s="8">
        <v>3.151519</v>
      </c>
      <c r="Q25" s="8">
        <v>3.617804</v>
      </c>
      <c r="R25" s="8">
        <v>4.0926770000000001</v>
      </c>
      <c r="S25" s="8">
        <v>4.564082</v>
      </c>
      <c r="T25" s="8">
        <v>5.0407219999999997</v>
      </c>
      <c r="U25" s="8">
        <v>5.5257019999999999</v>
      </c>
      <c r="V25" s="8">
        <v>6.014246</v>
      </c>
      <c r="W25" s="8">
        <v>6.5009220000000001</v>
      </c>
      <c r="X25" s="8">
        <v>6.9843539999999997</v>
      </c>
      <c r="Y25" s="8">
        <v>7.4613820000000004</v>
      </c>
      <c r="Z25" s="8">
        <v>7.9261280000000003</v>
      </c>
      <c r="AA25" s="8">
        <v>8.373068</v>
      </c>
      <c r="AB25" s="8">
        <v>8.8081790000000009</v>
      </c>
      <c r="AC25" s="8">
        <v>9.2320150000000005</v>
      </c>
      <c r="AD25" s="8">
        <v>9.6476469999999992</v>
      </c>
      <c r="AE25" s="8">
        <v>10.056950000000001</v>
      </c>
      <c r="AF25" s="8">
        <v>10.459647</v>
      </c>
      <c r="AG25" s="8">
        <v>10.853396</v>
      </c>
      <c r="AH25" s="8">
        <v>11.239979</v>
      </c>
      <c r="AI25" s="8">
        <v>11.616591</v>
      </c>
      <c r="AJ25" s="8">
        <v>11.991325</v>
      </c>
      <c r="AK25" s="8">
        <v>12.365354999999999</v>
      </c>
      <c r="AL25" s="7">
        <v>0.22822999999999999</v>
      </c>
    </row>
    <row r="26" spans="1:38" ht="15" customHeight="1" x14ac:dyDescent="0.25">
      <c r="A26" s="46" t="s">
        <v>84</v>
      </c>
      <c r="B26" s="9" t="s">
        <v>53</v>
      </c>
      <c r="C26" s="8">
        <v>0.14776400000000001</v>
      </c>
      <c r="D26" s="8">
        <v>0.16691400000000001</v>
      </c>
      <c r="E26" s="8">
        <v>0.19134100000000001</v>
      </c>
      <c r="F26" s="8">
        <v>0.21756900000000001</v>
      </c>
      <c r="G26" s="8">
        <v>0.25458599999999998</v>
      </c>
      <c r="H26" s="8">
        <v>0.29924400000000001</v>
      </c>
      <c r="I26" s="8">
        <v>0.34104000000000001</v>
      </c>
      <c r="J26" s="8">
        <v>0.39066899999999999</v>
      </c>
      <c r="K26" s="8">
        <v>0.44658500000000001</v>
      </c>
      <c r="L26" s="8">
        <v>0.50870000000000004</v>
      </c>
      <c r="M26" s="8">
        <v>0.57016999999999995</v>
      </c>
      <c r="N26" s="8">
        <v>0.629552</v>
      </c>
      <c r="O26" s="8">
        <v>0.68929799999999997</v>
      </c>
      <c r="P26" s="8">
        <v>0.74773599999999996</v>
      </c>
      <c r="Q26" s="8">
        <v>0.80404900000000001</v>
      </c>
      <c r="R26" s="8">
        <v>0.85782000000000003</v>
      </c>
      <c r="S26" s="8">
        <v>0.90898299999999999</v>
      </c>
      <c r="T26" s="8">
        <v>0.95726</v>
      </c>
      <c r="U26" s="8">
        <v>1.002888</v>
      </c>
      <c r="V26" s="8">
        <v>1.0454019999999999</v>
      </c>
      <c r="W26" s="8">
        <v>1.0850299999999999</v>
      </c>
      <c r="X26" s="8">
        <v>1.1217330000000001</v>
      </c>
      <c r="Y26" s="8">
        <v>1.155062</v>
      </c>
      <c r="Z26" s="8">
        <v>1.1852100000000001</v>
      </c>
      <c r="AA26" s="8">
        <v>1.2127540000000001</v>
      </c>
      <c r="AB26" s="8">
        <v>1.237771</v>
      </c>
      <c r="AC26" s="8">
        <v>1.260486</v>
      </c>
      <c r="AD26" s="8">
        <v>1.2809699999999999</v>
      </c>
      <c r="AE26" s="8">
        <v>1.2997890000000001</v>
      </c>
      <c r="AF26" s="8">
        <v>1.317116</v>
      </c>
      <c r="AG26" s="8">
        <v>1.332837</v>
      </c>
      <c r="AH26" s="8">
        <v>1.347448</v>
      </c>
      <c r="AI26" s="8">
        <v>1.3607769999999999</v>
      </c>
      <c r="AJ26" s="8">
        <v>1.373321</v>
      </c>
      <c r="AK26" s="8">
        <v>1.3853629999999999</v>
      </c>
      <c r="AL26" s="7">
        <v>6.6228999999999996E-2</v>
      </c>
    </row>
    <row r="27" spans="1:38" ht="15" customHeight="1" x14ac:dyDescent="0.25">
      <c r="A27" s="46" t="s">
        <v>83</v>
      </c>
      <c r="B27" s="9" t="s">
        <v>51</v>
      </c>
      <c r="C27" s="8">
        <v>0.127634</v>
      </c>
      <c r="D27" s="8">
        <v>0.17277699999999999</v>
      </c>
      <c r="E27" s="8">
        <v>0.18915799999999999</v>
      </c>
      <c r="F27" s="8">
        <v>0.205539</v>
      </c>
      <c r="G27" s="8">
        <v>0.228634</v>
      </c>
      <c r="H27" s="8">
        <v>0.25643300000000002</v>
      </c>
      <c r="I27" s="8">
        <v>0.28252699999999997</v>
      </c>
      <c r="J27" s="8">
        <v>0.31294</v>
      </c>
      <c r="K27" s="8">
        <v>0.34786600000000001</v>
      </c>
      <c r="L27" s="8">
        <v>0.38737500000000002</v>
      </c>
      <c r="M27" s="8">
        <v>0.42849799999999999</v>
      </c>
      <c r="N27" s="8">
        <v>0.47121200000000002</v>
      </c>
      <c r="O27" s="8">
        <v>0.51809700000000003</v>
      </c>
      <c r="P27" s="8">
        <v>0.57405399999999995</v>
      </c>
      <c r="Q27" s="8">
        <v>0.63852299999999995</v>
      </c>
      <c r="R27" s="8">
        <v>0.70607500000000001</v>
      </c>
      <c r="S27" s="8">
        <v>0.77513299999999996</v>
      </c>
      <c r="T27" s="8">
        <v>0.844808</v>
      </c>
      <c r="U27" s="8">
        <v>0.91525100000000004</v>
      </c>
      <c r="V27" s="8">
        <v>0.985406</v>
      </c>
      <c r="W27" s="8">
        <v>1.054821</v>
      </c>
      <c r="X27" s="8">
        <v>1.123726</v>
      </c>
      <c r="Y27" s="8">
        <v>1.1913849999999999</v>
      </c>
      <c r="Z27" s="8">
        <v>1.2577719999999999</v>
      </c>
      <c r="AA27" s="8">
        <v>1.3229409999999999</v>
      </c>
      <c r="AB27" s="8">
        <v>1.385807</v>
      </c>
      <c r="AC27" s="8">
        <v>1.4459610000000001</v>
      </c>
      <c r="AD27" s="8">
        <v>1.503568</v>
      </c>
      <c r="AE27" s="8">
        <v>1.558854</v>
      </c>
      <c r="AF27" s="8">
        <v>1.6116649999999999</v>
      </c>
      <c r="AG27" s="8">
        <v>1.6613800000000001</v>
      </c>
      <c r="AH27" s="8">
        <v>1.7086619999999999</v>
      </c>
      <c r="AI27" s="8">
        <v>1.752848</v>
      </c>
      <c r="AJ27" s="8">
        <v>1.794737</v>
      </c>
      <c r="AK27" s="8">
        <v>1.834703</v>
      </c>
      <c r="AL27" s="7">
        <v>7.4219999999999994E-2</v>
      </c>
    </row>
    <row r="28" spans="1:38" ht="15" customHeight="1" x14ac:dyDescent="0.25">
      <c r="A28" s="46" t="s">
        <v>82</v>
      </c>
      <c r="B28" s="9" t="s">
        <v>49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1.923E-3</v>
      </c>
      <c r="R28" s="8">
        <v>1.0699999999999999E-2</v>
      </c>
      <c r="S28" s="8">
        <v>2.6405999999999999E-2</v>
      </c>
      <c r="T28" s="8">
        <v>4.6572000000000002E-2</v>
      </c>
      <c r="U28" s="8">
        <v>6.9425000000000001E-2</v>
      </c>
      <c r="V28" s="8">
        <v>9.393E-2</v>
      </c>
      <c r="W28" s="8">
        <v>0.119446</v>
      </c>
      <c r="X28" s="8">
        <v>0.145594</v>
      </c>
      <c r="Y28" s="8">
        <v>0.17237</v>
      </c>
      <c r="Z28" s="8">
        <v>0.19956399999999999</v>
      </c>
      <c r="AA28" s="8">
        <v>0.22715099999999999</v>
      </c>
      <c r="AB28" s="8">
        <v>0.25505100000000003</v>
      </c>
      <c r="AC28" s="8">
        <v>0.283196</v>
      </c>
      <c r="AD28" s="8">
        <v>0.31155500000000003</v>
      </c>
      <c r="AE28" s="8">
        <v>0.34020400000000001</v>
      </c>
      <c r="AF28" s="8">
        <v>0.36893799999999999</v>
      </c>
      <c r="AG28" s="8">
        <v>0.39745799999999998</v>
      </c>
      <c r="AH28" s="8">
        <v>0.42566199999999998</v>
      </c>
      <c r="AI28" s="8">
        <v>0.453434</v>
      </c>
      <c r="AJ28" s="8">
        <v>0.48149199999999998</v>
      </c>
      <c r="AK28" s="8">
        <v>0.50951199999999996</v>
      </c>
      <c r="AL28" s="7" t="s">
        <v>35</v>
      </c>
    </row>
    <row r="29" spans="1:38" ht="15" customHeight="1" x14ac:dyDescent="0.25">
      <c r="A29" s="46" t="s">
        <v>81</v>
      </c>
      <c r="B29" s="9" t="s">
        <v>47</v>
      </c>
      <c r="C29" s="8">
        <v>3.5739200000000002</v>
      </c>
      <c r="D29" s="8">
        <v>3.9004729999999999</v>
      </c>
      <c r="E29" s="8">
        <v>4.2794169999999996</v>
      </c>
      <c r="F29" s="8">
        <v>4.6489289999999999</v>
      </c>
      <c r="G29" s="8">
        <v>5.0286780000000002</v>
      </c>
      <c r="H29" s="8">
        <v>5.4054880000000001</v>
      </c>
      <c r="I29" s="8">
        <v>5.7826589999999998</v>
      </c>
      <c r="J29" s="8">
        <v>6.1600460000000004</v>
      </c>
      <c r="K29" s="8">
        <v>6.5384029999999997</v>
      </c>
      <c r="L29" s="8">
        <v>6.888814</v>
      </c>
      <c r="M29" s="8">
        <v>7.2320099999999998</v>
      </c>
      <c r="N29" s="8">
        <v>7.5705140000000002</v>
      </c>
      <c r="O29" s="8">
        <v>7.9054589999999996</v>
      </c>
      <c r="P29" s="8">
        <v>8.2318759999999997</v>
      </c>
      <c r="Q29" s="8">
        <v>8.5475910000000006</v>
      </c>
      <c r="R29" s="8">
        <v>8.849164</v>
      </c>
      <c r="S29" s="8">
        <v>9.1279749999999993</v>
      </c>
      <c r="T29" s="8">
        <v>9.3834320000000009</v>
      </c>
      <c r="U29" s="8">
        <v>9.6204049999999999</v>
      </c>
      <c r="V29" s="8">
        <v>9.8379139999999996</v>
      </c>
      <c r="W29" s="8">
        <v>10.037495</v>
      </c>
      <c r="X29" s="8">
        <v>10.22124</v>
      </c>
      <c r="Y29" s="8">
        <v>10.391938</v>
      </c>
      <c r="Z29" s="8">
        <v>10.551968</v>
      </c>
      <c r="AA29" s="8">
        <v>10.701457</v>
      </c>
      <c r="AB29" s="8">
        <v>10.843605</v>
      </c>
      <c r="AC29" s="8">
        <v>10.974055</v>
      </c>
      <c r="AD29" s="8">
        <v>11.095304</v>
      </c>
      <c r="AE29" s="8">
        <v>11.209425</v>
      </c>
      <c r="AF29" s="8">
        <v>11.316402</v>
      </c>
      <c r="AG29" s="8">
        <v>11.414337</v>
      </c>
      <c r="AH29" s="8">
        <v>11.503679</v>
      </c>
      <c r="AI29" s="8">
        <v>11.580054000000001</v>
      </c>
      <c r="AJ29" s="8">
        <v>11.649696</v>
      </c>
      <c r="AK29" s="8">
        <v>11.712202</v>
      </c>
      <c r="AL29" s="7">
        <v>3.388E-2</v>
      </c>
    </row>
    <row r="30" spans="1:38" ht="15" customHeight="1" x14ac:dyDescent="0.25">
      <c r="A30" s="46" t="s">
        <v>80</v>
      </c>
      <c r="B30" s="9" t="s">
        <v>45</v>
      </c>
      <c r="C30" s="8">
        <v>3.9009000000000002E-2</v>
      </c>
      <c r="D30" s="8">
        <v>4.8044000000000003E-2</v>
      </c>
      <c r="E30" s="8">
        <v>4.8017999999999998E-2</v>
      </c>
      <c r="F30" s="8">
        <v>4.0321000000000003E-2</v>
      </c>
      <c r="G30" s="8">
        <v>3.1830999999999998E-2</v>
      </c>
      <c r="H30" s="8">
        <v>3.1278E-2</v>
      </c>
      <c r="I30" s="8">
        <v>3.1454999999999997E-2</v>
      </c>
      <c r="J30" s="8">
        <v>3.2674000000000002E-2</v>
      </c>
      <c r="K30" s="8">
        <v>3.4084000000000003E-2</v>
      </c>
      <c r="L30" s="8">
        <v>3.5389999999999998E-2</v>
      </c>
      <c r="M30" s="8">
        <v>3.6785999999999999E-2</v>
      </c>
      <c r="N30" s="8">
        <v>3.8228999999999999E-2</v>
      </c>
      <c r="O30" s="8">
        <v>3.9659E-2</v>
      </c>
      <c r="P30" s="8">
        <v>4.0985000000000001E-2</v>
      </c>
      <c r="Q30" s="8">
        <v>4.2249000000000002E-2</v>
      </c>
      <c r="R30" s="8">
        <v>4.3444000000000003E-2</v>
      </c>
      <c r="S30" s="8">
        <v>4.4498000000000003E-2</v>
      </c>
      <c r="T30" s="8">
        <v>4.5374999999999999E-2</v>
      </c>
      <c r="U30" s="8">
        <v>4.6164999999999998E-2</v>
      </c>
      <c r="V30" s="8">
        <v>4.6939000000000002E-2</v>
      </c>
      <c r="W30" s="8">
        <v>4.7699999999999999E-2</v>
      </c>
      <c r="X30" s="8">
        <v>4.8417000000000002E-2</v>
      </c>
      <c r="Y30" s="8">
        <v>4.9141999999999998E-2</v>
      </c>
      <c r="Z30" s="8">
        <v>4.9879E-2</v>
      </c>
      <c r="AA30" s="8">
        <v>5.0588000000000001E-2</v>
      </c>
      <c r="AB30" s="8">
        <v>5.1256999999999997E-2</v>
      </c>
      <c r="AC30" s="8">
        <v>5.1851000000000001E-2</v>
      </c>
      <c r="AD30" s="8">
        <v>5.2429999999999997E-2</v>
      </c>
      <c r="AE30" s="8">
        <v>5.3003000000000002E-2</v>
      </c>
      <c r="AF30" s="8">
        <v>5.3586000000000002E-2</v>
      </c>
      <c r="AG30" s="8">
        <v>5.4113000000000001E-2</v>
      </c>
      <c r="AH30" s="8">
        <v>5.4563E-2</v>
      </c>
      <c r="AI30" s="8">
        <v>5.4862000000000001E-2</v>
      </c>
      <c r="AJ30" s="8">
        <v>5.5147000000000002E-2</v>
      </c>
      <c r="AK30" s="8">
        <v>5.5424000000000001E-2</v>
      </c>
      <c r="AL30" s="7">
        <v>4.3400000000000001E-3</v>
      </c>
    </row>
    <row r="31" spans="1:38" ht="15" customHeight="1" x14ac:dyDescent="0.25">
      <c r="A31" s="46" t="s">
        <v>79</v>
      </c>
      <c r="B31" s="9" t="s">
        <v>43</v>
      </c>
      <c r="C31" s="8">
        <v>5.2704000000000001E-2</v>
      </c>
      <c r="D31" s="8">
        <v>5.1241000000000002E-2</v>
      </c>
      <c r="E31" s="8">
        <v>5.0745999999999999E-2</v>
      </c>
      <c r="F31" s="8">
        <v>5.0914000000000001E-2</v>
      </c>
      <c r="G31" s="8">
        <v>5.1714999999999997E-2</v>
      </c>
      <c r="H31" s="8">
        <v>5.2322E-2</v>
      </c>
      <c r="I31" s="8">
        <v>5.3111999999999999E-2</v>
      </c>
      <c r="J31" s="8">
        <v>5.4064000000000001E-2</v>
      </c>
      <c r="K31" s="8">
        <v>5.5206999999999999E-2</v>
      </c>
      <c r="L31" s="8">
        <v>5.6216000000000002E-2</v>
      </c>
      <c r="M31" s="8">
        <v>5.7065999999999999E-2</v>
      </c>
      <c r="N31" s="8">
        <v>5.7946999999999999E-2</v>
      </c>
      <c r="O31" s="8">
        <v>5.8951999999999997E-2</v>
      </c>
      <c r="P31" s="8">
        <v>5.9941000000000001E-2</v>
      </c>
      <c r="Q31" s="8">
        <v>6.0881999999999999E-2</v>
      </c>
      <c r="R31" s="8">
        <v>6.1744E-2</v>
      </c>
      <c r="S31" s="8">
        <v>6.2454000000000003E-2</v>
      </c>
      <c r="T31" s="8">
        <v>6.2976000000000004E-2</v>
      </c>
      <c r="U31" s="8">
        <v>6.3433000000000003E-2</v>
      </c>
      <c r="V31" s="8">
        <v>6.3916000000000001E-2</v>
      </c>
      <c r="W31" s="8">
        <v>6.4437999999999995E-2</v>
      </c>
      <c r="X31" s="8">
        <v>6.4963999999999994E-2</v>
      </c>
      <c r="Y31" s="8">
        <v>6.5575999999999995E-2</v>
      </c>
      <c r="Z31" s="8">
        <v>6.6282999999999995E-2</v>
      </c>
      <c r="AA31" s="8">
        <v>6.7008999999999999E-2</v>
      </c>
      <c r="AB31" s="8">
        <v>6.7738999999999994E-2</v>
      </c>
      <c r="AC31" s="8">
        <v>6.8412000000000001E-2</v>
      </c>
      <c r="AD31" s="8">
        <v>6.9108000000000003E-2</v>
      </c>
      <c r="AE31" s="8">
        <v>6.9833000000000006E-2</v>
      </c>
      <c r="AF31" s="8">
        <v>7.0607000000000003E-2</v>
      </c>
      <c r="AG31" s="8">
        <v>7.1336999999999998E-2</v>
      </c>
      <c r="AH31" s="8">
        <v>7.1985999999999994E-2</v>
      </c>
      <c r="AI31" s="8">
        <v>7.2438000000000002E-2</v>
      </c>
      <c r="AJ31" s="8">
        <v>7.2886999999999993E-2</v>
      </c>
      <c r="AK31" s="8">
        <v>7.3336999999999999E-2</v>
      </c>
      <c r="AL31" s="7">
        <v>1.0924E-2</v>
      </c>
    </row>
    <row r="32" spans="1:38" ht="15" customHeight="1" x14ac:dyDescent="0.25">
      <c r="A32" s="46" t="s">
        <v>78</v>
      </c>
      <c r="B32" s="9" t="s">
        <v>41</v>
      </c>
      <c r="C32" s="8">
        <v>5.9220000000000002E-3</v>
      </c>
      <c r="D32" s="8">
        <v>6.404E-3</v>
      </c>
      <c r="E32" s="8">
        <v>6.9389999999999999E-3</v>
      </c>
      <c r="F32" s="8">
        <v>7.502E-3</v>
      </c>
      <c r="G32" s="8">
        <v>8.2159999999999993E-3</v>
      </c>
      <c r="H32" s="8">
        <v>9.0650000000000001E-3</v>
      </c>
      <c r="I32" s="8">
        <v>1.0038E-2</v>
      </c>
      <c r="J32" s="8">
        <v>1.1050000000000001E-2</v>
      </c>
      <c r="K32" s="8">
        <v>1.2099E-2</v>
      </c>
      <c r="L32" s="8">
        <v>1.3115E-2</v>
      </c>
      <c r="M32" s="8">
        <v>1.4104999999999999E-2</v>
      </c>
      <c r="N32" s="8">
        <v>1.5077999999999999E-2</v>
      </c>
      <c r="O32" s="8">
        <v>1.6036999999999999E-2</v>
      </c>
      <c r="P32" s="8">
        <v>1.6961E-2</v>
      </c>
      <c r="Q32" s="8">
        <v>1.7857000000000001E-2</v>
      </c>
      <c r="R32" s="8">
        <v>1.8711999999999999E-2</v>
      </c>
      <c r="S32" s="8">
        <v>1.951E-2</v>
      </c>
      <c r="T32" s="8">
        <v>2.0242E-2</v>
      </c>
      <c r="U32" s="8">
        <v>2.0931000000000002E-2</v>
      </c>
      <c r="V32" s="8">
        <v>2.1586000000000001E-2</v>
      </c>
      <c r="W32" s="8">
        <v>2.2204999999999999E-2</v>
      </c>
      <c r="X32" s="8">
        <v>2.2803E-2</v>
      </c>
      <c r="Y32" s="8">
        <v>2.3387999999999999E-2</v>
      </c>
      <c r="Z32" s="8">
        <v>2.3975E-2</v>
      </c>
      <c r="AA32" s="8">
        <v>2.4572E-2</v>
      </c>
      <c r="AB32" s="8">
        <v>2.5194000000000001E-2</v>
      </c>
      <c r="AC32" s="8">
        <v>2.5846000000000001E-2</v>
      </c>
      <c r="AD32" s="8">
        <v>2.6544999999999999E-2</v>
      </c>
      <c r="AE32" s="8">
        <v>2.7309E-2</v>
      </c>
      <c r="AF32" s="8">
        <v>2.8143000000000001E-2</v>
      </c>
      <c r="AG32" s="8">
        <v>2.9042999999999999E-2</v>
      </c>
      <c r="AH32" s="8">
        <v>3.0003999999999999E-2</v>
      </c>
      <c r="AI32" s="8">
        <v>3.1002999999999999E-2</v>
      </c>
      <c r="AJ32" s="8">
        <v>3.2099000000000003E-2</v>
      </c>
      <c r="AK32" s="8">
        <v>3.3291000000000001E-2</v>
      </c>
      <c r="AL32" s="7">
        <v>5.1221000000000003E-2</v>
      </c>
    </row>
    <row r="33" spans="1:38" ht="15" customHeight="1" x14ac:dyDescent="0.25">
      <c r="A33" s="46" t="s">
        <v>77</v>
      </c>
      <c r="B33" s="9" t="s">
        <v>39</v>
      </c>
      <c r="C33" s="8">
        <v>9.4610000000000007E-3</v>
      </c>
      <c r="D33" s="8">
        <v>9.4339999999999997E-3</v>
      </c>
      <c r="E33" s="8">
        <v>9.4190000000000003E-3</v>
      </c>
      <c r="F33" s="8">
        <v>9.3830000000000007E-3</v>
      </c>
      <c r="G33" s="8">
        <v>9.4850000000000004E-3</v>
      </c>
      <c r="H33" s="8">
        <v>9.6030000000000004E-3</v>
      </c>
      <c r="I33" s="8">
        <v>9.776E-3</v>
      </c>
      <c r="J33" s="8">
        <v>9.953E-3</v>
      </c>
      <c r="K33" s="8">
        <v>1.0156E-2</v>
      </c>
      <c r="L33" s="8">
        <v>1.0329E-2</v>
      </c>
      <c r="M33" s="8">
        <v>1.0489E-2</v>
      </c>
      <c r="N33" s="8">
        <v>1.0647999999999999E-2</v>
      </c>
      <c r="O33" s="8">
        <v>1.0819E-2</v>
      </c>
      <c r="P33" s="8">
        <v>1.0984000000000001E-2</v>
      </c>
      <c r="Q33" s="8">
        <v>1.1143E-2</v>
      </c>
      <c r="R33" s="8">
        <v>1.129E-2</v>
      </c>
      <c r="S33" s="8">
        <v>1.1405E-2</v>
      </c>
      <c r="T33" s="8">
        <v>1.1481999999999999E-2</v>
      </c>
      <c r="U33" s="8">
        <v>1.1547E-2</v>
      </c>
      <c r="V33" s="8">
        <v>1.1610000000000001E-2</v>
      </c>
      <c r="W33" s="8">
        <v>1.1674E-2</v>
      </c>
      <c r="X33" s="8">
        <v>1.1741E-2</v>
      </c>
      <c r="Y33" s="8">
        <v>1.1823999999999999E-2</v>
      </c>
      <c r="Z33" s="8">
        <v>1.1918E-2</v>
      </c>
      <c r="AA33" s="8">
        <v>1.2016000000000001E-2</v>
      </c>
      <c r="AB33" s="8">
        <v>1.2115000000000001E-2</v>
      </c>
      <c r="AC33" s="8">
        <v>1.2205000000000001E-2</v>
      </c>
      <c r="AD33" s="8">
        <v>1.2296E-2</v>
      </c>
      <c r="AE33" s="8">
        <v>1.239E-2</v>
      </c>
      <c r="AF33" s="8">
        <v>1.2491E-2</v>
      </c>
      <c r="AG33" s="8">
        <v>1.2585000000000001E-2</v>
      </c>
      <c r="AH33" s="8">
        <v>1.2666E-2</v>
      </c>
      <c r="AI33" s="8">
        <v>1.2711999999999999E-2</v>
      </c>
      <c r="AJ33" s="8">
        <v>1.2755000000000001E-2</v>
      </c>
      <c r="AK33" s="8">
        <v>1.2795000000000001E-2</v>
      </c>
      <c r="AL33" s="7">
        <v>9.2759999999999995E-3</v>
      </c>
    </row>
    <row r="34" spans="1:38" ht="15" customHeight="1" x14ac:dyDescent="0.25">
      <c r="A34" s="46" t="s">
        <v>75</v>
      </c>
      <c r="B34" s="9" t="s">
        <v>36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7" t="s">
        <v>35</v>
      </c>
    </row>
    <row r="35" spans="1:38" ht="15" customHeight="1" x14ac:dyDescent="0.25">
      <c r="A35" s="46" t="s">
        <v>74</v>
      </c>
      <c r="B35" s="9" t="s">
        <v>33</v>
      </c>
      <c r="C35" s="8">
        <v>3.104E-3</v>
      </c>
      <c r="D35" s="8">
        <v>4.829E-3</v>
      </c>
      <c r="E35" s="8">
        <v>7.9260000000000008E-3</v>
      </c>
      <c r="F35" s="8">
        <v>1.3674E-2</v>
      </c>
      <c r="G35" s="8">
        <v>2.4459000000000002E-2</v>
      </c>
      <c r="H35" s="8">
        <v>3.9902E-2</v>
      </c>
      <c r="I35" s="8">
        <v>5.8402000000000003E-2</v>
      </c>
      <c r="J35" s="8">
        <v>7.9295000000000004E-2</v>
      </c>
      <c r="K35" s="8">
        <v>0.104074</v>
      </c>
      <c r="L35" s="8">
        <v>0.13258700000000001</v>
      </c>
      <c r="M35" s="8">
        <v>0.16037799999999999</v>
      </c>
      <c r="N35" s="8">
        <v>0.18659500000000001</v>
      </c>
      <c r="O35" s="8">
        <v>0.21191699999999999</v>
      </c>
      <c r="P35" s="8">
        <v>0.23653099999999999</v>
      </c>
      <c r="Q35" s="8">
        <v>0.26009700000000002</v>
      </c>
      <c r="R35" s="8">
        <v>0.28237400000000001</v>
      </c>
      <c r="S35" s="8">
        <v>0.30344500000000002</v>
      </c>
      <c r="T35" s="8">
        <v>0.32321899999999998</v>
      </c>
      <c r="U35" s="8">
        <v>0.34178500000000001</v>
      </c>
      <c r="V35" s="8">
        <v>0.35896400000000001</v>
      </c>
      <c r="W35" s="8">
        <v>0.37486900000000001</v>
      </c>
      <c r="X35" s="8">
        <v>0.38945800000000003</v>
      </c>
      <c r="Y35" s="8">
        <v>0.402582</v>
      </c>
      <c r="Z35" s="8">
        <v>0.414294</v>
      </c>
      <c r="AA35" s="8">
        <v>0.424844</v>
      </c>
      <c r="AB35" s="8">
        <v>0.43429800000000002</v>
      </c>
      <c r="AC35" s="8">
        <v>0.44277300000000003</v>
      </c>
      <c r="AD35" s="8">
        <v>0.45033099999999998</v>
      </c>
      <c r="AE35" s="8">
        <v>0.45721499999999998</v>
      </c>
      <c r="AF35" s="8">
        <v>0.46354000000000001</v>
      </c>
      <c r="AG35" s="8">
        <v>0.46931099999999998</v>
      </c>
      <c r="AH35" s="8">
        <v>0.47472799999999998</v>
      </c>
      <c r="AI35" s="8">
        <v>0.47981000000000001</v>
      </c>
      <c r="AJ35" s="8">
        <v>0.48474499999999998</v>
      </c>
      <c r="AK35" s="8">
        <v>0.48966500000000002</v>
      </c>
      <c r="AL35" s="7">
        <v>0.15024299999999999</v>
      </c>
    </row>
    <row r="36" spans="1:38" ht="15" customHeight="1" x14ac:dyDescent="0.25">
      <c r="A36" s="46" t="s">
        <v>73</v>
      </c>
      <c r="B36" s="9" t="s">
        <v>72</v>
      </c>
      <c r="C36" s="8">
        <v>8.6079629999999998</v>
      </c>
      <c r="D36" s="8">
        <v>9.3085039999999992</v>
      </c>
      <c r="E36" s="8">
        <v>10.053770999999999</v>
      </c>
      <c r="F36" s="8">
        <v>10.856512</v>
      </c>
      <c r="G36" s="8">
        <v>11.775119</v>
      </c>
      <c r="H36" s="8">
        <v>12.773291</v>
      </c>
      <c r="I36" s="8">
        <v>13.835283</v>
      </c>
      <c r="J36" s="8">
        <v>14.981544</v>
      </c>
      <c r="K36" s="8">
        <v>16.189786999999999</v>
      </c>
      <c r="L36" s="8">
        <v>17.498642</v>
      </c>
      <c r="M36" s="8">
        <v>18.831299000000001</v>
      </c>
      <c r="N36" s="8">
        <v>20.193607</v>
      </c>
      <c r="O36" s="8">
        <v>21.591297000000001</v>
      </c>
      <c r="P36" s="8">
        <v>23.014416000000001</v>
      </c>
      <c r="Q36" s="8">
        <v>24.452998999999998</v>
      </c>
      <c r="R36" s="8">
        <v>25.897404000000002</v>
      </c>
      <c r="S36" s="8">
        <v>27.328844</v>
      </c>
      <c r="T36" s="8">
        <v>28.750498</v>
      </c>
      <c r="U36" s="8">
        <v>30.174942000000001</v>
      </c>
      <c r="V36" s="8">
        <v>31.590057000000002</v>
      </c>
      <c r="W36" s="8">
        <v>32.987312000000003</v>
      </c>
      <c r="X36" s="8">
        <v>34.373610999999997</v>
      </c>
      <c r="Y36" s="8">
        <v>35.746006000000001</v>
      </c>
      <c r="Z36" s="8">
        <v>37.101303000000001</v>
      </c>
      <c r="AA36" s="8">
        <v>38.433211999999997</v>
      </c>
      <c r="AB36" s="8">
        <v>39.734180000000002</v>
      </c>
      <c r="AC36" s="8">
        <v>40.993091999999997</v>
      </c>
      <c r="AD36" s="8">
        <v>42.217716000000003</v>
      </c>
      <c r="AE36" s="8">
        <v>43.411288999999996</v>
      </c>
      <c r="AF36" s="8">
        <v>44.581572999999999</v>
      </c>
      <c r="AG36" s="8">
        <v>45.715504000000003</v>
      </c>
      <c r="AH36" s="8">
        <v>46.816761</v>
      </c>
      <c r="AI36" s="8">
        <v>47.857269000000002</v>
      </c>
      <c r="AJ36" s="8">
        <v>48.876334999999997</v>
      </c>
      <c r="AK36" s="8">
        <v>49.882305000000002</v>
      </c>
      <c r="AL36" s="7">
        <v>5.2186999999999997E-2</v>
      </c>
    </row>
    <row r="38" spans="1:38" ht="15" customHeight="1" x14ac:dyDescent="0.25">
      <c r="A38" s="46" t="s">
        <v>71</v>
      </c>
      <c r="B38" s="6" t="s">
        <v>70</v>
      </c>
      <c r="C38" s="5">
        <v>123.98240699999999</v>
      </c>
      <c r="D38" s="5">
        <v>125.38286600000001</v>
      </c>
      <c r="E38" s="5">
        <v>126.846687</v>
      </c>
      <c r="F38" s="5">
        <v>128.17344700000001</v>
      </c>
      <c r="G38" s="5">
        <v>129.69418300000001</v>
      </c>
      <c r="H38" s="5">
        <v>131.089066</v>
      </c>
      <c r="I38" s="5">
        <v>132.48208600000001</v>
      </c>
      <c r="J38" s="5">
        <v>133.93974299999999</v>
      </c>
      <c r="K38" s="5">
        <v>135.40902700000001</v>
      </c>
      <c r="L38" s="5">
        <v>136.85554500000001</v>
      </c>
      <c r="M38" s="5">
        <v>138.28152499999999</v>
      </c>
      <c r="N38" s="5">
        <v>139.73814400000001</v>
      </c>
      <c r="O38" s="5">
        <v>141.249405</v>
      </c>
      <c r="P38" s="5">
        <v>142.757904</v>
      </c>
      <c r="Q38" s="5">
        <v>144.273697</v>
      </c>
      <c r="R38" s="5">
        <v>145.78331</v>
      </c>
      <c r="S38" s="5">
        <v>147.20060699999999</v>
      </c>
      <c r="T38" s="5">
        <v>148.52436800000001</v>
      </c>
      <c r="U38" s="5">
        <v>149.81720000000001</v>
      </c>
      <c r="V38" s="5">
        <v>151.05978400000001</v>
      </c>
      <c r="W38" s="5">
        <v>152.253906</v>
      </c>
      <c r="X38" s="5">
        <v>153.40782200000001</v>
      </c>
      <c r="Y38" s="5">
        <v>154.56147799999999</v>
      </c>
      <c r="Z38" s="5">
        <v>155.73608400000001</v>
      </c>
      <c r="AA38" s="5">
        <v>156.907196</v>
      </c>
      <c r="AB38" s="5">
        <v>158.09515400000001</v>
      </c>
      <c r="AC38" s="5">
        <v>159.27894599999999</v>
      </c>
      <c r="AD38" s="5">
        <v>160.49061599999999</v>
      </c>
      <c r="AE38" s="5">
        <v>161.74842799999999</v>
      </c>
      <c r="AF38" s="5">
        <v>163.044556</v>
      </c>
      <c r="AG38" s="5">
        <v>164.34761</v>
      </c>
      <c r="AH38" s="5">
        <v>165.643936</v>
      </c>
      <c r="AI38" s="5">
        <v>166.84974700000001</v>
      </c>
      <c r="AJ38" s="5">
        <v>168.06698600000001</v>
      </c>
      <c r="AK38" s="5">
        <v>169.28732299999999</v>
      </c>
      <c r="AL38" s="4">
        <v>9.1389999999999996E-3</v>
      </c>
    </row>
    <row r="40" spans="1:38" ht="15" customHeight="1" x14ac:dyDescent="0.25">
      <c r="B40" s="6" t="s">
        <v>69</v>
      </c>
    </row>
    <row r="41" spans="1:38" ht="15" customHeight="1" x14ac:dyDescent="0.25">
      <c r="B41" s="6" t="s">
        <v>68</v>
      </c>
    </row>
    <row r="42" spans="1:38" ht="15" customHeight="1" x14ac:dyDescent="0.25">
      <c r="A42" s="46" t="s">
        <v>67</v>
      </c>
      <c r="B42" s="9" t="s">
        <v>66</v>
      </c>
      <c r="C42" s="8">
        <v>100.404839</v>
      </c>
      <c r="D42" s="8">
        <v>99.839286999999999</v>
      </c>
      <c r="E42" s="8">
        <v>99.638046000000003</v>
      </c>
      <c r="F42" s="8">
        <v>99.483222999999995</v>
      </c>
      <c r="G42" s="8">
        <v>98.981605999999999</v>
      </c>
      <c r="H42" s="8">
        <v>98.234168999999994</v>
      </c>
      <c r="I42" s="8">
        <v>97.503105000000005</v>
      </c>
      <c r="J42" s="8">
        <v>96.816131999999996</v>
      </c>
      <c r="K42" s="8">
        <v>96.142319000000001</v>
      </c>
      <c r="L42" s="8">
        <v>95.494911000000002</v>
      </c>
      <c r="M42" s="8">
        <v>94.988692999999998</v>
      </c>
      <c r="N42" s="8">
        <v>94.496551999999994</v>
      </c>
      <c r="O42" s="8">
        <v>94.057784999999996</v>
      </c>
      <c r="P42" s="8">
        <v>93.631020000000007</v>
      </c>
      <c r="Q42" s="8">
        <v>93.235275000000001</v>
      </c>
      <c r="R42" s="8">
        <v>92.858870999999994</v>
      </c>
      <c r="S42" s="8">
        <v>92.454055999999994</v>
      </c>
      <c r="T42" s="8">
        <v>91.971915999999993</v>
      </c>
      <c r="U42" s="8">
        <v>91.453902999999997</v>
      </c>
      <c r="V42" s="8">
        <v>90.926308000000006</v>
      </c>
      <c r="W42" s="8">
        <v>90.413307000000003</v>
      </c>
      <c r="X42" s="8">
        <v>89.902495999999999</v>
      </c>
      <c r="Y42" s="8">
        <v>89.461143000000007</v>
      </c>
      <c r="Z42" s="8">
        <v>89.097626000000005</v>
      </c>
      <c r="AA42" s="8">
        <v>88.807327000000001</v>
      </c>
      <c r="AB42" s="8">
        <v>88.605430999999996</v>
      </c>
      <c r="AC42" s="8">
        <v>88.481635999999995</v>
      </c>
      <c r="AD42" s="8">
        <v>88.457069000000004</v>
      </c>
      <c r="AE42" s="8">
        <v>88.543907000000004</v>
      </c>
      <c r="AF42" s="8">
        <v>88.700294</v>
      </c>
      <c r="AG42" s="8">
        <v>88.932220000000001</v>
      </c>
      <c r="AH42" s="8">
        <v>89.227233999999996</v>
      </c>
      <c r="AI42" s="8">
        <v>89.564102000000005</v>
      </c>
      <c r="AJ42" s="8">
        <v>89.970511999999999</v>
      </c>
      <c r="AK42" s="8">
        <v>90.424239999999998</v>
      </c>
      <c r="AL42" s="7">
        <v>-2.9970000000000001E-3</v>
      </c>
    </row>
    <row r="43" spans="1:38" ht="15" customHeight="1" x14ac:dyDescent="0.25">
      <c r="A43" s="46" t="s">
        <v>65</v>
      </c>
      <c r="B43" s="9" t="s">
        <v>64</v>
      </c>
      <c r="C43" s="8">
        <v>0.31587900000000002</v>
      </c>
      <c r="D43" s="8">
        <v>0.35841299999999998</v>
      </c>
      <c r="E43" s="8">
        <v>0.42799799999999999</v>
      </c>
      <c r="F43" s="8">
        <v>0.54920599999999997</v>
      </c>
      <c r="G43" s="8">
        <v>0.74568400000000001</v>
      </c>
      <c r="H43" s="8">
        <v>0.93914399999999998</v>
      </c>
      <c r="I43" s="8">
        <v>1.1353629999999999</v>
      </c>
      <c r="J43" s="8">
        <v>1.3309249999999999</v>
      </c>
      <c r="K43" s="8">
        <v>1.516445</v>
      </c>
      <c r="L43" s="8">
        <v>1.6858070000000001</v>
      </c>
      <c r="M43" s="8">
        <v>1.8467560000000001</v>
      </c>
      <c r="N43" s="8">
        <v>1.9912209999999999</v>
      </c>
      <c r="O43" s="8">
        <v>2.1227360000000002</v>
      </c>
      <c r="P43" s="8">
        <v>2.2389410000000001</v>
      </c>
      <c r="Q43" s="8">
        <v>2.3413249999999999</v>
      </c>
      <c r="R43" s="8">
        <v>2.4341400000000002</v>
      </c>
      <c r="S43" s="8">
        <v>2.5127090000000001</v>
      </c>
      <c r="T43" s="8">
        <v>2.577413</v>
      </c>
      <c r="U43" s="8">
        <v>2.630992</v>
      </c>
      <c r="V43" s="8">
        <v>2.6737950000000001</v>
      </c>
      <c r="W43" s="8">
        <v>2.7072340000000001</v>
      </c>
      <c r="X43" s="8">
        <v>2.7318470000000001</v>
      </c>
      <c r="Y43" s="8">
        <v>2.75088</v>
      </c>
      <c r="Z43" s="8">
        <v>2.765218</v>
      </c>
      <c r="AA43" s="8">
        <v>2.7760069999999999</v>
      </c>
      <c r="AB43" s="8">
        <v>2.7842509999999998</v>
      </c>
      <c r="AC43" s="8">
        <v>2.7926319999999998</v>
      </c>
      <c r="AD43" s="8">
        <v>2.8024529999999999</v>
      </c>
      <c r="AE43" s="8">
        <v>2.817075</v>
      </c>
      <c r="AF43" s="8">
        <v>2.834416</v>
      </c>
      <c r="AG43" s="8">
        <v>2.8542459999999998</v>
      </c>
      <c r="AH43" s="8">
        <v>2.8784179999999999</v>
      </c>
      <c r="AI43" s="8">
        <v>2.907089</v>
      </c>
      <c r="AJ43" s="8">
        <v>2.9430670000000001</v>
      </c>
      <c r="AK43" s="8">
        <v>2.9826320000000002</v>
      </c>
      <c r="AL43" s="7">
        <v>6.6314999999999999E-2</v>
      </c>
    </row>
    <row r="44" spans="1:38" ht="15" customHeight="1" x14ac:dyDescent="0.25">
      <c r="A44" s="46" t="s">
        <v>63</v>
      </c>
      <c r="B44" s="9" t="s">
        <v>62</v>
      </c>
      <c r="C44" s="8">
        <v>100.72071800000001</v>
      </c>
      <c r="D44" s="8">
        <v>100.197701</v>
      </c>
      <c r="E44" s="8">
        <v>100.06604799999999</v>
      </c>
      <c r="F44" s="8">
        <v>100.032433</v>
      </c>
      <c r="G44" s="8">
        <v>99.727287000000004</v>
      </c>
      <c r="H44" s="8">
        <v>99.173316999999997</v>
      </c>
      <c r="I44" s="8">
        <v>98.638465999999994</v>
      </c>
      <c r="J44" s="8">
        <v>98.147057000000004</v>
      </c>
      <c r="K44" s="8">
        <v>97.658767999999995</v>
      </c>
      <c r="L44" s="8">
        <v>97.180717000000001</v>
      </c>
      <c r="M44" s="8">
        <v>96.835448999999997</v>
      </c>
      <c r="N44" s="8">
        <v>96.487769999999998</v>
      </c>
      <c r="O44" s="8">
        <v>96.180519000000004</v>
      </c>
      <c r="P44" s="8">
        <v>95.869964999999993</v>
      </c>
      <c r="Q44" s="8">
        <v>95.576599000000002</v>
      </c>
      <c r="R44" s="8">
        <v>95.293014999999997</v>
      </c>
      <c r="S44" s="8">
        <v>94.966766000000007</v>
      </c>
      <c r="T44" s="8">
        <v>94.549332000000007</v>
      </c>
      <c r="U44" s="8">
        <v>94.084891999999996</v>
      </c>
      <c r="V44" s="8">
        <v>93.600104999999999</v>
      </c>
      <c r="W44" s="8">
        <v>93.120543999999995</v>
      </c>
      <c r="X44" s="8">
        <v>92.634345999999994</v>
      </c>
      <c r="Y44" s="8">
        <v>92.212020999999993</v>
      </c>
      <c r="Z44" s="8">
        <v>91.862846000000005</v>
      </c>
      <c r="AA44" s="8">
        <v>91.583336000000003</v>
      </c>
      <c r="AB44" s="8">
        <v>91.389679000000001</v>
      </c>
      <c r="AC44" s="8">
        <v>91.274269000000004</v>
      </c>
      <c r="AD44" s="8">
        <v>91.259521000000007</v>
      </c>
      <c r="AE44" s="8">
        <v>91.360984999999999</v>
      </c>
      <c r="AF44" s="8">
        <v>91.534713999999994</v>
      </c>
      <c r="AG44" s="8">
        <v>91.786468999999997</v>
      </c>
      <c r="AH44" s="8">
        <v>92.105652000000006</v>
      </c>
      <c r="AI44" s="8">
        <v>92.471191000000005</v>
      </c>
      <c r="AJ44" s="8">
        <v>92.913582000000005</v>
      </c>
      <c r="AK44" s="8">
        <v>93.406875999999997</v>
      </c>
      <c r="AL44" s="7">
        <v>-2.124E-3</v>
      </c>
    </row>
    <row r="46" spans="1:38" ht="15" customHeight="1" x14ac:dyDescent="0.25">
      <c r="B46" s="6" t="s">
        <v>61</v>
      </c>
    </row>
    <row r="47" spans="1:38" ht="15" customHeight="1" x14ac:dyDescent="0.25">
      <c r="A47" s="46" t="s">
        <v>60</v>
      </c>
      <c r="B47" s="9" t="s">
        <v>59</v>
      </c>
      <c r="C47" s="8">
        <v>15.415095000000001</v>
      </c>
      <c r="D47" s="8">
        <v>15.719555</v>
      </c>
      <c r="E47" s="8">
        <v>15.988149</v>
      </c>
      <c r="F47" s="8">
        <v>16.193403</v>
      </c>
      <c r="G47" s="8">
        <v>16.299952999999999</v>
      </c>
      <c r="H47" s="8">
        <v>16.314737000000001</v>
      </c>
      <c r="I47" s="8">
        <v>16.277312999999999</v>
      </c>
      <c r="J47" s="8">
        <v>16.204460000000001</v>
      </c>
      <c r="K47" s="8">
        <v>16.105888</v>
      </c>
      <c r="L47" s="8">
        <v>16.040174</v>
      </c>
      <c r="M47" s="8">
        <v>15.990117</v>
      </c>
      <c r="N47" s="8">
        <v>15.968966</v>
      </c>
      <c r="O47" s="8">
        <v>15.955945</v>
      </c>
      <c r="P47" s="8">
        <v>15.940657</v>
      </c>
      <c r="Q47" s="8">
        <v>15.932715</v>
      </c>
      <c r="R47" s="8">
        <v>15.902806999999999</v>
      </c>
      <c r="S47" s="8">
        <v>15.865831</v>
      </c>
      <c r="T47" s="8">
        <v>15.842729</v>
      </c>
      <c r="U47" s="8">
        <v>15.846487</v>
      </c>
      <c r="V47" s="8">
        <v>15.883081000000001</v>
      </c>
      <c r="W47" s="8">
        <v>15.947441</v>
      </c>
      <c r="X47" s="8">
        <v>16.032126999999999</v>
      </c>
      <c r="Y47" s="8">
        <v>16.134727000000002</v>
      </c>
      <c r="Z47" s="8">
        <v>16.235973000000001</v>
      </c>
      <c r="AA47" s="8">
        <v>16.318183999999999</v>
      </c>
      <c r="AB47" s="8">
        <v>16.379663000000001</v>
      </c>
      <c r="AC47" s="8">
        <v>16.416847000000001</v>
      </c>
      <c r="AD47" s="8">
        <v>16.434252000000001</v>
      </c>
      <c r="AE47" s="8">
        <v>16.421386999999999</v>
      </c>
      <c r="AF47" s="8">
        <v>16.411239999999999</v>
      </c>
      <c r="AG47" s="8">
        <v>16.402964000000001</v>
      </c>
      <c r="AH47" s="8">
        <v>16.378088000000002</v>
      </c>
      <c r="AI47" s="8">
        <v>16.292701999999998</v>
      </c>
      <c r="AJ47" s="8">
        <v>16.197711999999999</v>
      </c>
      <c r="AK47" s="8">
        <v>16.106318999999999</v>
      </c>
      <c r="AL47" s="7">
        <v>7.3700000000000002E-4</v>
      </c>
    </row>
    <row r="48" spans="1:38" ht="15" customHeight="1" x14ac:dyDescent="0.25">
      <c r="A48" s="46" t="s">
        <v>58</v>
      </c>
      <c r="B48" s="9" t="s">
        <v>57</v>
      </c>
      <c r="C48" s="8">
        <v>1.2406E-2</v>
      </c>
      <c r="D48" s="8">
        <v>1.7326999999999999E-2</v>
      </c>
      <c r="E48" s="8">
        <v>2.1742000000000001E-2</v>
      </c>
      <c r="F48" s="8">
        <v>3.0936000000000002E-2</v>
      </c>
      <c r="G48" s="8">
        <v>5.0231999999999999E-2</v>
      </c>
      <c r="H48" s="8">
        <v>7.8666E-2</v>
      </c>
      <c r="I48" s="8">
        <v>0.11001</v>
      </c>
      <c r="J48" s="8">
        <v>0.13911100000000001</v>
      </c>
      <c r="K48" s="8">
        <v>0.16880800000000001</v>
      </c>
      <c r="L48" s="8">
        <v>0.19980800000000001</v>
      </c>
      <c r="M48" s="8">
        <v>0.224108</v>
      </c>
      <c r="N48" s="8">
        <v>0.23872599999999999</v>
      </c>
      <c r="O48" s="8">
        <v>0.24609300000000001</v>
      </c>
      <c r="P48" s="8">
        <v>0.25185099999999999</v>
      </c>
      <c r="Q48" s="8">
        <v>0.25661400000000001</v>
      </c>
      <c r="R48" s="8">
        <v>0.26172899999999999</v>
      </c>
      <c r="S48" s="8">
        <v>0.26781700000000003</v>
      </c>
      <c r="T48" s="8">
        <v>0.27451500000000001</v>
      </c>
      <c r="U48" s="8">
        <v>0.28200700000000001</v>
      </c>
      <c r="V48" s="8">
        <v>0.28984100000000002</v>
      </c>
      <c r="W48" s="8">
        <v>0.298286</v>
      </c>
      <c r="X48" s="8">
        <v>0.30707099999999998</v>
      </c>
      <c r="Y48" s="8">
        <v>0.31618299999999999</v>
      </c>
      <c r="Z48" s="8">
        <v>0.32558799999999999</v>
      </c>
      <c r="AA48" s="8">
        <v>0.33588699999999999</v>
      </c>
      <c r="AB48" s="8">
        <v>0.34730100000000003</v>
      </c>
      <c r="AC48" s="8">
        <v>0.35997600000000002</v>
      </c>
      <c r="AD48" s="8">
        <v>0.37383</v>
      </c>
      <c r="AE48" s="8">
        <v>0.389376</v>
      </c>
      <c r="AF48" s="8">
        <v>0.40660200000000002</v>
      </c>
      <c r="AG48" s="8">
        <v>0.42522399999999999</v>
      </c>
      <c r="AH48" s="8">
        <v>0.44539499999999999</v>
      </c>
      <c r="AI48" s="8">
        <v>0.46686800000000001</v>
      </c>
      <c r="AJ48" s="8">
        <v>0.49018499999999998</v>
      </c>
      <c r="AK48" s="8">
        <v>0.51556199999999996</v>
      </c>
      <c r="AL48" s="7">
        <v>0.10829</v>
      </c>
    </row>
    <row r="49" spans="1:38" ht="15" customHeight="1" x14ac:dyDescent="0.25">
      <c r="A49" s="46" t="s">
        <v>56</v>
      </c>
      <c r="B49" s="9" t="s">
        <v>55</v>
      </c>
      <c r="C49" s="8">
        <v>6.8669999999999998E-3</v>
      </c>
      <c r="D49" s="8">
        <v>9.9819999999999996E-3</v>
      </c>
      <c r="E49" s="8">
        <v>1.3609E-2</v>
      </c>
      <c r="F49" s="8">
        <v>2.0344999999999999E-2</v>
      </c>
      <c r="G49" s="8">
        <v>3.3111000000000002E-2</v>
      </c>
      <c r="H49" s="8">
        <v>5.1480999999999999E-2</v>
      </c>
      <c r="I49" s="8">
        <v>7.3495000000000005E-2</v>
      </c>
      <c r="J49" s="8">
        <v>9.8261000000000001E-2</v>
      </c>
      <c r="K49" s="8">
        <v>0.127527</v>
      </c>
      <c r="L49" s="8">
        <v>0.161082</v>
      </c>
      <c r="M49" s="8">
        <v>0.19367599999999999</v>
      </c>
      <c r="N49" s="8">
        <v>0.22433700000000001</v>
      </c>
      <c r="O49" s="8">
        <v>0.25390000000000001</v>
      </c>
      <c r="P49" s="8">
        <v>0.282605</v>
      </c>
      <c r="Q49" s="8">
        <v>0.31015999999999999</v>
      </c>
      <c r="R49" s="8">
        <v>0.33640999999999999</v>
      </c>
      <c r="S49" s="8">
        <v>0.361454</v>
      </c>
      <c r="T49" s="8">
        <v>0.38517000000000001</v>
      </c>
      <c r="U49" s="8">
        <v>0.40770499999999998</v>
      </c>
      <c r="V49" s="8">
        <v>0.42886800000000003</v>
      </c>
      <c r="W49" s="8">
        <v>0.44881700000000002</v>
      </c>
      <c r="X49" s="8">
        <v>0.46754600000000002</v>
      </c>
      <c r="Y49" s="8">
        <v>0.4849</v>
      </c>
      <c r="Z49" s="8">
        <v>0.501031</v>
      </c>
      <c r="AA49" s="8">
        <v>0.51625699999999997</v>
      </c>
      <c r="AB49" s="8">
        <v>0.530582</v>
      </c>
      <c r="AC49" s="8">
        <v>0.54413599999999995</v>
      </c>
      <c r="AD49" s="8">
        <v>0.55708299999999999</v>
      </c>
      <c r="AE49" s="8">
        <v>0.56983799999999996</v>
      </c>
      <c r="AF49" s="8">
        <v>0.58261499999999999</v>
      </c>
      <c r="AG49" s="8">
        <v>0.59546900000000003</v>
      </c>
      <c r="AH49" s="8">
        <v>0.60866299999999995</v>
      </c>
      <c r="AI49" s="8">
        <v>0.62219400000000002</v>
      </c>
      <c r="AJ49" s="8">
        <v>0.63639699999999999</v>
      </c>
      <c r="AK49" s="8">
        <v>0.65162399999999998</v>
      </c>
      <c r="AL49" s="7">
        <v>0.134992</v>
      </c>
    </row>
    <row r="50" spans="1:38" ht="15" customHeight="1" x14ac:dyDescent="0.25">
      <c r="A50" s="46" t="s">
        <v>38</v>
      </c>
      <c r="B50" s="9" t="s">
        <v>488</v>
      </c>
      <c r="C50" s="8">
        <v>2.9859999999999999E-3</v>
      </c>
      <c r="D50" s="8">
        <v>4.8209999999999998E-3</v>
      </c>
      <c r="E50" s="8">
        <v>7.9050000000000006E-3</v>
      </c>
      <c r="F50" s="8">
        <v>1.3613E-2</v>
      </c>
      <c r="G50" s="8">
        <v>2.4312E-2</v>
      </c>
      <c r="H50" s="8">
        <v>3.9638E-2</v>
      </c>
      <c r="I50" s="8">
        <v>5.7956000000000001E-2</v>
      </c>
      <c r="J50" s="8">
        <v>7.8536999999999996E-2</v>
      </c>
      <c r="K50" s="8">
        <v>0.10281800000000001</v>
      </c>
      <c r="L50" s="8">
        <v>0.13062199999999999</v>
      </c>
      <c r="M50" s="8">
        <v>0.157528</v>
      </c>
      <c r="N50" s="8">
        <v>0.18271499999999999</v>
      </c>
      <c r="O50" s="8">
        <v>0.20686499999999999</v>
      </c>
      <c r="P50" s="8">
        <v>0.23016200000000001</v>
      </c>
      <c r="Q50" s="8">
        <v>0.25234200000000001</v>
      </c>
      <c r="R50" s="8">
        <v>0.27324799999999999</v>
      </c>
      <c r="S50" s="8">
        <v>0.29295399999999999</v>
      </c>
      <c r="T50" s="8">
        <v>0.31134499999999998</v>
      </c>
      <c r="U50" s="8">
        <v>0.32850499999999999</v>
      </c>
      <c r="V50" s="8">
        <v>0.34426200000000001</v>
      </c>
      <c r="W50" s="8">
        <v>0.35872500000000002</v>
      </c>
      <c r="X50" s="8">
        <v>0.37185200000000002</v>
      </c>
      <c r="Y50" s="8">
        <v>0.38348900000000002</v>
      </c>
      <c r="Z50" s="8">
        <v>0.39371200000000001</v>
      </c>
      <c r="AA50" s="8">
        <v>0.40278399999999998</v>
      </c>
      <c r="AB50" s="8">
        <v>0.410769</v>
      </c>
      <c r="AC50" s="8">
        <v>0.417796</v>
      </c>
      <c r="AD50" s="8">
        <v>0.42396200000000001</v>
      </c>
      <c r="AE50" s="8">
        <v>0.42957099999999998</v>
      </c>
      <c r="AF50" s="8">
        <v>0.43479099999999998</v>
      </c>
      <c r="AG50" s="8">
        <v>0.43963799999999997</v>
      </c>
      <c r="AH50" s="8">
        <v>0.444295</v>
      </c>
      <c r="AI50" s="8">
        <v>0.44878000000000001</v>
      </c>
      <c r="AJ50" s="8">
        <v>0.45327099999999998</v>
      </c>
      <c r="AK50" s="8">
        <v>0.45783800000000002</v>
      </c>
      <c r="AL50" s="7">
        <v>0.14796300000000001</v>
      </c>
    </row>
    <row r="51" spans="1:38" ht="15" customHeight="1" x14ac:dyDescent="0.25">
      <c r="A51" s="46" t="s">
        <v>54</v>
      </c>
      <c r="B51" s="9" t="s">
        <v>53</v>
      </c>
      <c r="C51" s="8">
        <v>2.6616999999999998E-2</v>
      </c>
      <c r="D51" s="8">
        <v>3.9391000000000002E-2</v>
      </c>
      <c r="E51" s="8">
        <v>6.3875000000000001E-2</v>
      </c>
      <c r="F51" s="8">
        <v>9.1014999999999999E-2</v>
      </c>
      <c r="G51" s="8">
        <v>0.12964200000000001</v>
      </c>
      <c r="H51" s="8">
        <v>0.176617</v>
      </c>
      <c r="I51" s="8">
        <v>0.22087499999999999</v>
      </c>
      <c r="J51" s="8">
        <v>0.27257900000000002</v>
      </c>
      <c r="K51" s="8">
        <v>0.32969100000000001</v>
      </c>
      <c r="L51" s="8">
        <v>0.39167600000000002</v>
      </c>
      <c r="M51" s="8">
        <v>0.451208</v>
      </c>
      <c r="N51" s="8">
        <v>0.50643199999999999</v>
      </c>
      <c r="O51" s="8">
        <v>0.55901299999999998</v>
      </c>
      <c r="P51" s="8">
        <v>0.60944799999999999</v>
      </c>
      <c r="Q51" s="8">
        <v>0.65725100000000003</v>
      </c>
      <c r="R51" s="8">
        <v>0.70213999999999999</v>
      </c>
      <c r="S51" s="8">
        <v>0.74438800000000005</v>
      </c>
      <c r="T51" s="8">
        <v>0.78379799999999999</v>
      </c>
      <c r="U51" s="8">
        <v>0.82065200000000005</v>
      </c>
      <c r="V51" s="8">
        <v>0.85463900000000004</v>
      </c>
      <c r="W51" s="8">
        <v>0.886073</v>
      </c>
      <c r="X51" s="8">
        <v>0.91493100000000005</v>
      </c>
      <c r="Y51" s="8">
        <v>0.94093000000000004</v>
      </c>
      <c r="Z51" s="8">
        <v>0.964395</v>
      </c>
      <c r="AA51" s="8">
        <v>0.98607100000000003</v>
      </c>
      <c r="AB51" s="8">
        <v>1.006051</v>
      </c>
      <c r="AC51" s="8">
        <v>1.024724</v>
      </c>
      <c r="AD51" s="8">
        <v>1.0423</v>
      </c>
      <c r="AE51" s="8">
        <v>1.059499</v>
      </c>
      <c r="AF51" s="8">
        <v>1.0766519999999999</v>
      </c>
      <c r="AG51" s="8">
        <v>1.0936809999999999</v>
      </c>
      <c r="AH51" s="8">
        <v>1.111024</v>
      </c>
      <c r="AI51" s="8">
        <v>1.1286419999999999</v>
      </c>
      <c r="AJ51" s="8">
        <v>1.147014</v>
      </c>
      <c r="AK51" s="8">
        <v>1.1663330000000001</v>
      </c>
      <c r="AL51" s="7">
        <v>0.108125</v>
      </c>
    </row>
    <row r="52" spans="1:38" ht="15" customHeight="1" x14ac:dyDescent="0.25">
      <c r="A52" s="46" t="s">
        <v>52</v>
      </c>
      <c r="B52" s="9" t="s">
        <v>51</v>
      </c>
      <c r="C52" s="8">
        <v>1.3734E-2</v>
      </c>
      <c r="D52" s="8">
        <v>2.1026E-2</v>
      </c>
      <c r="E52" s="8">
        <v>3.5496E-2</v>
      </c>
      <c r="F52" s="8">
        <v>5.1607E-2</v>
      </c>
      <c r="G52" s="8">
        <v>7.4689000000000005E-2</v>
      </c>
      <c r="H52" s="8">
        <v>0.10280599999999999</v>
      </c>
      <c r="I52" s="8">
        <v>0.12931500000000001</v>
      </c>
      <c r="J52" s="8">
        <v>0.160298</v>
      </c>
      <c r="K52" s="8">
        <v>0.19453000000000001</v>
      </c>
      <c r="L52" s="8">
        <v>0.23169300000000001</v>
      </c>
      <c r="M52" s="8">
        <v>0.26734599999999997</v>
      </c>
      <c r="N52" s="8">
        <v>0.30038700000000002</v>
      </c>
      <c r="O52" s="8">
        <v>0.33180500000000002</v>
      </c>
      <c r="P52" s="8">
        <v>0.36190699999999998</v>
      </c>
      <c r="Q52" s="8">
        <v>0.39037699999999997</v>
      </c>
      <c r="R52" s="8">
        <v>0.41703000000000001</v>
      </c>
      <c r="S52" s="8">
        <v>0.44202399999999997</v>
      </c>
      <c r="T52" s="8">
        <v>0.46523500000000001</v>
      </c>
      <c r="U52" s="8">
        <v>0.48682500000000001</v>
      </c>
      <c r="V52" s="8">
        <v>0.50660000000000005</v>
      </c>
      <c r="W52" s="8">
        <v>0.52474799999999999</v>
      </c>
      <c r="X52" s="8">
        <v>0.54125100000000004</v>
      </c>
      <c r="Y52" s="8">
        <v>0.55593599999999999</v>
      </c>
      <c r="Z52" s="8">
        <v>0.56901400000000002</v>
      </c>
      <c r="AA52" s="8">
        <v>0.58086700000000002</v>
      </c>
      <c r="AB52" s="8">
        <v>0.59160299999999999</v>
      </c>
      <c r="AC52" s="8">
        <v>0.60148199999999996</v>
      </c>
      <c r="AD52" s="8">
        <v>0.61063199999999995</v>
      </c>
      <c r="AE52" s="8">
        <v>0.61949600000000005</v>
      </c>
      <c r="AF52" s="8">
        <v>0.62829500000000005</v>
      </c>
      <c r="AG52" s="8">
        <v>0.63698100000000002</v>
      </c>
      <c r="AH52" s="8">
        <v>0.64587600000000001</v>
      </c>
      <c r="AI52" s="8">
        <v>0.65500499999999995</v>
      </c>
      <c r="AJ52" s="8">
        <v>0.66466599999999998</v>
      </c>
      <c r="AK52" s="8">
        <v>0.67506299999999997</v>
      </c>
      <c r="AL52" s="7">
        <v>0.110846</v>
      </c>
    </row>
    <row r="53" spans="1:38" ht="15" customHeight="1" x14ac:dyDescent="0.25">
      <c r="A53" s="46" t="s">
        <v>50</v>
      </c>
      <c r="B53" s="9" t="s">
        <v>49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9.9999999999999995E-7</v>
      </c>
      <c r="N53" s="8">
        <v>1.9999999999999999E-6</v>
      </c>
      <c r="O53" s="8">
        <v>3.0000000000000001E-6</v>
      </c>
      <c r="P53" s="8">
        <v>3.9999999999999998E-6</v>
      </c>
      <c r="Q53" s="8">
        <v>4.5000000000000003E-5</v>
      </c>
      <c r="R53" s="8">
        <v>1.1400000000000001E-4</v>
      </c>
      <c r="S53" s="8">
        <v>1.95E-4</v>
      </c>
      <c r="T53" s="8">
        <v>2.81E-4</v>
      </c>
      <c r="U53" s="8">
        <v>3.6999999999999999E-4</v>
      </c>
      <c r="V53" s="8">
        <v>4.6000000000000001E-4</v>
      </c>
      <c r="W53" s="8">
        <v>5.4900000000000001E-4</v>
      </c>
      <c r="X53" s="8">
        <v>6.3699999999999998E-4</v>
      </c>
      <c r="Y53" s="8">
        <v>7.2599999999999997E-4</v>
      </c>
      <c r="Z53" s="8">
        <v>8.1400000000000005E-4</v>
      </c>
      <c r="AA53" s="8">
        <v>9.01E-4</v>
      </c>
      <c r="AB53" s="8">
        <v>9.8799999999999995E-4</v>
      </c>
      <c r="AC53" s="8">
        <v>1.073E-3</v>
      </c>
      <c r="AD53" s="8">
        <v>1.158E-3</v>
      </c>
      <c r="AE53" s="8">
        <v>1.243E-3</v>
      </c>
      <c r="AF53" s="8">
        <v>1.328E-3</v>
      </c>
      <c r="AG53" s="8">
        <v>1.41E-3</v>
      </c>
      <c r="AH53" s="8">
        <v>1.4920000000000001E-3</v>
      </c>
      <c r="AI53" s="8">
        <v>1.5709999999999999E-3</v>
      </c>
      <c r="AJ53" s="8">
        <v>1.652E-3</v>
      </c>
      <c r="AK53" s="8">
        <v>1.7340000000000001E-3</v>
      </c>
      <c r="AL53" s="7" t="s">
        <v>35</v>
      </c>
    </row>
    <row r="54" spans="1:38" ht="15" customHeight="1" x14ac:dyDescent="0.25">
      <c r="A54" s="46" t="s">
        <v>48</v>
      </c>
      <c r="B54" s="9" t="s">
        <v>47</v>
      </c>
      <c r="C54" s="8">
        <v>0.49344500000000002</v>
      </c>
      <c r="D54" s="8">
        <v>0.52790599999999999</v>
      </c>
      <c r="E54" s="8">
        <v>0.55386400000000002</v>
      </c>
      <c r="F54" s="8">
        <v>0.582368</v>
      </c>
      <c r="G54" s="8">
        <v>0.60917699999999997</v>
      </c>
      <c r="H54" s="8">
        <v>0.63328499999999999</v>
      </c>
      <c r="I54" s="8">
        <v>0.65679299999999996</v>
      </c>
      <c r="J54" s="8">
        <v>0.68093000000000004</v>
      </c>
      <c r="K54" s="8">
        <v>0.70587299999999997</v>
      </c>
      <c r="L54" s="8">
        <v>0.72962099999999996</v>
      </c>
      <c r="M54" s="8">
        <v>0.75441800000000003</v>
      </c>
      <c r="N54" s="8">
        <v>0.77914799999999995</v>
      </c>
      <c r="O54" s="8">
        <v>0.80407099999999998</v>
      </c>
      <c r="P54" s="8">
        <v>0.82890299999999995</v>
      </c>
      <c r="Q54" s="8">
        <v>0.85481399999999996</v>
      </c>
      <c r="R54" s="8">
        <v>0.88107800000000003</v>
      </c>
      <c r="S54" s="8">
        <v>0.90708599999999995</v>
      </c>
      <c r="T54" s="8">
        <v>0.93193300000000001</v>
      </c>
      <c r="U54" s="8">
        <v>0.95580399999999999</v>
      </c>
      <c r="V54" s="8">
        <v>0.97830700000000004</v>
      </c>
      <c r="W54" s="8">
        <v>0.99950700000000003</v>
      </c>
      <c r="X54" s="8">
        <v>1.0193719999999999</v>
      </c>
      <c r="Y54" s="8">
        <v>1.0384119999999999</v>
      </c>
      <c r="Z54" s="8">
        <v>1.056738</v>
      </c>
      <c r="AA54" s="8">
        <v>1.0746640000000001</v>
      </c>
      <c r="AB54" s="8">
        <v>1.092128</v>
      </c>
      <c r="AC54" s="8">
        <v>1.108889</v>
      </c>
      <c r="AD54" s="8">
        <v>1.125348</v>
      </c>
      <c r="AE54" s="8">
        <v>1.141821</v>
      </c>
      <c r="AF54" s="8">
        <v>1.1581319999999999</v>
      </c>
      <c r="AG54" s="8">
        <v>1.174358</v>
      </c>
      <c r="AH54" s="8">
        <v>1.1906060000000001</v>
      </c>
      <c r="AI54" s="8">
        <v>1.206493</v>
      </c>
      <c r="AJ54" s="8">
        <v>1.2227589999999999</v>
      </c>
      <c r="AK54" s="8">
        <v>1.2396510000000001</v>
      </c>
      <c r="AL54" s="7">
        <v>2.6206E-2</v>
      </c>
    </row>
    <row r="55" spans="1:38" ht="15" customHeight="1" x14ac:dyDescent="0.25">
      <c r="A55" s="46" t="s">
        <v>46</v>
      </c>
      <c r="B55" s="9" t="s">
        <v>45</v>
      </c>
      <c r="C55" s="8">
        <v>3.2649999999999998E-2</v>
      </c>
      <c r="D55" s="8">
        <v>4.2507000000000003E-2</v>
      </c>
      <c r="E55" s="8">
        <v>4.1335999999999998E-2</v>
      </c>
      <c r="F55" s="8">
        <v>3.3385999999999999E-2</v>
      </c>
      <c r="G55" s="8">
        <v>2.4901E-2</v>
      </c>
      <c r="H55" s="8">
        <v>2.3494000000000001E-2</v>
      </c>
      <c r="I55" s="8">
        <v>2.1812999999999999E-2</v>
      </c>
      <c r="J55" s="8">
        <v>2.1464E-2</v>
      </c>
      <c r="K55" s="8">
        <v>2.1638000000000001E-2</v>
      </c>
      <c r="L55" s="8">
        <v>2.1933999999999999E-2</v>
      </c>
      <c r="M55" s="8">
        <v>2.2359E-2</v>
      </c>
      <c r="N55" s="8">
        <v>2.2775E-2</v>
      </c>
      <c r="O55" s="8">
        <v>2.3174E-2</v>
      </c>
      <c r="P55" s="8">
        <v>2.3449000000000001E-2</v>
      </c>
      <c r="Q55" s="8">
        <v>2.3737000000000001E-2</v>
      </c>
      <c r="R55" s="8">
        <v>2.3983999999999998E-2</v>
      </c>
      <c r="S55" s="8">
        <v>2.4195000000000001E-2</v>
      </c>
      <c r="T55" s="8">
        <v>2.4344000000000001E-2</v>
      </c>
      <c r="U55" s="8">
        <v>2.4490999999999999E-2</v>
      </c>
      <c r="V55" s="8">
        <v>2.4657999999999999E-2</v>
      </c>
      <c r="W55" s="8">
        <v>2.4850000000000001E-2</v>
      </c>
      <c r="X55" s="8">
        <v>2.5017999999999999E-2</v>
      </c>
      <c r="Y55" s="8">
        <v>2.5208000000000001E-2</v>
      </c>
      <c r="Z55" s="8">
        <v>2.5415E-2</v>
      </c>
      <c r="AA55" s="8">
        <v>2.5645999999999999E-2</v>
      </c>
      <c r="AB55" s="8">
        <v>2.5867999999999999E-2</v>
      </c>
      <c r="AC55" s="8">
        <v>2.6067E-2</v>
      </c>
      <c r="AD55" s="8">
        <v>2.6286E-2</v>
      </c>
      <c r="AE55" s="8">
        <v>2.6525E-2</v>
      </c>
      <c r="AF55" s="8">
        <v>2.6790999999999999E-2</v>
      </c>
      <c r="AG55" s="8">
        <v>2.7067999999999998E-2</v>
      </c>
      <c r="AH55" s="8">
        <v>2.7328000000000002E-2</v>
      </c>
      <c r="AI55" s="8">
        <v>2.7518000000000001E-2</v>
      </c>
      <c r="AJ55" s="8">
        <v>2.7709000000000001E-2</v>
      </c>
      <c r="AK55" s="8">
        <v>2.7907999999999999E-2</v>
      </c>
      <c r="AL55" s="7">
        <v>-1.2669E-2</v>
      </c>
    </row>
    <row r="56" spans="1:38" ht="15" customHeight="1" x14ac:dyDescent="0.25">
      <c r="A56" s="46" t="s">
        <v>44</v>
      </c>
      <c r="B56" s="9" t="s">
        <v>43</v>
      </c>
      <c r="C56" s="8">
        <v>3.6320999999999999E-2</v>
      </c>
      <c r="D56" s="8">
        <v>3.8129000000000003E-2</v>
      </c>
      <c r="E56" s="8">
        <v>4.0224000000000003E-2</v>
      </c>
      <c r="F56" s="8">
        <v>4.1848000000000003E-2</v>
      </c>
      <c r="G56" s="8">
        <v>4.2276000000000001E-2</v>
      </c>
      <c r="H56" s="8">
        <v>4.1607999999999999E-2</v>
      </c>
      <c r="I56" s="8">
        <v>4.0708000000000001E-2</v>
      </c>
      <c r="J56" s="8">
        <v>4.0162000000000003E-2</v>
      </c>
      <c r="K56" s="8">
        <v>3.9683000000000003E-2</v>
      </c>
      <c r="L56" s="8">
        <v>3.9294000000000003E-2</v>
      </c>
      <c r="M56" s="8">
        <v>3.9239999999999997E-2</v>
      </c>
      <c r="N56" s="8">
        <v>3.9299000000000001E-2</v>
      </c>
      <c r="O56" s="8">
        <v>3.9371000000000003E-2</v>
      </c>
      <c r="P56" s="8">
        <v>3.9319E-2</v>
      </c>
      <c r="Q56" s="8">
        <v>3.9305E-2</v>
      </c>
      <c r="R56" s="8">
        <v>3.9231000000000002E-2</v>
      </c>
      <c r="S56" s="8">
        <v>3.9098000000000001E-2</v>
      </c>
      <c r="T56" s="8">
        <v>3.8908999999999999E-2</v>
      </c>
      <c r="U56" s="8">
        <v>3.8739000000000003E-2</v>
      </c>
      <c r="V56" s="8">
        <v>3.8618E-2</v>
      </c>
      <c r="W56" s="8">
        <v>3.8550000000000001E-2</v>
      </c>
      <c r="X56" s="8">
        <v>3.8477999999999998E-2</v>
      </c>
      <c r="Y56" s="8">
        <v>3.8483000000000003E-2</v>
      </c>
      <c r="Z56" s="8">
        <v>3.8553999999999998E-2</v>
      </c>
      <c r="AA56" s="8">
        <v>3.8674E-2</v>
      </c>
      <c r="AB56" s="8">
        <v>3.8814000000000001E-2</v>
      </c>
      <c r="AC56" s="8">
        <v>3.8954999999999997E-2</v>
      </c>
      <c r="AD56" s="8">
        <v>3.9149999999999997E-2</v>
      </c>
      <c r="AE56" s="8">
        <v>3.9385000000000003E-2</v>
      </c>
      <c r="AF56" s="8">
        <v>3.9670999999999998E-2</v>
      </c>
      <c r="AG56" s="8">
        <v>3.9995000000000003E-2</v>
      </c>
      <c r="AH56" s="8">
        <v>4.0312000000000001E-2</v>
      </c>
      <c r="AI56" s="8">
        <v>4.0536000000000003E-2</v>
      </c>
      <c r="AJ56" s="8">
        <v>4.0765000000000003E-2</v>
      </c>
      <c r="AK56" s="8">
        <v>4.1001000000000003E-2</v>
      </c>
      <c r="AL56" s="7">
        <v>2.2030000000000001E-3</v>
      </c>
    </row>
    <row r="57" spans="1:38" ht="15" customHeight="1" x14ac:dyDescent="0.25">
      <c r="A57" s="46" t="s">
        <v>42</v>
      </c>
      <c r="B57" s="9" t="s">
        <v>41</v>
      </c>
      <c r="C57" s="8">
        <v>2.0060999999999999E-2</v>
      </c>
      <c r="D57" s="8">
        <v>2.1478000000000001E-2</v>
      </c>
      <c r="E57" s="8">
        <v>2.3057000000000001E-2</v>
      </c>
      <c r="F57" s="8">
        <v>2.4483000000000001E-2</v>
      </c>
      <c r="G57" s="8">
        <v>2.5728999999999998E-2</v>
      </c>
      <c r="H57" s="8">
        <v>2.6498000000000001E-2</v>
      </c>
      <c r="I57" s="8">
        <v>2.7191E-2</v>
      </c>
      <c r="J57" s="8">
        <v>2.8243000000000001E-2</v>
      </c>
      <c r="K57" s="8">
        <v>2.9478000000000001E-2</v>
      </c>
      <c r="L57" s="8">
        <v>3.0800000000000001E-2</v>
      </c>
      <c r="M57" s="8">
        <v>3.2210000000000003E-2</v>
      </c>
      <c r="N57" s="8">
        <v>3.3581E-2</v>
      </c>
      <c r="O57" s="8">
        <v>3.4911999999999999E-2</v>
      </c>
      <c r="P57" s="8">
        <v>3.6097999999999998E-2</v>
      </c>
      <c r="Q57" s="8">
        <v>3.7267000000000002E-2</v>
      </c>
      <c r="R57" s="8">
        <v>3.8369E-2</v>
      </c>
      <c r="S57" s="8">
        <v>3.9390000000000001E-2</v>
      </c>
      <c r="T57" s="8">
        <v>4.0296999999999999E-2</v>
      </c>
      <c r="U57" s="8">
        <v>4.1170999999999999E-2</v>
      </c>
      <c r="V57" s="8">
        <v>4.2021000000000003E-2</v>
      </c>
      <c r="W57" s="8">
        <v>4.2862999999999998E-2</v>
      </c>
      <c r="X57" s="8">
        <v>4.3678000000000002E-2</v>
      </c>
      <c r="Y57" s="8">
        <v>4.4488E-2</v>
      </c>
      <c r="Z57" s="8">
        <v>4.5338000000000003E-2</v>
      </c>
      <c r="AA57" s="8">
        <v>4.6254999999999998E-2</v>
      </c>
      <c r="AB57" s="8">
        <v>4.7224000000000002E-2</v>
      </c>
      <c r="AC57" s="8">
        <v>4.8247999999999999E-2</v>
      </c>
      <c r="AD57" s="8">
        <v>4.9376000000000003E-2</v>
      </c>
      <c r="AE57" s="8">
        <v>5.0642E-2</v>
      </c>
      <c r="AF57" s="8">
        <v>5.2056999999999999E-2</v>
      </c>
      <c r="AG57" s="8">
        <v>5.3612E-2</v>
      </c>
      <c r="AH57" s="8">
        <v>5.5321000000000002E-2</v>
      </c>
      <c r="AI57" s="8">
        <v>5.7117000000000001E-2</v>
      </c>
      <c r="AJ57" s="8">
        <v>5.9116000000000002E-2</v>
      </c>
      <c r="AK57" s="8">
        <v>6.1329000000000002E-2</v>
      </c>
      <c r="AL57" s="7">
        <v>3.2305E-2</v>
      </c>
    </row>
    <row r="58" spans="1:38" ht="15" customHeight="1" x14ac:dyDescent="0.25">
      <c r="A58" s="46" t="s">
        <v>40</v>
      </c>
      <c r="B58" s="9" t="s">
        <v>39</v>
      </c>
      <c r="C58" s="8">
        <v>9.3695000000000001E-2</v>
      </c>
      <c r="D58" s="8">
        <v>9.4791E-2</v>
      </c>
      <c r="E58" s="8">
        <v>9.8322000000000007E-2</v>
      </c>
      <c r="F58" s="8">
        <v>0.10106900000000001</v>
      </c>
      <c r="G58" s="8">
        <v>0.101635</v>
      </c>
      <c r="H58" s="8">
        <v>9.9089999999999998E-2</v>
      </c>
      <c r="I58" s="8">
        <v>9.5513000000000001E-2</v>
      </c>
      <c r="J58" s="8">
        <v>9.3981999999999996E-2</v>
      </c>
      <c r="K58" s="8">
        <v>9.3385999999999997E-2</v>
      </c>
      <c r="L58" s="8">
        <v>9.2968999999999996E-2</v>
      </c>
      <c r="M58" s="8">
        <v>9.3061000000000005E-2</v>
      </c>
      <c r="N58" s="8">
        <v>9.3232999999999996E-2</v>
      </c>
      <c r="O58" s="8">
        <v>9.3410999999999994E-2</v>
      </c>
      <c r="P58" s="8">
        <v>9.3056E-2</v>
      </c>
      <c r="Q58" s="8">
        <v>9.2841999999999994E-2</v>
      </c>
      <c r="R58" s="8">
        <v>9.2520000000000005E-2</v>
      </c>
      <c r="S58" s="8">
        <v>9.2121999999999996E-2</v>
      </c>
      <c r="T58" s="8">
        <v>9.1522000000000006E-2</v>
      </c>
      <c r="U58" s="8">
        <v>9.0979000000000004E-2</v>
      </c>
      <c r="V58" s="8">
        <v>9.0621999999999994E-2</v>
      </c>
      <c r="W58" s="8">
        <v>9.0476000000000001E-2</v>
      </c>
      <c r="X58" s="8">
        <v>9.0267E-2</v>
      </c>
      <c r="Y58" s="8">
        <v>9.0221999999999997E-2</v>
      </c>
      <c r="Z58" s="8">
        <v>9.0306999999999998E-2</v>
      </c>
      <c r="AA58" s="8">
        <v>9.0553999999999996E-2</v>
      </c>
      <c r="AB58" s="8">
        <v>9.0805999999999998E-2</v>
      </c>
      <c r="AC58" s="8">
        <v>9.0981000000000006E-2</v>
      </c>
      <c r="AD58" s="8">
        <v>9.1281000000000001E-2</v>
      </c>
      <c r="AE58" s="8">
        <v>9.1689000000000007E-2</v>
      </c>
      <c r="AF58" s="8">
        <v>9.2243000000000006E-2</v>
      </c>
      <c r="AG58" s="8">
        <v>9.2865000000000003E-2</v>
      </c>
      <c r="AH58" s="8">
        <v>9.3393000000000004E-2</v>
      </c>
      <c r="AI58" s="8">
        <v>9.3584000000000001E-2</v>
      </c>
      <c r="AJ58" s="8">
        <v>9.3757999999999994E-2</v>
      </c>
      <c r="AK58" s="8">
        <v>9.3966999999999995E-2</v>
      </c>
      <c r="AL58" s="7">
        <v>-2.6400000000000002E-4</v>
      </c>
    </row>
    <row r="59" spans="1:38" ht="15" customHeight="1" x14ac:dyDescent="0.25">
      <c r="A59" s="46" t="s">
        <v>37</v>
      </c>
      <c r="B59" s="9" t="s">
        <v>36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7" t="s">
        <v>35</v>
      </c>
    </row>
    <row r="60" spans="1:38" ht="15" customHeight="1" x14ac:dyDescent="0.25">
      <c r="A60" s="46" t="s">
        <v>34</v>
      </c>
      <c r="B60" s="9" t="s">
        <v>33</v>
      </c>
      <c r="C60" s="8">
        <v>2.9859999999999999E-3</v>
      </c>
      <c r="D60" s="8">
        <v>4.7080000000000004E-3</v>
      </c>
      <c r="E60" s="8">
        <v>7.7920000000000003E-3</v>
      </c>
      <c r="F60" s="8">
        <v>1.3495999999999999E-2</v>
      </c>
      <c r="G60" s="8">
        <v>2.4194E-2</v>
      </c>
      <c r="H60" s="8">
        <v>3.9523000000000003E-2</v>
      </c>
      <c r="I60" s="8">
        <v>5.7841999999999998E-2</v>
      </c>
      <c r="J60" s="8">
        <v>7.8425999999999996E-2</v>
      </c>
      <c r="K60" s="8">
        <v>0.10270899999999999</v>
      </c>
      <c r="L60" s="8">
        <v>0.13051599999999999</v>
      </c>
      <c r="M60" s="8">
        <v>0.15742500000000001</v>
      </c>
      <c r="N60" s="8">
        <v>0.182617</v>
      </c>
      <c r="O60" s="8">
        <v>0.20677300000000001</v>
      </c>
      <c r="P60" s="8">
        <v>0.230076</v>
      </c>
      <c r="Q60" s="8">
        <v>0.25226500000000002</v>
      </c>
      <c r="R60" s="8">
        <v>0.27318199999999998</v>
      </c>
      <c r="S60" s="8">
        <v>0.292902</v>
      </c>
      <c r="T60" s="8">
        <v>0.31131199999999998</v>
      </c>
      <c r="U60" s="8">
        <v>0.32849800000000001</v>
      </c>
      <c r="V60" s="8">
        <v>0.34428900000000001</v>
      </c>
      <c r="W60" s="8">
        <v>0.35879800000000001</v>
      </c>
      <c r="X60" s="8">
        <v>0.37198399999999998</v>
      </c>
      <c r="Y60" s="8">
        <v>0.38369700000000001</v>
      </c>
      <c r="Z60" s="8">
        <v>0.39401799999999998</v>
      </c>
      <c r="AA60" s="8">
        <v>0.40321400000000002</v>
      </c>
      <c r="AB60" s="8">
        <v>0.41135500000000003</v>
      </c>
      <c r="AC60" s="8">
        <v>0.418576</v>
      </c>
      <c r="AD60" s="8">
        <v>0.42498200000000003</v>
      </c>
      <c r="AE60" s="8">
        <v>0.43088500000000002</v>
      </c>
      <c r="AF60" s="8">
        <v>0.43645800000000001</v>
      </c>
      <c r="AG60" s="8">
        <v>0.44172</v>
      </c>
      <c r="AH60" s="8">
        <v>0.44686100000000001</v>
      </c>
      <c r="AI60" s="8">
        <v>0.451903</v>
      </c>
      <c r="AJ60" s="8">
        <v>0.45703500000000002</v>
      </c>
      <c r="AK60" s="8">
        <v>0.46233600000000002</v>
      </c>
      <c r="AL60" s="7">
        <v>0.14912600000000001</v>
      </c>
    </row>
    <row r="61" spans="1:38" ht="15" customHeight="1" x14ac:dyDescent="0.25">
      <c r="A61" s="46" t="s">
        <v>32</v>
      </c>
      <c r="B61" s="9" t="s">
        <v>31</v>
      </c>
      <c r="C61" s="8">
        <v>16.156860000000002</v>
      </c>
      <c r="D61" s="8">
        <v>16.541618</v>
      </c>
      <c r="E61" s="8">
        <v>16.89537</v>
      </c>
      <c r="F61" s="8">
        <v>17.197569000000001</v>
      </c>
      <c r="G61" s="8">
        <v>17.43985</v>
      </c>
      <c r="H61" s="8">
        <v>17.627447</v>
      </c>
      <c r="I61" s="8">
        <v>17.768822</v>
      </c>
      <c r="J61" s="8">
        <v>17.896452</v>
      </c>
      <c r="K61" s="8">
        <v>18.022027999999999</v>
      </c>
      <c r="L61" s="8">
        <v>18.200189999999999</v>
      </c>
      <c r="M61" s="8">
        <v>18.382694000000001</v>
      </c>
      <c r="N61" s="8">
        <v>18.572217999999999</v>
      </c>
      <c r="O61" s="8">
        <v>18.755334999999999</v>
      </c>
      <c r="P61" s="8">
        <v>18.927537999999998</v>
      </c>
      <c r="Q61" s="8">
        <v>19.099737000000001</v>
      </c>
      <c r="R61" s="8">
        <v>19.241845999999999</v>
      </c>
      <c r="S61" s="8">
        <v>19.369454999999999</v>
      </c>
      <c r="T61" s="8">
        <v>19.501389</v>
      </c>
      <c r="U61" s="8">
        <v>19.652228999999998</v>
      </c>
      <c r="V61" s="8">
        <v>19.826263000000001</v>
      </c>
      <c r="W61" s="8">
        <v>20.019684000000002</v>
      </c>
      <c r="X61" s="8">
        <v>20.224211</v>
      </c>
      <c r="Y61" s="8">
        <v>20.437403</v>
      </c>
      <c r="Z61" s="8">
        <v>20.640898</v>
      </c>
      <c r="AA61" s="8">
        <v>20.819958</v>
      </c>
      <c r="AB61" s="8">
        <v>20.973151999999999</v>
      </c>
      <c r="AC61" s="8">
        <v>21.097752</v>
      </c>
      <c r="AD61" s="8">
        <v>21.199638</v>
      </c>
      <c r="AE61" s="8">
        <v>21.271356999999998</v>
      </c>
      <c r="AF61" s="8">
        <v>21.346872000000001</v>
      </c>
      <c r="AG61" s="8">
        <v>21.424983999999998</v>
      </c>
      <c r="AH61" s="8">
        <v>21.488657</v>
      </c>
      <c r="AI61" s="8">
        <v>21.492913999999999</v>
      </c>
      <c r="AJ61" s="8">
        <v>21.492037</v>
      </c>
      <c r="AK61" s="8">
        <v>21.500664</v>
      </c>
      <c r="AL61" s="7">
        <v>7.9769999999999997E-3</v>
      </c>
    </row>
    <row r="63" spans="1:38" ht="15" customHeight="1" x14ac:dyDescent="0.25">
      <c r="A63" s="46" t="s">
        <v>30</v>
      </c>
      <c r="B63" s="6" t="s">
        <v>29</v>
      </c>
      <c r="C63" s="5">
        <v>116.877579</v>
      </c>
      <c r="D63" s="5">
        <v>116.73931899999999</v>
      </c>
      <c r="E63" s="5">
        <v>116.96141799999999</v>
      </c>
      <c r="F63" s="5">
        <v>117.230003</v>
      </c>
      <c r="G63" s="5">
        <v>117.167137</v>
      </c>
      <c r="H63" s="5">
        <v>116.800766</v>
      </c>
      <c r="I63" s="5">
        <v>116.40728799999999</v>
      </c>
      <c r="J63" s="5">
        <v>116.04351</v>
      </c>
      <c r="K63" s="5">
        <v>115.68079400000001</v>
      </c>
      <c r="L63" s="5">
        <v>115.380905</v>
      </c>
      <c r="M63" s="5">
        <v>115.21814000000001</v>
      </c>
      <c r="N63" s="5">
        <v>115.05999</v>
      </c>
      <c r="O63" s="5">
        <v>114.935852</v>
      </c>
      <c r="P63" s="5">
        <v>114.797501</v>
      </c>
      <c r="Q63" s="5">
        <v>114.676338</v>
      </c>
      <c r="R63" s="5">
        <v>114.534859</v>
      </c>
      <c r="S63" s="5">
        <v>114.33622</v>
      </c>
      <c r="T63" s="5">
        <v>114.05072</v>
      </c>
      <c r="U63" s="5">
        <v>113.737122</v>
      </c>
      <c r="V63" s="5">
        <v>113.42636899999999</v>
      </c>
      <c r="W63" s="5">
        <v>113.14022799999999</v>
      </c>
      <c r="X63" s="5">
        <v>112.858559</v>
      </c>
      <c r="Y63" s="5">
        <v>112.649422</v>
      </c>
      <c r="Z63" s="5">
        <v>112.50374600000001</v>
      </c>
      <c r="AA63" s="5">
        <v>112.40329</v>
      </c>
      <c r="AB63" s="5">
        <v>112.362831</v>
      </c>
      <c r="AC63" s="5">
        <v>112.37202499999999</v>
      </c>
      <c r="AD63" s="5">
        <v>112.45916</v>
      </c>
      <c r="AE63" s="5">
        <v>112.632339</v>
      </c>
      <c r="AF63" s="5">
        <v>112.881584</v>
      </c>
      <c r="AG63" s="5">
        <v>113.211456</v>
      </c>
      <c r="AH63" s="5">
        <v>113.594307</v>
      </c>
      <c r="AI63" s="5">
        <v>113.96410400000001</v>
      </c>
      <c r="AJ63" s="5">
        <v>114.40561700000001</v>
      </c>
      <c r="AK63" s="5">
        <v>114.907539</v>
      </c>
      <c r="AL63" s="4">
        <v>-4.7899999999999999E-4</v>
      </c>
    </row>
    <row r="65" spans="1:38" ht="15" customHeight="1" x14ac:dyDescent="0.25">
      <c r="A65" s="46" t="s">
        <v>28</v>
      </c>
      <c r="B65" s="6" t="s">
        <v>27</v>
      </c>
      <c r="C65" s="5">
        <v>240.85998499999999</v>
      </c>
      <c r="D65" s="5">
        <v>242.12219200000001</v>
      </c>
      <c r="E65" s="5">
        <v>243.80810500000001</v>
      </c>
      <c r="F65" s="5">
        <v>245.40344200000001</v>
      </c>
      <c r="G65" s="5">
        <v>246.86132799999999</v>
      </c>
      <c r="H65" s="5">
        <v>247.88983200000001</v>
      </c>
      <c r="I65" s="5">
        <v>248.889374</v>
      </c>
      <c r="J65" s="5">
        <v>249.98324600000001</v>
      </c>
      <c r="K65" s="5">
        <v>251.08981299999999</v>
      </c>
      <c r="L65" s="5">
        <v>252.23644999999999</v>
      </c>
      <c r="M65" s="5">
        <v>253.499664</v>
      </c>
      <c r="N65" s="5">
        <v>254.798126</v>
      </c>
      <c r="O65" s="5">
        <v>256.18524200000002</v>
      </c>
      <c r="P65" s="5">
        <v>257.55542000000003</v>
      </c>
      <c r="Q65" s="5">
        <v>258.95004299999999</v>
      </c>
      <c r="R65" s="5">
        <v>260.31817599999999</v>
      </c>
      <c r="S65" s="5">
        <v>261.536835</v>
      </c>
      <c r="T65" s="5">
        <v>262.57507299999997</v>
      </c>
      <c r="U65" s="5">
        <v>263.55432100000002</v>
      </c>
      <c r="V65" s="5">
        <v>264.48614500000002</v>
      </c>
      <c r="W65" s="5">
        <v>265.39413500000001</v>
      </c>
      <c r="X65" s="5">
        <v>266.26638800000001</v>
      </c>
      <c r="Y65" s="5">
        <v>267.21090700000002</v>
      </c>
      <c r="Z65" s="5">
        <v>268.23983800000002</v>
      </c>
      <c r="AA65" s="5">
        <v>269.31048600000003</v>
      </c>
      <c r="AB65" s="5">
        <v>270.45797700000003</v>
      </c>
      <c r="AC65" s="5">
        <v>271.65096999999997</v>
      </c>
      <c r="AD65" s="5">
        <v>272.94976800000001</v>
      </c>
      <c r="AE65" s="5">
        <v>274.38076799999999</v>
      </c>
      <c r="AF65" s="5">
        <v>275.92614700000001</v>
      </c>
      <c r="AG65" s="5">
        <v>277.55908199999999</v>
      </c>
      <c r="AH65" s="5">
        <v>279.23825099999999</v>
      </c>
      <c r="AI65" s="5">
        <v>280.81384300000002</v>
      </c>
      <c r="AJ65" s="5">
        <v>282.47259500000001</v>
      </c>
      <c r="AK65" s="5">
        <v>284.19485500000002</v>
      </c>
      <c r="AL65" s="4">
        <v>4.8669999999999998E-3</v>
      </c>
    </row>
    <row r="66" spans="1:38" ht="15" customHeight="1" thickBot="1" x14ac:dyDescent="0.3"/>
    <row r="67" spans="1:38" ht="15" customHeight="1" x14ac:dyDescent="0.25">
      <c r="B67" s="50" t="s">
        <v>26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 ht="15" customHeight="1" x14ac:dyDescent="0.25">
      <c r="B68" s="48" t="s">
        <v>25</v>
      </c>
    </row>
    <row r="69" spans="1:38" ht="15" customHeight="1" x14ac:dyDescent="0.25">
      <c r="B69" s="48" t="s">
        <v>24</v>
      </c>
    </row>
    <row r="70" spans="1:38" ht="15" customHeight="1" x14ac:dyDescent="0.25">
      <c r="B70" s="48" t="s">
        <v>23</v>
      </c>
    </row>
    <row r="71" spans="1:38" ht="15" customHeight="1" x14ac:dyDescent="0.25">
      <c r="B71" s="48" t="s">
        <v>489</v>
      </c>
    </row>
    <row r="72" spans="1:38" ht="15" customHeight="1" x14ac:dyDescent="0.25">
      <c r="B72" s="48" t="s">
        <v>490</v>
      </c>
    </row>
    <row r="73" spans="1:38" ht="15" customHeight="1" x14ac:dyDescent="0.25">
      <c r="B73" s="48" t="s">
        <v>491</v>
      </c>
    </row>
    <row r="74" spans="1:38" ht="15" customHeight="1" x14ac:dyDescent="0.25">
      <c r="B74" s="48" t="s">
        <v>492</v>
      </c>
    </row>
    <row r="75" spans="1:38" ht="15" customHeight="1" x14ac:dyDescent="0.25">
      <c r="B75" s="48" t="s">
        <v>493</v>
      </c>
    </row>
    <row r="76" spans="1:38" ht="15" customHeight="1" x14ac:dyDescent="0.25">
      <c r="B76" s="48" t="s">
        <v>494</v>
      </c>
    </row>
    <row r="77" spans="1:38" ht="15" customHeight="1" x14ac:dyDescent="0.25">
      <c r="B77" s="48" t="s">
        <v>495</v>
      </c>
    </row>
  </sheetData>
  <mergeCells count="1">
    <mergeCell ref="B67:AL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6"/>
  <sheetViews>
    <sheetView workbookViewId="0">
      <pane xSplit="2" ySplit="1" topLeftCell="E158" activePane="bottomRight" state="frozen"/>
      <selection pane="topRight" activeCell="C1" sqref="C1"/>
      <selection pane="bottomLeft" activeCell="A2" sqref="A2"/>
      <selection pane="bottomRight" activeCell="G22" sqref="G22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8" ht="15" customHeight="1" thickBot="1" x14ac:dyDescent="0.3">
      <c r="B1" s="11" t="s">
        <v>482</v>
      </c>
      <c r="C1" s="10">
        <v>2016</v>
      </c>
      <c r="D1" s="10">
        <v>2017</v>
      </c>
      <c r="E1" s="10">
        <v>2018</v>
      </c>
      <c r="F1" s="10">
        <v>2019</v>
      </c>
      <c r="G1" s="10">
        <v>2020</v>
      </c>
      <c r="H1" s="10">
        <v>2021</v>
      </c>
      <c r="I1" s="10">
        <v>2022</v>
      </c>
      <c r="J1" s="10">
        <v>2023</v>
      </c>
      <c r="K1" s="10">
        <v>2024</v>
      </c>
      <c r="L1" s="10">
        <v>2025</v>
      </c>
      <c r="M1" s="10">
        <v>2026</v>
      </c>
      <c r="N1" s="10">
        <v>2027</v>
      </c>
      <c r="O1" s="10">
        <v>2028</v>
      </c>
      <c r="P1" s="10">
        <v>2029</v>
      </c>
      <c r="Q1" s="10">
        <v>2030</v>
      </c>
      <c r="R1" s="10">
        <v>2031</v>
      </c>
      <c r="S1" s="10">
        <v>2032</v>
      </c>
      <c r="T1" s="10">
        <v>2033</v>
      </c>
      <c r="U1" s="10">
        <v>2034</v>
      </c>
      <c r="V1" s="10">
        <v>2035</v>
      </c>
      <c r="W1" s="10">
        <v>2036</v>
      </c>
      <c r="X1" s="10">
        <v>2037</v>
      </c>
      <c r="Y1" s="10">
        <v>2038</v>
      </c>
      <c r="Z1" s="10">
        <v>2039</v>
      </c>
      <c r="AA1" s="10">
        <v>2040</v>
      </c>
      <c r="AB1" s="10">
        <v>2041</v>
      </c>
      <c r="AC1" s="10">
        <v>2042</v>
      </c>
      <c r="AD1" s="10">
        <v>2043</v>
      </c>
      <c r="AE1" s="10">
        <v>2044</v>
      </c>
      <c r="AF1" s="10">
        <v>2045</v>
      </c>
      <c r="AG1" s="10">
        <v>2046</v>
      </c>
      <c r="AH1" s="10">
        <v>2047</v>
      </c>
      <c r="AI1" s="10">
        <v>2048</v>
      </c>
      <c r="AJ1" s="10">
        <v>2049</v>
      </c>
      <c r="AK1" s="10">
        <v>2050</v>
      </c>
    </row>
    <row r="2" spans="1:38" ht="15" customHeight="1" thickTop="1" x14ac:dyDescent="0.25"/>
    <row r="3" spans="1:38" ht="15" customHeight="1" x14ac:dyDescent="0.25">
      <c r="C3" s="45" t="s">
        <v>104</v>
      </c>
      <c r="D3" s="45" t="s">
        <v>483</v>
      </c>
      <c r="E3" s="45"/>
      <c r="F3" s="45"/>
      <c r="G3" s="45"/>
    </row>
    <row r="4" spans="1:38" ht="15" customHeight="1" x14ac:dyDescent="0.25">
      <c r="C4" s="45" t="s">
        <v>103</v>
      </c>
      <c r="D4" s="45" t="s">
        <v>484</v>
      </c>
      <c r="E4" s="45"/>
      <c r="F4" s="45"/>
      <c r="G4" s="45" t="s">
        <v>102</v>
      </c>
    </row>
    <row r="5" spans="1:38" ht="15" customHeight="1" x14ac:dyDescent="0.25">
      <c r="C5" s="45" t="s">
        <v>101</v>
      </c>
      <c r="D5" s="45" t="s">
        <v>485</v>
      </c>
      <c r="E5" s="45"/>
      <c r="F5" s="45"/>
      <c r="G5" s="45"/>
    </row>
    <row r="6" spans="1:38" ht="15" customHeight="1" x14ac:dyDescent="0.25">
      <c r="C6" s="45" t="s">
        <v>100</v>
      </c>
      <c r="D6" s="45"/>
      <c r="E6" s="45" t="s">
        <v>486</v>
      </c>
      <c r="F6" s="45"/>
      <c r="G6" s="45"/>
    </row>
    <row r="10" spans="1:38" ht="15" customHeight="1" x14ac:dyDescent="0.25">
      <c r="A10" s="46" t="s">
        <v>391</v>
      </c>
      <c r="B10" s="12" t="s">
        <v>390</v>
      </c>
    </row>
    <row r="11" spans="1:38" ht="15" customHeight="1" x14ac:dyDescent="0.25">
      <c r="B11" s="11" t="s">
        <v>96</v>
      </c>
    </row>
    <row r="12" spans="1:38" ht="15" customHeight="1" x14ac:dyDescent="0.25">
      <c r="B12" s="11" t="s">
        <v>96</v>
      </c>
      <c r="C12" s="47" t="s">
        <v>96</v>
      </c>
      <c r="D12" s="47" t="s">
        <v>96</v>
      </c>
      <c r="E12" s="47" t="s">
        <v>96</v>
      </c>
      <c r="F12" s="47" t="s">
        <v>96</v>
      </c>
      <c r="G12" s="47" t="s">
        <v>96</v>
      </c>
      <c r="H12" s="47" t="s">
        <v>96</v>
      </c>
      <c r="I12" s="47" t="s">
        <v>96</v>
      </c>
      <c r="J12" s="47" t="s">
        <v>96</v>
      </c>
      <c r="K12" s="47" t="s">
        <v>96</v>
      </c>
      <c r="L12" s="47" t="s">
        <v>96</v>
      </c>
      <c r="M12" s="47" t="s">
        <v>96</v>
      </c>
      <c r="N12" s="47" t="s">
        <v>96</v>
      </c>
      <c r="O12" s="47" t="s">
        <v>96</v>
      </c>
      <c r="P12" s="47" t="s">
        <v>96</v>
      </c>
      <c r="Q12" s="47" t="s">
        <v>96</v>
      </c>
      <c r="R12" s="47" t="s">
        <v>96</v>
      </c>
      <c r="S12" s="47" t="s">
        <v>96</v>
      </c>
      <c r="T12" s="47" t="s">
        <v>96</v>
      </c>
      <c r="U12" s="47" t="s">
        <v>96</v>
      </c>
      <c r="V12" s="47" t="s">
        <v>96</v>
      </c>
      <c r="W12" s="47" t="s">
        <v>96</v>
      </c>
      <c r="X12" s="47" t="s">
        <v>96</v>
      </c>
      <c r="Y12" s="47" t="s">
        <v>96</v>
      </c>
      <c r="Z12" s="47" t="s">
        <v>96</v>
      </c>
      <c r="AA12" s="47" t="s">
        <v>96</v>
      </c>
      <c r="AB12" s="47" t="s">
        <v>96</v>
      </c>
      <c r="AC12" s="47" t="s">
        <v>96</v>
      </c>
      <c r="AD12" s="47" t="s">
        <v>96</v>
      </c>
      <c r="AE12" s="47" t="s">
        <v>96</v>
      </c>
      <c r="AF12" s="47" t="s">
        <v>96</v>
      </c>
      <c r="AG12" s="47" t="s">
        <v>96</v>
      </c>
      <c r="AH12" s="47" t="s">
        <v>96</v>
      </c>
      <c r="AI12" s="47" t="s">
        <v>96</v>
      </c>
      <c r="AJ12" s="47" t="s">
        <v>96</v>
      </c>
      <c r="AK12" s="47" t="s">
        <v>96</v>
      </c>
      <c r="AL12" s="47" t="s">
        <v>487</v>
      </c>
    </row>
    <row r="13" spans="1:38" ht="15" customHeight="1" thickBot="1" x14ac:dyDescent="0.3">
      <c r="B13" s="10" t="s">
        <v>389</v>
      </c>
      <c r="C13" s="10">
        <v>2016</v>
      </c>
      <c r="D13" s="10">
        <v>2017</v>
      </c>
      <c r="E13" s="10">
        <v>2018</v>
      </c>
      <c r="F13" s="10">
        <v>2019</v>
      </c>
      <c r="G13" s="10">
        <v>2020</v>
      </c>
      <c r="H13" s="10">
        <v>2021</v>
      </c>
      <c r="I13" s="10">
        <v>2022</v>
      </c>
      <c r="J13" s="10">
        <v>2023</v>
      </c>
      <c r="K13" s="10">
        <v>2024</v>
      </c>
      <c r="L13" s="10">
        <v>2025</v>
      </c>
      <c r="M13" s="10">
        <v>2026</v>
      </c>
      <c r="N13" s="10">
        <v>2027</v>
      </c>
      <c r="O13" s="10">
        <v>2028</v>
      </c>
      <c r="P13" s="10">
        <v>2029</v>
      </c>
      <c r="Q13" s="10">
        <v>2030</v>
      </c>
      <c r="R13" s="10">
        <v>2031</v>
      </c>
      <c r="S13" s="10">
        <v>2032</v>
      </c>
      <c r="T13" s="10">
        <v>2033</v>
      </c>
      <c r="U13" s="10">
        <v>2034</v>
      </c>
      <c r="V13" s="10">
        <v>2035</v>
      </c>
      <c r="W13" s="10">
        <v>2036</v>
      </c>
      <c r="X13" s="10">
        <v>2037</v>
      </c>
      <c r="Y13" s="10">
        <v>2038</v>
      </c>
      <c r="Z13" s="10">
        <v>2039</v>
      </c>
      <c r="AA13" s="10">
        <v>2040</v>
      </c>
      <c r="AB13" s="10">
        <v>2041</v>
      </c>
      <c r="AC13" s="10">
        <v>2042</v>
      </c>
      <c r="AD13" s="10">
        <v>2043</v>
      </c>
      <c r="AE13" s="10">
        <v>2044</v>
      </c>
      <c r="AF13" s="10">
        <v>2045</v>
      </c>
      <c r="AG13" s="10">
        <v>2046</v>
      </c>
      <c r="AH13" s="10">
        <v>2047</v>
      </c>
      <c r="AI13" s="10">
        <v>2048</v>
      </c>
      <c r="AJ13" s="10">
        <v>2049</v>
      </c>
      <c r="AK13" s="10">
        <v>2050</v>
      </c>
      <c r="AL13" s="10">
        <v>2050</v>
      </c>
    </row>
    <row r="14" spans="1:38" ht="15" customHeight="1" thickTop="1" x14ac:dyDescent="0.25"/>
    <row r="15" spans="1:38" ht="15" customHeight="1" x14ac:dyDescent="0.25">
      <c r="B15" s="6" t="s">
        <v>388</v>
      </c>
    </row>
    <row r="17" spans="1:38" ht="15" customHeight="1" x14ac:dyDescent="0.25">
      <c r="B17" s="6" t="s">
        <v>387</v>
      </c>
    </row>
    <row r="18" spans="1:38" ht="15" customHeight="1" x14ac:dyDescent="0.25">
      <c r="B18" s="6" t="s">
        <v>209</v>
      </c>
    </row>
    <row r="19" spans="1:38" ht="15" customHeight="1" x14ac:dyDescent="0.25">
      <c r="A19" s="46" t="s">
        <v>386</v>
      </c>
      <c r="B19" s="9" t="s">
        <v>183</v>
      </c>
      <c r="C19" s="17">
        <v>37.361094999999999</v>
      </c>
      <c r="D19" s="17">
        <v>38.647506999999997</v>
      </c>
      <c r="E19" s="17">
        <v>38.913741999999999</v>
      </c>
      <c r="F19" s="17">
        <v>39.928387000000001</v>
      </c>
      <c r="G19" s="17">
        <v>40.342381000000003</v>
      </c>
      <c r="H19" s="17">
        <v>40.701236999999999</v>
      </c>
      <c r="I19" s="17">
        <v>40.952770000000001</v>
      </c>
      <c r="J19" s="17">
        <v>41.267688999999997</v>
      </c>
      <c r="K19" s="17">
        <v>41.648257999999998</v>
      </c>
      <c r="L19" s="17">
        <v>41.987929999999999</v>
      </c>
      <c r="M19" s="17">
        <v>42.307265999999998</v>
      </c>
      <c r="N19" s="17">
        <v>42.565731</v>
      </c>
      <c r="O19" s="17">
        <v>42.788784</v>
      </c>
      <c r="P19" s="17">
        <v>42.885593</v>
      </c>
      <c r="Q19" s="17">
        <v>43.047848000000002</v>
      </c>
      <c r="R19" s="17">
        <v>43.202548999999998</v>
      </c>
      <c r="S19" s="17">
        <v>43.190562999999997</v>
      </c>
      <c r="T19" s="17">
        <v>43.218304000000003</v>
      </c>
      <c r="U19" s="17">
        <v>43.254162000000001</v>
      </c>
      <c r="V19" s="17">
        <v>43.281010000000002</v>
      </c>
      <c r="W19" s="17">
        <v>43.275936000000002</v>
      </c>
      <c r="X19" s="17">
        <v>43.223495</v>
      </c>
      <c r="Y19" s="17">
        <v>43.225856999999998</v>
      </c>
      <c r="Z19" s="17">
        <v>43.170147</v>
      </c>
      <c r="AA19" s="17">
        <v>43.301608999999999</v>
      </c>
      <c r="AB19" s="17">
        <v>43.318438999999998</v>
      </c>
      <c r="AC19" s="17">
        <v>43.356566999999998</v>
      </c>
      <c r="AD19" s="17">
        <v>43.417610000000003</v>
      </c>
      <c r="AE19" s="17">
        <v>43.489471000000002</v>
      </c>
      <c r="AF19" s="17">
        <v>43.570929999999997</v>
      </c>
      <c r="AG19" s="17">
        <v>43.739269</v>
      </c>
      <c r="AH19" s="17">
        <v>43.933598000000003</v>
      </c>
      <c r="AI19" s="17">
        <v>44.104492</v>
      </c>
      <c r="AJ19" s="17">
        <v>44.300991000000003</v>
      </c>
      <c r="AK19" s="17">
        <v>44.570278000000002</v>
      </c>
      <c r="AL19" s="7">
        <v>4.3299999999999996E-3</v>
      </c>
    </row>
    <row r="20" spans="1:38" ht="15" customHeight="1" x14ac:dyDescent="0.25">
      <c r="A20" s="46" t="s">
        <v>385</v>
      </c>
      <c r="B20" s="9" t="s">
        <v>181</v>
      </c>
      <c r="C20" s="17">
        <v>12.934919000000001</v>
      </c>
      <c r="D20" s="17">
        <v>13.649488</v>
      </c>
      <c r="E20" s="17">
        <v>14.035837000000001</v>
      </c>
      <c r="F20" s="17">
        <v>14.719936000000001</v>
      </c>
      <c r="G20" s="17">
        <v>15.249325000000001</v>
      </c>
      <c r="H20" s="17">
        <v>15.809286</v>
      </c>
      <c r="I20" s="17">
        <v>16.355433000000001</v>
      </c>
      <c r="J20" s="17">
        <v>16.944761</v>
      </c>
      <c r="K20" s="17">
        <v>17.572212</v>
      </c>
      <c r="L20" s="17">
        <v>18.188454</v>
      </c>
      <c r="M20" s="17">
        <v>18.840948000000001</v>
      </c>
      <c r="N20" s="17">
        <v>19.491399999999999</v>
      </c>
      <c r="O20" s="17">
        <v>20.117359</v>
      </c>
      <c r="P20" s="17">
        <v>20.718585999999998</v>
      </c>
      <c r="Q20" s="17">
        <v>21.340073</v>
      </c>
      <c r="R20" s="17">
        <v>21.956329</v>
      </c>
      <c r="S20" s="17">
        <v>22.534758</v>
      </c>
      <c r="T20" s="17">
        <v>23.139071000000001</v>
      </c>
      <c r="U20" s="17">
        <v>23.736246000000001</v>
      </c>
      <c r="V20" s="17">
        <v>24.330614000000001</v>
      </c>
      <c r="W20" s="17">
        <v>24.914776</v>
      </c>
      <c r="X20" s="17">
        <v>25.427441000000002</v>
      </c>
      <c r="Y20" s="17">
        <v>25.942986999999999</v>
      </c>
      <c r="Z20" s="17">
        <v>26.381582000000002</v>
      </c>
      <c r="AA20" s="17">
        <v>26.883091</v>
      </c>
      <c r="AB20" s="17">
        <v>27.263697000000001</v>
      </c>
      <c r="AC20" s="17">
        <v>27.567489999999999</v>
      </c>
      <c r="AD20" s="17">
        <v>27.820539</v>
      </c>
      <c r="AE20" s="17">
        <v>28.042673000000001</v>
      </c>
      <c r="AF20" s="17">
        <v>28.244478000000001</v>
      </c>
      <c r="AG20" s="17">
        <v>28.446596</v>
      </c>
      <c r="AH20" s="17">
        <v>28.587729</v>
      </c>
      <c r="AI20" s="17">
        <v>28.701839</v>
      </c>
      <c r="AJ20" s="17">
        <v>28.787738999999998</v>
      </c>
      <c r="AK20" s="17">
        <v>28.853822999999998</v>
      </c>
      <c r="AL20" s="7">
        <v>2.2942000000000001E-2</v>
      </c>
    </row>
    <row r="21" spans="1:38" ht="15" customHeight="1" x14ac:dyDescent="0.25">
      <c r="A21" s="46" t="s">
        <v>384</v>
      </c>
      <c r="B21" s="9" t="s">
        <v>179</v>
      </c>
      <c r="C21" s="17">
        <v>1.7210000000000001E-3</v>
      </c>
      <c r="D21" s="17">
        <v>1.6280000000000001E-3</v>
      </c>
      <c r="E21" s="17">
        <v>6.3579999999999999E-3</v>
      </c>
      <c r="F21" s="17">
        <v>1.1461000000000001E-2</v>
      </c>
      <c r="G21" s="17">
        <v>1.6364E-2</v>
      </c>
      <c r="H21" s="17">
        <v>2.1004999999999999E-2</v>
      </c>
      <c r="I21" s="17">
        <v>2.5503999999999999E-2</v>
      </c>
      <c r="J21" s="17">
        <v>3.0110000000000001E-2</v>
      </c>
      <c r="K21" s="17">
        <v>3.4820999999999998E-2</v>
      </c>
      <c r="L21" s="17">
        <v>3.9552999999999998E-2</v>
      </c>
      <c r="M21" s="17">
        <v>4.4388999999999998E-2</v>
      </c>
      <c r="N21" s="17">
        <v>4.9287999999999998E-2</v>
      </c>
      <c r="O21" s="17">
        <v>5.4272000000000001E-2</v>
      </c>
      <c r="P21" s="17">
        <v>5.9186000000000002E-2</v>
      </c>
      <c r="Q21" s="17">
        <v>6.4233999999999999E-2</v>
      </c>
      <c r="R21" s="17">
        <v>6.9223000000000007E-2</v>
      </c>
      <c r="S21" s="17">
        <v>7.4258000000000005E-2</v>
      </c>
      <c r="T21" s="17">
        <v>7.9284999999999994E-2</v>
      </c>
      <c r="U21" s="17">
        <v>8.4336999999999995E-2</v>
      </c>
      <c r="V21" s="17">
        <v>8.9590000000000003E-2</v>
      </c>
      <c r="W21" s="17">
        <v>9.4927999999999998E-2</v>
      </c>
      <c r="X21" s="17">
        <v>0.100269</v>
      </c>
      <c r="Y21" s="17">
        <v>0.105935</v>
      </c>
      <c r="Z21" s="17">
        <v>0.111585</v>
      </c>
      <c r="AA21" s="17">
        <v>0.117618</v>
      </c>
      <c r="AB21" s="17">
        <v>0.123624</v>
      </c>
      <c r="AC21" s="17">
        <v>0.129581</v>
      </c>
      <c r="AD21" s="17">
        <v>0.13557</v>
      </c>
      <c r="AE21" s="17">
        <v>0.14183699999999999</v>
      </c>
      <c r="AF21" s="17">
        <v>0.14849399999999999</v>
      </c>
      <c r="AG21" s="17">
        <v>0.15554599999999999</v>
      </c>
      <c r="AH21" s="17">
        <v>0.16289200000000001</v>
      </c>
      <c r="AI21" s="17">
        <v>0.17047599999999999</v>
      </c>
      <c r="AJ21" s="17">
        <v>0.17845</v>
      </c>
      <c r="AK21" s="17">
        <v>0.18711</v>
      </c>
      <c r="AL21" s="7">
        <v>0.154613</v>
      </c>
    </row>
    <row r="22" spans="1:38" ht="15" customHeight="1" x14ac:dyDescent="0.25">
      <c r="A22" s="46" t="s">
        <v>383</v>
      </c>
      <c r="B22" s="9" t="s">
        <v>177</v>
      </c>
      <c r="C22" s="17">
        <v>0</v>
      </c>
      <c r="D22" s="17">
        <v>0</v>
      </c>
      <c r="E22" s="17">
        <v>3.2009999999999999E-3</v>
      </c>
      <c r="F22" s="17">
        <v>6.5259999999999997E-3</v>
      </c>
      <c r="G22" s="17">
        <v>9.6209999999999993E-3</v>
      </c>
      <c r="H22" s="17">
        <v>1.2498E-2</v>
      </c>
      <c r="I22" s="17">
        <v>1.528E-2</v>
      </c>
      <c r="J22" s="17">
        <v>1.8186999999999998E-2</v>
      </c>
      <c r="K22" s="17">
        <v>2.1311E-2</v>
      </c>
      <c r="L22" s="17">
        <v>2.4573999999999999E-2</v>
      </c>
      <c r="M22" s="17">
        <v>2.8074000000000002E-2</v>
      </c>
      <c r="N22" s="17">
        <v>3.1810999999999999E-2</v>
      </c>
      <c r="O22" s="17">
        <v>3.5846000000000003E-2</v>
      </c>
      <c r="P22" s="17">
        <v>4.0114999999999998E-2</v>
      </c>
      <c r="Q22" s="17">
        <v>4.4810999999999997E-2</v>
      </c>
      <c r="R22" s="17">
        <v>4.9840000000000002E-2</v>
      </c>
      <c r="S22" s="17">
        <v>5.5240999999999998E-2</v>
      </c>
      <c r="T22" s="17">
        <v>6.1201999999999999E-2</v>
      </c>
      <c r="U22" s="17">
        <v>6.7810999999999996E-2</v>
      </c>
      <c r="V22" s="17">
        <v>7.5123999999999996E-2</v>
      </c>
      <c r="W22" s="17">
        <v>8.3211999999999994E-2</v>
      </c>
      <c r="X22" s="17">
        <v>9.2079999999999995E-2</v>
      </c>
      <c r="Y22" s="17">
        <v>0.10215</v>
      </c>
      <c r="Z22" s="17">
        <v>0.113274</v>
      </c>
      <c r="AA22" s="17">
        <v>0.125996</v>
      </c>
      <c r="AB22" s="17">
        <v>0.140045</v>
      </c>
      <c r="AC22" s="17">
        <v>0.155497</v>
      </c>
      <c r="AD22" s="17">
        <v>0.17260600000000001</v>
      </c>
      <c r="AE22" s="17">
        <v>0.19187100000000001</v>
      </c>
      <c r="AF22" s="17">
        <v>0.21366399999999999</v>
      </c>
      <c r="AG22" s="17">
        <v>0.23821000000000001</v>
      </c>
      <c r="AH22" s="17">
        <v>0.26561800000000002</v>
      </c>
      <c r="AI22" s="17">
        <v>0.295964</v>
      </c>
      <c r="AJ22" s="17">
        <v>0.330013</v>
      </c>
      <c r="AK22" s="17">
        <v>0.36851499999999998</v>
      </c>
      <c r="AL22" s="7" t="s">
        <v>35</v>
      </c>
    </row>
    <row r="23" spans="1:38" ht="15" customHeight="1" x14ac:dyDescent="0.25">
      <c r="A23" s="46" t="s">
        <v>382</v>
      </c>
      <c r="B23" s="9" t="s">
        <v>175</v>
      </c>
      <c r="C23" s="17">
        <v>3.246963</v>
      </c>
      <c r="D23" s="17">
        <v>4.0096769999999999</v>
      </c>
      <c r="E23" s="17">
        <v>4.6878419999999998</v>
      </c>
      <c r="F23" s="17">
        <v>5.4363239999999999</v>
      </c>
      <c r="G23" s="17">
        <v>6.1007949999999997</v>
      </c>
      <c r="H23" s="17">
        <v>6.7338800000000001</v>
      </c>
      <c r="I23" s="17">
        <v>7.3378300000000003</v>
      </c>
      <c r="J23" s="17">
        <v>7.9449560000000004</v>
      </c>
      <c r="K23" s="17">
        <v>8.5682729999999996</v>
      </c>
      <c r="L23" s="17">
        <v>9.1815809999999995</v>
      </c>
      <c r="M23" s="17">
        <v>9.8046539999999993</v>
      </c>
      <c r="N23" s="17">
        <v>10.435288</v>
      </c>
      <c r="O23" s="17">
        <v>11.079059000000001</v>
      </c>
      <c r="P23" s="17">
        <v>11.710660000000001</v>
      </c>
      <c r="Q23" s="17">
        <v>12.38297</v>
      </c>
      <c r="R23" s="17">
        <v>13.053082</v>
      </c>
      <c r="S23" s="17">
        <v>13.729476999999999</v>
      </c>
      <c r="T23" s="17">
        <v>14.456693</v>
      </c>
      <c r="U23" s="17">
        <v>15.201005</v>
      </c>
      <c r="V23" s="17">
        <v>15.953559</v>
      </c>
      <c r="W23" s="17">
        <v>16.716014999999999</v>
      </c>
      <c r="X23" s="17">
        <v>17.468142</v>
      </c>
      <c r="Y23" s="17">
        <v>18.266082999999998</v>
      </c>
      <c r="Z23" s="17">
        <v>19.078533</v>
      </c>
      <c r="AA23" s="17">
        <v>19.975586</v>
      </c>
      <c r="AB23" s="17">
        <v>20.884793999999999</v>
      </c>
      <c r="AC23" s="17">
        <v>21.808926</v>
      </c>
      <c r="AD23" s="17">
        <v>22.754013</v>
      </c>
      <c r="AE23" s="17">
        <v>23.740192</v>
      </c>
      <c r="AF23" s="17">
        <v>24.794858999999999</v>
      </c>
      <c r="AG23" s="17">
        <v>25.921990999999998</v>
      </c>
      <c r="AH23" s="17">
        <v>27.085518</v>
      </c>
      <c r="AI23" s="17">
        <v>28.286396</v>
      </c>
      <c r="AJ23" s="17">
        <v>29.529533000000001</v>
      </c>
      <c r="AK23" s="17">
        <v>30.833348999999998</v>
      </c>
      <c r="AL23" s="7">
        <v>6.3765000000000002E-2</v>
      </c>
    </row>
    <row r="24" spans="1:38" ht="15" customHeight="1" x14ac:dyDescent="0.25">
      <c r="A24" s="46" t="s">
        <v>381</v>
      </c>
      <c r="B24" s="9" t="s">
        <v>173</v>
      </c>
      <c r="C24" s="17">
        <v>1.5250000000000001E-3</v>
      </c>
      <c r="D24" s="17">
        <v>1.485E-3</v>
      </c>
      <c r="E24" s="17">
        <v>2.7050999999999999E-2</v>
      </c>
      <c r="F24" s="17">
        <v>5.4413999999999997E-2</v>
      </c>
      <c r="G24" s="17">
        <v>8.3253999999999995E-2</v>
      </c>
      <c r="H24" s="17">
        <v>0.11294800000000001</v>
      </c>
      <c r="I24" s="17">
        <v>0.14347399999999999</v>
      </c>
      <c r="J24" s="17">
        <v>0.17513699999999999</v>
      </c>
      <c r="K24" s="17">
        <v>0.2077</v>
      </c>
      <c r="L24" s="17">
        <v>0.240476</v>
      </c>
      <c r="M24" s="17">
        <v>0.27378000000000002</v>
      </c>
      <c r="N24" s="17">
        <v>0.30729200000000001</v>
      </c>
      <c r="O24" s="17">
        <v>0.34095500000000001</v>
      </c>
      <c r="P24" s="17">
        <v>0.37385299999999999</v>
      </c>
      <c r="Q24" s="17">
        <v>0.407501</v>
      </c>
      <c r="R24" s="17">
        <v>0.44079699999999999</v>
      </c>
      <c r="S24" s="17">
        <v>0.47397499999999998</v>
      </c>
      <c r="T24" s="17">
        <v>0.50825799999999999</v>
      </c>
      <c r="U24" s="17">
        <v>0.54381400000000002</v>
      </c>
      <c r="V24" s="17">
        <v>0.580372</v>
      </c>
      <c r="W24" s="17">
        <v>0.61796799999999996</v>
      </c>
      <c r="X24" s="17">
        <v>0.65548600000000001</v>
      </c>
      <c r="Y24" s="17">
        <v>0.69488099999999997</v>
      </c>
      <c r="Z24" s="17">
        <v>0.73492100000000005</v>
      </c>
      <c r="AA24" s="17">
        <v>0.77812400000000004</v>
      </c>
      <c r="AB24" s="17">
        <v>0.82045999999999997</v>
      </c>
      <c r="AC24" s="17">
        <v>0.86198300000000005</v>
      </c>
      <c r="AD24" s="17">
        <v>0.903146</v>
      </c>
      <c r="AE24" s="17">
        <v>0.94576000000000005</v>
      </c>
      <c r="AF24" s="17">
        <v>0.990699</v>
      </c>
      <c r="AG24" s="17">
        <v>1.0378039999999999</v>
      </c>
      <c r="AH24" s="17">
        <v>1.086597</v>
      </c>
      <c r="AI24" s="17">
        <v>1.1373169999999999</v>
      </c>
      <c r="AJ24" s="17">
        <v>1.1906730000000001</v>
      </c>
      <c r="AK24" s="17">
        <v>1.248661</v>
      </c>
      <c r="AL24" s="7">
        <v>0.22639599999999999</v>
      </c>
    </row>
    <row r="25" spans="1:38" ht="15" customHeight="1" x14ac:dyDescent="0.25">
      <c r="A25" s="46" t="s">
        <v>380</v>
      </c>
      <c r="B25" s="9" t="s">
        <v>171</v>
      </c>
      <c r="C25" s="17">
        <v>0</v>
      </c>
      <c r="D25" s="17">
        <v>0</v>
      </c>
      <c r="E25" s="17">
        <v>0</v>
      </c>
      <c r="F25" s="17">
        <v>0</v>
      </c>
      <c r="G25" s="17">
        <v>6.0000000000000001E-3</v>
      </c>
      <c r="H25" s="17">
        <v>1.2125E-2</v>
      </c>
      <c r="I25" s="17">
        <v>1.8689000000000001E-2</v>
      </c>
      <c r="J25" s="17">
        <v>2.5676999999999998E-2</v>
      </c>
      <c r="K25" s="17">
        <v>3.2993000000000001E-2</v>
      </c>
      <c r="L25" s="17">
        <v>4.0488000000000003E-2</v>
      </c>
      <c r="M25" s="17">
        <v>4.8175000000000003E-2</v>
      </c>
      <c r="N25" s="17">
        <v>5.5953000000000003E-2</v>
      </c>
      <c r="O25" s="17">
        <v>6.3783999999999993E-2</v>
      </c>
      <c r="P25" s="17">
        <v>7.1462999999999999E-2</v>
      </c>
      <c r="Q25" s="17">
        <v>7.9255999999999993E-2</v>
      </c>
      <c r="R25" s="17">
        <v>8.6927000000000004E-2</v>
      </c>
      <c r="S25" s="17">
        <v>9.4502000000000003E-2</v>
      </c>
      <c r="T25" s="17">
        <v>0.10223</v>
      </c>
      <c r="U25" s="17">
        <v>0.11014699999999999</v>
      </c>
      <c r="V25" s="17">
        <v>0.1182</v>
      </c>
      <c r="W25" s="17">
        <v>0.12640799999999999</v>
      </c>
      <c r="X25" s="17">
        <v>0.13469500000000001</v>
      </c>
      <c r="Y25" s="17">
        <v>0.143509</v>
      </c>
      <c r="Z25" s="17">
        <v>0.15245600000000001</v>
      </c>
      <c r="AA25" s="17">
        <v>0.16203600000000001</v>
      </c>
      <c r="AB25" s="17">
        <v>0.171652</v>
      </c>
      <c r="AC25" s="17">
        <v>0.18124000000000001</v>
      </c>
      <c r="AD25" s="17">
        <v>0.19061800000000001</v>
      </c>
      <c r="AE25" s="17">
        <v>0.200182</v>
      </c>
      <c r="AF25" s="17">
        <v>0.21013299999999999</v>
      </c>
      <c r="AG25" s="17">
        <v>0.220468</v>
      </c>
      <c r="AH25" s="17">
        <v>0.231101</v>
      </c>
      <c r="AI25" s="17">
        <v>0.242032</v>
      </c>
      <c r="AJ25" s="17">
        <v>0.253438</v>
      </c>
      <c r="AK25" s="17">
        <v>0.26553700000000002</v>
      </c>
      <c r="AL25" s="7" t="s">
        <v>35</v>
      </c>
    </row>
    <row r="26" spans="1:38" ht="15" customHeight="1" x14ac:dyDescent="0.25">
      <c r="A26" s="46" t="s">
        <v>379</v>
      </c>
      <c r="B26" s="9" t="s">
        <v>169</v>
      </c>
      <c r="C26" s="17">
        <v>0</v>
      </c>
      <c r="D26" s="17">
        <v>0</v>
      </c>
      <c r="E26" s="17">
        <v>0</v>
      </c>
      <c r="F26" s="17">
        <v>0</v>
      </c>
      <c r="G26" s="17">
        <v>5.4939999999999998E-3</v>
      </c>
      <c r="H26" s="17">
        <v>1.1103E-2</v>
      </c>
      <c r="I26" s="17">
        <v>1.7113E-2</v>
      </c>
      <c r="J26" s="17">
        <v>2.3512000000000002E-2</v>
      </c>
      <c r="K26" s="17">
        <v>3.0211999999999999E-2</v>
      </c>
      <c r="L26" s="17">
        <v>3.7074999999999997E-2</v>
      </c>
      <c r="M26" s="17">
        <v>4.4112999999999999E-2</v>
      </c>
      <c r="N26" s="17">
        <v>5.1235000000000003E-2</v>
      </c>
      <c r="O26" s="17">
        <v>5.8406E-2</v>
      </c>
      <c r="P26" s="17">
        <v>6.5437999999999996E-2</v>
      </c>
      <c r="Q26" s="17">
        <v>7.2574E-2</v>
      </c>
      <c r="R26" s="17">
        <v>7.9598000000000002E-2</v>
      </c>
      <c r="S26" s="17">
        <v>8.6534E-2</v>
      </c>
      <c r="T26" s="17">
        <v>9.3611E-2</v>
      </c>
      <c r="U26" s="17">
        <v>0.10086100000000001</v>
      </c>
      <c r="V26" s="17">
        <v>0.108235</v>
      </c>
      <c r="W26" s="17">
        <v>0.11575100000000001</v>
      </c>
      <c r="X26" s="17">
        <v>0.123339</v>
      </c>
      <c r="Y26" s="17">
        <v>0.131409</v>
      </c>
      <c r="Z26" s="17">
        <v>0.139603</v>
      </c>
      <c r="AA26" s="17">
        <v>0.14837500000000001</v>
      </c>
      <c r="AB26" s="17">
        <v>0.15717999999999999</v>
      </c>
      <c r="AC26" s="17">
        <v>0.16596</v>
      </c>
      <c r="AD26" s="17">
        <v>0.17454700000000001</v>
      </c>
      <c r="AE26" s="17">
        <v>0.18330399999999999</v>
      </c>
      <c r="AF26" s="17">
        <v>0.192417</v>
      </c>
      <c r="AG26" s="17">
        <v>0.20188</v>
      </c>
      <c r="AH26" s="17">
        <v>0.211617</v>
      </c>
      <c r="AI26" s="17">
        <v>0.22162599999999999</v>
      </c>
      <c r="AJ26" s="17">
        <v>0.23207</v>
      </c>
      <c r="AK26" s="17">
        <v>0.24315000000000001</v>
      </c>
      <c r="AL26" s="7" t="s">
        <v>35</v>
      </c>
    </row>
    <row r="27" spans="1:38" ht="15" customHeight="1" x14ac:dyDescent="0.25">
      <c r="A27" s="46" t="s">
        <v>378</v>
      </c>
      <c r="B27" s="9" t="s">
        <v>167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7" t="s">
        <v>35</v>
      </c>
    </row>
    <row r="28" spans="1:38" ht="15" customHeight="1" x14ac:dyDescent="0.25">
      <c r="A28" s="46" t="s">
        <v>377</v>
      </c>
      <c r="B28" s="9" t="s">
        <v>198</v>
      </c>
      <c r="C28" s="17">
        <v>53.546245999999996</v>
      </c>
      <c r="D28" s="17">
        <v>56.309784000000001</v>
      </c>
      <c r="E28" s="17">
        <v>57.673988000000001</v>
      </c>
      <c r="F28" s="17">
        <v>60.156998000000002</v>
      </c>
      <c r="G28" s="17">
        <v>61.813243999999997</v>
      </c>
      <c r="H28" s="17">
        <v>63.414078000000003</v>
      </c>
      <c r="I28" s="17">
        <v>64.866089000000002</v>
      </c>
      <c r="J28" s="17">
        <v>66.430137999999999</v>
      </c>
      <c r="K28" s="17">
        <v>68.115775999999997</v>
      </c>
      <c r="L28" s="17">
        <v>69.740120000000005</v>
      </c>
      <c r="M28" s="17">
        <v>71.391388000000006</v>
      </c>
      <c r="N28" s="17">
        <v>72.987915000000001</v>
      </c>
      <c r="O28" s="17">
        <v>74.538444999999996</v>
      </c>
      <c r="P28" s="17">
        <v>75.924972999999994</v>
      </c>
      <c r="Q28" s="17">
        <v>77.439339000000004</v>
      </c>
      <c r="R28" s="17">
        <v>78.938507000000001</v>
      </c>
      <c r="S28" s="17">
        <v>80.239395000000002</v>
      </c>
      <c r="T28" s="17">
        <v>81.658669000000003</v>
      </c>
      <c r="U28" s="17">
        <v>83.098327999999995</v>
      </c>
      <c r="V28" s="17">
        <v>84.536804000000004</v>
      </c>
      <c r="W28" s="17">
        <v>85.945076</v>
      </c>
      <c r="X28" s="17">
        <v>87.224959999999996</v>
      </c>
      <c r="Y28" s="17">
        <v>88.612853999999999</v>
      </c>
      <c r="Z28" s="17">
        <v>89.882034000000004</v>
      </c>
      <c r="AA28" s="17">
        <v>91.492287000000005</v>
      </c>
      <c r="AB28" s="17">
        <v>92.880013000000005</v>
      </c>
      <c r="AC28" s="17">
        <v>94.227271999999999</v>
      </c>
      <c r="AD28" s="17">
        <v>95.568520000000007</v>
      </c>
      <c r="AE28" s="17">
        <v>96.935203999999999</v>
      </c>
      <c r="AF28" s="17">
        <v>98.365584999999996</v>
      </c>
      <c r="AG28" s="17">
        <v>99.961738999999994</v>
      </c>
      <c r="AH28" s="17">
        <v>101.56469</v>
      </c>
      <c r="AI28" s="17">
        <v>103.160263</v>
      </c>
      <c r="AJ28" s="17">
        <v>104.803017</v>
      </c>
      <c r="AK28" s="17">
        <v>106.570564</v>
      </c>
      <c r="AL28" s="7">
        <v>1.9519999999999999E-2</v>
      </c>
    </row>
    <row r="29" spans="1:38" ht="15" customHeight="1" x14ac:dyDescent="0.25">
      <c r="B29" s="6" t="s">
        <v>197</v>
      </c>
    </row>
    <row r="30" spans="1:38" ht="15" customHeight="1" x14ac:dyDescent="0.25">
      <c r="A30" s="46" t="s">
        <v>376</v>
      </c>
      <c r="B30" s="9" t="s">
        <v>183</v>
      </c>
      <c r="C30" s="17">
        <v>35.153914999999998</v>
      </c>
      <c r="D30" s="17">
        <v>36.495967999999998</v>
      </c>
      <c r="E30" s="17">
        <v>37.180878</v>
      </c>
      <c r="F30" s="17">
        <v>39.197158999999999</v>
      </c>
      <c r="G30" s="17">
        <v>40.990360000000003</v>
      </c>
      <c r="H30" s="17">
        <v>42.794724000000002</v>
      </c>
      <c r="I30" s="17">
        <v>44.959918999999999</v>
      </c>
      <c r="J30" s="17">
        <v>47.266948999999997</v>
      </c>
      <c r="K30" s="17">
        <v>49.242756</v>
      </c>
      <c r="L30" s="17">
        <v>51.002735000000001</v>
      </c>
      <c r="M30" s="17">
        <v>52.729702000000003</v>
      </c>
      <c r="N30" s="17">
        <v>54.548214000000002</v>
      </c>
      <c r="O30" s="17">
        <v>56.278782</v>
      </c>
      <c r="P30" s="17">
        <v>57.997646000000003</v>
      </c>
      <c r="Q30" s="17">
        <v>59.660141000000003</v>
      </c>
      <c r="R30" s="17">
        <v>61.301372999999998</v>
      </c>
      <c r="S30" s="17">
        <v>62.724384000000001</v>
      </c>
      <c r="T30" s="17">
        <v>64.086310999999995</v>
      </c>
      <c r="U30" s="17">
        <v>65.452408000000005</v>
      </c>
      <c r="V30" s="17">
        <v>66.828406999999999</v>
      </c>
      <c r="W30" s="17">
        <v>68.186233999999999</v>
      </c>
      <c r="X30" s="17">
        <v>69.393021000000005</v>
      </c>
      <c r="Y30" s="17">
        <v>70.583336000000003</v>
      </c>
      <c r="Z30" s="17">
        <v>71.648955999999998</v>
      </c>
      <c r="AA30" s="17">
        <v>72.876807999999997</v>
      </c>
      <c r="AB30" s="17">
        <v>73.961394999999996</v>
      </c>
      <c r="AC30" s="17">
        <v>75.060981999999996</v>
      </c>
      <c r="AD30" s="17">
        <v>76.139403999999999</v>
      </c>
      <c r="AE30" s="17">
        <v>77.189743000000007</v>
      </c>
      <c r="AF30" s="17">
        <v>78.135283999999999</v>
      </c>
      <c r="AG30" s="17">
        <v>79.105148</v>
      </c>
      <c r="AH30" s="17">
        <v>80.152336000000005</v>
      </c>
      <c r="AI30" s="17">
        <v>81.113074999999995</v>
      </c>
      <c r="AJ30" s="17">
        <v>81.981003000000001</v>
      </c>
      <c r="AK30" s="17">
        <v>82.896347000000006</v>
      </c>
      <c r="AL30" s="7">
        <v>2.5172E-2</v>
      </c>
    </row>
    <row r="31" spans="1:38" ht="15" customHeight="1" x14ac:dyDescent="0.25">
      <c r="A31" s="46" t="s">
        <v>375</v>
      </c>
      <c r="B31" s="9" t="s">
        <v>181</v>
      </c>
      <c r="C31" s="17">
        <v>15.41727</v>
      </c>
      <c r="D31" s="17">
        <v>15.553789999999999</v>
      </c>
      <c r="E31" s="17">
        <v>15.253029</v>
      </c>
      <c r="F31" s="17">
        <v>15.442209</v>
      </c>
      <c r="G31" s="17">
        <v>15.504117000000001</v>
      </c>
      <c r="H31" s="17">
        <v>15.534971000000001</v>
      </c>
      <c r="I31" s="17">
        <v>15.644918000000001</v>
      </c>
      <c r="J31" s="17">
        <v>15.777825999999999</v>
      </c>
      <c r="K31" s="17">
        <v>15.906642</v>
      </c>
      <c r="L31" s="17">
        <v>15.909172</v>
      </c>
      <c r="M31" s="17">
        <v>15.941725</v>
      </c>
      <c r="N31" s="17">
        <v>15.955647000000001</v>
      </c>
      <c r="O31" s="17">
        <v>15.934409</v>
      </c>
      <c r="P31" s="17">
        <v>15.993242</v>
      </c>
      <c r="Q31" s="17">
        <v>15.892321000000001</v>
      </c>
      <c r="R31" s="17">
        <v>15.939503999999999</v>
      </c>
      <c r="S31" s="17">
        <v>15.823867999999999</v>
      </c>
      <c r="T31" s="17">
        <v>15.684361000000001</v>
      </c>
      <c r="U31" s="17">
        <v>15.649519</v>
      </c>
      <c r="V31" s="17">
        <v>15.607860000000001</v>
      </c>
      <c r="W31" s="17">
        <v>15.596399999999999</v>
      </c>
      <c r="X31" s="17">
        <v>15.524524</v>
      </c>
      <c r="Y31" s="17">
        <v>15.570423999999999</v>
      </c>
      <c r="Z31" s="17">
        <v>15.478013000000001</v>
      </c>
      <c r="AA31" s="17">
        <v>15.483639</v>
      </c>
      <c r="AB31" s="17">
        <v>15.444108999999999</v>
      </c>
      <c r="AC31" s="17">
        <v>15.439178999999999</v>
      </c>
      <c r="AD31" s="17">
        <v>15.473248999999999</v>
      </c>
      <c r="AE31" s="17">
        <v>15.461302</v>
      </c>
      <c r="AF31" s="17">
        <v>15.428511</v>
      </c>
      <c r="AG31" s="17">
        <v>15.388501</v>
      </c>
      <c r="AH31" s="17">
        <v>15.364226</v>
      </c>
      <c r="AI31" s="17">
        <v>15.302878</v>
      </c>
      <c r="AJ31" s="17">
        <v>15.227909</v>
      </c>
      <c r="AK31" s="17">
        <v>15.162549</v>
      </c>
      <c r="AL31" s="7">
        <v>-7.7200000000000001E-4</v>
      </c>
    </row>
    <row r="32" spans="1:38" ht="15" customHeight="1" x14ac:dyDescent="0.25">
      <c r="A32" s="46" t="s">
        <v>374</v>
      </c>
      <c r="B32" s="9" t="s">
        <v>179</v>
      </c>
      <c r="C32" s="17">
        <v>1.2678E-2</v>
      </c>
      <c r="D32" s="17">
        <v>1.1631000000000001E-2</v>
      </c>
      <c r="E32" s="17">
        <v>1.3738E-2</v>
      </c>
      <c r="F32" s="17">
        <v>1.6730999999999999E-2</v>
      </c>
      <c r="G32" s="17">
        <v>2.0032000000000001E-2</v>
      </c>
      <c r="H32" s="17">
        <v>2.3695999999999998E-2</v>
      </c>
      <c r="I32" s="17">
        <v>2.7748999999999999E-2</v>
      </c>
      <c r="J32" s="17">
        <v>3.1980000000000001E-2</v>
      </c>
      <c r="K32" s="17">
        <v>3.6022999999999999E-2</v>
      </c>
      <c r="L32" s="17">
        <v>4.0126000000000002E-2</v>
      </c>
      <c r="M32" s="17">
        <v>4.4088000000000002E-2</v>
      </c>
      <c r="N32" s="17">
        <v>4.8377999999999997E-2</v>
      </c>
      <c r="O32" s="17">
        <v>5.1930999999999998E-2</v>
      </c>
      <c r="P32" s="17">
        <v>5.5862000000000002E-2</v>
      </c>
      <c r="Q32" s="17">
        <v>5.9442000000000002E-2</v>
      </c>
      <c r="R32" s="17">
        <v>6.2745999999999996E-2</v>
      </c>
      <c r="S32" s="17">
        <v>6.6956000000000002E-2</v>
      </c>
      <c r="T32" s="17">
        <v>7.0499999999999993E-2</v>
      </c>
      <c r="U32" s="17">
        <v>7.3453000000000004E-2</v>
      </c>
      <c r="V32" s="17">
        <v>7.7244999999999994E-2</v>
      </c>
      <c r="W32" s="17">
        <v>8.1239000000000006E-2</v>
      </c>
      <c r="X32" s="17">
        <v>8.5341E-2</v>
      </c>
      <c r="Y32" s="17">
        <v>8.9695999999999998E-2</v>
      </c>
      <c r="Z32" s="17">
        <v>9.4150999999999999E-2</v>
      </c>
      <c r="AA32" s="17">
        <v>9.9117999999999998E-2</v>
      </c>
      <c r="AB32" s="17">
        <v>0.104185</v>
      </c>
      <c r="AC32" s="17">
        <v>0.109263</v>
      </c>
      <c r="AD32" s="17">
        <v>0.114353</v>
      </c>
      <c r="AE32" s="17">
        <v>0.119574</v>
      </c>
      <c r="AF32" s="17">
        <v>0.124976</v>
      </c>
      <c r="AG32" s="17">
        <v>0.13054299999999999</v>
      </c>
      <c r="AH32" s="17">
        <v>0.13633300000000001</v>
      </c>
      <c r="AI32" s="17">
        <v>0.14236599999999999</v>
      </c>
      <c r="AJ32" s="17">
        <v>0.148453</v>
      </c>
      <c r="AK32" s="17">
        <v>0.155057</v>
      </c>
      <c r="AL32" s="7">
        <v>8.165E-2</v>
      </c>
    </row>
    <row r="33" spans="1:38" ht="15" customHeight="1" x14ac:dyDescent="0.25">
      <c r="A33" s="46" t="s">
        <v>373</v>
      </c>
      <c r="B33" s="9" t="s">
        <v>177</v>
      </c>
      <c r="C33" s="17">
        <v>4.8877999999999998E-2</v>
      </c>
      <c r="D33" s="17">
        <v>5.4198999999999997E-2</v>
      </c>
      <c r="E33" s="17">
        <v>6.9970000000000004E-2</v>
      </c>
      <c r="F33" s="17">
        <v>8.8396000000000002E-2</v>
      </c>
      <c r="G33" s="17">
        <v>0.10566</v>
      </c>
      <c r="H33" s="17">
        <v>0.122003</v>
      </c>
      <c r="I33" s="17">
        <v>0.13877400000000001</v>
      </c>
      <c r="J33" s="17">
        <v>0.155054</v>
      </c>
      <c r="K33" s="17">
        <v>0.16916999999999999</v>
      </c>
      <c r="L33" s="17">
        <v>0.18149000000000001</v>
      </c>
      <c r="M33" s="17">
        <v>0.19283400000000001</v>
      </c>
      <c r="N33" s="17">
        <v>0.203343</v>
      </c>
      <c r="O33" s="17">
        <v>0.213147</v>
      </c>
      <c r="P33" s="17">
        <v>0.221744</v>
      </c>
      <c r="Q33" s="17">
        <v>0.22955500000000001</v>
      </c>
      <c r="R33" s="17">
        <v>0.23630300000000001</v>
      </c>
      <c r="S33" s="17">
        <v>0.242427</v>
      </c>
      <c r="T33" s="17">
        <v>0.24836800000000001</v>
      </c>
      <c r="U33" s="17">
        <v>0.25453300000000001</v>
      </c>
      <c r="V33" s="17">
        <v>0.25997399999999998</v>
      </c>
      <c r="W33" s="17">
        <v>0.26600600000000002</v>
      </c>
      <c r="X33" s="17">
        <v>0.27187</v>
      </c>
      <c r="Y33" s="17">
        <v>0.27868999999999999</v>
      </c>
      <c r="Z33" s="17">
        <v>0.28615800000000002</v>
      </c>
      <c r="AA33" s="17">
        <v>0.29425200000000001</v>
      </c>
      <c r="AB33" s="17">
        <v>0.30368600000000001</v>
      </c>
      <c r="AC33" s="17">
        <v>0.31195899999999999</v>
      </c>
      <c r="AD33" s="17">
        <v>0.319691</v>
      </c>
      <c r="AE33" s="17">
        <v>0.32883499999999999</v>
      </c>
      <c r="AF33" s="17">
        <v>0.33855299999999999</v>
      </c>
      <c r="AG33" s="17">
        <v>0.34857199999999999</v>
      </c>
      <c r="AH33" s="17">
        <v>0.359234</v>
      </c>
      <c r="AI33" s="17">
        <v>0.37029400000000001</v>
      </c>
      <c r="AJ33" s="17">
        <v>0.38148500000000002</v>
      </c>
      <c r="AK33" s="17">
        <v>0.39389999999999997</v>
      </c>
      <c r="AL33" s="7">
        <v>6.1947000000000002E-2</v>
      </c>
    </row>
    <row r="34" spans="1:38" ht="15" customHeight="1" x14ac:dyDescent="0.25">
      <c r="A34" s="46" t="s">
        <v>372</v>
      </c>
      <c r="B34" s="9" t="s">
        <v>175</v>
      </c>
      <c r="C34" s="17">
        <v>0.53672799999999998</v>
      </c>
      <c r="D34" s="17">
        <v>0.67757100000000003</v>
      </c>
      <c r="E34" s="17">
        <v>0.80974999999999997</v>
      </c>
      <c r="F34" s="17">
        <v>0.97121599999999997</v>
      </c>
      <c r="G34" s="17">
        <v>1.1218349999999999</v>
      </c>
      <c r="H34" s="17">
        <v>1.2664880000000001</v>
      </c>
      <c r="I34" s="17">
        <v>1.419419</v>
      </c>
      <c r="J34" s="17">
        <v>1.5721700000000001</v>
      </c>
      <c r="K34" s="17">
        <v>1.70848</v>
      </c>
      <c r="L34" s="17">
        <v>1.834721</v>
      </c>
      <c r="M34" s="17">
        <v>1.9579610000000001</v>
      </c>
      <c r="N34" s="17">
        <v>2.0886209999999998</v>
      </c>
      <c r="O34" s="17">
        <v>2.2249129999999999</v>
      </c>
      <c r="P34" s="17">
        <v>2.3618079999999999</v>
      </c>
      <c r="Q34" s="17">
        <v>2.506173</v>
      </c>
      <c r="R34" s="17">
        <v>2.6495920000000002</v>
      </c>
      <c r="S34" s="17">
        <v>2.7960720000000001</v>
      </c>
      <c r="T34" s="17">
        <v>2.950053</v>
      </c>
      <c r="U34" s="17">
        <v>3.1068250000000002</v>
      </c>
      <c r="V34" s="17">
        <v>3.2704360000000001</v>
      </c>
      <c r="W34" s="17">
        <v>3.4404710000000001</v>
      </c>
      <c r="X34" s="17">
        <v>3.6110030000000002</v>
      </c>
      <c r="Y34" s="17">
        <v>3.7897539999999998</v>
      </c>
      <c r="Z34" s="17">
        <v>3.9781550000000001</v>
      </c>
      <c r="AA34" s="17">
        <v>4.1713769999999997</v>
      </c>
      <c r="AB34" s="17">
        <v>4.3750850000000003</v>
      </c>
      <c r="AC34" s="17">
        <v>4.5808730000000004</v>
      </c>
      <c r="AD34" s="17">
        <v>4.7858729999999996</v>
      </c>
      <c r="AE34" s="17">
        <v>4.9990160000000001</v>
      </c>
      <c r="AF34" s="17">
        <v>5.2172530000000004</v>
      </c>
      <c r="AG34" s="17">
        <v>5.444598</v>
      </c>
      <c r="AH34" s="17">
        <v>5.6861889999999997</v>
      </c>
      <c r="AI34" s="17">
        <v>5.9217899999999997</v>
      </c>
      <c r="AJ34" s="17">
        <v>6.1600710000000003</v>
      </c>
      <c r="AK34" s="17">
        <v>6.4120860000000004</v>
      </c>
      <c r="AL34" s="7">
        <v>7.0475999999999997E-2</v>
      </c>
    </row>
    <row r="35" spans="1:38" ht="15" customHeight="1" x14ac:dyDescent="0.25">
      <c r="A35" s="46" t="s">
        <v>371</v>
      </c>
      <c r="B35" s="9" t="s">
        <v>173</v>
      </c>
      <c r="C35" s="17">
        <v>0</v>
      </c>
      <c r="D35" s="17">
        <v>0</v>
      </c>
      <c r="E35" s="17">
        <v>2.4756E-2</v>
      </c>
      <c r="F35" s="17">
        <v>5.2657000000000002E-2</v>
      </c>
      <c r="G35" s="17">
        <v>8.1037999999999999E-2</v>
      </c>
      <c r="H35" s="17">
        <v>0.10924300000000001</v>
      </c>
      <c r="I35" s="17">
        <v>0.13988</v>
      </c>
      <c r="J35" s="17">
        <v>0.171403</v>
      </c>
      <c r="K35" s="17">
        <v>0.200928</v>
      </c>
      <c r="L35" s="17">
        <v>0.22922200000000001</v>
      </c>
      <c r="M35" s="17">
        <v>0.25760499999999997</v>
      </c>
      <c r="N35" s="17">
        <v>0.28653800000000001</v>
      </c>
      <c r="O35" s="17">
        <v>0.31618000000000002</v>
      </c>
      <c r="P35" s="17">
        <v>0.34582200000000002</v>
      </c>
      <c r="Q35" s="17">
        <v>0.37615900000000002</v>
      </c>
      <c r="R35" s="17">
        <v>0.40604299999999999</v>
      </c>
      <c r="S35" s="17">
        <v>0.43590499999999999</v>
      </c>
      <c r="T35" s="17">
        <v>0.46666400000000002</v>
      </c>
      <c r="U35" s="17">
        <v>0.49832500000000002</v>
      </c>
      <c r="V35" s="17">
        <v>0.53085300000000002</v>
      </c>
      <c r="W35" s="17">
        <v>0.56444300000000003</v>
      </c>
      <c r="X35" s="17">
        <v>0.59699599999999997</v>
      </c>
      <c r="Y35" s="17">
        <v>0.63085999999999998</v>
      </c>
      <c r="Z35" s="17">
        <v>0.66515500000000005</v>
      </c>
      <c r="AA35" s="17">
        <v>0.70291499999999996</v>
      </c>
      <c r="AB35" s="17">
        <v>0.74109499999999995</v>
      </c>
      <c r="AC35" s="17">
        <v>0.7792</v>
      </c>
      <c r="AD35" s="17">
        <v>0.81745199999999996</v>
      </c>
      <c r="AE35" s="17">
        <v>0.85664899999999999</v>
      </c>
      <c r="AF35" s="17">
        <v>0.89713100000000001</v>
      </c>
      <c r="AG35" s="17">
        <v>0.93875699999999995</v>
      </c>
      <c r="AH35" s="17">
        <v>0.981904</v>
      </c>
      <c r="AI35" s="17">
        <v>1.026729</v>
      </c>
      <c r="AJ35" s="17">
        <v>1.0719719999999999</v>
      </c>
      <c r="AK35" s="17">
        <v>1.1218600000000001</v>
      </c>
      <c r="AL35" s="7" t="s">
        <v>35</v>
      </c>
    </row>
    <row r="36" spans="1:38" ht="15" customHeight="1" x14ac:dyDescent="0.25">
      <c r="A36" s="46" t="s">
        <v>370</v>
      </c>
      <c r="B36" s="9" t="s">
        <v>171</v>
      </c>
      <c r="C36" s="17">
        <v>0</v>
      </c>
      <c r="D36" s="17">
        <v>0</v>
      </c>
      <c r="E36" s="17">
        <v>1.1398999999999999E-2</v>
      </c>
      <c r="F36" s="17">
        <v>2.4246E-2</v>
      </c>
      <c r="G36" s="17">
        <v>3.7312999999999999E-2</v>
      </c>
      <c r="H36" s="17">
        <v>5.0299999999999997E-2</v>
      </c>
      <c r="I36" s="17">
        <v>6.4407000000000006E-2</v>
      </c>
      <c r="J36" s="17">
        <v>7.8921000000000005E-2</v>
      </c>
      <c r="K36" s="17">
        <v>9.2515E-2</v>
      </c>
      <c r="L36" s="17">
        <v>0.105543</v>
      </c>
      <c r="M36" s="17">
        <v>0.118612</v>
      </c>
      <c r="N36" s="17">
        <v>0.131934</v>
      </c>
      <c r="O36" s="17">
        <v>0.14558199999999999</v>
      </c>
      <c r="P36" s="17">
        <v>0.15923000000000001</v>
      </c>
      <c r="Q36" s="17">
        <v>0.17319899999999999</v>
      </c>
      <c r="R36" s="17">
        <v>0.18695800000000001</v>
      </c>
      <c r="S36" s="17">
        <v>0.200708</v>
      </c>
      <c r="T36" s="17">
        <v>0.21487100000000001</v>
      </c>
      <c r="U36" s="17">
        <v>0.22944899999999999</v>
      </c>
      <c r="V36" s="17">
        <v>0.244426</v>
      </c>
      <c r="W36" s="17">
        <v>0.25989299999999999</v>
      </c>
      <c r="X36" s="17">
        <v>0.27488099999999999</v>
      </c>
      <c r="Y36" s="17">
        <v>0.29047299999999998</v>
      </c>
      <c r="Z36" s="17">
        <v>0.30626399999999998</v>
      </c>
      <c r="AA36" s="17">
        <v>0.32364999999999999</v>
      </c>
      <c r="AB36" s="17">
        <v>0.34122999999999998</v>
      </c>
      <c r="AC36" s="17">
        <v>0.35877500000000001</v>
      </c>
      <c r="AD36" s="17">
        <v>0.376388</v>
      </c>
      <c r="AE36" s="17">
        <v>0.39443600000000001</v>
      </c>
      <c r="AF36" s="17">
        <v>0.41307500000000003</v>
      </c>
      <c r="AG36" s="17">
        <v>0.43224200000000002</v>
      </c>
      <c r="AH36" s="17">
        <v>0.45210800000000001</v>
      </c>
      <c r="AI36" s="17">
        <v>0.472748</v>
      </c>
      <c r="AJ36" s="17">
        <v>0.49357899999999999</v>
      </c>
      <c r="AK36" s="17">
        <v>0.51654900000000004</v>
      </c>
      <c r="AL36" s="7" t="s">
        <v>35</v>
      </c>
    </row>
    <row r="37" spans="1:38" ht="15" customHeight="1" x14ac:dyDescent="0.25">
      <c r="A37" s="46" t="s">
        <v>369</v>
      </c>
      <c r="B37" s="9" t="s">
        <v>169</v>
      </c>
      <c r="C37" s="17">
        <v>0</v>
      </c>
      <c r="D37" s="17">
        <v>0</v>
      </c>
      <c r="E37" s="17">
        <v>9.4529999999999996E-3</v>
      </c>
      <c r="F37" s="17">
        <v>2.0107E-2</v>
      </c>
      <c r="G37" s="17">
        <v>3.0942999999999998E-2</v>
      </c>
      <c r="H37" s="17">
        <v>4.1713E-2</v>
      </c>
      <c r="I37" s="17">
        <v>5.3412000000000001E-2</v>
      </c>
      <c r="J37" s="17">
        <v>6.5448000000000006E-2</v>
      </c>
      <c r="K37" s="17">
        <v>7.6721999999999999E-2</v>
      </c>
      <c r="L37" s="17">
        <v>8.7526000000000007E-2</v>
      </c>
      <c r="M37" s="17">
        <v>9.8363999999999993E-2</v>
      </c>
      <c r="N37" s="17">
        <v>0.10941099999999999</v>
      </c>
      <c r="O37" s="17">
        <v>0.12073</v>
      </c>
      <c r="P37" s="17">
        <v>0.132048</v>
      </c>
      <c r="Q37" s="17">
        <v>0.14363200000000001</v>
      </c>
      <c r="R37" s="17">
        <v>0.15504299999999999</v>
      </c>
      <c r="S37" s="17">
        <v>0.16644500000000001</v>
      </c>
      <c r="T37" s="17">
        <v>0.17818999999999999</v>
      </c>
      <c r="U37" s="17">
        <v>0.190279</v>
      </c>
      <c r="V37" s="17">
        <v>0.20269999999999999</v>
      </c>
      <c r="W37" s="17">
        <v>0.215526</v>
      </c>
      <c r="X37" s="17">
        <v>0.22795599999999999</v>
      </c>
      <c r="Y37" s="17">
        <v>0.24088699999999999</v>
      </c>
      <c r="Z37" s="17">
        <v>0.25398199999999999</v>
      </c>
      <c r="AA37" s="17">
        <v>0.26840000000000003</v>
      </c>
      <c r="AB37" s="17">
        <v>0.28297800000000001</v>
      </c>
      <c r="AC37" s="17">
        <v>0.29752800000000001</v>
      </c>
      <c r="AD37" s="17">
        <v>0.312135</v>
      </c>
      <c r="AE37" s="17">
        <v>0.327102</v>
      </c>
      <c r="AF37" s="17">
        <v>0.342559</v>
      </c>
      <c r="AG37" s="17">
        <v>0.35845399999999999</v>
      </c>
      <c r="AH37" s="17">
        <v>0.37492900000000001</v>
      </c>
      <c r="AI37" s="17">
        <v>0.39204499999999998</v>
      </c>
      <c r="AJ37" s="17">
        <v>0.40932000000000002</v>
      </c>
      <c r="AK37" s="17">
        <v>0.428369</v>
      </c>
      <c r="AL37" s="7" t="s">
        <v>35</v>
      </c>
    </row>
    <row r="38" spans="1:38" ht="15" customHeight="1" x14ac:dyDescent="0.25">
      <c r="A38" s="46" t="s">
        <v>368</v>
      </c>
      <c r="B38" s="9" t="s">
        <v>167</v>
      </c>
      <c r="C38" s="17">
        <v>0</v>
      </c>
      <c r="D38" s="17">
        <v>0</v>
      </c>
      <c r="E38" s="17">
        <v>1.6202000000000001E-2</v>
      </c>
      <c r="F38" s="17">
        <v>3.4463000000000001E-2</v>
      </c>
      <c r="G38" s="17">
        <v>5.3038000000000002E-2</v>
      </c>
      <c r="H38" s="17">
        <v>7.1498000000000006E-2</v>
      </c>
      <c r="I38" s="17">
        <v>9.1549000000000005E-2</v>
      </c>
      <c r="J38" s="17">
        <v>0.112181</v>
      </c>
      <c r="K38" s="17">
        <v>0.13150400000000001</v>
      </c>
      <c r="L38" s="17">
        <v>0.15002199999999999</v>
      </c>
      <c r="M38" s="17">
        <v>0.168598</v>
      </c>
      <c r="N38" s="17">
        <v>0.18753500000000001</v>
      </c>
      <c r="O38" s="17">
        <v>0.20693500000000001</v>
      </c>
      <c r="P38" s="17">
        <v>0.22633500000000001</v>
      </c>
      <c r="Q38" s="17">
        <v>0.24618999999999999</v>
      </c>
      <c r="R38" s="17">
        <v>0.26574799999999998</v>
      </c>
      <c r="S38" s="17">
        <v>0.28529300000000002</v>
      </c>
      <c r="T38" s="17">
        <v>0.30542399999999997</v>
      </c>
      <c r="U38" s="17">
        <v>0.32614500000000002</v>
      </c>
      <c r="V38" s="17">
        <v>0.34743499999999999</v>
      </c>
      <c r="W38" s="17">
        <v>0.369419</v>
      </c>
      <c r="X38" s="17">
        <v>0.39072400000000002</v>
      </c>
      <c r="Y38" s="17">
        <v>0.412887</v>
      </c>
      <c r="Z38" s="17">
        <v>0.43533300000000003</v>
      </c>
      <c r="AA38" s="17">
        <v>0.46004600000000001</v>
      </c>
      <c r="AB38" s="17">
        <v>0.48503400000000002</v>
      </c>
      <c r="AC38" s="17">
        <v>0.50997300000000001</v>
      </c>
      <c r="AD38" s="17">
        <v>0.53500899999999996</v>
      </c>
      <c r="AE38" s="17">
        <v>0.56066300000000002</v>
      </c>
      <c r="AF38" s="17">
        <v>0.58715700000000004</v>
      </c>
      <c r="AG38" s="17">
        <v>0.61440099999999997</v>
      </c>
      <c r="AH38" s="17">
        <v>0.64264100000000002</v>
      </c>
      <c r="AI38" s="17">
        <v>0.67197700000000005</v>
      </c>
      <c r="AJ38" s="17">
        <v>0.70158900000000002</v>
      </c>
      <c r="AK38" s="17">
        <v>0.73423899999999998</v>
      </c>
      <c r="AL38" s="7" t="s">
        <v>35</v>
      </c>
    </row>
    <row r="39" spans="1:38" ht="15" customHeight="1" x14ac:dyDescent="0.25">
      <c r="A39" s="46" t="s">
        <v>367</v>
      </c>
      <c r="B39" s="9" t="s">
        <v>186</v>
      </c>
      <c r="C39" s="17">
        <v>51.169415000000001</v>
      </c>
      <c r="D39" s="17">
        <v>52.793174999999998</v>
      </c>
      <c r="E39" s="17">
        <v>53.389111</v>
      </c>
      <c r="F39" s="17">
        <v>55.847121999999999</v>
      </c>
      <c r="G39" s="17">
        <v>57.944347</v>
      </c>
      <c r="H39" s="17">
        <v>60.014609999999998</v>
      </c>
      <c r="I39" s="17">
        <v>62.539963</v>
      </c>
      <c r="J39" s="17">
        <v>65.231964000000005</v>
      </c>
      <c r="K39" s="17">
        <v>67.564757999999998</v>
      </c>
      <c r="L39" s="17">
        <v>69.540451000000004</v>
      </c>
      <c r="M39" s="17">
        <v>71.509345999999994</v>
      </c>
      <c r="N39" s="17">
        <v>73.559607999999997</v>
      </c>
      <c r="O39" s="17">
        <v>75.492401000000001</v>
      </c>
      <c r="P39" s="17">
        <v>77.493553000000006</v>
      </c>
      <c r="Q39" s="17">
        <v>79.286666999999994</v>
      </c>
      <c r="R39" s="17">
        <v>81.203513999999998</v>
      </c>
      <c r="S39" s="17">
        <v>82.742103999999998</v>
      </c>
      <c r="T39" s="17">
        <v>84.204955999999996</v>
      </c>
      <c r="U39" s="17">
        <v>85.780884</v>
      </c>
      <c r="V39" s="17">
        <v>87.369545000000002</v>
      </c>
      <c r="W39" s="17">
        <v>88.979590999999999</v>
      </c>
      <c r="X39" s="17">
        <v>90.376418999999999</v>
      </c>
      <c r="Y39" s="17">
        <v>91.887282999999996</v>
      </c>
      <c r="Z39" s="17">
        <v>93.146118000000001</v>
      </c>
      <c r="AA39" s="17">
        <v>94.680137999999999</v>
      </c>
      <c r="AB39" s="17">
        <v>96.038696000000002</v>
      </c>
      <c r="AC39" s="17">
        <v>97.447463999999997</v>
      </c>
      <c r="AD39" s="17">
        <v>98.873474000000002</v>
      </c>
      <c r="AE39" s="17">
        <v>100.23743399999999</v>
      </c>
      <c r="AF39" s="17">
        <v>101.484375</v>
      </c>
      <c r="AG39" s="17">
        <v>102.761276</v>
      </c>
      <c r="AH39" s="17">
        <v>104.149956</v>
      </c>
      <c r="AI39" s="17">
        <v>105.414001</v>
      </c>
      <c r="AJ39" s="17">
        <v>106.575233</v>
      </c>
      <c r="AK39" s="17">
        <v>107.82109800000001</v>
      </c>
      <c r="AL39" s="7">
        <v>2.1874999999999999E-2</v>
      </c>
    </row>
    <row r="40" spans="1:38" ht="15" customHeight="1" x14ac:dyDescent="0.25">
      <c r="B40" s="6" t="s">
        <v>185</v>
      </c>
    </row>
    <row r="41" spans="1:38" ht="15" customHeight="1" x14ac:dyDescent="0.25">
      <c r="A41" s="46" t="s">
        <v>366</v>
      </c>
      <c r="B41" s="9" t="s">
        <v>183</v>
      </c>
      <c r="C41" s="17">
        <v>174.15795900000001</v>
      </c>
      <c r="D41" s="17">
        <v>178.428101</v>
      </c>
      <c r="E41" s="17">
        <v>177.75164799999999</v>
      </c>
      <c r="F41" s="17">
        <v>181.709991</v>
      </c>
      <c r="G41" s="17">
        <v>182.916122</v>
      </c>
      <c r="H41" s="17">
        <v>183.306534</v>
      </c>
      <c r="I41" s="17">
        <v>184.03324900000001</v>
      </c>
      <c r="J41" s="17">
        <v>184.626205</v>
      </c>
      <c r="K41" s="17">
        <v>185.450714</v>
      </c>
      <c r="L41" s="17">
        <v>186.05845600000001</v>
      </c>
      <c r="M41" s="17">
        <v>186.948669</v>
      </c>
      <c r="N41" s="17">
        <v>188.15365600000001</v>
      </c>
      <c r="O41" s="17">
        <v>189.385818</v>
      </c>
      <c r="P41" s="17">
        <v>190.69369499999999</v>
      </c>
      <c r="Q41" s="17">
        <v>192.604919</v>
      </c>
      <c r="R41" s="17">
        <v>194.403763</v>
      </c>
      <c r="S41" s="17">
        <v>196.18675200000001</v>
      </c>
      <c r="T41" s="17">
        <v>197.916718</v>
      </c>
      <c r="U41" s="17">
        <v>199.88265999999999</v>
      </c>
      <c r="V41" s="17">
        <v>202.13355999999999</v>
      </c>
      <c r="W41" s="17">
        <v>204.341354</v>
      </c>
      <c r="X41" s="17">
        <v>206.48292499999999</v>
      </c>
      <c r="Y41" s="17">
        <v>208.55371099999999</v>
      </c>
      <c r="Z41" s="17">
        <v>210.59884600000001</v>
      </c>
      <c r="AA41" s="17">
        <v>212.51376300000001</v>
      </c>
      <c r="AB41" s="17">
        <v>215.00599700000001</v>
      </c>
      <c r="AC41" s="17">
        <v>217.070312</v>
      </c>
      <c r="AD41" s="17">
        <v>219.001114</v>
      </c>
      <c r="AE41" s="17">
        <v>220.948883</v>
      </c>
      <c r="AF41" s="17">
        <v>222.62039200000001</v>
      </c>
      <c r="AG41" s="17">
        <v>224.115555</v>
      </c>
      <c r="AH41" s="17">
        <v>225.679214</v>
      </c>
      <c r="AI41" s="17">
        <v>227.034042</v>
      </c>
      <c r="AJ41" s="17">
        <v>228.12181100000001</v>
      </c>
      <c r="AK41" s="17">
        <v>229.308502</v>
      </c>
      <c r="AL41" s="7">
        <v>7.6309999999999998E-3</v>
      </c>
    </row>
    <row r="42" spans="1:38" ht="15" customHeight="1" x14ac:dyDescent="0.25">
      <c r="A42" s="46" t="s">
        <v>365</v>
      </c>
      <c r="B42" s="9" t="s">
        <v>181</v>
      </c>
      <c r="C42" s="17">
        <v>0.26253500000000002</v>
      </c>
      <c r="D42" s="17">
        <v>0.25248500000000001</v>
      </c>
      <c r="E42" s="17">
        <v>0.23561599999999999</v>
      </c>
      <c r="F42" s="17">
        <v>0.22781100000000001</v>
      </c>
      <c r="G42" s="17">
        <v>0.218274</v>
      </c>
      <c r="H42" s="17">
        <v>0.211455</v>
      </c>
      <c r="I42" s="17">
        <v>0.208233</v>
      </c>
      <c r="J42" s="17">
        <v>0.20442299999999999</v>
      </c>
      <c r="K42" s="17">
        <v>0.19974700000000001</v>
      </c>
      <c r="L42" s="17">
        <v>0.19611700000000001</v>
      </c>
      <c r="M42" s="17">
        <v>0.193213</v>
      </c>
      <c r="N42" s="17">
        <v>0.190167</v>
      </c>
      <c r="O42" s="17">
        <v>0.184359</v>
      </c>
      <c r="P42" s="17">
        <v>0.17871899999999999</v>
      </c>
      <c r="Q42" s="17">
        <v>0.171377</v>
      </c>
      <c r="R42" s="17">
        <v>0.16347900000000001</v>
      </c>
      <c r="S42" s="17">
        <v>0.15525900000000001</v>
      </c>
      <c r="T42" s="17">
        <v>0.147343</v>
      </c>
      <c r="U42" s="17">
        <v>0.14044300000000001</v>
      </c>
      <c r="V42" s="17">
        <v>0.13192699999999999</v>
      </c>
      <c r="W42" s="17">
        <v>0.12484199999999999</v>
      </c>
      <c r="X42" s="17">
        <v>0.119049</v>
      </c>
      <c r="Y42" s="17">
        <v>0.1138</v>
      </c>
      <c r="Z42" s="17">
        <v>0.108265</v>
      </c>
      <c r="AA42" s="17">
        <v>0.104571</v>
      </c>
      <c r="AB42" s="17">
        <v>0.100455</v>
      </c>
      <c r="AC42" s="17">
        <v>9.6317E-2</v>
      </c>
      <c r="AD42" s="17">
        <v>9.3589000000000006E-2</v>
      </c>
      <c r="AE42" s="17">
        <v>9.1534000000000004E-2</v>
      </c>
      <c r="AF42" s="17">
        <v>9.0024000000000007E-2</v>
      </c>
      <c r="AG42" s="17">
        <v>8.8775000000000007E-2</v>
      </c>
      <c r="AH42" s="17">
        <v>8.9093000000000006E-2</v>
      </c>
      <c r="AI42" s="17">
        <v>8.7972999999999996E-2</v>
      </c>
      <c r="AJ42" s="17">
        <v>8.6985999999999994E-2</v>
      </c>
      <c r="AK42" s="17">
        <v>8.6259000000000002E-2</v>
      </c>
      <c r="AL42" s="7">
        <v>-3.2021000000000001E-2</v>
      </c>
    </row>
    <row r="43" spans="1:38" ht="15" customHeight="1" x14ac:dyDescent="0.25">
      <c r="A43" s="46" t="s">
        <v>364</v>
      </c>
      <c r="B43" s="9" t="s">
        <v>179</v>
      </c>
      <c r="C43" s="17">
        <v>1.1292E-2</v>
      </c>
      <c r="D43" s="17">
        <v>1.1428000000000001E-2</v>
      </c>
      <c r="E43" s="17">
        <v>1.2649000000000001E-2</v>
      </c>
      <c r="F43" s="17">
        <v>1.4043E-2</v>
      </c>
      <c r="G43" s="17">
        <v>1.538E-2</v>
      </c>
      <c r="H43" s="17">
        <v>1.6382000000000001E-2</v>
      </c>
      <c r="I43" s="17">
        <v>1.7203E-2</v>
      </c>
      <c r="J43" s="17">
        <v>1.7919000000000001E-2</v>
      </c>
      <c r="K43" s="17">
        <v>1.8259999999999998E-2</v>
      </c>
      <c r="L43" s="17">
        <v>1.9095000000000001E-2</v>
      </c>
      <c r="M43" s="17">
        <v>1.9831000000000001E-2</v>
      </c>
      <c r="N43" s="17">
        <v>2.0830999999999999E-2</v>
      </c>
      <c r="O43" s="17">
        <v>2.0872000000000002E-2</v>
      </c>
      <c r="P43" s="17">
        <v>2.1514999999999999E-2</v>
      </c>
      <c r="Q43" s="17">
        <v>2.2363000000000001E-2</v>
      </c>
      <c r="R43" s="17">
        <v>2.2294000000000001E-2</v>
      </c>
      <c r="S43" s="17">
        <v>2.3036999999999998E-2</v>
      </c>
      <c r="T43" s="17">
        <v>2.3917000000000001E-2</v>
      </c>
      <c r="U43" s="17">
        <v>2.4895E-2</v>
      </c>
      <c r="V43" s="17">
        <v>2.5940000000000001E-2</v>
      </c>
      <c r="W43" s="17">
        <v>2.7047999999999999E-2</v>
      </c>
      <c r="X43" s="17">
        <v>2.8223000000000002E-2</v>
      </c>
      <c r="Y43" s="17">
        <v>2.9496000000000001E-2</v>
      </c>
      <c r="Z43" s="17">
        <v>3.0811999999999999E-2</v>
      </c>
      <c r="AA43" s="17">
        <v>3.2308000000000003E-2</v>
      </c>
      <c r="AB43" s="17">
        <v>3.3850999999999999E-2</v>
      </c>
      <c r="AC43" s="17">
        <v>3.5406E-2</v>
      </c>
      <c r="AD43" s="17">
        <v>3.6970999999999997E-2</v>
      </c>
      <c r="AE43" s="17">
        <v>3.8577E-2</v>
      </c>
      <c r="AF43" s="17">
        <v>4.0238000000000003E-2</v>
      </c>
      <c r="AG43" s="17">
        <v>4.1967999999999998E-2</v>
      </c>
      <c r="AH43" s="17">
        <v>4.3747000000000001E-2</v>
      </c>
      <c r="AI43" s="17">
        <v>4.5593000000000002E-2</v>
      </c>
      <c r="AJ43" s="17">
        <v>4.7451E-2</v>
      </c>
      <c r="AK43" s="17">
        <v>4.9457000000000001E-2</v>
      </c>
      <c r="AL43" s="7">
        <v>4.5395999999999999E-2</v>
      </c>
    </row>
    <row r="44" spans="1:38" ht="15" customHeight="1" x14ac:dyDescent="0.25">
      <c r="A44" s="46" t="s">
        <v>363</v>
      </c>
      <c r="B44" s="9" t="s">
        <v>177</v>
      </c>
      <c r="C44" s="17">
        <v>1.5294140000000001</v>
      </c>
      <c r="D44" s="17">
        <v>1.780413</v>
      </c>
      <c r="E44" s="17">
        <v>1.947452</v>
      </c>
      <c r="F44" s="17">
        <v>2.1177649999999999</v>
      </c>
      <c r="G44" s="17">
        <v>2.2163550000000001</v>
      </c>
      <c r="H44" s="17">
        <v>2.2724299999999999</v>
      </c>
      <c r="I44" s="17">
        <v>2.3100149999999999</v>
      </c>
      <c r="J44" s="17">
        <v>2.3313920000000001</v>
      </c>
      <c r="K44" s="17">
        <v>2.345485</v>
      </c>
      <c r="L44" s="17">
        <v>2.3518270000000001</v>
      </c>
      <c r="M44" s="17">
        <v>2.3639290000000002</v>
      </c>
      <c r="N44" s="17">
        <v>2.3865180000000001</v>
      </c>
      <c r="O44" s="17">
        <v>2.4243999999999999</v>
      </c>
      <c r="P44" s="17">
        <v>2.4758640000000001</v>
      </c>
      <c r="Q44" s="17">
        <v>2.5503870000000002</v>
      </c>
      <c r="R44" s="17">
        <v>2.6433879999999998</v>
      </c>
      <c r="S44" s="17">
        <v>2.7629959999999998</v>
      </c>
      <c r="T44" s="17">
        <v>2.9210829999999999</v>
      </c>
      <c r="U44" s="17">
        <v>3.1197889999999999</v>
      </c>
      <c r="V44" s="17">
        <v>3.3583509999999999</v>
      </c>
      <c r="W44" s="17">
        <v>3.641032</v>
      </c>
      <c r="X44" s="17">
        <v>3.9632719999999999</v>
      </c>
      <c r="Y44" s="17">
        <v>4.3363290000000001</v>
      </c>
      <c r="Z44" s="17">
        <v>4.7575760000000002</v>
      </c>
      <c r="AA44" s="17">
        <v>5.254575</v>
      </c>
      <c r="AB44" s="17">
        <v>5.8128010000000003</v>
      </c>
      <c r="AC44" s="17">
        <v>6.4277040000000003</v>
      </c>
      <c r="AD44" s="17">
        <v>7.1088579999999997</v>
      </c>
      <c r="AE44" s="17">
        <v>7.8636910000000002</v>
      </c>
      <c r="AF44" s="17">
        <v>8.6921199999999992</v>
      </c>
      <c r="AG44" s="17">
        <v>9.6064129999999999</v>
      </c>
      <c r="AH44" s="17">
        <v>10.607559</v>
      </c>
      <c r="AI44" s="17">
        <v>11.689818000000001</v>
      </c>
      <c r="AJ44" s="17">
        <v>12.830933999999999</v>
      </c>
      <c r="AK44" s="17">
        <v>14.050995</v>
      </c>
      <c r="AL44" s="7">
        <v>6.4602000000000007E-2</v>
      </c>
    </row>
    <row r="45" spans="1:38" ht="15" customHeight="1" x14ac:dyDescent="0.25">
      <c r="A45" s="46" t="s">
        <v>362</v>
      </c>
      <c r="B45" s="9" t="s">
        <v>175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7" t="s">
        <v>35</v>
      </c>
    </row>
    <row r="46" spans="1:38" ht="15" customHeight="1" x14ac:dyDescent="0.25">
      <c r="A46" s="46" t="s">
        <v>361</v>
      </c>
      <c r="B46" s="9" t="s">
        <v>173</v>
      </c>
      <c r="C46" s="17">
        <v>0</v>
      </c>
      <c r="D46" s="17">
        <v>0</v>
      </c>
      <c r="E46" s="17">
        <v>4.5030000000000001E-3</v>
      </c>
      <c r="F46" s="17">
        <v>9.4509999999999993E-3</v>
      </c>
      <c r="G46" s="17">
        <v>1.4408000000000001E-2</v>
      </c>
      <c r="H46" s="17">
        <v>1.9307999999999999E-2</v>
      </c>
      <c r="I46" s="17">
        <v>2.4532999999999999E-2</v>
      </c>
      <c r="J46" s="17">
        <v>2.9831E-2</v>
      </c>
      <c r="K46" s="17">
        <v>3.5210999999999999E-2</v>
      </c>
      <c r="L46" s="17">
        <v>4.0555000000000001E-2</v>
      </c>
      <c r="M46" s="17">
        <v>4.5992999999999999E-2</v>
      </c>
      <c r="N46" s="17">
        <v>5.1525000000000001E-2</v>
      </c>
      <c r="O46" s="17">
        <v>5.7104000000000002E-2</v>
      </c>
      <c r="P46" s="17">
        <v>6.2551999999999996E-2</v>
      </c>
      <c r="Q46" s="17">
        <v>6.7979999999999999E-2</v>
      </c>
      <c r="R46" s="17">
        <v>7.3164000000000007E-2</v>
      </c>
      <c r="S46" s="17">
        <v>7.8176999999999996E-2</v>
      </c>
      <c r="T46" s="17">
        <v>8.3204E-2</v>
      </c>
      <c r="U46" s="17">
        <v>8.8263999999999995E-2</v>
      </c>
      <c r="V46" s="17">
        <v>9.3390000000000001E-2</v>
      </c>
      <c r="W46" s="17">
        <v>9.8679000000000003E-2</v>
      </c>
      <c r="X46" s="17">
        <v>0.10388600000000001</v>
      </c>
      <c r="Y46" s="17">
        <v>0.109185</v>
      </c>
      <c r="Z46" s="17">
        <v>0.11448800000000001</v>
      </c>
      <c r="AA46" s="17">
        <v>0.120486</v>
      </c>
      <c r="AB46" s="17">
        <v>0.12658900000000001</v>
      </c>
      <c r="AC46" s="17">
        <v>0.13269800000000001</v>
      </c>
      <c r="AD46" s="17">
        <v>0.138821</v>
      </c>
      <c r="AE46" s="17">
        <v>0.145126</v>
      </c>
      <c r="AF46" s="17">
        <v>0.151673</v>
      </c>
      <c r="AG46" s="17">
        <v>0.15843399999999999</v>
      </c>
      <c r="AH46" s="17">
        <v>0.16544700000000001</v>
      </c>
      <c r="AI46" s="17">
        <v>0.17275399999999999</v>
      </c>
      <c r="AJ46" s="17">
        <v>0.18016499999999999</v>
      </c>
      <c r="AK46" s="17">
        <v>0.18829299999999999</v>
      </c>
      <c r="AL46" s="7" t="s">
        <v>35</v>
      </c>
    </row>
    <row r="47" spans="1:38" ht="15" customHeight="1" x14ac:dyDescent="0.25">
      <c r="A47" s="46" t="s">
        <v>360</v>
      </c>
      <c r="B47" s="9" t="s">
        <v>171</v>
      </c>
      <c r="C47" s="17">
        <v>0</v>
      </c>
      <c r="D47" s="17">
        <v>0</v>
      </c>
      <c r="E47" s="17">
        <v>2.0509999999999999E-3</v>
      </c>
      <c r="F47" s="17">
        <v>4.3049999999999998E-3</v>
      </c>
      <c r="G47" s="17">
        <v>6.5630000000000003E-3</v>
      </c>
      <c r="H47" s="17">
        <v>8.7950000000000007E-3</v>
      </c>
      <c r="I47" s="17">
        <v>1.1174E-2</v>
      </c>
      <c r="J47" s="17">
        <v>1.3587999999999999E-2</v>
      </c>
      <c r="K47" s="17">
        <v>1.6038E-2</v>
      </c>
      <c r="L47" s="17">
        <v>1.8471999999999999E-2</v>
      </c>
      <c r="M47" s="17">
        <v>2.0948999999999999E-2</v>
      </c>
      <c r="N47" s="17">
        <v>2.3469E-2</v>
      </c>
      <c r="O47" s="17">
        <v>2.6009999999999998E-2</v>
      </c>
      <c r="P47" s="17">
        <v>2.8492E-2</v>
      </c>
      <c r="Q47" s="17">
        <v>3.0963999999999998E-2</v>
      </c>
      <c r="R47" s="17">
        <v>3.3325E-2</v>
      </c>
      <c r="S47" s="17">
        <v>3.5608000000000001E-2</v>
      </c>
      <c r="T47" s="17">
        <v>3.7898000000000001E-2</v>
      </c>
      <c r="U47" s="17">
        <v>4.0203000000000003E-2</v>
      </c>
      <c r="V47" s="17">
        <v>4.2537999999999999E-2</v>
      </c>
      <c r="W47" s="17">
        <v>4.4947000000000001E-2</v>
      </c>
      <c r="X47" s="17">
        <v>4.7319E-2</v>
      </c>
      <c r="Y47" s="17">
        <v>4.9731999999999998E-2</v>
      </c>
      <c r="Z47" s="17">
        <v>5.2148E-2</v>
      </c>
      <c r="AA47" s="17">
        <v>5.4879999999999998E-2</v>
      </c>
      <c r="AB47" s="17">
        <v>5.7659000000000002E-2</v>
      </c>
      <c r="AC47" s="17">
        <v>6.0442000000000003E-2</v>
      </c>
      <c r="AD47" s="17">
        <v>6.3230999999999996E-2</v>
      </c>
      <c r="AE47" s="17">
        <v>6.6102999999999995E-2</v>
      </c>
      <c r="AF47" s="17">
        <v>6.9084999999999994E-2</v>
      </c>
      <c r="AG47" s="17">
        <v>7.2164000000000006E-2</v>
      </c>
      <c r="AH47" s="17">
        <v>7.5358999999999995E-2</v>
      </c>
      <c r="AI47" s="17">
        <v>7.8687000000000007E-2</v>
      </c>
      <c r="AJ47" s="17">
        <v>8.2062999999999997E-2</v>
      </c>
      <c r="AK47" s="17">
        <v>8.5764999999999994E-2</v>
      </c>
      <c r="AL47" s="7" t="s">
        <v>35</v>
      </c>
    </row>
    <row r="48" spans="1:38" ht="15" customHeight="1" x14ac:dyDescent="0.25">
      <c r="A48" s="46" t="s">
        <v>359</v>
      </c>
      <c r="B48" s="9" t="s">
        <v>169</v>
      </c>
      <c r="C48" s="17">
        <v>0</v>
      </c>
      <c r="D48" s="17">
        <v>0</v>
      </c>
      <c r="E48" s="17">
        <v>1.9610000000000001E-3</v>
      </c>
      <c r="F48" s="17">
        <v>4.1159999999999999E-3</v>
      </c>
      <c r="G48" s="17">
        <v>6.2750000000000002E-3</v>
      </c>
      <c r="H48" s="17">
        <v>8.4100000000000008E-3</v>
      </c>
      <c r="I48" s="17">
        <v>1.0685E-2</v>
      </c>
      <c r="J48" s="17">
        <v>1.2992999999999999E-2</v>
      </c>
      <c r="K48" s="17">
        <v>1.5336000000000001E-2</v>
      </c>
      <c r="L48" s="17">
        <v>1.7663999999999999E-2</v>
      </c>
      <c r="M48" s="17">
        <v>2.0032999999999999E-2</v>
      </c>
      <c r="N48" s="17">
        <v>2.2442E-2</v>
      </c>
      <c r="O48" s="17">
        <v>2.4871999999999998E-2</v>
      </c>
      <c r="P48" s="17">
        <v>2.7244999999999998E-2</v>
      </c>
      <c r="Q48" s="17">
        <v>2.9609E-2</v>
      </c>
      <c r="R48" s="17">
        <v>3.1866999999999999E-2</v>
      </c>
      <c r="S48" s="17">
        <v>3.4049999999999997E-2</v>
      </c>
      <c r="T48" s="17">
        <v>3.6240000000000001E-2</v>
      </c>
      <c r="U48" s="17">
        <v>3.8443999999999999E-2</v>
      </c>
      <c r="V48" s="17">
        <v>4.0676999999999998E-2</v>
      </c>
      <c r="W48" s="17">
        <v>4.2979999999999997E-2</v>
      </c>
      <c r="X48" s="17">
        <v>4.5247999999999997E-2</v>
      </c>
      <c r="Y48" s="17">
        <v>4.7556000000000001E-2</v>
      </c>
      <c r="Z48" s="17">
        <v>4.9866000000000001E-2</v>
      </c>
      <c r="AA48" s="17">
        <v>5.2477999999999997E-2</v>
      </c>
      <c r="AB48" s="17">
        <v>5.5136999999999999E-2</v>
      </c>
      <c r="AC48" s="17">
        <v>5.7797000000000001E-2</v>
      </c>
      <c r="AD48" s="17">
        <v>6.0463999999999997E-2</v>
      </c>
      <c r="AE48" s="17">
        <v>6.3210000000000002E-2</v>
      </c>
      <c r="AF48" s="17">
        <v>6.6061999999999996E-2</v>
      </c>
      <c r="AG48" s="17">
        <v>6.9006999999999999E-2</v>
      </c>
      <c r="AH48" s="17">
        <v>7.2061E-2</v>
      </c>
      <c r="AI48" s="17">
        <v>7.5244000000000005E-2</v>
      </c>
      <c r="AJ48" s="17">
        <v>7.8472E-2</v>
      </c>
      <c r="AK48" s="17">
        <v>8.2012000000000002E-2</v>
      </c>
      <c r="AL48" s="7" t="s">
        <v>35</v>
      </c>
    </row>
    <row r="49" spans="1:38" ht="15" customHeight="1" x14ac:dyDescent="0.25">
      <c r="A49" s="46" t="s">
        <v>358</v>
      </c>
      <c r="B49" s="9" t="s">
        <v>167</v>
      </c>
      <c r="C49" s="17">
        <v>0</v>
      </c>
      <c r="D49" s="17">
        <v>0</v>
      </c>
      <c r="E49" s="17">
        <v>2.9559999999999999E-3</v>
      </c>
      <c r="F49" s="17">
        <v>6.202E-3</v>
      </c>
      <c r="G49" s="17">
        <v>9.4560000000000009E-3</v>
      </c>
      <c r="H49" s="17">
        <v>1.2671999999999999E-2</v>
      </c>
      <c r="I49" s="17">
        <v>1.61E-2</v>
      </c>
      <c r="J49" s="17">
        <v>1.9578000000000002E-2</v>
      </c>
      <c r="K49" s="17">
        <v>2.3108E-2</v>
      </c>
      <c r="L49" s="17">
        <v>2.6615E-2</v>
      </c>
      <c r="M49" s="17">
        <v>3.0185E-2</v>
      </c>
      <c r="N49" s="17">
        <v>3.3814999999999998E-2</v>
      </c>
      <c r="O49" s="17">
        <v>3.7476000000000002E-2</v>
      </c>
      <c r="P49" s="17">
        <v>4.1051999999999998E-2</v>
      </c>
      <c r="Q49" s="17">
        <v>4.4614000000000001E-2</v>
      </c>
      <c r="R49" s="17">
        <v>4.8016000000000003E-2</v>
      </c>
      <c r="S49" s="17">
        <v>5.1305999999999997E-2</v>
      </c>
      <c r="T49" s="17">
        <v>5.4605000000000001E-2</v>
      </c>
      <c r="U49" s="17">
        <v>5.7925999999999998E-2</v>
      </c>
      <c r="V49" s="17">
        <v>6.1289999999999997E-2</v>
      </c>
      <c r="W49" s="17">
        <v>6.4760999999999999E-2</v>
      </c>
      <c r="X49" s="17">
        <v>6.8179000000000003E-2</v>
      </c>
      <c r="Y49" s="17">
        <v>7.1655999999999997E-2</v>
      </c>
      <c r="Z49" s="17">
        <v>7.5136999999999995E-2</v>
      </c>
      <c r="AA49" s="17">
        <v>7.9073000000000004E-2</v>
      </c>
      <c r="AB49" s="17">
        <v>8.3077999999999999E-2</v>
      </c>
      <c r="AC49" s="17">
        <v>8.7086999999999998E-2</v>
      </c>
      <c r="AD49" s="17">
        <v>9.1105000000000005E-2</v>
      </c>
      <c r="AE49" s="17">
        <v>9.5242999999999994E-2</v>
      </c>
      <c r="AF49" s="17">
        <v>9.9540000000000003E-2</v>
      </c>
      <c r="AG49" s="17">
        <v>0.103977</v>
      </c>
      <c r="AH49" s="17">
        <v>0.10858</v>
      </c>
      <c r="AI49" s="17">
        <v>0.113376</v>
      </c>
      <c r="AJ49" s="17">
        <v>0.118239</v>
      </c>
      <c r="AK49" s="17">
        <v>0.123574</v>
      </c>
      <c r="AL49" s="7" t="s">
        <v>35</v>
      </c>
    </row>
    <row r="50" spans="1:38" ht="15" customHeight="1" x14ac:dyDescent="0.25">
      <c r="A50" s="46" t="s">
        <v>357</v>
      </c>
      <c r="B50" s="9" t="s">
        <v>165</v>
      </c>
      <c r="C50" s="17">
        <v>175.961029</v>
      </c>
      <c r="D50" s="17">
        <v>180.47238200000001</v>
      </c>
      <c r="E50" s="17">
        <v>179.95881700000001</v>
      </c>
      <c r="F50" s="17">
        <v>184.09376499999999</v>
      </c>
      <c r="G50" s="17">
        <v>185.40278599999999</v>
      </c>
      <c r="H50" s="17">
        <v>185.85609400000001</v>
      </c>
      <c r="I50" s="17">
        <v>186.63111900000001</v>
      </c>
      <c r="J50" s="17">
        <v>187.255707</v>
      </c>
      <c r="K50" s="17">
        <v>188.104187</v>
      </c>
      <c r="L50" s="17">
        <v>188.72854599999999</v>
      </c>
      <c r="M50" s="17">
        <v>189.64241000000001</v>
      </c>
      <c r="N50" s="17">
        <v>190.88237000000001</v>
      </c>
      <c r="O50" s="17">
        <v>192.16078200000001</v>
      </c>
      <c r="P50" s="17">
        <v>193.52917500000001</v>
      </c>
      <c r="Q50" s="17">
        <v>195.52183500000001</v>
      </c>
      <c r="R50" s="17">
        <v>197.418823</v>
      </c>
      <c r="S50" s="17">
        <v>199.327057</v>
      </c>
      <c r="T50" s="17">
        <v>201.220551</v>
      </c>
      <c r="U50" s="17">
        <v>203.39283800000001</v>
      </c>
      <c r="V50" s="17">
        <v>205.88737499999999</v>
      </c>
      <c r="W50" s="17">
        <v>208.38545199999999</v>
      </c>
      <c r="X50" s="17">
        <v>210.857574</v>
      </c>
      <c r="Y50" s="17">
        <v>213.31100499999999</v>
      </c>
      <c r="Z50" s="17">
        <v>215.787048</v>
      </c>
      <c r="AA50" s="17">
        <v>218.21196</v>
      </c>
      <c r="AB50" s="17">
        <v>221.275665</v>
      </c>
      <c r="AC50" s="17">
        <v>223.96714800000001</v>
      </c>
      <c r="AD50" s="17">
        <v>226.593658</v>
      </c>
      <c r="AE50" s="17">
        <v>229.312332</v>
      </c>
      <c r="AF50" s="17">
        <v>231.82861299999999</v>
      </c>
      <c r="AG50" s="17">
        <v>234.25590500000001</v>
      </c>
      <c r="AH50" s="17">
        <v>236.84059099999999</v>
      </c>
      <c r="AI50" s="17">
        <v>239.29743999999999</v>
      </c>
      <c r="AJ50" s="17">
        <v>241.54594399999999</v>
      </c>
      <c r="AK50" s="17">
        <v>243.97451799999999</v>
      </c>
      <c r="AL50" s="7">
        <v>9.1780000000000004E-3</v>
      </c>
    </row>
    <row r="51" spans="1:38" ht="15" customHeight="1" x14ac:dyDescent="0.25">
      <c r="A51" s="46" t="s">
        <v>356</v>
      </c>
      <c r="B51" s="6" t="s">
        <v>355</v>
      </c>
      <c r="C51" s="19">
        <v>280.67666600000001</v>
      </c>
      <c r="D51" s="19">
        <v>289.57467700000001</v>
      </c>
      <c r="E51" s="19">
        <v>291.021118</v>
      </c>
      <c r="F51" s="19">
        <v>300.096405</v>
      </c>
      <c r="G51" s="19">
        <v>305.15927099999999</v>
      </c>
      <c r="H51" s="19">
        <v>309.28338600000001</v>
      </c>
      <c r="I51" s="19">
        <v>314.03616299999999</v>
      </c>
      <c r="J51" s="19">
        <v>318.91644300000002</v>
      </c>
      <c r="K51" s="19">
        <v>323.78420999999997</v>
      </c>
      <c r="L51" s="19">
        <v>328.00817899999998</v>
      </c>
      <c r="M51" s="19">
        <v>332.543182</v>
      </c>
      <c r="N51" s="19">
        <v>337.42919899999998</v>
      </c>
      <c r="O51" s="19">
        <v>342.19073500000002</v>
      </c>
      <c r="P51" s="19">
        <v>346.946777</v>
      </c>
      <c r="Q51" s="19">
        <v>352.24694799999997</v>
      </c>
      <c r="R51" s="19">
        <v>357.56063799999998</v>
      </c>
      <c r="S51" s="19">
        <v>362.30767800000001</v>
      </c>
      <c r="T51" s="19">
        <v>367.083099</v>
      </c>
      <c r="U51" s="19">
        <v>372.270599</v>
      </c>
      <c r="V51" s="19">
        <v>377.79244999999997</v>
      </c>
      <c r="W51" s="19">
        <v>383.308807</v>
      </c>
      <c r="X51" s="19">
        <v>388.45812999999998</v>
      </c>
      <c r="Y51" s="19">
        <v>393.81024200000002</v>
      </c>
      <c r="Z51" s="19">
        <v>398.81497200000001</v>
      </c>
      <c r="AA51" s="19">
        <v>404.38394199999999</v>
      </c>
      <c r="AB51" s="19">
        <v>410.193939</v>
      </c>
      <c r="AC51" s="19">
        <v>415.64254799999998</v>
      </c>
      <c r="AD51" s="19">
        <v>421.03585800000002</v>
      </c>
      <c r="AE51" s="19">
        <v>426.48367300000001</v>
      </c>
      <c r="AF51" s="19">
        <v>431.67761200000001</v>
      </c>
      <c r="AG51" s="19">
        <v>436.97689800000001</v>
      </c>
      <c r="AH51" s="19">
        <v>442.553833</v>
      </c>
      <c r="AI51" s="19">
        <v>447.86926299999999</v>
      </c>
      <c r="AJ51" s="19">
        <v>452.92095899999998</v>
      </c>
      <c r="AK51" s="19">
        <v>458.36261000000002</v>
      </c>
      <c r="AL51" s="4">
        <v>1.4014E-2</v>
      </c>
    </row>
    <row r="53" spans="1:38" ht="15" customHeight="1" x14ac:dyDescent="0.25">
      <c r="B53" s="6" t="s">
        <v>354</v>
      </c>
    </row>
    <row r="54" spans="1:38" ht="15" customHeight="1" x14ac:dyDescent="0.25">
      <c r="B54" s="6" t="s">
        <v>209</v>
      </c>
    </row>
    <row r="55" spans="1:38" ht="15" customHeight="1" x14ac:dyDescent="0.25">
      <c r="A55" s="46" t="s">
        <v>353</v>
      </c>
      <c r="B55" s="9" t="s">
        <v>183</v>
      </c>
      <c r="C55" s="17">
        <v>375.88836700000002</v>
      </c>
      <c r="D55" s="17">
        <v>387.26538099999999</v>
      </c>
      <c r="E55" s="17">
        <v>384.88534499999997</v>
      </c>
      <c r="F55" s="17">
        <v>389.87207000000001</v>
      </c>
      <c r="G55" s="17">
        <v>389.19552599999997</v>
      </c>
      <c r="H55" s="17">
        <v>388.03402699999998</v>
      </c>
      <c r="I55" s="17">
        <v>385.80999800000001</v>
      </c>
      <c r="J55" s="17">
        <v>384.00024400000001</v>
      </c>
      <c r="K55" s="17">
        <v>382.535461</v>
      </c>
      <c r="L55" s="17">
        <v>380.33926400000001</v>
      </c>
      <c r="M55" s="17">
        <v>377.64273100000003</v>
      </c>
      <c r="N55" s="17">
        <v>374.215912</v>
      </c>
      <c r="O55" s="17">
        <v>370.66018700000001</v>
      </c>
      <c r="P55" s="17">
        <v>366.18182400000001</v>
      </c>
      <c r="Q55" s="17">
        <v>362.64083900000003</v>
      </c>
      <c r="R55" s="17">
        <v>359.497589</v>
      </c>
      <c r="S55" s="17">
        <v>355.35058600000002</v>
      </c>
      <c r="T55" s="17">
        <v>351.96441700000003</v>
      </c>
      <c r="U55" s="17">
        <v>349.04269399999998</v>
      </c>
      <c r="V55" s="17">
        <v>346.43405200000001</v>
      </c>
      <c r="W55" s="17">
        <v>343.89007600000002</v>
      </c>
      <c r="X55" s="17">
        <v>341.28628500000002</v>
      </c>
      <c r="Y55" s="17">
        <v>339.32488999999998</v>
      </c>
      <c r="Z55" s="17">
        <v>337.04821800000002</v>
      </c>
      <c r="AA55" s="17">
        <v>336.567139</v>
      </c>
      <c r="AB55" s="17">
        <v>335.22015399999998</v>
      </c>
      <c r="AC55" s="17">
        <v>334.37875400000001</v>
      </c>
      <c r="AD55" s="17">
        <v>333.999146</v>
      </c>
      <c r="AE55" s="17">
        <v>333.76037600000001</v>
      </c>
      <c r="AF55" s="17">
        <v>333.59719799999999</v>
      </c>
      <c r="AG55" s="17">
        <v>334.28521699999999</v>
      </c>
      <c r="AH55" s="17">
        <v>335.28359999999998</v>
      </c>
      <c r="AI55" s="17">
        <v>336.18554699999999</v>
      </c>
      <c r="AJ55" s="17">
        <v>337.33850100000001</v>
      </c>
      <c r="AK55" s="17">
        <v>339.10730000000001</v>
      </c>
      <c r="AL55" s="7">
        <v>-4.0159999999999996E-3</v>
      </c>
    </row>
    <row r="56" spans="1:38" ht="15" customHeight="1" x14ac:dyDescent="0.25">
      <c r="A56" s="46" t="s">
        <v>352</v>
      </c>
      <c r="B56" s="9" t="s">
        <v>181</v>
      </c>
      <c r="C56" s="17">
        <v>170.05221599999999</v>
      </c>
      <c r="D56" s="17">
        <v>177.48585499999999</v>
      </c>
      <c r="E56" s="17">
        <v>179.21312</v>
      </c>
      <c r="F56" s="17">
        <v>184.64425700000001</v>
      </c>
      <c r="G56" s="17">
        <v>188.056229</v>
      </c>
      <c r="H56" s="17">
        <v>191.697678</v>
      </c>
      <c r="I56" s="17">
        <v>195.01123000000001</v>
      </c>
      <c r="J56" s="17">
        <v>198.673889</v>
      </c>
      <c r="K56" s="17">
        <v>202.60380599999999</v>
      </c>
      <c r="L56" s="17">
        <v>206.23699999999999</v>
      </c>
      <c r="M56" s="17">
        <v>210.06388899999999</v>
      </c>
      <c r="N56" s="17">
        <v>213.64541600000001</v>
      </c>
      <c r="O56" s="17">
        <v>216.85200499999999</v>
      </c>
      <c r="P56" s="17">
        <v>219.79840100000001</v>
      </c>
      <c r="Q56" s="17">
        <v>222.872604</v>
      </c>
      <c r="R56" s="17">
        <v>226.04595900000001</v>
      </c>
      <c r="S56" s="17">
        <v>228.84063699999999</v>
      </c>
      <c r="T56" s="17">
        <v>232.17010500000001</v>
      </c>
      <c r="U56" s="17">
        <v>235.50294500000001</v>
      </c>
      <c r="V56" s="17">
        <v>238.99856600000001</v>
      </c>
      <c r="W56" s="17">
        <v>242.57763700000001</v>
      </c>
      <c r="X56" s="17">
        <v>245.53507999999999</v>
      </c>
      <c r="Y56" s="17">
        <v>248.60797099999999</v>
      </c>
      <c r="Z56" s="17">
        <v>250.95228599999999</v>
      </c>
      <c r="AA56" s="17">
        <v>254.13618500000001</v>
      </c>
      <c r="AB56" s="17">
        <v>256.14355499999999</v>
      </c>
      <c r="AC56" s="17">
        <v>257.59478799999999</v>
      </c>
      <c r="AD56" s="17">
        <v>258.76168799999999</v>
      </c>
      <c r="AE56" s="17">
        <v>259.73525999999998</v>
      </c>
      <c r="AF56" s="17">
        <v>260.56033300000001</v>
      </c>
      <c r="AG56" s="17">
        <v>261.56823700000001</v>
      </c>
      <c r="AH56" s="17">
        <v>262.04022200000003</v>
      </c>
      <c r="AI56" s="17">
        <v>262.34255999999999</v>
      </c>
      <c r="AJ56" s="17">
        <v>262.448395</v>
      </c>
      <c r="AK56" s="17">
        <v>262.46984900000001</v>
      </c>
      <c r="AL56" s="7">
        <v>1.1927E-2</v>
      </c>
    </row>
    <row r="57" spans="1:38" ht="15" customHeight="1" x14ac:dyDescent="0.25">
      <c r="A57" s="46" t="s">
        <v>351</v>
      </c>
      <c r="B57" s="9" t="s">
        <v>179</v>
      </c>
      <c r="C57" s="17">
        <v>2.5975000000000002E-2</v>
      </c>
      <c r="D57" s="17">
        <v>2.4575E-2</v>
      </c>
      <c r="E57" s="17">
        <v>7.3819999999999997E-2</v>
      </c>
      <c r="F57" s="17">
        <v>0.125747</v>
      </c>
      <c r="G57" s="17">
        <v>0.17529400000000001</v>
      </c>
      <c r="H57" s="17">
        <v>0.22135199999999999</v>
      </c>
      <c r="I57" s="17">
        <v>0.26531900000000003</v>
      </c>
      <c r="J57" s="17">
        <v>0.31009399999999998</v>
      </c>
      <c r="K57" s="17">
        <v>0.35541499999999998</v>
      </c>
      <c r="L57" s="17">
        <v>0.40013700000000002</v>
      </c>
      <c r="M57" s="17">
        <v>0.44490200000000002</v>
      </c>
      <c r="N57" s="17">
        <v>0.48926999999999998</v>
      </c>
      <c r="O57" s="17">
        <v>0.53409499999999999</v>
      </c>
      <c r="P57" s="17">
        <v>0.57756300000000005</v>
      </c>
      <c r="Q57" s="17">
        <v>0.62161100000000002</v>
      </c>
      <c r="R57" s="17">
        <v>0.66464400000000001</v>
      </c>
      <c r="S57" s="17">
        <v>0.70853999999999995</v>
      </c>
      <c r="T57" s="17">
        <v>0.75166999999999995</v>
      </c>
      <c r="U57" s="17">
        <v>0.79445500000000002</v>
      </c>
      <c r="V57" s="17">
        <v>0.83989100000000005</v>
      </c>
      <c r="W57" s="17">
        <v>0.88628499999999999</v>
      </c>
      <c r="X57" s="17">
        <v>0.93284599999999995</v>
      </c>
      <c r="Y57" s="17">
        <v>0.98254600000000003</v>
      </c>
      <c r="Z57" s="17">
        <v>1.0319799999999999</v>
      </c>
      <c r="AA57" s="17">
        <v>1.084965</v>
      </c>
      <c r="AB57" s="17">
        <v>1.1376839999999999</v>
      </c>
      <c r="AC57" s="17">
        <v>1.189959</v>
      </c>
      <c r="AD57" s="17">
        <v>1.24261</v>
      </c>
      <c r="AE57" s="17">
        <v>1.2977799999999999</v>
      </c>
      <c r="AF57" s="17">
        <v>1.35642</v>
      </c>
      <c r="AG57" s="17">
        <v>1.418574</v>
      </c>
      <c r="AH57" s="17">
        <v>1.483231</v>
      </c>
      <c r="AI57" s="17">
        <v>1.549782</v>
      </c>
      <c r="AJ57" s="17">
        <v>1.61951</v>
      </c>
      <c r="AK57" s="17">
        <v>1.6961710000000001</v>
      </c>
      <c r="AL57" s="7">
        <v>0.136911</v>
      </c>
    </row>
    <row r="58" spans="1:38" ht="15" customHeight="1" x14ac:dyDescent="0.25">
      <c r="A58" s="46" t="s">
        <v>350</v>
      </c>
      <c r="B58" s="9" t="s">
        <v>177</v>
      </c>
      <c r="C58" s="17">
        <v>0</v>
      </c>
      <c r="D58" s="17">
        <v>0</v>
      </c>
      <c r="E58" s="17">
        <v>3.3272999999999997E-2</v>
      </c>
      <c r="F58" s="17">
        <v>6.7746000000000001E-2</v>
      </c>
      <c r="G58" s="17">
        <v>9.9741999999999997E-2</v>
      </c>
      <c r="H58" s="17">
        <v>0.129111</v>
      </c>
      <c r="I58" s="17">
        <v>0.15717900000000001</v>
      </c>
      <c r="J58" s="17">
        <v>0.18621799999999999</v>
      </c>
      <c r="K58" s="17">
        <v>0.21694099999999999</v>
      </c>
      <c r="L58" s="17">
        <v>0.24837999999999999</v>
      </c>
      <c r="M58" s="17">
        <v>0.28145999999999999</v>
      </c>
      <c r="N58" s="17">
        <v>0.316139</v>
      </c>
      <c r="O58" s="17">
        <v>0.353381</v>
      </c>
      <c r="P58" s="17">
        <v>0.392287</v>
      </c>
      <c r="Q58" s="17">
        <v>0.434641</v>
      </c>
      <c r="R58" s="17">
        <v>0.47955399999999998</v>
      </c>
      <c r="S58" s="17">
        <v>0.52764500000000003</v>
      </c>
      <c r="T58" s="17">
        <v>0.58087</v>
      </c>
      <c r="U58" s="17">
        <v>0.64004499999999998</v>
      </c>
      <c r="V58" s="17">
        <v>0.70566600000000002</v>
      </c>
      <c r="W58" s="17">
        <v>0.77837500000000004</v>
      </c>
      <c r="X58" s="17">
        <v>0.85821599999999998</v>
      </c>
      <c r="Y58" s="17">
        <v>0.949152</v>
      </c>
      <c r="Z58" s="17">
        <v>1.049696</v>
      </c>
      <c r="AA58" s="17">
        <v>1.164892</v>
      </c>
      <c r="AB58" s="17">
        <v>1.2922359999999999</v>
      </c>
      <c r="AC58" s="17">
        <v>1.4324619999999999</v>
      </c>
      <c r="AD58" s="17">
        <v>1.5879160000000001</v>
      </c>
      <c r="AE58" s="17">
        <v>1.763188</v>
      </c>
      <c r="AF58" s="17">
        <v>1.961697</v>
      </c>
      <c r="AG58" s="17">
        <v>2.1855449999999998</v>
      </c>
      <c r="AH58" s="17">
        <v>2.4357120000000001</v>
      </c>
      <c r="AI58" s="17">
        <v>2.7129099999999999</v>
      </c>
      <c r="AJ58" s="17">
        <v>3.024108</v>
      </c>
      <c r="AK58" s="17">
        <v>3.3765849999999999</v>
      </c>
      <c r="AL58" s="7" t="s">
        <v>35</v>
      </c>
    </row>
    <row r="59" spans="1:38" ht="15" customHeight="1" x14ac:dyDescent="0.25">
      <c r="A59" s="46" t="s">
        <v>349</v>
      </c>
      <c r="B59" s="9" t="s">
        <v>175</v>
      </c>
      <c r="C59" s="17">
        <v>40.707348000000003</v>
      </c>
      <c r="D59" s="17">
        <v>50.006011999999998</v>
      </c>
      <c r="E59" s="17">
        <v>57.568950999999998</v>
      </c>
      <c r="F59" s="17">
        <v>65.938179000000005</v>
      </c>
      <c r="G59" s="17">
        <v>73.188675000000003</v>
      </c>
      <c r="H59" s="17">
        <v>79.883414999999999</v>
      </c>
      <c r="I59" s="17">
        <v>86.096474000000001</v>
      </c>
      <c r="J59" s="17">
        <v>92.184325999999999</v>
      </c>
      <c r="K59" s="17">
        <v>98.266555999999994</v>
      </c>
      <c r="L59" s="17">
        <v>104.01953899999999</v>
      </c>
      <c r="M59" s="17">
        <v>109.675591</v>
      </c>
      <c r="N59" s="17">
        <v>115.215538</v>
      </c>
      <c r="O59" s="17">
        <v>120.78538500000001</v>
      </c>
      <c r="P59" s="17">
        <v>126.072517</v>
      </c>
      <c r="Q59" s="17">
        <v>131.642776</v>
      </c>
      <c r="R59" s="17">
        <v>137.070908</v>
      </c>
      <c r="S59" s="17">
        <v>142.51698300000001</v>
      </c>
      <c r="T59" s="17">
        <v>148.44592299999999</v>
      </c>
      <c r="U59" s="17">
        <v>154.492706</v>
      </c>
      <c r="V59" s="17">
        <v>160.591003</v>
      </c>
      <c r="W59" s="17">
        <v>166.77171300000001</v>
      </c>
      <c r="X59" s="17">
        <v>172.83749399999999</v>
      </c>
      <c r="Y59" s="17">
        <v>179.354904</v>
      </c>
      <c r="Z59" s="17">
        <v>186.01826500000001</v>
      </c>
      <c r="AA59" s="17">
        <v>193.52900700000001</v>
      </c>
      <c r="AB59" s="17">
        <v>201.21225000000001</v>
      </c>
      <c r="AC59" s="17">
        <v>209.020355</v>
      </c>
      <c r="AD59" s="17">
        <v>217.120193</v>
      </c>
      <c r="AE59" s="17">
        <v>225.71211199999999</v>
      </c>
      <c r="AF59" s="17">
        <v>235.00096099999999</v>
      </c>
      <c r="AG59" s="17">
        <v>245.032104</v>
      </c>
      <c r="AH59" s="17">
        <v>255.41973899999999</v>
      </c>
      <c r="AI59" s="17">
        <v>266.180206</v>
      </c>
      <c r="AJ59" s="17">
        <v>277.34585600000003</v>
      </c>
      <c r="AK59" s="17">
        <v>289.08819599999998</v>
      </c>
      <c r="AL59" s="7">
        <v>5.4607999999999997E-2</v>
      </c>
    </row>
    <row r="60" spans="1:38" ht="15" customHeight="1" x14ac:dyDescent="0.25">
      <c r="A60" s="46" t="s">
        <v>348</v>
      </c>
      <c r="B60" s="9" t="s">
        <v>173</v>
      </c>
      <c r="C60" s="17">
        <v>8.7650000000000002E-3</v>
      </c>
      <c r="D60" s="17">
        <v>8.5360000000000002E-3</v>
      </c>
      <c r="E60" s="17">
        <v>0.14083699999999999</v>
      </c>
      <c r="F60" s="17">
        <v>0.28203099999999998</v>
      </c>
      <c r="G60" s="17">
        <v>0.43066100000000002</v>
      </c>
      <c r="H60" s="17">
        <v>0.58271700000000004</v>
      </c>
      <c r="I60" s="17">
        <v>0.73826599999999998</v>
      </c>
      <c r="J60" s="17">
        <v>0.89856899999999995</v>
      </c>
      <c r="K60" s="17">
        <v>1.0619499999999999</v>
      </c>
      <c r="L60" s="17">
        <v>1.224421</v>
      </c>
      <c r="M60" s="17">
        <v>1.387135</v>
      </c>
      <c r="N60" s="17">
        <v>1.548319</v>
      </c>
      <c r="O60" s="17">
        <v>1.708426</v>
      </c>
      <c r="P60" s="17">
        <v>1.8623639999999999</v>
      </c>
      <c r="Q60" s="17">
        <v>2.018068</v>
      </c>
      <c r="R60" s="17">
        <v>2.1707339999999999</v>
      </c>
      <c r="S60" s="17">
        <v>2.3222489999999998</v>
      </c>
      <c r="T60" s="17">
        <v>2.4791020000000001</v>
      </c>
      <c r="U60" s="17">
        <v>2.6422059999999998</v>
      </c>
      <c r="V60" s="17">
        <v>2.8103859999999998</v>
      </c>
      <c r="W60" s="17">
        <v>2.983905</v>
      </c>
      <c r="X60" s="17">
        <v>3.157203</v>
      </c>
      <c r="Y60" s="17">
        <v>3.3396349999999999</v>
      </c>
      <c r="Z60" s="17">
        <v>3.5252309999999998</v>
      </c>
      <c r="AA60" s="17">
        <v>3.7260789999999999</v>
      </c>
      <c r="AB60" s="17">
        <v>3.9223669999999999</v>
      </c>
      <c r="AC60" s="17">
        <v>4.1142190000000003</v>
      </c>
      <c r="AD60" s="17">
        <v>4.3045080000000002</v>
      </c>
      <c r="AE60" s="17">
        <v>4.5016040000000004</v>
      </c>
      <c r="AF60" s="17">
        <v>4.709746</v>
      </c>
      <c r="AG60" s="17">
        <v>4.9282640000000004</v>
      </c>
      <c r="AH60" s="17">
        <v>5.15496</v>
      </c>
      <c r="AI60" s="17">
        <v>5.3911920000000002</v>
      </c>
      <c r="AJ60" s="17">
        <v>5.6403369999999997</v>
      </c>
      <c r="AK60" s="17">
        <v>5.9106120000000004</v>
      </c>
      <c r="AL60" s="7">
        <v>0.219191</v>
      </c>
    </row>
    <row r="61" spans="1:38" ht="15" customHeight="1" x14ac:dyDescent="0.25">
      <c r="A61" s="46" t="s">
        <v>347</v>
      </c>
      <c r="B61" s="9" t="s">
        <v>171</v>
      </c>
      <c r="C61" s="17">
        <v>0</v>
      </c>
      <c r="D61" s="17">
        <v>0</v>
      </c>
      <c r="E61" s="17">
        <v>0</v>
      </c>
      <c r="F61" s="17">
        <v>0</v>
      </c>
      <c r="G61" s="17">
        <v>3.6818999999999998E-2</v>
      </c>
      <c r="H61" s="17">
        <v>7.3820999999999998E-2</v>
      </c>
      <c r="I61" s="17">
        <v>0.112805</v>
      </c>
      <c r="J61" s="17">
        <v>0.15365699999999999</v>
      </c>
      <c r="K61" s="17">
        <v>0.19559699999999999</v>
      </c>
      <c r="L61" s="17">
        <v>0.23746800000000001</v>
      </c>
      <c r="M61" s="17">
        <v>0.27907100000000001</v>
      </c>
      <c r="N61" s="17">
        <v>0.31957600000000003</v>
      </c>
      <c r="O61" s="17">
        <v>0.359323</v>
      </c>
      <c r="P61" s="17">
        <v>0.39662999999999998</v>
      </c>
      <c r="Q61" s="17">
        <v>0.43330099999999999</v>
      </c>
      <c r="R61" s="17">
        <v>0.46831</v>
      </c>
      <c r="S61" s="17">
        <v>0.502216</v>
      </c>
      <c r="T61" s="17">
        <v>0.53664199999999995</v>
      </c>
      <c r="U61" s="17">
        <v>0.57192900000000002</v>
      </c>
      <c r="V61" s="17">
        <v>0.60789400000000005</v>
      </c>
      <c r="W61" s="17">
        <v>0.644756</v>
      </c>
      <c r="X61" s="17">
        <v>0.682203</v>
      </c>
      <c r="Y61" s="17">
        <v>0.72251600000000005</v>
      </c>
      <c r="Z61" s="17">
        <v>0.76354</v>
      </c>
      <c r="AA61" s="17">
        <v>0.80774800000000002</v>
      </c>
      <c r="AB61" s="17">
        <v>0.85214000000000001</v>
      </c>
      <c r="AC61" s="17">
        <v>0.89641099999999996</v>
      </c>
      <c r="AD61" s="17">
        <v>0.93933800000000001</v>
      </c>
      <c r="AE61" s="17">
        <v>0.98299099999999995</v>
      </c>
      <c r="AF61" s="17">
        <v>1.028446</v>
      </c>
      <c r="AG61" s="17">
        <v>1.0757479999999999</v>
      </c>
      <c r="AH61" s="17">
        <v>1.124539</v>
      </c>
      <c r="AI61" s="17">
        <v>1.1748860000000001</v>
      </c>
      <c r="AJ61" s="17">
        <v>1.2276819999999999</v>
      </c>
      <c r="AK61" s="17">
        <v>1.284124</v>
      </c>
      <c r="AL61" s="7" t="s">
        <v>35</v>
      </c>
    </row>
    <row r="62" spans="1:38" ht="15" customHeight="1" x14ac:dyDescent="0.25">
      <c r="A62" s="46" t="s">
        <v>346</v>
      </c>
      <c r="B62" s="9" t="s">
        <v>169</v>
      </c>
      <c r="C62" s="17">
        <v>0</v>
      </c>
      <c r="D62" s="17">
        <v>0</v>
      </c>
      <c r="E62" s="17">
        <v>0</v>
      </c>
      <c r="F62" s="17">
        <v>0</v>
      </c>
      <c r="G62" s="17">
        <v>3.8086000000000002E-2</v>
      </c>
      <c r="H62" s="17">
        <v>7.6171000000000003E-2</v>
      </c>
      <c r="I62" s="17">
        <v>0.11679200000000001</v>
      </c>
      <c r="J62" s="17">
        <v>0.15976000000000001</v>
      </c>
      <c r="K62" s="17">
        <v>0.20436000000000001</v>
      </c>
      <c r="L62" s="17">
        <v>0.249533</v>
      </c>
      <c r="M62" s="17">
        <v>0.29517100000000002</v>
      </c>
      <c r="N62" s="17">
        <v>0.34056900000000001</v>
      </c>
      <c r="O62" s="17">
        <v>0.38571699999999998</v>
      </c>
      <c r="P62" s="17">
        <v>0.42914000000000002</v>
      </c>
      <c r="Q62" s="17">
        <v>0.47260000000000002</v>
      </c>
      <c r="R62" s="17">
        <v>0.51485199999999998</v>
      </c>
      <c r="S62" s="17">
        <v>0.55624600000000002</v>
      </c>
      <c r="T62" s="17">
        <v>0.598414</v>
      </c>
      <c r="U62" s="17">
        <v>0.64163000000000003</v>
      </c>
      <c r="V62" s="17">
        <v>0.68565100000000001</v>
      </c>
      <c r="W62" s="17">
        <v>0.73063</v>
      </c>
      <c r="X62" s="17">
        <v>0.77617100000000006</v>
      </c>
      <c r="Y62" s="17">
        <v>0.82480200000000004</v>
      </c>
      <c r="Z62" s="17">
        <v>0.87414700000000001</v>
      </c>
      <c r="AA62" s="17">
        <v>0.92703100000000005</v>
      </c>
      <c r="AB62" s="17">
        <v>0.97999400000000003</v>
      </c>
      <c r="AC62" s="17">
        <v>1.0326439999999999</v>
      </c>
      <c r="AD62" s="17">
        <v>1.083737</v>
      </c>
      <c r="AE62" s="17">
        <v>1.135599</v>
      </c>
      <c r="AF62" s="17">
        <v>1.1894100000000001</v>
      </c>
      <c r="AG62" s="17">
        <v>1.2451859999999999</v>
      </c>
      <c r="AH62" s="17">
        <v>1.3025009999999999</v>
      </c>
      <c r="AI62" s="17">
        <v>1.3614219999999999</v>
      </c>
      <c r="AJ62" s="17">
        <v>1.422974</v>
      </c>
      <c r="AK62" s="17">
        <v>1.488497</v>
      </c>
      <c r="AL62" s="7" t="s">
        <v>35</v>
      </c>
    </row>
    <row r="63" spans="1:38" ht="15" customHeight="1" x14ac:dyDescent="0.25">
      <c r="A63" s="46" t="s">
        <v>345</v>
      </c>
      <c r="B63" s="9" t="s">
        <v>167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7" t="s">
        <v>35</v>
      </c>
    </row>
    <row r="64" spans="1:38" ht="15" customHeight="1" x14ac:dyDescent="0.25">
      <c r="A64" s="46" t="s">
        <v>344</v>
      </c>
      <c r="B64" s="9" t="s">
        <v>198</v>
      </c>
      <c r="C64" s="17">
        <v>586.68249500000002</v>
      </c>
      <c r="D64" s="17">
        <v>614.79040499999996</v>
      </c>
      <c r="E64" s="17">
        <v>621.91540499999996</v>
      </c>
      <c r="F64" s="17">
        <v>640.92980999999997</v>
      </c>
      <c r="G64" s="17">
        <v>651.22113000000002</v>
      </c>
      <c r="H64" s="17">
        <v>660.69830300000001</v>
      </c>
      <c r="I64" s="17">
        <v>668.30767800000001</v>
      </c>
      <c r="J64" s="17">
        <v>676.56652799999995</v>
      </c>
      <c r="K64" s="17">
        <v>685.44030799999996</v>
      </c>
      <c r="L64" s="17">
        <v>692.95581100000004</v>
      </c>
      <c r="M64" s="17">
        <v>700.07012899999995</v>
      </c>
      <c r="N64" s="17">
        <v>706.09082000000001</v>
      </c>
      <c r="O64" s="17">
        <v>711.63848900000005</v>
      </c>
      <c r="P64" s="17">
        <v>715.71063200000003</v>
      </c>
      <c r="Q64" s="17">
        <v>721.13647500000002</v>
      </c>
      <c r="R64" s="17">
        <v>726.91204800000003</v>
      </c>
      <c r="S64" s="17">
        <v>731.32507299999997</v>
      </c>
      <c r="T64" s="17">
        <v>737.52728300000001</v>
      </c>
      <c r="U64" s="17">
        <v>744.328125</v>
      </c>
      <c r="V64" s="17">
        <v>751.67327899999998</v>
      </c>
      <c r="W64" s="17">
        <v>759.26318400000002</v>
      </c>
      <c r="X64" s="17">
        <v>766.06561299999998</v>
      </c>
      <c r="Y64" s="17">
        <v>774.10626200000002</v>
      </c>
      <c r="Z64" s="17">
        <v>781.26342799999998</v>
      </c>
      <c r="AA64" s="17">
        <v>791.94281000000001</v>
      </c>
      <c r="AB64" s="17">
        <v>800.76037599999995</v>
      </c>
      <c r="AC64" s="17">
        <v>809.65972899999997</v>
      </c>
      <c r="AD64" s="17">
        <v>819.03900099999998</v>
      </c>
      <c r="AE64" s="17">
        <v>828.88909899999999</v>
      </c>
      <c r="AF64" s="17">
        <v>839.40417500000001</v>
      </c>
      <c r="AG64" s="17">
        <v>851.73889199999996</v>
      </c>
      <c r="AH64" s="17">
        <v>864.24462900000003</v>
      </c>
      <c r="AI64" s="17">
        <v>876.89843800000006</v>
      </c>
      <c r="AJ64" s="17">
        <v>890.06756600000006</v>
      </c>
      <c r="AK64" s="17">
        <v>904.421021</v>
      </c>
      <c r="AL64" s="7">
        <v>1.1766E-2</v>
      </c>
    </row>
    <row r="65" spans="1:38" ht="15" customHeight="1" x14ac:dyDescent="0.25">
      <c r="B65" s="6" t="s">
        <v>197</v>
      </c>
    </row>
    <row r="66" spans="1:38" ht="15" customHeight="1" x14ac:dyDescent="0.25">
      <c r="A66" s="46" t="s">
        <v>343</v>
      </c>
      <c r="B66" s="9" t="s">
        <v>183</v>
      </c>
      <c r="C66" s="17">
        <v>563.66546600000004</v>
      </c>
      <c r="D66" s="17">
        <v>581.57202099999995</v>
      </c>
      <c r="E66" s="17">
        <v>585.18573000000004</v>
      </c>
      <c r="F66" s="17">
        <v>609.29339600000003</v>
      </c>
      <c r="G66" s="17">
        <v>629.75176999999996</v>
      </c>
      <c r="H66" s="17">
        <v>648.19091800000001</v>
      </c>
      <c r="I66" s="17">
        <v>670.39617899999996</v>
      </c>
      <c r="J66" s="17">
        <v>693.01910399999997</v>
      </c>
      <c r="K66" s="17">
        <v>709.61352499999998</v>
      </c>
      <c r="L66" s="17">
        <v>721.65875200000005</v>
      </c>
      <c r="M66" s="17">
        <v>731.60815400000001</v>
      </c>
      <c r="N66" s="17">
        <v>741.14843800000006</v>
      </c>
      <c r="O66" s="17">
        <v>748.81036400000005</v>
      </c>
      <c r="P66" s="17">
        <v>755.11730999999997</v>
      </c>
      <c r="Q66" s="17">
        <v>759.64599599999997</v>
      </c>
      <c r="R66" s="17">
        <v>763.84393299999999</v>
      </c>
      <c r="S66" s="17">
        <v>765.38342299999999</v>
      </c>
      <c r="T66" s="17">
        <v>767.30017099999998</v>
      </c>
      <c r="U66" s="17">
        <v>770.61492899999996</v>
      </c>
      <c r="V66" s="17">
        <v>775.57220500000005</v>
      </c>
      <c r="W66" s="17">
        <v>781.50891100000001</v>
      </c>
      <c r="X66" s="17">
        <v>786.68237299999998</v>
      </c>
      <c r="Y66" s="17">
        <v>792.43798800000002</v>
      </c>
      <c r="Z66" s="17">
        <v>797.37512200000003</v>
      </c>
      <c r="AA66" s="17">
        <v>804.434753</v>
      </c>
      <c r="AB66" s="17">
        <v>810.22094700000002</v>
      </c>
      <c r="AC66" s="17">
        <v>817.50872800000002</v>
      </c>
      <c r="AD66" s="17">
        <v>825.60034199999996</v>
      </c>
      <c r="AE66" s="17">
        <v>833.92242399999998</v>
      </c>
      <c r="AF66" s="17">
        <v>841.01318400000002</v>
      </c>
      <c r="AG66" s="17">
        <v>848.98199499999998</v>
      </c>
      <c r="AH66" s="17">
        <v>858.41467299999999</v>
      </c>
      <c r="AI66" s="17">
        <v>866.61291500000004</v>
      </c>
      <c r="AJ66" s="17">
        <v>874.06243900000004</v>
      </c>
      <c r="AK66" s="17">
        <v>882.31079099999999</v>
      </c>
      <c r="AL66" s="7">
        <v>1.2711E-2</v>
      </c>
    </row>
    <row r="67" spans="1:38" ht="15" customHeight="1" x14ac:dyDescent="0.25">
      <c r="A67" s="46" t="s">
        <v>342</v>
      </c>
      <c r="B67" s="9" t="s">
        <v>181</v>
      </c>
      <c r="C67" s="17">
        <v>300.14807100000002</v>
      </c>
      <c r="D67" s="17">
        <v>301.27615400000002</v>
      </c>
      <c r="E67" s="17">
        <v>293.53320300000001</v>
      </c>
      <c r="F67" s="17">
        <v>295.11251800000002</v>
      </c>
      <c r="G67" s="17">
        <v>294.24539199999998</v>
      </c>
      <c r="H67" s="17">
        <v>292.26715100000001</v>
      </c>
      <c r="I67" s="17">
        <v>291.41467299999999</v>
      </c>
      <c r="J67" s="17">
        <v>290.74746699999997</v>
      </c>
      <c r="K67" s="17">
        <v>289.96978799999999</v>
      </c>
      <c r="L67" s="17">
        <v>286.643799</v>
      </c>
      <c r="M67" s="17">
        <v>283.72680700000001</v>
      </c>
      <c r="N67" s="17">
        <v>280.13797</v>
      </c>
      <c r="O67" s="17">
        <v>275.85983299999998</v>
      </c>
      <c r="P67" s="17">
        <v>272.99404900000002</v>
      </c>
      <c r="Q67" s="17">
        <v>266.93994099999998</v>
      </c>
      <c r="R67" s="17">
        <v>263.790009</v>
      </c>
      <c r="S67" s="17">
        <v>257.70425399999999</v>
      </c>
      <c r="T67" s="17">
        <v>251.44979900000001</v>
      </c>
      <c r="U67" s="17">
        <v>247.623932</v>
      </c>
      <c r="V67" s="17">
        <v>243.86682099999999</v>
      </c>
      <c r="W67" s="17">
        <v>240.88865699999999</v>
      </c>
      <c r="X67" s="17">
        <v>237.00973500000001</v>
      </c>
      <c r="Y67" s="17">
        <v>235.55502300000001</v>
      </c>
      <c r="Z67" s="17">
        <v>231.58081100000001</v>
      </c>
      <c r="AA67" s="17">
        <v>229.46006800000001</v>
      </c>
      <c r="AB67" s="17">
        <v>226.68202199999999</v>
      </c>
      <c r="AC67" s="17">
        <v>224.871475</v>
      </c>
      <c r="AD67" s="17">
        <v>224.09303299999999</v>
      </c>
      <c r="AE67" s="17">
        <v>222.554001</v>
      </c>
      <c r="AF67" s="17">
        <v>220.71968100000001</v>
      </c>
      <c r="AG67" s="17">
        <v>218.88468900000001</v>
      </c>
      <c r="AH67" s="17">
        <v>217.48928799999999</v>
      </c>
      <c r="AI67" s="17">
        <v>215.49569700000001</v>
      </c>
      <c r="AJ67" s="17">
        <v>213.451233</v>
      </c>
      <c r="AK67" s="17">
        <v>211.70082099999999</v>
      </c>
      <c r="AL67" s="7">
        <v>-1.0636E-2</v>
      </c>
    </row>
    <row r="68" spans="1:38" ht="15" customHeight="1" x14ac:dyDescent="0.25">
      <c r="A68" s="46" t="s">
        <v>341</v>
      </c>
      <c r="B68" s="9" t="s">
        <v>179</v>
      </c>
      <c r="C68" s="17">
        <v>0.23913699999999999</v>
      </c>
      <c r="D68" s="17">
        <v>0.21940999999999999</v>
      </c>
      <c r="E68" s="17">
        <v>0.25724599999999997</v>
      </c>
      <c r="F68" s="17">
        <v>0.31072100000000002</v>
      </c>
      <c r="G68" s="17">
        <v>0.36940099999999998</v>
      </c>
      <c r="H68" s="17">
        <v>0.432141</v>
      </c>
      <c r="I68" s="17">
        <v>0.50001600000000002</v>
      </c>
      <c r="J68" s="17">
        <v>0.56883099999999998</v>
      </c>
      <c r="K68" s="17">
        <v>0.63198900000000002</v>
      </c>
      <c r="L68" s="17">
        <v>0.69358699999999995</v>
      </c>
      <c r="M68" s="17">
        <v>0.749282</v>
      </c>
      <c r="N68" s="17">
        <v>0.80760600000000005</v>
      </c>
      <c r="O68" s="17">
        <v>0.84984800000000005</v>
      </c>
      <c r="P68" s="17">
        <v>0.896227</v>
      </c>
      <c r="Q68" s="17">
        <v>0.93335000000000001</v>
      </c>
      <c r="R68" s="17">
        <v>0.96348500000000004</v>
      </c>
      <c r="S68" s="17">
        <v>1.009884</v>
      </c>
      <c r="T68" s="17">
        <v>1.0437590000000001</v>
      </c>
      <c r="U68" s="17">
        <v>1.066616</v>
      </c>
      <c r="V68" s="17">
        <v>1.1057159999999999</v>
      </c>
      <c r="W68" s="17">
        <v>1.1489910000000001</v>
      </c>
      <c r="X68" s="17">
        <v>1.1952609999999999</v>
      </c>
      <c r="Y68" s="17">
        <v>1.2463599999999999</v>
      </c>
      <c r="Z68" s="17">
        <v>1.2999830000000001</v>
      </c>
      <c r="AA68" s="17">
        <v>1.361596</v>
      </c>
      <c r="AB68" s="17">
        <v>1.4254020000000001</v>
      </c>
      <c r="AC68" s="17">
        <v>1.490046</v>
      </c>
      <c r="AD68" s="17">
        <v>1.5553900000000001</v>
      </c>
      <c r="AE68" s="17">
        <v>1.6229119999999999</v>
      </c>
      <c r="AF68" s="17">
        <v>1.693201</v>
      </c>
      <c r="AG68" s="17">
        <v>1.7659149999999999</v>
      </c>
      <c r="AH68" s="17">
        <v>1.841747</v>
      </c>
      <c r="AI68" s="17">
        <v>1.9209000000000001</v>
      </c>
      <c r="AJ68" s="17">
        <v>2.0008300000000001</v>
      </c>
      <c r="AK68" s="17">
        <v>2.0890909999999998</v>
      </c>
      <c r="AL68" s="7">
        <v>7.0675000000000002E-2</v>
      </c>
    </row>
    <row r="69" spans="1:38" ht="15" customHeight="1" x14ac:dyDescent="0.25">
      <c r="A69" s="46" t="s">
        <v>340</v>
      </c>
      <c r="B69" s="9" t="s">
        <v>177</v>
      </c>
      <c r="C69" s="17">
        <v>0.95283799999999996</v>
      </c>
      <c r="D69" s="17">
        <v>1.041946</v>
      </c>
      <c r="E69" s="17">
        <v>1.299863</v>
      </c>
      <c r="F69" s="17">
        <v>1.6189929999999999</v>
      </c>
      <c r="G69" s="17">
        <v>1.9152020000000001</v>
      </c>
      <c r="H69" s="17">
        <v>2.1833870000000002</v>
      </c>
      <c r="I69" s="17">
        <v>2.4514260000000001</v>
      </c>
      <c r="J69" s="17">
        <v>2.7020040000000001</v>
      </c>
      <c r="K69" s="17">
        <v>2.907114</v>
      </c>
      <c r="L69" s="17">
        <v>3.0722710000000002</v>
      </c>
      <c r="M69" s="17">
        <v>3.211662</v>
      </c>
      <c r="N69" s="17">
        <v>3.327858</v>
      </c>
      <c r="O69" s="17">
        <v>3.4288940000000001</v>
      </c>
      <c r="P69" s="17">
        <v>3.5035810000000001</v>
      </c>
      <c r="Q69" s="17">
        <v>3.5597379999999998</v>
      </c>
      <c r="R69" s="17">
        <v>3.5958939999999999</v>
      </c>
      <c r="S69" s="17">
        <v>3.6228760000000002</v>
      </c>
      <c r="T69" s="17">
        <v>3.6501679999999999</v>
      </c>
      <c r="U69" s="17">
        <v>3.6857730000000002</v>
      </c>
      <c r="V69" s="17">
        <v>3.7101739999999999</v>
      </c>
      <c r="W69" s="17">
        <v>3.7498520000000002</v>
      </c>
      <c r="X69" s="17">
        <v>3.7907310000000001</v>
      </c>
      <c r="Y69" s="17">
        <v>3.8514379999999999</v>
      </c>
      <c r="Z69" s="17">
        <v>3.9275150000000001</v>
      </c>
      <c r="AA69" s="17">
        <v>4.009989</v>
      </c>
      <c r="AB69" s="17">
        <v>4.120876</v>
      </c>
      <c r="AC69" s="17">
        <v>4.2108220000000003</v>
      </c>
      <c r="AD69" s="17">
        <v>4.2917569999999996</v>
      </c>
      <c r="AE69" s="17">
        <v>4.3992050000000003</v>
      </c>
      <c r="AF69" s="17">
        <v>4.5149920000000003</v>
      </c>
      <c r="AG69" s="17">
        <v>4.6338280000000003</v>
      </c>
      <c r="AH69" s="17">
        <v>4.7625349999999997</v>
      </c>
      <c r="AI69" s="17">
        <v>4.8947900000000004</v>
      </c>
      <c r="AJ69" s="17">
        <v>5.0291319999999997</v>
      </c>
      <c r="AK69" s="17">
        <v>5.1846819999999996</v>
      </c>
      <c r="AL69" s="7">
        <v>4.9826000000000002E-2</v>
      </c>
    </row>
    <row r="70" spans="1:38" ht="15" customHeight="1" x14ac:dyDescent="0.25">
      <c r="A70" s="46" t="s">
        <v>339</v>
      </c>
      <c r="B70" s="9" t="s">
        <v>175</v>
      </c>
      <c r="C70" s="17">
        <v>9.5068750000000009</v>
      </c>
      <c r="D70" s="17">
        <v>12.060143</v>
      </c>
      <c r="E70" s="17">
        <v>14.424953</v>
      </c>
      <c r="F70" s="17">
        <v>17.302928999999999</v>
      </c>
      <c r="G70" s="17">
        <v>19.971519000000001</v>
      </c>
      <c r="H70" s="17">
        <v>22.415001</v>
      </c>
      <c r="I70" s="17">
        <v>24.931239999999999</v>
      </c>
      <c r="J70" s="17">
        <v>27.368981999999999</v>
      </c>
      <c r="K70" s="17">
        <v>29.449145999999999</v>
      </c>
      <c r="L70" s="17">
        <v>31.265429000000001</v>
      </c>
      <c r="M70" s="17">
        <v>32.988796000000001</v>
      </c>
      <c r="N70" s="17">
        <v>34.671970000000002</v>
      </c>
      <c r="O70" s="17">
        <v>36.387844000000001</v>
      </c>
      <c r="P70" s="17">
        <v>38.010612000000002</v>
      </c>
      <c r="Q70" s="17">
        <v>39.671779999999998</v>
      </c>
      <c r="R70" s="17">
        <v>41.241374999999998</v>
      </c>
      <c r="S70" s="17">
        <v>42.827945999999997</v>
      </c>
      <c r="T70" s="17">
        <v>44.541924000000002</v>
      </c>
      <c r="U70" s="17">
        <v>46.338566</v>
      </c>
      <c r="V70" s="17">
        <v>48.249535000000002</v>
      </c>
      <c r="W70" s="17">
        <v>50.270226000000001</v>
      </c>
      <c r="X70" s="17">
        <v>52.311455000000002</v>
      </c>
      <c r="Y70" s="17">
        <v>54.481270000000002</v>
      </c>
      <c r="Z70" s="17">
        <v>56.696959999999997</v>
      </c>
      <c r="AA70" s="17">
        <v>59.214283000000002</v>
      </c>
      <c r="AB70" s="17">
        <v>61.765095000000002</v>
      </c>
      <c r="AC70" s="17">
        <v>64.314316000000005</v>
      </c>
      <c r="AD70" s="17">
        <v>66.879531999999998</v>
      </c>
      <c r="AE70" s="17">
        <v>69.553428999999994</v>
      </c>
      <c r="AF70" s="17">
        <v>72.309432999999999</v>
      </c>
      <c r="AG70" s="17">
        <v>75.201644999999999</v>
      </c>
      <c r="AH70" s="17">
        <v>78.317397999999997</v>
      </c>
      <c r="AI70" s="17">
        <v>81.284058000000002</v>
      </c>
      <c r="AJ70" s="17">
        <v>84.293610000000001</v>
      </c>
      <c r="AK70" s="17">
        <v>87.508713</v>
      </c>
      <c r="AL70" s="7">
        <v>6.1894999999999999E-2</v>
      </c>
    </row>
    <row r="71" spans="1:38" ht="15" customHeight="1" x14ac:dyDescent="0.25">
      <c r="A71" s="46" t="s">
        <v>338</v>
      </c>
      <c r="B71" s="9" t="s">
        <v>173</v>
      </c>
      <c r="C71" s="17">
        <v>0</v>
      </c>
      <c r="D71" s="17">
        <v>0</v>
      </c>
      <c r="E71" s="17">
        <v>0.20361599999999999</v>
      </c>
      <c r="F71" s="17">
        <v>0.430782</v>
      </c>
      <c r="G71" s="17">
        <v>0.66105899999999995</v>
      </c>
      <c r="H71" s="17">
        <v>0.88260300000000003</v>
      </c>
      <c r="I71" s="17">
        <v>1.119812</v>
      </c>
      <c r="J71" s="17">
        <v>1.359221</v>
      </c>
      <c r="K71" s="17">
        <v>1.577029</v>
      </c>
      <c r="L71" s="17">
        <v>1.777979</v>
      </c>
      <c r="M71" s="17">
        <v>1.971047</v>
      </c>
      <c r="N71" s="17">
        <v>2.1592389999999999</v>
      </c>
      <c r="O71" s="17">
        <v>2.3475619999999999</v>
      </c>
      <c r="P71" s="17">
        <v>2.5265240000000002</v>
      </c>
      <c r="Q71" s="17">
        <v>2.7029369999999999</v>
      </c>
      <c r="R71" s="17">
        <v>2.8698950000000001</v>
      </c>
      <c r="S71" s="17">
        <v>3.0330159999999999</v>
      </c>
      <c r="T71" s="17">
        <v>3.2024840000000001</v>
      </c>
      <c r="U71" s="17">
        <v>3.378809</v>
      </c>
      <c r="V71" s="17">
        <v>3.5621320000000001</v>
      </c>
      <c r="W71" s="17">
        <v>3.7539669999999998</v>
      </c>
      <c r="X71" s="17">
        <v>3.9384209999999999</v>
      </c>
      <c r="Y71" s="17">
        <v>4.1327939999999996</v>
      </c>
      <c r="Z71" s="17">
        <v>4.3310310000000003</v>
      </c>
      <c r="AA71" s="17">
        <v>4.552969</v>
      </c>
      <c r="AB71" s="17">
        <v>4.7782330000000002</v>
      </c>
      <c r="AC71" s="17">
        <v>5.0037739999999999</v>
      </c>
      <c r="AD71" s="17">
        <v>5.231185</v>
      </c>
      <c r="AE71" s="17">
        <v>5.4654530000000001</v>
      </c>
      <c r="AF71" s="17">
        <v>5.7085980000000003</v>
      </c>
      <c r="AG71" s="17">
        <v>5.9595909999999996</v>
      </c>
      <c r="AH71" s="17">
        <v>6.2203910000000002</v>
      </c>
      <c r="AI71" s="17">
        <v>6.4921920000000002</v>
      </c>
      <c r="AJ71" s="17">
        <v>6.767029</v>
      </c>
      <c r="AK71" s="17">
        <v>7.0541330000000002</v>
      </c>
      <c r="AL71" s="7" t="s">
        <v>35</v>
      </c>
    </row>
    <row r="72" spans="1:38" ht="15" customHeight="1" x14ac:dyDescent="0.25">
      <c r="A72" s="46" t="s">
        <v>337</v>
      </c>
      <c r="B72" s="9" t="s">
        <v>171</v>
      </c>
      <c r="C72" s="17">
        <v>0</v>
      </c>
      <c r="D72" s="17">
        <v>0</v>
      </c>
      <c r="E72" s="17">
        <v>0.111734</v>
      </c>
      <c r="F72" s="17">
        <v>0.235072</v>
      </c>
      <c r="G72" s="17">
        <v>0.35940699999999998</v>
      </c>
      <c r="H72" s="17">
        <v>0.47805799999999998</v>
      </c>
      <c r="I72" s="17">
        <v>0.60342600000000002</v>
      </c>
      <c r="J72" s="17">
        <v>0.72778100000000001</v>
      </c>
      <c r="K72" s="17">
        <v>0.83967400000000003</v>
      </c>
      <c r="L72" s="17">
        <v>0.94219799999999998</v>
      </c>
      <c r="M72" s="17">
        <v>1.040402</v>
      </c>
      <c r="N72" s="17">
        <v>1.1353949999999999</v>
      </c>
      <c r="O72" s="17">
        <v>1.230866</v>
      </c>
      <c r="P72" s="17">
        <v>1.3214809999999999</v>
      </c>
      <c r="Q72" s="17">
        <v>1.410792</v>
      </c>
      <c r="R72" s="17">
        <v>1.4952380000000001</v>
      </c>
      <c r="S72" s="17">
        <v>1.5779259999999999</v>
      </c>
      <c r="T72" s="17">
        <v>1.6636949999999999</v>
      </c>
      <c r="U72" s="17">
        <v>1.7525869999999999</v>
      </c>
      <c r="V72" s="17">
        <v>1.8449</v>
      </c>
      <c r="W72" s="17">
        <v>1.941214</v>
      </c>
      <c r="X72" s="17">
        <v>2.0332180000000002</v>
      </c>
      <c r="Y72" s="17">
        <v>2.1303459999999999</v>
      </c>
      <c r="Z72" s="17">
        <v>2.2294520000000002</v>
      </c>
      <c r="AA72" s="17">
        <v>2.340811</v>
      </c>
      <c r="AB72" s="17">
        <v>2.4539270000000002</v>
      </c>
      <c r="AC72" s="17">
        <v>2.5673059999999999</v>
      </c>
      <c r="AD72" s="17">
        <v>2.6817519999999999</v>
      </c>
      <c r="AE72" s="17">
        <v>2.7998069999999999</v>
      </c>
      <c r="AF72" s="17">
        <v>2.9224869999999998</v>
      </c>
      <c r="AG72" s="17">
        <v>3.0492880000000002</v>
      </c>
      <c r="AH72" s="17">
        <v>3.1811440000000002</v>
      </c>
      <c r="AI72" s="17">
        <v>3.3186879999999999</v>
      </c>
      <c r="AJ72" s="17">
        <v>3.4578549999999999</v>
      </c>
      <c r="AK72" s="17">
        <v>3.603345</v>
      </c>
      <c r="AL72" s="7" t="s">
        <v>35</v>
      </c>
    </row>
    <row r="73" spans="1:38" ht="15" customHeight="1" x14ac:dyDescent="0.25">
      <c r="A73" s="46" t="s">
        <v>336</v>
      </c>
      <c r="B73" s="9" t="s">
        <v>169</v>
      </c>
      <c r="C73" s="17">
        <v>0</v>
      </c>
      <c r="D73" s="17">
        <v>0</v>
      </c>
      <c r="E73" s="17">
        <v>0.11478099999999999</v>
      </c>
      <c r="F73" s="17">
        <v>0.24272099999999999</v>
      </c>
      <c r="G73" s="17">
        <v>0.372139</v>
      </c>
      <c r="H73" s="17">
        <v>0.49613699999999999</v>
      </c>
      <c r="I73" s="17">
        <v>0.62796099999999999</v>
      </c>
      <c r="J73" s="17">
        <v>0.75979799999999997</v>
      </c>
      <c r="K73" s="17">
        <v>0.87870999999999999</v>
      </c>
      <c r="L73" s="17">
        <v>0.98738899999999996</v>
      </c>
      <c r="M73" s="17">
        <v>1.091124</v>
      </c>
      <c r="N73" s="17">
        <v>1.191263</v>
      </c>
      <c r="O73" s="17">
        <v>1.2916129999999999</v>
      </c>
      <c r="P73" s="17">
        <v>1.3867389999999999</v>
      </c>
      <c r="Q73" s="17">
        <v>1.4805619999999999</v>
      </c>
      <c r="R73" s="17">
        <v>1.569267</v>
      </c>
      <c r="S73" s="17">
        <v>1.6559379999999999</v>
      </c>
      <c r="T73" s="17">
        <v>1.745676</v>
      </c>
      <c r="U73" s="17">
        <v>1.8391789999999999</v>
      </c>
      <c r="V73" s="17">
        <v>1.936604</v>
      </c>
      <c r="W73" s="17">
        <v>2.0387919999999999</v>
      </c>
      <c r="X73" s="17">
        <v>2.1368870000000002</v>
      </c>
      <c r="Y73" s="17">
        <v>2.2404489999999999</v>
      </c>
      <c r="Z73" s="17">
        <v>2.346177</v>
      </c>
      <c r="AA73" s="17">
        <v>2.464807</v>
      </c>
      <c r="AB73" s="17">
        <v>2.585277</v>
      </c>
      <c r="AC73" s="17">
        <v>2.7059630000000001</v>
      </c>
      <c r="AD73" s="17">
        <v>2.8277230000000002</v>
      </c>
      <c r="AE73" s="17">
        <v>2.9532449999999999</v>
      </c>
      <c r="AF73" s="17">
        <v>3.0836009999999998</v>
      </c>
      <c r="AG73" s="17">
        <v>3.2182499999999998</v>
      </c>
      <c r="AH73" s="17">
        <v>3.35819</v>
      </c>
      <c r="AI73" s="17">
        <v>3.5040819999999999</v>
      </c>
      <c r="AJ73" s="17">
        <v>3.6516250000000001</v>
      </c>
      <c r="AK73" s="17">
        <v>3.805793</v>
      </c>
      <c r="AL73" s="7" t="s">
        <v>35</v>
      </c>
    </row>
    <row r="74" spans="1:38" ht="15" customHeight="1" x14ac:dyDescent="0.25">
      <c r="A74" s="46" t="s">
        <v>335</v>
      </c>
      <c r="B74" s="9" t="s">
        <v>167</v>
      </c>
      <c r="C74" s="17">
        <v>0</v>
      </c>
      <c r="D74" s="17">
        <v>0</v>
      </c>
      <c r="E74" s="17">
        <v>0.19456399999999999</v>
      </c>
      <c r="F74" s="17">
        <v>0.41385100000000002</v>
      </c>
      <c r="G74" s="17">
        <v>0.63690400000000003</v>
      </c>
      <c r="H74" s="17">
        <v>0.85858000000000001</v>
      </c>
      <c r="I74" s="17">
        <v>1.0993660000000001</v>
      </c>
      <c r="J74" s="17">
        <v>1.3471139999999999</v>
      </c>
      <c r="K74" s="17">
        <v>1.579159</v>
      </c>
      <c r="L74" s="17">
        <v>1.801534</v>
      </c>
      <c r="M74" s="17">
        <v>2.024607</v>
      </c>
      <c r="N74" s="17">
        <v>2.2519990000000001</v>
      </c>
      <c r="O74" s="17">
        <v>2.4849640000000002</v>
      </c>
      <c r="P74" s="17">
        <v>2.7179289999999998</v>
      </c>
      <c r="Q74" s="17">
        <v>2.9563570000000001</v>
      </c>
      <c r="R74" s="17">
        <v>3.1912240000000001</v>
      </c>
      <c r="S74" s="17">
        <v>3.4259219999999999</v>
      </c>
      <c r="T74" s="17">
        <v>3.6676660000000001</v>
      </c>
      <c r="U74" s="17">
        <v>3.916499</v>
      </c>
      <c r="V74" s="17">
        <v>4.1721539999999999</v>
      </c>
      <c r="W74" s="17">
        <v>4.4361490000000003</v>
      </c>
      <c r="X74" s="17">
        <v>4.6919880000000003</v>
      </c>
      <c r="Y74" s="17">
        <v>4.9581390000000001</v>
      </c>
      <c r="Z74" s="17">
        <v>5.2276759999999998</v>
      </c>
      <c r="AA74" s="17">
        <v>5.524438</v>
      </c>
      <c r="AB74" s="17">
        <v>5.8245089999999999</v>
      </c>
      <c r="AC74" s="17">
        <v>6.1239850000000002</v>
      </c>
      <c r="AD74" s="17">
        <v>6.4246290000000004</v>
      </c>
      <c r="AE74" s="17">
        <v>6.7326969999999999</v>
      </c>
      <c r="AF74" s="17">
        <v>7.0508519999999999</v>
      </c>
      <c r="AG74" s="17">
        <v>7.3780060000000001</v>
      </c>
      <c r="AH74" s="17">
        <v>7.7171120000000002</v>
      </c>
      <c r="AI74" s="17">
        <v>8.0694110000000006</v>
      </c>
      <c r="AJ74" s="17">
        <v>8.4249869999999998</v>
      </c>
      <c r="AK74" s="17">
        <v>8.7954910000000002</v>
      </c>
      <c r="AL74" s="7" t="s">
        <v>35</v>
      </c>
    </row>
    <row r="75" spans="1:38" ht="15" customHeight="1" x14ac:dyDescent="0.25">
      <c r="A75" s="46" t="s">
        <v>334</v>
      </c>
      <c r="B75" s="9" t="s">
        <v>186</v>
      </c>
      <c r="C75" s="17">
        <v>874.51245100000006</v>
      </c>
      <c r="D75" s="17">
        <v>896.16973900000005</v>
      </c>
      <c r="E75" s="17">
        <v>895.32586700000002</v>
      </c>
      <c r="F75" s="17">
        <v>924.96063200000003</v>
      </c>
      <c r="G75" s="17">
        <v>948.28301999999996</v>
      </c>
      <c r="H75" s="17">
        <v>968.20367399999998</v>
      </c>
      <c r="I75" s="17">
        <v>993.14398200000005</v>
      </c>
      <c r="J75" s="17">
        <v>1018.6007080000001</v>
      </c>
      <c r="K75" s="17">
        <v>1037.4453120000001</v>
      </c>
      <c r="L75" s="17">
        <v>1048.8428960000001</v>
      </c>
      <c r="M75" s="17">
        <v>1058.411987</v>
      </c>
      <c r="N75" s="17">
        <v>1066.8317870000001</v>
      </c>
      <c r="O75" s="17">
        <v>1072.6917719999999</v>
      </c>
      <c r="P75" s="17">
        <v>1078.474365</v>
      </c>
      <c r="Q75" s="17">
        <v>1079.3023679999999</v>
      </c>
      <c r="R75" s="17">
        <v>1082.5600589999999</v>
      </c>
      <c r="S75" s="17">
        <v>1080.2414550000001</v>
      </c>
      <c r="T75" s="17">
        <v>1078.2651370000001</v>
      </c>
      <c r="U75" s="17">
        <v>1080.2164310000001</v>
      </c>
      <c r="V75" s="17">
        <v>1084.0200199999999</v>
      </c>
      <c r="W75" s="17">
        <v>1089.737061</v>
      </c>
      <c r="X75" s="17">
        <v>1093.7901609999999</v>
      </c>
      <c r="Y75" s="17">
        <v>1101.033936</v>
      </c>
      <c r="Z75" s="17">
        <v>1105.0151370000001</v>
      </c>
      <c r="AA75" s="17">
        <v>1113.363159</v>
      </c>
      <c r="AB75" s="17">
        <v>1119.856689</v>
      </c>
      <c r="AC75" s="17">
        <v>1128.796875</v>
      </c>
      <c r="AD75" s="17">
        <v>1139.5854489999999</v>
      </c>
      <c r="AE75" s="17">
        <v>1150.0035399999999</v>
      </c>
      <c r="AF75" s="17">
        <v>1159.015259</v>
      </c>
      <c r="AG75" s="17">
        <v>1169.07251</v>
      </c>
      <c r="AH75" s="17">
        <v>1181.3012699999999</v>
      </c>
      <c r="AI75" s="17">
        <v>1191.592529</v>
      </c>
      <c r="AJ75" s="17">
        <v>1201.1395259999999</v>
      </c>
      <c r="AK75" s="17">
        <v>1212.052612</v>
      </c>
      <c r="AL75" s="7">
        <v>9.1920000000000005E-3</v>
      </c>
    </row>
    <row r="76" spans="1:38" ht="15" customHeight="1" x14ac:dyDescent="0.25">
      <c r="B76" s="6" t="s">
        <v>185</v>
      </c>
    </row>
    <row r="77" spans="1:38" ht="15" customHeight="1" x14ac:dyDescent="0.25">
      <c r="A77" s="46" t="s">
        <v>333</v>
      </c>
      <c r="B77" s="9" t="s">
        <v>183</v>
      </c>
      <c r="C77" s="17">
        <v>3978.0014649999998</v>
      </c>
      <c r="D77" s="17">
        <v>4035.6743160000001</v>
      </c>
      <c r="E77" s="17">
        <v>3967.4790039999998</v>
      </c>
      <c r="F77" s="17">
        <v>4001.0371089999999</v>
      </c>
      <c r="G77" s="17">
        <v>3975.1484380000002</v>
      </c>
      <c r="H77" s="17">
        <v>3934.4963379999999</v>
      </c>
      <c r="I77" s="17">
        <v>3899.3999020000001</v>
      </c>
      <c r="J77" s="17">
        <v>3860.9155270000001</v>
      </c>
      <c r="K77" s="17">
        <v>3825.0805660000001</v>
      </c>
      <c r="L77" s="17">
        <v>3781.4257809999999</v>
      </c>
      <c r="M77" s="17">
        <v>3738.008057</v>
      </c>
      <c r="N77" s="17">
        <v>3694.7397460000002</v>
      </c>
      <c r="O77" s="17">
        <v>3649.5976559999999</v>
      </c>
      <c r="P77" s="17">
        <v>3604.0598140000002</v>
      </c>
      <c r="Q77" s="17">
        <v>3571.1604000000002</v>
      </c>
      <c r="R77" s="17">
        <v>3538.734375</v>
      </c>
      <c r="S77" s="17">
        <v>3510.9499510000001</v>
      </c>
      <c r="T77" s="17">
        <v>3487.7617190000001</v>
      </c>
      <c r="U77" s="17">
        <v>3475.6198730000001</v>
      </c>
      <c r="V77" s="17">
        <v>3475.5595699999999</v>
      </c>
      <c r="W77" s="17">
        <v>3479.311279</v>
      </c>
      <c r="X77" s="17">
        <v>3487.2163089999999</v>
      </c>
      <c r="Y77" s="17">
        <v>3496.3840329999998</v>
      </c>
      <c r="Z77" s="17">
        <v>3509.1696780000002</v>
      </c>
      <c r="AA77" s="17">
        <v>3517.4228520000001</v>
      </c>
      <c r="AB77" s="17">
        <v>3541.9714359999998</v>
      </c>
      <c r="AC77" s="17">
        <v>3561.0048830000001</v>
      </c>
      <c r="AD77" s="17">
        <v>3580.9846189999998</v>
      </c>
      <c r="AE77" s="17">
        <v>3603.8168949999999</v>
      </c>
      <c r="AF77" s="17">
        <v>3622.008789</v>
      </c>
      <c r="AG77" s="17">
        <v>3638.024414</v>
      </c>
      <c r="AH77" s="17">
        <v>3656.6560060000002</v>
      </c>
      <c r="AI77" s="17">
        <v>3671.1906739999999</v>
      </c>
      <c r="AJ77" s="17">
        <v>3682.3447270000001</v>
      </c>
      <c r="AK77" s="17">
        <v>3696.185547</v>
      </c>
      <c r="AL77" s="7">
        <v>-2.6589999999999999E-3</v>
      </c>
    </row>
    <row r="78" spans="1:38" ht="15" customHeight="1" x14ac:dyDescent="0.25">
      <c r="A78" s="46" t="s">
        <v>332</v>
      </c>
      <c r="B78" s="9" t="s">
        <v>181</v>
      </c>
      <c r="C78" s="17">
        <v>6.1525550000000004</v>
      </c>
      <c r="D78" s="17">
        <v>5.8991319999999998</v>
      </c>
      <c r="E78" s="17">
        <v>5.4693909999999999</v>
      </c>
      <c r="F78" s="17">
        <v>5.2478410000000002</v>
      </c>
      <c r="G78" s="17">
        <v>4.9862840000000004</v>
      </c>
      <c r="H78" s="17">
        <v>4.7862020000000003</v>
      </c>
      <c r="I78" s="17">
        <v>4.6691380000000002</v>
      </c>
      <c r="J78" s="17">
        <v>4.5380010000000004</v>
      </c>
      <c r="K78" s="17">
        <v>4.3871700000000002</v>
      </c>
      <c r="L78" s="17">
        <v>4.2635350000000001</v>
      </c>
      <c r="M78" s="17">
        <v>4.1597559999999998</v>
      </c>
      <c r="N78" s="17">
        <v>4.0552549999999998</v>
      </c>
      <c r="O78" s="17">
        <v>3.8907929999999999</v>
      </c>
      <c r="P78" s="17">
        <v>3.7358639999999999</v>
      </c>
      <c r="Q78" s="17">
        <v>3.544476</v>
      </c>
      <c r="R78" s="17">
        <v>3.3444780000000001</v>
      </c>
      <c r="S78" s="17">
        <v>3.142239</v>
      </c>
      <c r="T78" s="17">
        <v>2.9490229999999999</v>
      </c>
      <c r="U78" s="17">
        <v>2.782842</v>
      </c>
      <c r="V78" s="17">
        <v>2.5816539999999999</v>
      </c>
      <c r="W78" s="17">
        <v>2.4151560000000001</v>
      </c>
      <c r="X78" s="17">
        <v>2.2799990000000001</v>
      </c>
      <c r="Y78" s="17">
        <v>2.1581049999999999</v>
      </c>
      <c r="Z78" s="17">
        <v>2.0302579999999999</v>
      </c>
      <c r="AA78" s="17">
        <v>1.943419</v>
      </c>
      <c r="AB78" s="17">
        <v>1.8470070000000001</v>
      </c>
      <c r="AC78" s="17">
        <v>1.7503919999999999</v>
      </c>
      <c r="AD78" s="17">
        <v>1.68631</v>
      </c>
      <c r="AE78" s="17">
        <v>1.637092</v>
      </c>
      <c r="AF78" s="17">
        <v>1.59961</v>
      </c>
      <c r="AG78" s="17">
        <v>1.567558</v>
      </c>
      <c r="AH78" s="17">
        <v>1.570943</v>
      </c>
      <c r="AI78" s="17">
        <v>1.540799</v>
      </c>
      <c r="AJ78" s="17">
        <v>1.513646</v>
      </c>
      <c r="AK78" s="17">
        <v>1.4920659999999999</v>
      </c>
      <c r="AL78" s="7">
        <v>-4.0800000000000003E-2</v>
      </c>
    </row>
    <row r="79" spans="1:38" ht="15" customHeight="1" x14ac:dyDescent="0.25">
      <c r="A79" s="46" t="s">
        <v>331</v>
      </c>
      <c r="B79" s="9" t="s">
        <v>179</v>
      </c>
      <c r="C79" s="17">
        <v>0.24596000000000001</v>
      </c>
      <c r="D79" s="17">
        <v>0.249755</v>
      </c>
      <c r="E79" s="17">
        <v>0.27213999999999999</v>
      </c>
      <c r="F79" s="17">
        <v>0.300674</v>
      </c>
      <c r="G79" s="17">
        <v>0.32794000000000001</v>
      </c>
      <c r="H79" s="17">
        <v>0.347524</v>
      </c>
      <c r="I79" s="17">
        <v>0.362815</v>
      </c>
      <c r="J79" s="17">
        <v>0.37537999999999999</v>
      </c>
      <c r="K79" s="17">
        <v>0.37936700000000001</v>
      </c>
      <c r="L79" s="17">
        <v>0.39313799999999999</v>
      </c>
      <c r="M79" s="17">
        <v>0.40399800000000002</v>
      </c>
      <c r="N79" s="17">
        <v>0.41952099999999998</v>
      </c>
      <c r="O79" s="17">
        <v>0.41418500000000003</v>
      </c>
      <c r="P79" s="17">
        <v>0.420929</v>
      </c>
      <c r="Q79" s="17">
        <v>0.43156099999999997</v>
      </c>
      <c r="R79" s="17">
        <v>0.42200399999999999</v>
      </c>
      <c r="S79" s="17">
        <v>0.43035000000000001</v>
      </c>
      <c r="T79" s="17">
        <v>0.44187199999999999</v>
      </c>
      <c r="U79" s="17">
        <v>0.45579199999999997</v>
      </c>
      <c r="V79" s="17">
        <v>0.47137000000000001</v>
      </c>
      <c r="W79" s="17">
        <v>0.48840499999999998</v>
      </c>
      <c r="X79" s="17">
        <v>0.50708399999999998</v>
      </c>
      <c r="Y79" s="17">
        <v>0.52789200000000003</v>
      </c>
      <c r="Z79" s="17">
        <v>0.54975099999999999</v>
      </c>
      <c r="AA79" s="17">
        <v>0.57500799999999996</v>
      </c>
      <c r="AB79" s="17">
        <v>0.60125499999999998</v>
      </c>
      <c r="AC79" s="17">
        <v>0.62784200000000001</v>
      </c>
      <c r="AD79" s="17">
        <v>0.65468499999999996</v>
      </c>
      <c r="AE79" s="17">
        <v>0.68232000000000004</v>
      </c>
      <c r="AF79" s="17">
        <v>0.71094000000000002</v>
      </c>
      <c r="AG79" s="17">
        <v>0.74084099999999997</v>
      </c>
      <c r="AH79" s="17">
        <v>0.77149800000000002</v>
      </c>
      <c r="AI79" s="17">
        <v>0.80321299999999995</v>
      </c>
      <c r="AJ79" s="17">
        <v>0.835067</v>
      </c>
      <c r="AK79" s="17">
        <v>0.86981399999999998</v>
      </c>
      <c r="AL79" s="7">
        <v>3.8536000000000001E-2</v>
      </c>
    </row>
    <row r="80" spans="1:38" ht="15" customHeight="1" x14ac:dyDescent="0.25">
      <c r="A80" s="46" t="s">
        <v>330</v>
      </c>
      <c r="B80" s="9" t="s">
        <v>177</v>
      </c>
      <c r="C80" s="17">
        <v>36.454998000000003</v>
      </c>
      <c r="D80" s="17">
        <v>41.840736</v>
      </c>
      <c r="E80" s="17">
        <v>45.047606999999999</v>
      </c>
      <c r="F80" s="17">
        <v>48.327522000000002</v>
      </c>
      <c r="G80" s="17">
        <v>49.996032999999997</v>
      </c>
      <c r="H80" s="17">
        <v>50.669868000000001</v>
      </c>
      <c r="I80" s="17">
        <v>50.897182000000001</v>
      </c>
      <c r="J80" s="17">
        <v>50.737479999999998</v>
      </c>
      <c r="K80" s="17">
        <v>50.367148999999998</v>
      </c>
      <c r="L80" s="17">
        <v>49.761150000000001</v>
      </c>
      <c r="M80" s="17">
        <v>49.186225999999998</v>
      </c>
      <c r="N80" s="17">
        <v>48.723686000000001</v>
      </c>
      <c r="O80" s="17">
        <v>48.519291000000003</v>
      </c>
      <c r="P80" s="17">
        <v>48.500256</v>
      </c>
      <c r="Q80" s="17">
        <v>48.878307</v>
      </c>
      <c r="R80" s="17">
        <v>49.574511999999999</v>
      </c>
      <c r="S80" s="17">
        <v>50.765510999999996</v>
      </c>
      <c r="T80" s="17">
        <v>52.703270000000003</v>
      </c>
      <c r="U80" s="17">
        <v>55.407566000000003</v>
      </c>
      <c r="V80" s="17">
        <v>58.845306000000001</v>
      </c>
      <c r="W80" s="17">
        <v>63.084609999999998</v>
      </c>
      <c r="X80" s="17">
        <v>68.028023000000005</v>
      </c>
      <c r="Y80" s="17">
        <v>73.872947999999994</v>
      </c>
      <c r="Z80" s="17">
        <v>80.564239999999998</v>
      </c>
      <c r="AA80" s="17">
        <v>88.551758000000007</v>
      </c>
      <c r="AB80" s="17">
        <v>97.583556999999999</v>
      </c>
      <c r="AC80" s="17">
        <v>107.55171199999999</v>
      </c>
      <c r="AD80" s="17">
        <v>118.654312</v>
      </c>
      <c r="AE80" s="17">
        <v>131.003052</v>
      </c>
      <c r="AF80" s="17">
        <v>144.54444899999999</v>
      </c>
      <c r="AG80" s="17">
        <v>159.55313100000001</v>
      </c>
      <c r="AH80" s="17">
        <v>175.98007200000001</v>
      </c>
      <c r="AI80" s="17">
        <v>193.72198499999999</v>
      </c>
      <c r="AJ80" s="17">
        <v>212.47044399999999</v>
      </c>
      <c r="AK80" s="17">
        <v>232.56385800000001</v>
      </c>
      <c r="AL80" s="7">
        <v>5.3352999999999998E-2</v>
      </c>
    </row>
    <row r="81" spans="1:38" ht="15" customHeight="1" x14ac:dyDescent="0.25">
      <c r="A81" s="46" t="s">
        <v>329</v>
      </c>
      <c r="B81" s="9" t="s">
        <v>175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7" t="s">
        <v>35</v>
      </c>
    </row>
    <row r="82" spans="1:38" ht="15" customHeight="1" x14ac:dyDescent="0.25">
      <c r="A82" s="46" t="s">
        <v>328</v>
      </c>
      <c r="B82" s="9" t="s">
        <v>173</v>
      </c>
      <c r="C82" s="17">
        <v>0</v>
      </c>
      <c r="D82" s="17">
        <v>0</v>
      </c>
      <c r="E82" s="17">
        <v>7.8478999999999993E-2</v>
      </c>
      <c r="F82" s="17">
        <v>0.13569200000000001</v>
      </c>
      <c r="G82" s="17">
        <v>0.19292999999999999</v>
      </c>
      <c r="H82" s="17">
        <v>0.24856400000000001</v>
      </c>
      <c r="I82" s="17">
        <v>0.30723600000000001</v>
      </c>
      <c r="J82" s="17">
        <v>0.36585800000000002</v>
      </c>
      <c r="K82" s="17">
        <v>0.42415199999999997</v>
      </c>
      <c r="L82" s="17">
        <v>0.48047400000000001</v>
      </c>
      <c r="M82" s="17">
        <v>0.53598400000000002</v>
      </c>
      <c r="N82" s="17">
        <v>0.59037300000000004</v>
      </c>
      <c r="O82" s="17">
        <v>0.64378899999999994</v>
      </c>
      <c r="P82" s="17">
        <v>0.69356700000000004</v>
      </c>
      <c r="Q82" s="17">
        <v>0.74120799999999998</v>
      </c>
      <c r="R82" s="17">
        <v>0.78452699999999997</v>
      </c>
      <c r="S82" s="17">
        <v>0.82499400000000001</v>
      </c>
      <c r="T82" s="17">
        <v>0.86535499999999999</v>
      </c>
      <c r="U82" s="17">
        <v>0.90610299999999999</v>
      </c>
      <c r="V82" s="17">
        <v>0.94789299999999999</v>
      </c>
      <c r="W82" s="17">
        <v>0.99207299999999998</v>
      </c>
      <c r="X82" s="17">
        <v>1.0348679999999999</v>
      </c>
      <c r="Y82" s="17">
        <v>1.0784180000000001</v>
      </c>
      <c r="Z82" s="17">
        <v>1.122941</v>
      </c>
      <c r="AA82" s="17">
        <v>1.1760360000000001</v>
      </c>
      <c r="AB82" s="17">
        <v>1.2300949999999999</v>
      </c>
      <c r="AC82" s="17">
        <v>1.2847059999999999</v>
      </c>
      <c r="AD82" s="17">
        <v>1.3398859999999999</v>
      </c>
      <c r="AE82" s="17">
        <v>1.397265</v>
      </c>
      <c r="AF82" s="17">
        <v>1.457349</v>
      </c>
      <c r="AG82" s="17">
        <v>1.5197929999999999</v>
      </c>
      <c r="AH82" s="17">
        <v>1.5848690000000001</v>
      </c>
      <c r="AI82" s="17">
        <v>1.6529180000000001</v>
      </c>
      <c r="AJ82" s="17">
        <v>1.722092</v>
      </c>
      <c r="AK82" s="17">
        <v>1.7945059999999999</v>
      </c>
      <c r="AL82" s="7" t="s">
        <v>35</v>
      </c>
    </row>
    <row r="83" spans="1:38" ht="15" customHeight="1" x14ac:dyDescent="0.25">
      <c r="A83" s="46" t="s">
        <v>327</v>
      </c>
      <c r="B83" s="9" t="s">
        <v>171</v>
      </c>
      <c r="C83" s="17">
        <v>0</v>
      </c>
      <c r="D83" s="17">
        <v>0</v>
      </c>
      <c r="E83" s="17">
        <v>0.204267</v>
      </c>
      <c r="F83" s="17">
        <v>0.23336599999999999</v>
      </c>
      <c r="G83" s="17">
        <v>0.26282699999999998</v>
      </c>
      <c r="H83" s="17">
        <v>0.29302899999999998</v>
      </c>
      <c r="I83" s="17">
        <v>0.324488</v>
      </c>
      <c r="J83" s="17">
        <v>0.35511500000000001</v>
      </c>
      <c r="K83" s="17">
        <v>0.38417699999999999</v>
      </c>
      <c r="L83" s="17">
        <v>0.40978700000000001</v>
      </c>
      <c r="M83" s="17">
        <v>0.43252800000000002</v>
      </c>
      <c r="N83" s="17">
        <v>0.45211800000000002</v>
      </c>
      <c r="O83" s="17">
        <v>0.46881099999999998</v>
      </c>
      <c r="P83" s="17">
        <v>0.481381</v>
      </c>
      <c r="Q83" s="17">
        <v>0.49167100000000002</v>
      </c>
      <c r="R83" s="17">
        <v>0.49891999999999997</v>
      </c>
      <c r="S83" s="17">
        <v>0.504911</v>
      </c>
      <c r="T83" s="17">
        <v>0.51212000000000002</v>
      </c>
      <c r="U83" s="17">
        <v>0.52178199999999997</v>
      </c>
      <c r="V83" s="17">
        <v>0.53487300000000004</v>
      </c>
      <c r="W83" s="17">
        <v>0.55297399999999997</v>
      </c>
      <c r="X83" s="17">
        <v>0.56611500000000003</v>
      </c>
      <c r="Y83" s="17">
        <v>0.57824600000000004</v>
      </c>
      <c r="Z83" s="17">
        <v>0.59495399999999998</v>
      </c>
      <c r="AA83" s="17">
        <v>0.62307699999999999</v>
      </c>
      <c r="AB83" s="17">
        <v>0.64816600000000002</v>
      </c>
      <c r="AC83" s="17">
        <v>0.673458</v>
      </c>
      <c r="AD83" s="17">
        <v>0.69896499999999995</v>
      </c>
      <c r="AE83" s="17">
        <v>0.72555599999999998</v>
      </c>
      <c r="AF83" s="17">
        <v>0.75348999999999999</v>
      </c>
      <c r="AG83" s="17">
        <v>0.78258700000000003</v>
      </c>
      <c r="AH83" s="17">
        <v>0.81296900000000005</v>
      </c>
      <c r="AI83" s="17">
        <v>0.84482800000000002</v>
      </c>
      <c r="AJ83" s="17">
        <v>0.87727699999999997</v>
      </c>
      <c r="AK83" s="17">
        <v>0.91139000000000003</v>
      </c>
      <c r="AL83" s="7" t="s">
        <v>35</v>
      </c>
    </row>
    <row r="84" spans="1:38" ht="15" customHeight="1" x14ac:dyDescent="0.25">
      <c r="A84" s="46" t="s">
        <v>326</v>
      </c>
      <c r="B84" s="9" t="s">
        <v>169</v>
      </c>
      <c r="C84" s="17">
        <v>0</v>
      </c>
      <c r="D84" s="17">
        <v>0</v>
      </c>
      <c r="E84" s="17">
        <v>0.177622</v>
      </c>
      <c r="F84" s="17">
        <v>0.206155</v>
      </c>
      <c r="G84" s="17">
        <v>0.23507</v>
      </c>
      <c r="H84" s="17">
        <v>0.26457900000000001</v>
      </c>
      <c r="I84" s="17">
        <v>0.29547600000000002</v>
      </c>
      <c r="J84" s="17">
        <v>0.325793</v>
      </c>
      <c r="K84" s="17">
        <v>0.35488900000000001</v>
      </c>
      <c r="L84" s="17">
        <v>0.38102799999999998</v>
      </c>
      <c r="M84" s="17">
        <v>0.40473300000000001</v>
      </c>
      <c r="N84" s="17">
        <v>0.42570400000000003</v>
      </c>
      <c r="O84" s="17">
        <v>0.44416499999999998</v>
      </c>
      <c r="P84" s="17">
        <v>0.45886199999999999</v>
      </c>
      <c r="Q84" s="17">
        <v>0.47148600000000002</v>
      </c>
      <c r="R84" s="17">
        <v>0.48121799999999998</v>
      </c>
      <c r="S84" s="17">
        <v>0.48963699999999999</v>
      </c>
      <c r="T84" s="17">
        <v>0.49903799999999998</v>
      </c>
      <c r="U84" s="17">
        <v>0.51033099999999998</v>
      </c>
      <c r="V84" s="17">
        <v>0.52458400000000005</v>
      </c>
      <c r="W84" s="17">
        <v>0.54338600000000004</v>
      </c>
      <c r="X84" s="17">
        <v>0.55790399999999996</v>
      </c>
      <c r="Y84" s="17">
        <v>0.57163799999999998</v>
      </c>
      <c r="Z84" s="17">
        <v>0.58930899999999997</v>
      </c>
      <c r="AA84" s="17">
        <v>0.617259</v>
      </c>
      <c r="AB84" s="17">
        <v>0.64264699999999997</v>
      </c>
      <c r="AC84" s="17">
        <v>0.66825000000000001</v>
      </c>
      <c r="AD84" s="17">
        <v>0.694079</v>
      </c>
      <c r="AE84" s="17">
        <v>0.721055</v>
      </c>
      <c r="AF84" s="17">
        <v>0.74943899999999997</v>
      </c>
      <c r="AG84" s="17">
        <v>0.77905100000000005</v>
      </c>
      <c r="AH84" s="17">
        <v>0.81001299999999998</v>
      </c>
      <c r="AI84" s="17">
        <v>0.84250700000000001</v>
      </c>
      <c r="AJ84" s="17">
        <v>0.87560400000000005</v>
      </c>
      <c r="AK84" s="17">
        <v>0.91037100000000004</v>
      </c>
      <c r="AL84" s="7" t="s">
        <v>35</v>
      </c>
    </row>
    <row r="85" spans="1:38" ht="15" customHeight="1" x14ac:dyDescent="0.25">
      <c r="A85" s="46" t="s">
        <v>325</v>
      </c>
      <c r="B85" s="9" t="s">
        <v>167</v>
      </c>
      <c r="C85" s="17">
        <v>0</v>
      </c>
      <c r="D85" s="17">
        <v>0</v>
      </c>
      <c r="E85" s="17">
        <v>5.1834999999999999E-2</v>
      </c>
      <c r="F85" s="17">
        <v>0.10739700000000001</v>
      </c>
      <c r="G85" s="17">
        <v>0.16306999999999999</v>
      </c>
      <c r="H85" s="17">
        <v>0.21812200000000001</v>
      </c>
      <c r="I85" s="17">
        <v>0.27681499999999998</v>
      </c>
      <c r="J85" s="17">
        <v>0.336339</v>
      </c>
      <c r="K85" s="17">
        <v>0.39675899999999997</v>
      </c>
      <c r="L85" s="17">
        <v>0.45676499999999998</v>
      </c>
      <c r="M85" s="17">
        <v>0.51781999999999995</v>
      </c>
      <c r="N85" s="17">
        <v>0.579901</v>
      </c>
      <c r="O85" s="17">
        <v>0.64249199999999995</v>
      </c>
      <c r="P85" s="17">
        <v>0.70360500000000004</v>
      </c>
      <c r="Q85" s="17">
        <v>0.76448199999999999</v>
      </c>
      <c r="R85" s="17">
        <v>0.82260100000000003</v>
      </c>
      <c r="S85" s="17">
        <v>0.87880899999999995</v>
      </c>
      <c r="T85" s="17">
        <v>0.93518500000000004</v>
      </c>
      <c r="U85" s="17">
        <v>0.99195100000000003</v>
      </c>
      <c r="V85" s="17">
        <v>1.0494829999999999</v>
      </c>
      <c r="W85" s="17">
        <v>1.1088640000000001</v>
      </c>
      <c r="X85" s="17">
        <v>1.1673020000000001</v>
      </c>
      <c r="Y85" s="17">
        <v>1.2267479999999999</v>
      </c>
      <c r="Z85" s="17">
        <v>1.286289</v>
      </c>
      <c r="AA85" s="17">
        <v>1.3536790000000001</v>
      </c>
      <c r="AB85" s="17">
        <v>1.422221</v>
      </c>
      <c r="AC85" s="17">
        <v>1.4908300000000001</v>
      </c>
      <c r="AD85" s="17">
        <v>1.5595969999999999</v>
      </c>
      <c r="AE85" s="17">
        <v>1.630412</v>
      </c>
      <c r="AF85" s="17">
        <v>1.7039470000000001</v>
      </c>
      <c r="AG85" s="17">
        <v>1.779881</v>
      </c>
      <c r="AH85" s="17">
        <v>1.858652</v>
      </c>
      <c r="AI85" s="17">
        <v>1.940728</v>
      </c>
      <c r="AJ85" s="17">
        <v>2.023965</v>
      </c>
      <c r="AK85" s="17">
        <v>2.110859</v>
      </c>
      <c r="AL85" s="7" t="s">
        <v>35</v>
      </c>
    </row>
    <row r="86" spans="1:38" ht="15" customHeight="1" x14ac:dyDescent="0.25">
      <c r="A86" s="46" t="s">
        <v>324</v>
      </c>
      <c r="B86" s="9" t="s">
        <v>165</v>
      </c>
      <c r="C86" s="17">
        <v>4020.8554690000001</v>
      </c>
      <c r="D86" s="17">
        <v>4083.6633299999999</v>
      </c>
      <c r="E86" s="17">
        <v>4018.780518</v>
      </c>
      <c r="F86" s="17">
        <v>4055.5961910000001</v>
      </c>
      <c r="G86" s="17">
        <v>4031.3120119999999</v>
      </c>
      <c r="H86" s="17">
        <v>3991.3242190000001</v>
      </c>
      <c r="I86" s="17">
        <v>3956.5327149999998</v>
      </c>
      <c r="J86" s="17">
        <v>3917.9506839999999</v>
      </c>
      <c r="K86" s="17">
        <v>3881.7746579999998</v>
      </c>
      <c r="L86" s="17">
        <v>3837.571289</v>
      </c>
      <c r="M86" s="17">
        <v>3793.6489259999998</v>
      </c>
      <c r="N86" s="17">
        <v>3749.9868160000001</v>
      </c>
      <c r="O86" s="17">
        <v>3704.6218260000001</v>
      </c>
      <c r="P86" s="17">
        <v>3659.0539549999999</v>
      </c>
      <c r="Q86" s="17">
        <v>3626.4838869999999</v>
      </c>
      <c r="R86" s="17">
        <v>3594.6625979999999</v>
      </c>
      <c r="S86" s="17">
        <v>3567.986328</v>
      </c>
      <c r="T86" s="17">
        <v>3546.6677249999998</v>
      </c>
      <c r="U86" s="17">
        <v>3537.1967770000001</v>
      </c>
      <c r="V86" s="17">
        <v>3540.5151369999999</v>
      </c>
      <c r="W86" s="17">
        <v>3548.4970699999999</v>
      </c>
      <c r="X86" s="17">
        <v>3561.3569339999999</v>
      </c>
      <c r="Y86" s="17">
        <v>3576.3972170000002</v>
      </c>
      <c r="Z86" s="17">
        <v>3595.9086910000001</v>
      </c>
      <c r="AA86" s="17">
        <v>3612.2619629999999</v>
      </c>
      <c r="AB86" s="17">
        <v>3645.9477539999998</v>
      </c>
      <c r="AC86" s="17">
        <v>3675.05249</v>
      </c>
      <c r="AD86" s="17">
        <v>3706.2705080000001</v>
      </c>
      <c r="AE86" s="17">
        <v>3741.6140140000002</v>
      </c>
      <c r="AF86" s="17">
        <v>3773.5278320000002</v>
      </c>
      <c r="AG86" s="17">
        <v>3804.7470699999999</v>
      </c>
      <c r="AH86" s="17">
        <v>3840.044922</v>
      </c>
      <c r="AI86" s="17">
        <v>3872.5385740000002</v>
      </c>
      <c r="AJ86" s="17">
        <v>3902.6628420000002</v>
      </c>
      <c r="AK86" s="17">
        <v>3936.8393550000001</v>
      </c>
      <c r="AL86" s="7">
        <v>-1.109E-3</v>
      </c>
    </row>
    <row r="87" spans="1:38" ht="15" customHeight="1" x14ac:dyDescent="0.25">
      <c r="B87" s="6" t="s">
        <v>323</v>
      </c>
    </row>
    <row r="88" spans="1:38" ht="15" customHeight="1" x14ac:dyDescent="0.25">
      <c r="A88" s="46" t="s">
        <v>322</v>
      </c>
      <c r="B88" s="9" t="s">
        <v>183</v>
      </c>
      <c r="C88" s="17">
        <v>4917.5551759999998</v>
      </c>
      <c r="D88" s="17">
        <v>5004.5117190000001</v>
      </c>
      <c r="E88" s="17">
        <v>4937.5498049999997</v>
      </c>
      <c r="F88" s="17">
        <v>5000.2026370000003</v>
      </c>
      <c r="G88" s="17">
        <v>4994.095703</v>
      </c>
      <c r="H88" s="17">
        <v>4970.7211909999996</v>
      </c>
      <c r="I88" s="17">
        <v>4955.6059569999998</v>
      </c>
      <c r="J88" s="17">
        <v>4937.9345700000003</v>
      </c>
      <c r="K88" s="17">
        <v>4917.2294920000004</v>
      </c>
      <c r="L88" s="17">
        <v>4883.423828</v>
      </c>
      <c r="M88" s="17">
        <v>4847.2587890000004</v>
      </c>
      <c r="N88" s="17">
        <v>4810.1040039999998</v>
      </c>
      <c r="O88" s="17">
        <v>4769.0683589999999</v>
      </c>
      <c r="P88" s="17">
        <v>4725.3588870000003</v>
      </c>
      <c r="Q88" s="17">
        <v>4693.4472660000001</v>
      </c>
      <c r="R88" s="17">
        <v>4662.076172</v>
      </c>
      <c r="S88" s="17">
        <v>4631.6840819999998</v>
      </c>
      <c r="T88" s="17">
        <v>4607.0263670000004</v>
      </c>
      <c r="U88" s="17">
        <v>4595.2773440000001</v>
      </c>
      <c r="V88" s="17">
        <v>4597.5659180000002</v>
      </c>
      <c r="W88" s="17">
        <v>4604.7099609999996</v>
      </c>
      <c r="X88" s="17">
        <v>4615.1850590000004</v>
      </c>
      <c r="Y88" s="17">
        <v>4628.1469729999999</v>
      </c>
      <c r="Z88" s="17">
        <v>4643.5927730000003</v>
      </c>
      <c r="AA88" s="17">
        <v>4658.4248049999997</v>
      </c>
      <c r="AB88" s="17">
        <v>4687.4125979999999</v>
      </c>
      <c r="AC88" s="17">
        <v>4712.892578</v>
      </c>
      <c r="AD88" s="17">
        <v>4740.5839839999999</v>
      </c>
      <c r="AE88" s="17">
        <v>4771.5</v>
      </c>
      <c r="AF88" s="17">
        <v>4796.6191410000001</v>
      </c>
      <c r="AG88" s="17">
        <v>4821.2915039999998</v>
      </c>
      <c r="AH88" s="17">
        <v>4850.3544920000004</v>
      </c>
      <c r="AI88" s="17">
        <v>4873.9892579999996</v>
      </c>
      <c r="AJ88" s="17">
        <v>4893.7456050000001</v>
      </c>
      <c r="AK88" s="17">
        <v>4917.6035160000001</v>
      </c>
      <c r="AL88" s="7">
        <v>-5.31E-4</v>
      </c>
    </row>
    <row r="89" spans="1:38" ht="15" customHeight="1" x14ac:dyDescent="0.25">
      <c r="A89" s="46" t="s">
        <v>321</v>
      </c>
      <c r="B89" s="9" t="s">
        <v>181</v>
      </c>
      <c r="C89" s="17">
        <v>476.352844</v>
      </c>
      <c r="D89" s="17">
        <v>484.66116299999999</v>
      </c>
      <c r="E89" s="17">
        <v>478.21572900000001</v>
      </c>
      <c r="F89" s="17">
        <v>485.00460800000002</v>
      </c>
      <c r="G89" s="17">
        <v>487.28793300000001</v>
      </c>
      <c r="H89" s="17">
        <v>488.75103799999999</v>
      </c>
      <c r="I89" s="17">
        <v>491.095032</v>
      </c>
      <c r="J89" s="17">
        <v>493.95935100000003</v>
      </c>
      <c r="K89" s="17">
        <v>496.96078499999999</v>
      </c>
      <c r="L89" s="17">
        <v>497.14434799999998</v>
      </c>
      <c r="M89" s="17">
        <v>497.95047</v>
      </c>
      <c r="N89" s="17">
        <v>497.83865400000002</v>
      </c>
      <c r="O89" s="17">
        <v>496.60266100000001</v>
      </c>
      <c r="P89" s="17">
        <v>496.52832000000001</v>
      </c>
      <c r="Q89" s="17">
        <v>493.35702500000002</v>
      </c>
      <c r="R89" s="17">
        <v>493.18045000000001</v>
      </c>
      <c r="S89" s="17">
        <v>489.68713400000001</v>
      </c>
      <c r="T89" s="17">
        <v>486.568939</v>
      </c>
      <c r="U89" s="17">
        <v>485.90972900000003</v>
      </c>
      <c r="V89" s="17">
        <v>485.44705199999999</v>
      </c>
      <c r="W89" s="17">
        <v>485.88146999999998</v>
      </c>
      <c r="X89" s="17">
        <v>484.82479899999998</v>
      </c>
      <c r="Y89" s="17">
        <v>486.32110599999999</v>
      </c>
      <c r="Z89" s="17">
        <v>484.563354</v>
      </c>
      <c r="AA89" s="17">
        <v>485.53967299999999</v>
      </c>
      <c r="AB89" s="17">
        <v>484.67257699999999</v>
      </c>
      <c r="AC89" s="17">
        <v>484.21664399999997</v>
      </c>
      <c r="AD89" s="17">
        <v>484.54104599999999</v>
      </c>
      <c r="AE89" s="17">
        <v>483.926331</v>
      </c>
      <c r="AF89" s="17">
        <v>482.879639</v>
      </c>
      <c r="AG89" s="17">
        <v>482.02050800000001</v>
      </c>
      <c r="AH89" s="17">
        <v>481.10046399999999</v>
      </c>
      <c r="AI89" s="17">
        <v>479.37905899999998</v>
      </c>
      <c r="AJ89" s="17">
        <v>477.41326900000001</v>
      </c>
      <c r="AK89" s="17">
        <v>475.66271999999998</v>
      </c>
      <c r="AL89" s="7">
        <v>-5.6800000000000004E-4</v>
      </c>
    </row>
    <row r="90" spans="1:38" ht="15" customHeight="1" x14ac:dyDescent="0.25">
      <c r="A90" s="46" t="s">
        <v>320</v>
      </c>
      <c r="B90" s="9" t="s">
        <v>179</v>
      </c>
      <c r="C90" s="17">
        <v>0.51107199999999997</v>
      </c>
      <c r="D90" s="17">
        <v>0.49374000000000001</v>
      </c>
      <c r="E90" s="17">
        <v>0.60320700000000005</v>
      </c>
      <c r="F90" s="17">
        <v>0.73714100000000005</v>
      </c>
      <c r="G90" s="17">
        <v>0.87263599999999997</v>
      </c>
      <c r="H90" s="17">
        <v>1.001017</v>
      </c>
      <c r="I90" s="17">
        <v>1.12815</v>
      </c>
      <c r="J90" s="17">
        <v>1.254305</v>
      </c>
      <c r="K90" s="17">
        <v>1.366771</v>
      </c>
      <c r="L90" s="17">
        <v>1.4868619999999999</v>
      </c>
      <c r="M90" s="17">
        <v>1.598182</v>
      </c>
      <c r="N90" s="17">
        <v>1.716397</v>
      </c>
      <c r="O90" s="17">
        <v>1.7981279999999999</v>
      </c>
      <c r="P90" s="17">
        <v>1.894719</v>
      </c>
      <c r="Q90" s="17">
        <v>1.9865219999999999</v>
      </c>
      <c r="R90" s="17">
        <v>2.0501330000000002</v>
      </c>
      <c r="S90" s="17">
        <v>2.148774</v>
      </c>
      <c r="T90" s="17">
        <v>2.237301</v>
      </c>
      <c r="U90" s="17">
        <v>2.3168639999999998</v>
      </c>
      <c r="V90" s="17">
        <v>2.416976</v>
      </c>
      <c r="W90" s="17">
        <v>2.5236800000000001</v>
      </c>
      <c r="X90" s="17">
        <v>2.6351900000000001</v>
      </c>
      <c r="Y90" s="17">
        <v>2.756799</v>
      </c>
      <c r="Z90" s="17">
        <v>2.8817140000000001</v>
      </c>
      <c r="AA90" s="17">
        <v>3.0215689999999999</v>
      </c>
      <c r="AB90" s="17">
        <v>3.164342</v>
      </c>
      <c r="AC90" s="17">
        <v>3.3078470000000002</v>
      </c>
      <c r="AD90" s="17">
        <v>3.4526849999999998</v>
      </c>
      <c r="AE90" s="17">
        <v>3.6030129999999998</v>
      </c>
      <c r="AF90" s="17">
        <v>3.760561</v>
      </c>
      <c r="AG90" s="17">
        <v>3.9253300000000002</v>
      </c>
      <c r="AH90" s="17">
        <v>4.096476</v>
      </c>
      <c r="AI90" s="17">
        <v>4.2738950000000004</v>
      </c>
      <c r="AJ90" s="17">
        <v>4.4554070000000001</v>
      </c>
      <c r="AK90" s="17">
        <v>4.6550760000000002</v>
      </c>
      <c r="AL90" s="7">
        <v>7.0356000000000002E-2</v>
      </c>
    </row>
    <row r="91" spans="1:38" ht="15" customHeight="1" x14ac:dyDescent="0.25">
      <c r="A91" s="46" t="s">
        <v>319</v>
      </c>
      <c r="B91" s="9" t="s">
        <v>177</v>
      </c>
      <c r="C91" s="17">
        <v>37.407837000000001</v>
      </c>
      <c r="D91" s="17">
        <v>42.882683</v>
      </c>
      <c r="E91" s="17">
        <v>46.380744999999997</v>
      </c>
      <c r="F91" s="17">
        <v>50.014259000000003</v>
      </c>
      <c r="G91" s="17">
        <v>52.010975000000002</v>
      </c>
      <c r="H91" s="17">
        <v>52.982365000000001</v>
      </c>
      <c r="I91" s="17">
        <v>53.505786999999998</v>
      </c>
      <c r="J91" s="17">
        <v>53.625701999999997</v>
      </c>
      <c r="K91" s="17">
        <v>53.491202999999999</v>
      </c>
      <c r="L91" s="17">
        <v>53.081802000000003</v>
      </c>
      <c r="M91" s="17">
        <v>52.679347999999997</v>
      </c>
      <c r="N91" s="17">
        <v>52.367683</v>
      </c>
      <c r="O91" s="17">
        <v>52.301566999999999</v>
      </c>
      <c r="P91" s="17">
        <v>52.396121999999998</v>
      </c>
      <c r="Q91" s="17">
        <v>52.872687999999997</v>
      </c>
      <c r="R91" s="17">
        <v>53.64996</v>
      </c>
      <c r="S91" s="17">
        <v>54.916030999999997</v>
      </c>
      <c r="T91" s="17">
        <v>56.934306999999997</v>
      </c>
      <c r="U91" s="17">
        <v>59.733383000000003</v>
      </c>
      <c r="V91" s="17">
        <v>63.261147000000001</v>
      </c>
      <c r="W91" s="17">
        <v>67.612838999999994</v>
      </c>
      <c r="X91" s="17">
        <v>72.676970999999995</v>
      </c>
      <c r="Y91" s="17">
        <v>78.673537999999994</v>
      </c>
      <c r="Z91" s="17">
        <v>85.541450999999995</v>
      </c>
      <c r="AA91" s="17">
        <v>93.726639000000006</v>
      </c>
      <c r="AB91" s="17">
        <v>102.996666</v>
      </c>
      <c r="AC91" s="17">
        <v>113.19499999999999</v>
      </c>
      <c r="AD91" s="17">
        <v>124.533981</v>
      </c>
      <c r="AE91" s="17">
        <v>137.16545099999999</v>
      </c>
      <c r="AF91" s="17">
        <v>151.02113299999999</v>
      </c>
      <c r="AG91" s="17">
        <v>166.37249800000001</v>
      </c>
      <c r="AH91" s="17">
        <v>183.178314</v>
      </c>
      <c r="AI91" s="17">
        <v>201.32968099999999</v>
      </c>
      <c r="AJ91" s="17">
        <v>220.52368200000001</v>
      </c>
      <c r="AK91" s="17">
        <v>241.125122</v>
      </c>
      <c r="AL91" s="7">
        <v>5.3721999999999999E-2</v>
      </c>
    </row>
    <row r="92" spans="1:38" ht="15" customHeight="1" x14ac:dyDescent="0.25">
      <c r="A92" s="46" t="s">
        <v>318</v>
      </c>
      <c r="B92" s="9" t="s">
        <v>175</v>
      </c>
      <c r="C92" s="17">
        <v>50.214221999999999</v>
      </c>
      <c r="D92" s="17">
        <v>62.066153999999997</v>
      </c>
      <c r="E92" s="17">
        <v>71.993904000000001</v>
      </c>
      <c r="F92" s="17">
        <v>83.241104000000007</v>
      </c>
      <c r="G92" s="17">
        <v>93.160194000000004</v>
      </c>
      <c r="H92" s="17">
        <v>102.298416</v>
      </c>
      <c r="I92" s="17">
        <v>111.02771</v>
      </c>
      <c r="J92" s="17">
        <v>119.553307</v>
      </c>
      <c r="K92" s="17">
        <v>127.715698</v>
      </c>
      <c r="L92" s="17">
        <v>135.28497300000001</v>
      </c>
      <c r="M92" s="17">
        <v>142.66438299999999</v>
      </c>
      <c r="N92" s="17">
        <v>149.88751199999999</v>
      </c>
      <c r="O92" s="17">
        <v>157.17323300000001</v>
      </c>
      <c r="P92" s="17">
        <v>164.08313000000001</v>
      </c>
      <c r="Q92" s="17">
        <v>171.31456</v>
      </c>
      <c r="R92" s="17">
        <v>178.312286</v>
      </c>
      <c r="S92" s="17">
        <v>185.34492499999999</v>
      </c>
      <c r="T92" s="17">
        <v>192.987854</v>
      </c>
      <c r="U92" s="17">
        <v>200.83126799999999</v>
      </c>
      <c r="V92" s="17">
        <v>208.84054599999999</v>
      </c>
      <c r="W92" s="17">
        <v>217.04193100000001</v>
      </c>
      <c r="X92" s="17">
        <v>225.148956</v>
      </c>
      <c r="Y92" s="17">
        <v>233.83618200000001</v>
      </c>
      <c r="Z92" s="17">
        <v>242.715225</v>
      </c>
      <c r="AA92" s="17">
        <v>252.74328600000001</v>
      </c>
      <c r="AB92" s="17">
        <v>262.97735599999999</v>
      </c>
      <c r="AC92" s="17">
        <v>273.334656</v>
      </c>
      <c r="AD92" s="17">
        <v>283.99972500000001</v>
      </c>
      <c r="AE92" s="17">
        <v>295.265533</v>
      </c>
      <c r="AF92" s="17">
        <v>307.31039399999997</v>
      </c>
      <c r="AG92" s="17">
        <v>320.23376500000001</v>
      </c>
      <c r="AH92" s="17">
        <v>333.737122</v>
      </c>
      <c r="AI92" s="17">
        <v>347.46426400000001</v>
      </c>
      <c r="AJ92" s="17">
        <v>361.63946499999997</v>
      </c>
      <c r="AK92" s="17">
        <v>376.596924</v>
      </c>
      <c r="AL92" s="7">
        <v>5.6155999999999998E-2</v>
      </c>
    </row>
    <row r="93" spans="1:38" ht="15" customHeight="1" x14ac:dyDescent="0.25">
      <c r="A93" s="46" t="s">
        <v>317</v>
      </c>
      <c r="B93" s="9" t="s">
        <v>173</v>
      </c>
      <c r="C93" s="17">
        <v>8.7650000000000002E-3</v>
      </c>
      <c r="D93" s="17">
        <v>8.5360000000000002E-3</v>
      </c>
      <c r="E93" s="17">
        <v>0.42293199999999997</v>
      </c>
      <c r="F93" s="17">
        <v>0.84850599999999998</v>
      </c>
      <c r="G93" s="17">
        <v>1.2846500000000001</v>
      </c>
      <c r="H93" s="17">
        <v>1.7138850000000001</v>
      </c>
      <c r="I93" s="17">
        <v>2.165314</v>
      </c>
      <c r="J93" s="17">
        <v>2.6236480000000002</v>
      </c>
      <c r="K93" s="17">
        <v>3.0631309999999998</v>
      </c>
      <c r="L93" s="17">
        <v>3.4828739999999998</v>
      </c>
      <c r="M93" s="17">
        <v>3.8941659999999998</v>
      </c>
      <c r="N93" s="17">
        <v>4.2979310000000002</v>
      </c>
      <c r="O93" s="17">
        <v>4.6997770000000001</v>
      </c>
      <c r="P93" s="17">
        <v>5.0824550000000004</v>
      </c>
      <c r="Q93" s="17">
        <v>5.4622130000000002</v>
      </c>
      <c r="R93" s="17">
        <v>5.8251549999999996</v>
      </c>
      <c r="S93" s="17">
        <v>6.1802590000000004</v>
      </c>
      <c r="T93" s="17">
        <v>6.5469410000000003</v>
      </c>
      <c r="U93" s="17">
        <v>6.9271180000000001</v>
      </c>
      <c r="V93" s="17">
        <v>7.320411</v>
      </c>
      <c r="W93" s="17">
        <v>7.7299449999999998</v>
      </c>
      <c r="X93" s="17">
        <v>8.1304929999999995</v>
      </c>
      <c r="Y93" s="17">
        <v>8.5508469999999992</v>
      </c>
      <c r="Z93" s="17">
        <v>8.979203</v>
      </c>
      <c r="AA93" s="17">
        <v>9.4550830000000001</v>
      </c>
      <c r="AB93" s="17">
        <v>9.9306950000000001</v>
      </c>
      <c r="AC93" s="17">
        <v>10.402699</v>
      </c>
      <c r="AD93" s="17">
        <v>10.875578000000001</v>
      </c>
      <c r="AE93" s="17">
        <v>11.364323000000001</v>
      </c>
      <c r="AF93" s="17">
        <v>11.875693</v>
      </c>
      <c r="AG93" s="17">
        <v>12.407648999999999</v>
      </c>
      <c r="AH93" s="17">
        <v>12.96022</v>
      </c>
      <c r="AI93" s="17">
        <v>13.536303</v>
      </c>
      <c r="AJ93" s="17">
        <v>14.129459000000001</v>
      </c>
      <c r="AK93" s="17">
        <v>14.759251000000001</v>
      </c>
      <c r="AL93" s="7">
        <v>0.253473</v>
      </c>
    </row>
    <row r="94" spans="1:38" ht="15" customHeight="1" x14ac:dyDescent="0.25">
      <c r="A94" s="46" t="s">
        <v>316</v>
      </c>
      <c r="B94" s="9" t="s">
        <v>171</v>
      </c>
      <c r="C94" s="17">
        <v>0</v>
      </c>
      <c r="D94" s="17">
        <v>0</v>
      </c>
      <c r="E94" s="17">
        <v>0.31600099999999998</v>
      </c>
      <c r="F94" s="17">
        <v>0.46843699999999999</v>
      </c>
      <c r="G94" s="17">
        <v>0.659053</v>
      </c>
      <c r="H94" s="17">
        <v>0.84490799999999999</v>
      </c>
      <c r="I94" s="17">
        <v>1.0407189999999999</v>
      </c>
      <c r="J94" s="17">
        <v>1.2365539999999999</v>
      </c>
      <c r="K94" s="17">
        <v>1.419448</v>
      </c>
      <c r="L94" s="17">
        <v>1.589453</v>
      </c>
      <c r="M94" s="17">
        <v>1.7520009999999999</v>
      </c>
      <c r="N94" s="17">
        <v>1.907089</v>
      </c>
      <c r="O94" s="17">
        <v>2.0590000000000002</v>
      </c>
      <c r="P94" s="17">
        <v>2.1994929999999999</v>
      </c>
      <c r="Q94" s="17">
        <v>2.3357649999999999</v>
      </c>
      <c r="R94" s="17">
        <v>2.4624679999999999</v>
      </c>
      <c r="S94" s="17">
        <v>2.5850529999999998</v>
      </c>
      <c r="T94" s="17">
        <v>2.7124570000000001</v>
      </c>
      <c r="U94" s="17">
        <v>2.846298</v>
      </c>
      <c r="V94" s="17">
        <v>2.9876670000000001</v>
      </c>
      <c r="W94" s="17">
        <v>3.138944</v>
      </c>
      <c r="X94" s="17">
        <v>3.281536</v>
      </c>
      <c r="Y94" s="17">
        <v>3.4311069999999999</v>
      </c>
      <c r="Z94" s="17">
        <v>3.5879460000000001</v>
      </c>
      <c r="AA94" s="17">
        <v>3.7716349999999998</v>
      </c>
      <c r="AB94" s="17">
        <v>3.9542329999999999</v>
      </c>
      <c r="AC94" s="17">
        <v>4.1371739999999999</v>
      </c>
      <c r="AD94" s="17">
        <v>4.320055</v>
      </c>
      <c r="AE94" s="17">
        <v>4.5083529999999996</v>
      </c>
      <c r="AF94" s="17">
        <v>4.7044230000000002</v>
      </c>
      <c r="AG94" s="17">
        <v>4.9076230000000001</v>
      </c>
      <c r="AH94" s="17">
        <v>5.1186509999999998</v>
      </c>
      <c r="AI94" s="17">
        <v>5.3384020000000003</v>
      </c>
      <c r="AJ94" s="17">
        <v>5.5628140000000004</v>
      </c>
      <c r="AK94" s="17">
        <v>5.7988600000000003</v>
      </c>
      <c r="AL94" s="7" t="s">
        <v>35</v>
      </c>
    </row>
    <row r="95" spans="1:38" ht="15" customHeight="1" x14ac:dyDescent="0.25">
      <c r="A95" s="46" t="s">
        <v>315</v>
      </c>
      <c r="B95" s="9" t="s">
        <v>169</v>
      </c>
      <c r="C95" s="17">
        <v>0</v>
      </c>
      <c r="D95" s="17">
        <v>0</v>
      </c>
      <c r="E95" s="17">
        <v>0.292402</v>
      </c>
      <c r="F95" s="17">
        <v>0.448876</v>
      </c>
      <c r="G95" s="17">
        <v>0.64529599999999998</v>
      </c>
      <c r="H95" s="17">
        <v>0.83688700000000005</v>
      </c>
      <c r="I95" s="17">
        <v>1.0402290000000001</v>
      </c>
      <c r="J95" s="17">
        <v>1.2453510000000001</v>
      </c>
      <c r="K95" s="17">
        <v>1.437959</v>
      </c>
      <c r="L95" s="17">
        <v>1.6179509999999999</v>
      </c>
      <c r="M95" s="17">
        <v>1.7910280000000001</v>
      </c>
      <c r="N95" s="17">
        <v>1.9575359999999999</v>
      </c>
      <c r="O95" s="17">
        <v>2.121496</v>
      </c>
      <c r="P95" s="17">
        <v>2.2747410000000001</v>
      </c>
      <c r="Q95" s="17">
        <v>2.4246479999999999</v>
      </c>
      <c r="R95" s="17">
        <v>2.5653359999999998</v>
      </c>
      <c r="S95" s="17">
        <v>2.7018209999999998</v>
      </c>
      <c r="T95" s="17">
        <v>2.843127</v>
      </c>
      <c r="U95" s="17">
        <v>2.9911400000000001</v>
      </c>
      <c r="V95" s="17">
        <v>3.1468389999999999</v>
      </c>
      <c r="W95" s="17">
        <v>3.3128069999999998</v>
      </c>
      <c r="X95" s="17">
        <v>3.4709620000000001</v>
      </c>
      <c r="Y95" s="17">
        <v>3.636889</v>
      </c>
      <c r="Z95" s="17">
        <v>3.8096320000000001</v>
      </c>
      <c r="AA95" s="17">
        <v>4.0090979999999998</v>
      </c>
      <c r="AB95" s="17">
        <v>4.2079180000000003</v>
      </c>
      <c r="AC95" s="17">
        <v>4.4068569999999996</v>
      </c>
      <c r="AD95" s="17">
        <v>4.6055390000000003</v>
      </c>
      <c r="AE95" s="17">
        <v>4.8098999999999998</v>
      </c>
      <c r="AF95" s="17">
        <v>5.0224510000000002</v>
      </c>
      <c r="AG95" s="17">
        <v>5.2424869999999997</v>
      </c>
      <c r="AH95" s="17">
        <v>5.4707039999999996</v>
      </c>
      <c r="AI95" s="17">
        <v>5.7080109999999999</v>
      </c>
      <c r="AJ95" s="17">
        <v>5.9502030000000001</v>
      </c>
      <c r="AK95" s="17">
        <v>6.2046609999999998</v>
      </c>
      <c r="AL95" s="7" t="s">
        <v>35</v>
      </c>
    </row>
    <row r="96" spans="1:38" ht="15" customHeight="1" x14ac:dyDescent="0.25">
      <c r="A96" s="46" t="s">
        <v>314</v>
      </c>
      <c r="B96" s="9" t="s">
        <v>167</v>
      </c>
      <c r="C96" s="17">
        <v>0</v>
      </c>
      <c r="D96" s="17">
        <v>0</v>
      </c>
      <c r="E96" s="17">
        <v>0.24639900000000001</v>
      </c>
      <c r="F96" s="17">
        <v>0.52124800000000004</v>
      </c>
      <c r="G96" s="17">
        <v>0.79997499999999999</v>
      </c>
      <c r="H96" s="17">
        <v>1.076702</v>
      </c>
      <c r="I96" s="17">
        <v>1.3761810000000001</v>
      </c>
      <c r="J96" s="17">
        <v>1.6834530000000001</v>
      </c>
      <c r="K96" s="17">
        <v>1.9759180000000001</v>
      </c>
      <c r="L96" s="17">
        <v>2.2582990000000001</v>
      </c>
      <c r="M96" s="17">
        <v>2.542427</v>
      </c>
      <c r="N96" s="17">
        <v>2.8319000000000001</v>
      </c>
      <c r="O96" s="17">
        <v>3.127456</v>
      </c>
      <c r="P96" s="17">
        <v>3.421535</v>
      </c>
      <c r="Q96" s="17">
        <v>3.7208389999999998</v>
      </c>
      <c r="R96" s="17">
        <v>4.0138249999999998</v>
      </c>
      <c r="S96" s="17">
        <v>4.3047310000000003</v>
      </c>
      <c r="T96" s="17">
        <v>4.6028520000000004</v>
      </c>
      <c r="U96" s="17">
        <v>4.9084500000000002</v>
      </c>
      <c r="V96" s="17">
        <v>5.2216370000000003</v>
      </c>
      <c r="W96" s="17">
        <v>5.5450119999999998</v>
      </c>
      <c r="X96" s="17">
        <v>5.8592899999999997</v>
      </c>
      <c r="Y96" s="17">
        <v>6.1848869999999998</v>
      </c>
      <c r="Z96" s="17">
        <v>6.5139649999999998</v>
      </c>
      <c r="AA96" s="17">
        <v>6.8781179999999997</v>
      </c>
      <c r="AB96" s="17">
        <v>7.2467290000000002</v>
      </c>
      <c r="AC96" s="17">
        <v>7.6148160000000003</v>
      </c>
      <c r="AD96" s="17">
        <v>7.9842259999999996</v>
      </c>
      <c r="AE96" s="17">
        <v>8.3631100000000007</v>
      </c>
      <c r="AF96" s="17">
        <v>8.7547990000000002</v>
      </c>
      <c r="AG96" s="17">
        <v>9.1578870000000006</v>
      </c>
      <c r="AH96" s="17">
        <v>9.5757639999999995</v>
      </c>
      <c r="AI96" s="17">
        <v>10.010139000000001</v>
      </c>
      <c r="AJ96" s="17">
        <v>10.448952</v>
      </c>
      <c r="AK96" s="17">
        <v>10.90635</v>
      </c>
      <c r="AL96" s="7" t="s">
        <v>35</v>
      </c>
    </row>
    <row r="97" spans="1:38" ht="15" customHeight="1" x14ac:dyDescent="0.25">
      <c r="A97" s="46" t="s">
        <v>313</v>
      </c>
      <c r="B97" s="6" t="s">
        <v>312</v>
      </c>
      <c r="C97" s="19">
        <v>5482.0512699999999</v>
      </c>
      <c r="D97" s="19">
        <v>5594.6235349999997</v>
      </c>
      <c r="E97" s="19">
        <v>5536.0200199999999</v>
      </c>
      <c r="F97" s="19">
        <v>5621.4916990000002</v>
      </c>
      <c r="G97" s="19">
        <v>5630.8164059999999</v>
      </c>
      <c r="H97" s="19">
        <v>5620.2285160000001</v>
      </c>
      <c r="I97" s="19">
        <v>5617.9829099999997</v>
      </c>
      <c r="J97" s="19">
        <v>5613.1162109999996</v>
      </c>
      <c r="K97" s="19">
        <v>5604.6586909999996</v>
      </c>
      <c r="L97" s="19">
        <v>5579.3735349999997</v>
      </c>
      <c r="M97" s="19">
        <v>5552.1308589999999</v>
      </c>
      <c r="N97" s="19">
        <v>5522.9052730000003</v>
      </c>
      <c r="O97" s="19">
        <v>5488.9526370000003</v>
      </c>
      <c r="P97" s="19">
        <v>5453.2387699999999</v>
      </c>
      <c r="Q97" s="19">
        <v>5426.9228519999997</v>
      </c>
      <c r="R97" s="19">
        <v>5404.1318359999996</v>
      </c>
      <c r="S97" s="19">
        <v>5379.5546880000002</v>
      </c>
      <c r="T97" s="19">
        <v>5362.4599609999996</v>
      </c>
      <c r="U97" s="19">
        <v>5361.7416990000002</v>
      </c>
      <c r="V97" s="19">
        <v>5376.2075199999999</v>
      </c>
      <c r="W97" s="19">
        <v>5397.4960940000001</v>
      </c>
      <c r="X97" s="19">
        <v>5421.2148440000001</v>
      </c>
      <c r="Y97" s="19">
        <v>5451.5375979999999</v>
      </c>
      <c r="Z97" s="19">
        <v>5482.1845700000003</v>
      </c>
      <c r="AA97" s="19">
        <v>5517.5708009999998</v>
      </c>
      <c r="AB97" s="19">
        <v>5566.5654299999997</v>
      </c>
      <c r="AC97" s="19">
        <v>5613.5092770000001</v>
      </c>
      <c r="AD97" s="19">
        <v>5664.8984380000002</v>
      </c>
      <c r="AE97" s="19">
        <v>5720.5053710000002</v>
      </c>
      <c r="AF97" s="19">
        <v>5771.9482420000004</v>
      </c>
      <c r="AG97" s="19">
        <v>5825.5581050000001</v>
      </c>
      <c r="AH97" s="19">
        <v>5885.591797</v>
      </c>
      <c r="AI97" s="19">
        <v>5941.0273440000001</v>
      </c>
      <c r="AJ97" s="19">
        <v>5993.8715819999998</v>
      </c>
      <c r="AK97" s="19">
        <v>6053.3134769999997</v>
      </c>
      <c r="AL97" s="4">
        <v>2.3909999999999999E-3</v>
      </c>
    </row>
    <row r="99" spans="1:38" ht="15" customHeight="1" x14ac:dyDescent="0.25">
      <c r="B99" s="6" t="s">
        <v>246</v>
      </c>
    </row>
    <row r="100" spans="1:38" ht="15" customHeight="1" x14ac:dyDescent="0.25">
      <c r="B100" s="6" t="s">
        <v>209</v>
      </c>
    </row>
    <row r="101" spans="1:38" ht="15" customHeight="1" x14ac:dyDescent="0.25">
      <c r="A101" s="46" t="s">
        <v>311</v>
      </c>
      <c r="B101" s="9" t="s">
        <v>183</v>
      </c>
      <c r="C101" s="17">
        <v>13.785959</v>
      </c>
      <c r="D101" s="17">
        <v>13.841694</v>
      </c>
      <c r="E101" s="17">
        <v>14.023241000000001</v>
      </c>
      <c r="F101" s="17">
        <v>14.204818</v>
      </c>
      <c r="G101" s="17">
        <v>14.377084</v>
      </c>
      <c r="H101" s="17">
        <v>14.548372000000001</v>
      </c>
      <c r="I101" s="17">
        <v>14.722670000000001</v>
      </c>
      <c r="J101" s="17">
        <v>14.905804</v>
      </c>
      <c r="K101" s="17">
        <v>15.100865000000001</v>
      </c>
      <c r="L101" s="17">
        <v>15.311934000000001</v>
      </c>
      <c r="M101" s="17">
        <v>15.538551999999999</v>
      </c>
      <c r="N101" s="17">
        <v>15.776634</v>
      </c>
      <c r="O101" s="17">
        <v>16.011444000000001</v>
      </c>
      <c r="P101" s="17">
        <v>16.243932999999998</v>
      </c>
      <c r="Q101" s="17">
        <v>16.464611000000001</v>
      </c>
      <c r="R101" s="17">
        <v>16.668257000000001</v>
      </c>
      <c r="S101" s="17">
        <v>16.858080000000001</v>
      </c>
      <c r="T101" s="17">
        <v>17.031212</v>
      </c>
      <c r="U101" s="17">
        <v>17.188016999999999</v>
      </c>
      <c r="V101" s="17">
        <v>17.328196999999999</v>
      </c>
      <c r="W101" s="17">
        <v>17.454329000000001</v>
      </c>
      <c r="X101" s="17">
        <v>17.566182999999999</v>
      </c>
      <c r="Y101" s="17">
        <v>17.668688</v>
      </c>
      <c r="Z101" s="17">
        <v>17.765108000000001</v>
      </c>
      <c r="AA101" s="17">
        <v>17.844684999999998</v>
      </c>
      <c r="AB101" s="17">
        <v>17.923362999999998</v>
      </c>
      <c r="AC101" s="17">
        <v>17.984259000000002</v>
      </c>
      <c r="AD101" s="17">
        <v>18.030063999999999</v>
      </c>
      <c r="AE101" s="17">
        <v>18.072824000000001</v>
      </c>
      <c r="AF101" s="17">
        <v>18.115518999999999</v>
      </c>
      <c r="AG101" s="17">
        <v>18.148071000000002</v>
      </c>
      <c r="AH101" s="17">
        <v>18.174423000000001</v>
      </c>
      <c r="AI101" s="17">
        <v>18.196161</v>
      </c>
      <c r="AJ101" s="17">
        <v>18.214780999999999</v>
      </c>
      <c r="AK101" s="17">
        <v>18.229925000000001</v>
      </c>
      <c r="AL101" s="7">
        <v>8.3800000000000003E-3</v>
      </c>
    </row>
    <row r="102" spans="1:38" ht="15" customHeight="1" x14ac:dyDescent="0.25">
      <c r="A102" s="46" t="s">
        <v>310</v>
      </c>
      <c r="B102" s="9" t="s">
        <v>181</v>
      </c>
      <c r="C102" s="17">
        <v>9.5134469999999993</v>
      </c>
      <c r="D102" s="17">
        <v>9.6185379999999991</v>
      </c>
      <c r="E102" s="17">
        <v>9.7954640000000008</v>
      </c>
      <c r="F102" s="17">
        <v>9.9707249999999998</v>
      </c>
      <c r="G102" s="17">
        <v>10.141908000000001</v>
      </c>
      <c r="H102" s="17">
        <v>10.314587</v>
      </c>
      <c r="I102" s="17">
        <v>10.489606</v>
      </c>
      <c r="J102" s="17">
        <v>10.66722</v>
      </c>
      <c r="K102" s="17">
        <v>10.847643</v>
      </c>
      <c r="L102" s="17">
        <v>11.030265999999999</v>
      </c>
      <c r="M102" s="17">
        <v>11.217813</v>
      </c>
      <c r="N102" s="17">
        <v>11.410524000000001</v>
      </c>
      <c r="O102" s="17">
        <v>11.602830000000001</v>
      </c>
      <c r="P102" s="17">
        <v>11.789421000000001</v>
      </c>
      <c r="Q102" s="17">
        <v>11.975554000000001</v>
      </c>
      <c r="R102" s="17">
        <v>12.148410999999999</v>
      </c>
      <c r="S102" s="17">
        <v>12.316191</v>
      </c>
      <c r="T102" s="17">
        <v>12.465116999999999</v>
      </c>
      <c r="U102" s="17">
        <v>12.605859000000001</v>
      </c>
      <c r="V102" s="17">
        <v>12.732516</v>
      </c>
      <c r="W102" s="17">
        <v>12.845853999999999</v>
      </c>
      <c r="X102" s="17">
        <v>12.952268</v>
      </c>
      <c r="Y102" s="17">
        <v>13.05153</v>
      </c>
      <c r="Z102" s="17">
        <v>13.148194999999999</v>
      </c>
      <c r="AA102" s="17">
        <v>13.230286</v>
      </c>
      <c r="AB102" s="17">
        <v>13.312446</v>
      </c>
      <c r="AC102" s="17">
        <v>13.384964</v>
      </c>
      <c r="AD102" s="17">
        <v>13.446896000000001</v>
      </c>
      <c r="AE102" s="17">
        <v>13.503468</v>
      </c>
      <c r="AF102" s="17">
        <v>13.55757</v>
      </c>
      <c r="AG102" s="17">
        <v>13.601974</v>
      </c>
      <c r="AH102" s="17">
        <v>13.644829</v>
      </c>
      <c r="AI102" s="17">
        <v>13.683519</v>
      </c>
      <c r="AJ102" s="17">
        <v>13.718937</v>
      </c>
      <c r="AK102" s="17">
        <v>13.749307999999999</v>
      </c>
      <c r="AL102" s="7">
        <v>1.0886E-2</v>
      </c>
    </row>
    <row r="103" spans="1:38" ht="15" customHeight="1" x14ac:dyDescent="0.25">
      <c r="A103" s="46" t="s">
        <v>309</v>
      </c>
      <c r="B103" s="9" t="s">
        <v>179</v>
      </c>
      <c r="C103" s="17">
        <v>8.2863000000000007</v>
      </c>
      <c r="D103" s="17">
        <v>8.2862919999999995</v>
      </c>
      <c r="E103" s="17">
        <v>10.771661</v>
      </c>
      <c r="F103" s="17">
        <v>11.399727</v>
      </c>
      <c r="G103" s="17">
        <v>11.675357</v>
      </c>
      <c r="H103" s="17">
        <v>11.868237000000001</v>
      </c>
      <c r="I103" s="17">
        <v>12.022679</v>
      </c>
      <c r="J103" s="17">
        <v>12.144394999999999</v>
      </c>
      <c r="K103" s="17">
        <v>12.253657</v>
      </c>
      <c r="L103" s="17">
        <v>12.363072000000001</v>
      </c>
      <c r="M103" s="17">
        <v>12.478728</v>
      </c>
      <c r="N103" s="17">
        <v>12.599443000000001</v>
      </c>
      <c r="O103" s="17">
        <v>12.708985</v>
      </c>
      <c r="P103" s="17">
        <v>12.816639</v>
      </c>
      <c r="Q103" s="17">
        <v>12.924135</v>
      </c>
      <c r="R103" s="17">
        <v>13.026123999999999</v>
      </c>
      <c r="S103" s="17">
        <v>13.107965999999999</v>
      </c>
      <c r="T103" s="17">
        <v>13.192273</v>
      </c>
      <c r="U103" s="17">
        <v>13.277206</v>
      </c>
      <c r="V103" s="17">
        <v>13.341127999999999</v>
      </c>
      <c r="W103" s="17">
        <v>13.396086</v>
      </c>
      <c r="X103" s="17">
        <v>13.443519</v>
      </c>
      <c r="Y103" s="17">
        <v>13.484794000000001</v>
      </c>
      <c r="Z103" s="17">
        <v>13.52352</v>
      </c>
      <c r="AA103" s="17">
        <v>13.558590000000001</v>
      </c>
      <c r="AB103" s="17">
        <v>13.590617999999999</v>
      </c>
      <c r="AC103" s="17">
        <v>13.619649000000001</v>
      </c>
      <c r="AD103" s="17">
        <v>13.645338000000001</v>
      </c>
      <c r="AE103" s="17">
        <v>13.669292</v>
      </c>
      <c r="AF103" s="17">
        <v>13.69214</v>
      </c>
      <c r="AG103" s="17">
        <v>13.713944</v>
      </c>
      <c r="AH103" s="17">
        <v>13.735639000000001</v>
      </c>
      <c r="AI103" s="17">
        <v>13.757792999999999</v>
      </c>
      <c r="AJ103" s="17">
        <v>13.781250999999999</v>
      </c>
      <c r="AK103" s="17">
        <v>13.797014000000001</v>
      </c>
      <c r="AL103" s="7">
        <v>1.5570000000000001E-2</v>
      </c>
    </row>
    <row r="104" spans="1:38" ht="15" customHeight="1" x14ac:dyDescent="0.25">
      <c r="A104" s="46" t="s">
        <v>308</v>
      </c>
      <c r="B104" s="9" t="s">
        <v>177</v>
      </c>
      <c r="C104" s="17">
        <v>7.6333510000000002</v>
      </c>
      <c r="D104" s="17">
        <v>7.6333510000000002</v>
      </c>
      <c r="E104" s="17">
        <v>12.033445</v>
      </c>
      <c r="F104" s="17">
        <v>12.047454</v>
      </c>
      <c r="G104" s="17">
        <v>12.064508</v>
      </c>
      <c r="H104" s="17">
        <v>12.107075</v>
      </c>
      <c r="I104" s="17">
        <v>12.158555</v>
      </c>
      <c r="J104" s="17">
        <v>12.215211</v>
      </c>
      <c r="K104" s="17">
        <v>12.286137999999999</v>
      </c>
      <c r="L104" s="17">
        <v>12.374320000000001</v>
      </c>
      <c r="M104" s="17">
        <v>12.474943</v>
      </c>
      <c r="N104" s="17">
        <v>12.585098</v>
      </c>
      <c r="O104" s="17">
        <v>12.686951000000001</v>
      </c>
      <c r="P104" s="17">
        <v>12.78956</v>
      </c>
      <c r="Q104" s="17">
        <v>12.894622999999999</v>
      </c>
      <c r="R104" s="17">
        <v>12.998592</v>
      </c>
      <c r="S104" s="17">
        <v>13.094219000000001</v>
      </c>
      <c r="T104" s="17">
        <v>13.177773</v>
      </c>
      <c r="U104" s="17">
        <v>13.251021</v>
      </c>
      <c r="V104" s="17">
        <v>13.314916</v>
      </c>
      <c r="W104" s="17">
        <v>13.370723999999999</v>
      </c>
      <c r="X104" s="17">
        <v>13.419131999999999</v>
      </c>
      <c r="Y104" s="17">
        <v>13.460375000000001</v>
      </c>
      <c r="Z104" s="17">
        <v>13.496593000000001</v>
      </c>
      <c r="AA104" s="17">
        <v>13.527815</v>
      </c>
      <c r="AB104" s="17">
        <v>13.554448000000001</v>
      </c>
      <c r="AC104" s="17">
        <v>13.576713</v>
      </c>
      <c r="AD104" s="17">
        <v>13.595153</v>
      </c>
      <c r="AE104" s="17">
        <v>13.610264000000001</v>
      </c>
      <c r="AF104" s="17">
        <v>13.62247</v>
      </c>
      <c r="AG104" s="17">
        <v>13.631938</v>
      </c>
      <c r="AH104" s="17">
        <v>13.639168</v>
      </c>
      <c r="AI104" s="17">
        <v>13.644568</v>
      </c>
      <c r="AJ104" s="17">
        <v>13.648647</v>
      </c>
      <c r="AK104" s="17">
        <v>13.650069</v>
      </c>
      <c r="AL104" s="7">
        <v>1.7769E-2</v>
      </c>
    </row>
    <row r="105" spans="1:38" ht="15" customHeight="1" x14ac:dyDescent="0.25">
      <c r="A105" s="46" t="s">
        <v>307</v>
      </c>
      <c r="B105" s="9" t="s">
        <v>175</v>
      </c>
      <c r="C105" s="17">
        <v>9.9761100000000003</v>
      </c>
      <c r="D105" s="17">
        <v>10.028681000000001</v>
      </c>
      <c r="E105" s="17">
        <v>10.184536</v>
      </c>
      <c r="F105" s="17">
        <v>10.311577</v>
      </c>
      <c r="G105" s="17">
        <v>10.425549999999999</v>
      </c>
      <c r="H105" s="17">
        <v>10.543025999999999</v>
      </c>
      <c r="I105" s="17">
        <v>10.659547999999999</v>
      </c>
      <c r="J105" s="17">
        <v>10.779315</v>
      </c>
      <c r="K105" s="17">
        <v>10.905464</v>
      </c>
      <c r="L105" s="17">
        <v>11.039747999999999</v>
      </c>
      <c r="M105" s="17">
        <v>11.180956</v>
      </c>
      <c r="N105" s="17">
        <v>11.327909999999999</v>
      </c>
      <c r="O105" s="17">
        <v>11.472156</v>
      </c>
      <c r="P105" s="17">
        <v>11.617632</v>
      </c>
      <c r="Q105" s="17">
        <v>11.764797</v>
      </c>
      <c r="R105" s="17">
        <v>11.910351</v>
      </c>
      <c r="S105" s="17">
        <v>12.048806000000001</v>
      </c>
      <c r="T105" s="17">
        <v>12.180287</v>
      </c>
      <c r="U105" s="17">
        <v>12.306119000000001</v>
      </c>
      <c r="V105" s="17">
        <v>12.424908</v>
      </c>
      <c r="W105" s="17">
        <v>12.536225999999999</v>
      </c>
      <c r="X105" s="17">
        <v>12.640529000000001</v>
      </c>
      <c r="Y105" s="17">
        <v>12.737636999999999</v>
      </c>
      <c r="Z105" s="17">
        <v>12.827608</v>
      </c>
      <c r="AA105" s="17">
        <v>12.909523</v>
      </c>
      <c r="AB105" s="17">
        <v>12.981731</v>
      </c>
      <c r="AC105" s="17">
        <v>13.049763</v>
      </c>
      <c r="AD105" s="17">
        <v>13.107338</v>
      </c>
      <c r="AE105" s="17">
        <v>13.154845</v>
      </c>
      <c r="AF105" s="17">
        <v>13.196184000000001</v>
      </c>
      <c r="AG105" s="17">
        <v>13.231287</v>
      </c>
      <c r="AH105" s="17">
        <v>13.262936</v>
      </c>
      <c r="AI105" s="17">
        <v>13.291024999999999</v>
      </c>
      <c r="AJ105" s="17">
        <v>13.31654</v>
      </c>
      <c r="AK105" s="17">
        <v>13.339736</v>
      </c>
      <c r="AL105" s="7">
        <v>8.6829999999999997E-3</v>
      </c>
    </row>
    <row r="106" spans="1:38" ht="15" customHeight="1" x14ac:dyDescent="0.25">
      <c r="A106" s="46" t="s">
        <v>306</v>
      </c>
      <c r="B106" s="9" t="s">
        <v>173</v>
      </c>
      <c r="C106" s="17">
        <v>24.123660999999998</v>
      </c>
      <c r="D106" s="17">
        <v>24.123365</v>
      </c>
      <c r="E106" s="17">
        <v>26.640613999999999</v>
      </c>
      <c r="F106" s="17">
        <v>26.760099</v>
      </c>
      <c r="G106" s="17">
        <v>26.813161999999998</v>
      </c>
      <c r="H106" s="17">
        <v>26.884105999999999</v>
      </c>
      <c r="I106" s="17">
        <v>26.954802999999998</v>
      </c>
      <c r="J106" s="17">
        <v>27.033535000000001</v>
      </c>
      <c r="K106" s="17">
        <v>27.127382000000001</v>
      </c>
      <c r="L106" s="17">
        <v>27.240583000000001</v>
      </c>
      <c r="M106" s="17">
        <v>27.375316999999999</v>
      </c>
      <c r="N106" s="17">
        <v>27.527547999999999</v>
      </c>
      <c r="O106" s="17">
        <v>27.680744000000001</v>
      </c>
      <c r="P106" s="17">
        <v>27.842787000000001</v>
      </c>
      <c r="Q106" s="17">
        <v>28.007162000000001</v>
      </c>
      <c r="R106" s="17">
        <v>28.164926999999999</v>
      </c>
      <c r="S106" s="17">
        <v>28.308899</v>
      </c>
      <c r="T106" s="17">
        <v>28.435822999999999</v>
      </c>
      <c r="U106" s="17">
        <v>28.546989</v>
      </c>
      <c r="V106" s="17">
        <v>28.642893000000001</v>
      </c>
      <c r="W106" s="17">
        <v>28.724833</v>
      </c>
      <c r="X106" s="17">
        <v>28.796347000000001</v>
      </c>
      <c r="Y106" s="17">
        <v>28.859459000000001</v>
      </c>
      <c r="Z106" s="17">
        <v>28.915431999999999</v>
      </c>
      <c r="AA106" s="17">
        <v>28.964995999999999</v>
      </c>
      <c r="AB106" s="17">
        <v>29.012550000000001</v>
      </c>
      <c r="AC106" s="17">
        <v>29.059501999999998</v>
      </c>
      <c r="AD106" s="17">
        <v>29.101216999999998</v>
      </c>
      <c r="AE106" s="17">
        <v>29.140011000000001</v>
      </c>
      <c r="AF106" s="17">
        <v>29.175646</v>
      </c>
      <c r="AG106" s="17">
        <v>29.207718</v>
      </c>
      <c r="AH106" s="17">
        <v>29.236094999999999</v>
      </c>
      <c r="AI106" s="17">
        <v>29.259913999999998</v>
      </c>
      <c r="AJ106" s="17">
        <v>29.279501</v>
      </c>
      <c r="AK106" s="17">
        <v>29.301428000000001</v>
      </c>
      <c r="AL106" s="7">
        <v>5.9100000000000003E-3</v>
      </c>
    </row>
    <row r="107" spans="1:38" ht="15" customHeight="1" x14ac:dyDescent="0.25">
      <c r="A107" s="46" t="s">
        <v>305</v>
      </c>
      <c r="B107" s="9" t="s">
        <v>171</v>
      </c>
      <c r="C107" s="17">
        <v>0</v>
      </c>
      <c r="D107" s="17">
        <v>0</v>
      </c>
      <c r="E107" s="17">
        <v>0</v>
      </c>
      <c r="F107" s="17">
        <v>0</v>
      </c>
      <c r="G107" s="17">
        <v>22.602644000000002</v>
      </c>
      <c r="H107" s="17">
        <v>22.781545999999999</v>
      </c>
      <c r="I107" s="17">
        <v>22.978645</v>
      </c>
      <c r="J107" s="17">
        <v>23.177481</v>
      </c>
      <c r="K107" s="17">
        <v>23.396014999999998</v>
      </c>
      <c r="L107" s="17">
        <v>23.64819</v>
      </c>
      <c r="M107" s="17">
        <v>23.943069000000001</v>
      </c>
      <c r="N107" s="17">
        <v>24.284123999999998</v>
      </c>
      <c r="O107" s="17">
        <v>24.620716000000002</v>
      </c>
      <c r="P107" s="17">
        <v>24.990473000000001</v>
      </c>
      <c r="Q107" s="17">
        <v>25.369913</v>
      </c>
      <c r="R107" s="17">
        <v>25.745349999999998</v>
      </c>
      <c r="S107" s="17">
        <v>26.099176</v>
      </c>
      <c r="T107" s="17">
        <v>26.422208999999999</v>
      </c>
      <c r="U107" s="17">
        <v>26.712114</v>
      </c>
      <c r="V107" s="17">
        <v>26.96912</v>
      </c>
      <c r="W107" s="17">
        <v>27.192927999999998</v>
      </c>
      <c r="X107" s="17">
        <v>27.385117000000001</v>
      </c>
      <c r="Y107" s="17">
        <v>27.549084000000001</v>
      </c>
      <c r="Z107" s="17">
        <v>27.694292000000001</v>
      </c>
      <c r="AA107" s="17">
        <v>27.823587</v>
      </c>
      <c r="AB107" s="17">
        <v>27.939233999999999</v>
      </c>
      <c r="AC107" s="17">
        <v>28.042978000000002</v>
      </c>
      <c r="AD107" s="17">
        <v>28.146108999999999</v>
      </c>
      <c r="AE107" s="17">
        <v>28.245607</v>
      </c>
      <c r="AF107" s="17">
        <v>28.339300000000001</v>
      </c>
      <c r="AG107" s="17">
        <v>28.425657000000001</v>
      </c>
      <c r="AH107" s="17">
        <v>28.503852999999999</v>
      </c>
      <c r="AI107" s="17">
        <v>28.572882</v>
      </c>
      <c r="AJ107" s="17">
        <v>28.632684999999999</v>
      </c>
      <c r="AK107" s="17">
        <v>28.681049000000002</v>
      </c>
      <c r="AL107" s="7" t="s">
        <v>35</v>
      </c>
    </row>
    <row r="108" spans="1:38" ht="15" customHeight="1" x14ac:dyDescent="0.25">
      <c r="A108" s="46" t="s">
        <v>304</v>
      </c>
      <c r="B108" s="9" t="s">
        <v>169</v>
      </c>
      <c r="C108" s="17">
        <v>0</v>
      </c>
      <c r="D108" s="17">
        <v>0</v>
      </c>
      <c r="E108" s="17">
        <v>0</v>
      </c>
      <c r="F108" s="17">
        <v>0</v>
      </c>
      <c r="G108" s="17">
        <v>18.042197999999999</v>
      </c>
      <c r="H108" s="17">
        <v>18.230657999999998</v>
      </c>
      <c r="I108" s="17">
        <v>18.326059000000001</v>
      </c>
      <c r="J108" s="17">
        <v>18.406911999999998</v>
      </c>
      <c r="K108" s="17">
        <v>18.489927000000002</v>
      </c>
      <c r="L108" s="17">
        <v>18.582467999999999</v>
      </c>
      <c r="M108" s="17">
        <v>18.691714999999999</v>
      </c>
      <c r="N108" s="17">
        <v>18.815677999999998</v>
      </c>
      <c r="O108" s="17">
        <v>18.938517000000001</v>
      </c>
      <c r="P108" s="17">
        <v>19.071729999999999</v>
      </c>
      <c r="Q108" s="17">
        <v>19.206313999999999</v>
      </c>
      <c r="R108" s="17">
        <v>19.336507999999998</v>
      </c>
      <c r="S108" s="17">
        <v>19.457132000000001</v>
      </c>
      <c r="T108" s="17">
        <v>19.565052000000001</v>
      </c>
      <c r="U108" s="17">
        <v>19.660489999999999</v>
      </c>
      <c r="V108" s="17">
        <v>19.743292</v>
      </c>
      <c r="W108" s="17">
        <v>19.814484</v>
      </c>
      <c r="X108" s="17">
        <v>19.874645000000001</v>
      </c>
      <c r="Y108" s="17">
        <v>19.926607000000001</v>
      </c>
      <c r="Z108" s="17">
        <v>19.974056000000001</v>
      </c>
      <c r="AA108" s="17">
        <v>20.018101000000001</v>
      </c>
      <c r="AB108" s="17">
        <v>20.059985999999999</v>
      </c>
      <c r="AC108" s="17">
        <v>20.100607</v>
      </c>
      <c r="AD108" s="17">
        <v>20.143962999999999</v>
      </c>
      <c r="AE108" s="17">
        <v>20.188488</v>
      </c>
      <c r="AF108" s="17">
        <v>20.233336999999999</v>
      </c>
      <c r="AG108" s="17">
        <v>20.277553999999999</v>
      </c>
      <c r="AH108" s="17">
        <v>20.320229999999999</v>
      </c>
      <c r="AI108" s="17">
        <v>20.360358999999999</v>
      </c>
      <c r="AJ108" s="17">
        <v>20.397614000000001</v>
      </c>
      <c r="AK108" s="17">
        <v>20.430675999999998</v>
      </c>
      <c r="AL108" s="7" t="s">
        <v>35</v>
      </c>
    </row>
    <row r="109" spans="1:38" ht="15" customHeight="1" x14ac:dyDescent="0.25">
      <c r="A109" s="46" t="s">
        <v>303</v>
      </c>
      <c r="B109" s="9" t="s">
        <v>167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7" t="s">
        <v>35</v>
      </c>
    </row>
    <row r="110" spans="1:38" ht="15" customHeight="1" x14ac:dyDescent="0.25">
      <c r="A110" s="46" t="s">
        <v>302</v>
      </c>
      <c r="B110" s="9" t="s">
        <v>235</v>
      </c>
      <c r="C110" s="17">
        <v>12.358357</v>
      </c>
      <c r="D110" s="17">
        <v>12.418386999999999</v>
      </c>
      <c r="E110" s="17">
        <v>12.583269</v>
      </c>
      <c r="F110" s="17">
        <v>12.746392999999999</v>
      </c>
      <c r="G110" s="17">
        <v>12.898908</v>
      </c>
      <c r="H110" s="17">
        <v>13.049134</v>
      </c>
      <c r="I110" s="17">
        <v>13.201290999999999</v>
      </c>
      <c r="J110" s="17">
        <v>13.359423</v>
      </c>
      <c r="K110" s="17">
        <v>13.525777</v>
      </c>
      <c r="L110" s="17">
        <v>13.702503999999999</v>
      </c>
      <c r="M110" s="17">
        <v>13.888247</v>
      </c>
      <c r="N110" s="17">
        <v>14.081813</v>
      </c>
      <c r="O110" s="17">
        <v>14.274136</v>
      </c>
      <c r="P110" s="17">
        <v>14.460837</v>
      </c>
      <c r="Q110" s="17">
        <v>14.641818000000001</v>
      </c>
      <c r="R110" s="17">
        <v>14.807641</v>
      </c>
      <c r="S110" s="17">
        <v>14.961637</v>
      </c>
      <c r="T110" s="17">
        <v>15.097524</v>
      </c>
      <c r="U110" s="17">
        <v>15.221780000000001</v>
      </c>
      <c r="V110" s="17">
        <v>15.330606</v>
      </c>
      <c r="W110" s="17">
        <v>15.425452999999999</v>
      </c>
      <c r="X110" s="17">
        <v>15.511903999999999</v>
      </c>
      <c r="Y110" s="17">
        <v>15.591557999999999</v>
      </c>
      <c r="Z110" s="17">
        <v>15.668949</v>
      </c>
      <c r="AA110" s="17">
        <v>15.73287</v>
      </c>
      <c r="AB110" s="17">
        <v>15.798691</v>
      </c>
      <c r="AC110" s="17">
        <v>15.854691000000001</v>
      </c>
      <c r="AD110" s="17">
        <v>15.900532</v>
      </c>
      <c r="AE110" s="17">
        <v>15.943541</v>
      </c>
      <c r="AF110" s="17">
        <v>15.986167</v>
      </c>
      <c r="AG110" s="17">
        <v>16.020904999999999</v>
      </c>
      <c r="AH110" s="17">
        <v>16.054818999999998</v>
      </c>
      <c r="AI110" s="17">
        <v>16.084589000000001</v>
      </c>
      <c r="AJ110" s="17">
        <v>16.112644</v>
      </c>
      <c r="AK110" s="17">
        <v>16.138611000000001</v>
      </c>
      <c r="AL110" s="7">
        <v>7.9719999999999999E-3</v>
      </c>
    </row>
    <row r="111" spans="1:38" ht="15" customHeight="1" x14ac:dyDescent="0.25">
      <c r="B111" s="6" t="s">
        <v>197</v>
      </c>
    </row>
    <row r="112" spans="1:38" ht="15" customHeight="1" x14ac:dyDescent="0.25">
      <c r="A112" s="46" t="s">
        <v>301</v>
      </c>
      <c r="B112" s="9" t="s">
        <v>183</v>
      </c>
      <c r="C112" s="17">
        <v>8.6502529999999993</v>
      </c>
      <c r="D112" s="17">
        <v>8.70397</v>
      </c>
      <c r="E112" s="17">
        <v>8.8125630000000008</v>
      </c>
      <c r="F112" s="17">
        <v>8.9228699999999996</v>
      </c>
      <c r="G112" s="17">
        <v>9.027946</v>
      </c>
      <c r="H112" s="17">
        <v>9.1572259999999996</v>
      </c>
      <c r="I112" s="17">
        <v>9.3018669999999997</v>
      </c>
      <c r="J112" s="17">
        <v>9.4599440000000001</v>
      </c>
      <c r="K112" s="17">
        <v>9.6249129999999994</v>
      </c>
      <c r="L112" s="17">
        <v>9.8025179999999992</v>
      </c>
      <c r="M112" s="17">
        <v>9.996632</v>
      </c>
      <c r="N112" s="17">
        <v>10.208258000000001</v>
      </c>
      <c r="O112" s="17">
        <v>10.42436</v>
      </c>
      <c r="P112" s="17">
        <v>10.653012</v>
      </c>
      <c r="Q112" s="17">
        <v>10.893044</v>
      </c>
      <c r="R112" s="17">
        <v>11.131197</v>
      </c>
      <c r="S112" s="17">
        <v>11.366685</v>
      </c>
      <c r="T112" s="17">
        <v>11.584483000000001</v>
      </c>
      <c r="U112" s="17">
        <v>11.780525000000001</v>
      </c>
      <c r="V112" s="17">
        <v>11.951306000000001</v>
      </c>
      <c r="W112" s="17">
        <v>12.101497</v>
      </c>
      <c r="X112" s="17">
        <v>12.234681999999999</v>
      </c>
      <c r="Y112" s="17">
        <v>12.354165</v>
      </c>
      <c r="Z112" s="17">
        <v>12.463031000000001</v>
      </c>
      <c r="AA112" s="17">
        <v>12.565367999999999</v>
      </c>
      <c r="AB112" s="17">
        <v>12.661282</v>
      </c>
      <c r="AC112" s="17">
        <v>12.734989000000001</v>
      </c>
      <c r="AD112" s="17">
        <v>12.791345</v>
      </c>
      <c r="AE112" s="17">
        <v>12.838380000000001</v>
      </c>
      <c r="AF112" s="17">
        <v>12.886082</v>
      </c>
      <c r="AG112" s="17">
        <v>12.923572999999999</v>
      </c>
      <c r="AH112" s="17">
        <v>12.950768</v>
      </c>
      <c r="AI112" s="17">
        <v>12.982025</v>
      </c>
      <c r="AJ112" s="17">
        <v>13.009081999999999</v>
      </c>
      <c r="AK112" s="17">
        <v>13.031366999999999</v>
      </c>
      <c r="AL112" s="7">
        <v>1.2305E-2</v>
      </c>
    </row>
    <row r="113" spans="1:38" ht="15" customHeight="1" x14ac:dyDescent="0.25">
      <c r="A113" s="46" t="s">
        <v>300</v>
      </c>
      <c r="B113" s="9" t="s">
        <v>181</v>
      </c>
      <c r="C113" s="17">
        <v>6.4243379999999997</v>
      </c>
      <c r="D113" s="17">
        <v>6.4569599999999996</v>
      </c>
      <c r="E113" s="17">
        <v>6.4991300000000001</v>
      </c>
      <c r="F113" s="17">
        <v>6.5445310000000001</v>
      </c>
      <c r="G113" s="17">
        <v>6.5901329999999998</v>
      </c>
      <c r="H113" s="17">
        <v>6.6479400000000002</v>
      </c>
      <c r="I113" s="17">
        <v>6.7145729999999997</v>
      </c>
      <c r="J113" s="17">
        <v>6.787153</v>
      </c>
      <c r="K113" s="17">
        <v>6.8609169999999997</v>
      </c>
      <c r="L113" s="17">
        <v>6.9416320000000002</v>
      </c>
      <c r="M113" s="17">
        <v>7.0273479999999999</v>
      </c>
      <c r="N113" s="17">
        <v>7.1235920000000004</v>
      </c>
      <c r="O113" s="17">
        <v>7.2244400000000004</v>
      </c>
      <c r="P113" s="17">
        <v>7.3272329999999997</v>
      </c>
      <c r="Q113" s="17">
        <v>7.4461250000000003</v>
      </c>
      <c r="R113" s="17">
        <v>7.5574139999999996</v>
      </c>
      <c r="S113" s="17">
        <v>7.6797560000000002</v>
      </c>
      <c r="T113" s="17">
        <v>7.801393</v>
      </c>
      <c r="U113" s="17">
        <v>7.9043289999999997</v>
      </c>
      <c r="V113" s="17">
        <v>8.0047440000000005</v>
      </c>
      <c r="W113" s="17">
        <v>8.0977540000000001</v>
      </c>
      <c r="X113" s="17">
        <v>8.1923519999999996</v>
      </c>
      <c r="Y113" s="17">
        <v>8.2673210000000008</v>
      </c>
      <c r="Z113" s="17">
        <v>8.3592849999999999</v>
      </c>
      <c r="AA113" s="17">
        <v>8.4396149999999999</v>
      </c>
      <c r="AB113" s="17">
        <v>8.5212319999999995</v>
      </c>
      <c r="AC113" s="17">
        <v>8.5870899999999999</v>
      </c>
      <c r="AD113" s="17">
        <v>8.6359469999999998</v>
      </c>
      <c r="AE113" s="17">
        <v>8.6889540000000007</v>
      </c>
      <c r="AF113" s="17">
        <v>8.7425829999999998</v>
      </c>
      <c r="AG113" s="17">
        <v>8.7930150000000005</v>
      </c>
      <c r="AH113" s="17">
        <v>8.835464</v>
      </c>
      <c r="AI113" s="17">
        <v>8.8815980000000003</v>
      </c>
      <c r="AJ113" s="17">
        <v>8.9227369999999997</v>
      </c>
      <c r="AK113" s="17">
        <v>8.9579050000000002</v>
      </c>
      <c r="AL113" s="7">
        <v>9.9699999999999997E-3</v>
      </c>
    </row>
    <row r="114" spans="1:38" ht="15" customHeight="1" x14ac:dyDescent="0.25">
      <c r="A114" s="46" t="s">
        <v>299</v>
      </c>
      <c r="B114" s="9" t="s">
        <v>179</v>
      </c>
      <c r="C114" s="17">
        <v>6.6305240000000003</v>
      </c>
      <c r="D114" s="17">
        <v>6.630185</v>
      </c>
      <c r="E114" s="17">
        <v>6.6791289999999996</v>
      </c>
      <c r="F114" s="17">
        <v>6.7345709999999999</v>
      </c>
      <c r="G114" s="17">
        <v>6.782216</v>
      </c>
      <c r="H114" s="17">
        <v>6.8580639999999997</v>
      </c>
      <c r="I114" s="17">
        <v>6.940868</v>
      </c>
      <c r="J114" s="17">
        <v>7.0316289999999997</v>
      </c>
      <c r="K114" s="17">
        <v>7.1290170000000002</v>
      </c>
      <c r="L114" s="17">
        <v>7.2356629999999997</v>
      </c>
      <c r="M114" s="17">
        <v>7.3591610000000003</v>
      </c>
      <c r="N114" s="17">
        <v>7.4921280000000001</v>
      </c>
      <c r="O114" s="17">
        <v>7.6425669999999997</v>
      </c>
      <c r="P114" s="17">
        <v>7.7956539999999999</v>
      </c>
      <c r="Q114" s="17">
        <v>7.9654150000000001</v>
      </c>
      <c r="R114" s="17">
        <v>8.1450879999999994</v>
      </c>
      <c r="S114" s="17">
        <v>8.2923329999999993</v>
      </c>
      <c r="T114" s="17">
        <v>8.4477829999999994</v>
      </c>
      <c r="U114" s="17">
        <v>8.6130180000000003</v>
      </c>
      <c r="V114" s="17">
        <v>8.7374480000000005</v>
      </c>
      <c r="W114" s="17">
        <v>8.8431339999999992</v>
      </c>
      <c r="X114" s="17">
        <v>8.9300460000000008</v>
      </c>
      <c r="Y114" s="17">
        <v>9.0009289999999993</v>
      </c>
      <c r="Z114" s="17">
        <v>9.0582700000000003</v>
      </c>
      <c r="AA114" s="17">
        <v>9.1045719999999992</v>
      </c>
      <c r="AB114" s="17">
        <v>9.1416070000000005</v>
      </c>
      <c r="AC114" s="17">
        <v>9.1712439999999997</v>
      </c>
      <c r="AD114" s="17">
        <v>9.1952909999999992</v>
      </c>
      <c r="AE114" s="17">
        <v>9.2150529999999993</v>
      </c>
      <c r="AF114" s="17">
        <v>9.2315769999999997</v>
      </c>
      <c r="AG114" s="17">
        <v>9.2457379999999993</v>
      </c>
      <c r="AH114" s="17">
        <v>9.2582369999999994</v>
      </c>
      <c r="AI114" s="17">
        <v>9.2695070000000008</v>
      </c>
      <c r="AJ114" s="17">
        <v>9.2797579999999993</v>
      </c>
      <c r="AK114" s="17">
        <v>9.2830300000000001</v>
      </c>
      <c r="AL114" s="7">
        <v>1.0251E-2</v>
      </c>
    </row>
    <row r="115" spans="1:38" ht="15" customHeight="1" x14ac:dyDescent="0.25">
      <c r="A115" s="46" t="s">
        <v>298</v>
      </c>
      <c r="B115" s="9" t="s">
        <v>177</v>
      </c>
      <c r="C115" s="17">
        <v>6.4157640000000002</v>
      </c>
      <c r="D115" s="17">
        <v>6.5058720000000001</v>
      </c>
      <c r="E115" s="17">
        <v>6.7323950000000004</v>
      </c>
      <c r="F115" s="17">
        <v>6.8288200000000003</v>
      </c>
      <c r="G115" s="17">
        <v>6.9000510000000004</v>
      </c>
      <c r="H115" s="17">
        <v>6.9886879999999998</v>
      </c>
      <c r="I115" s="17">
        <v>7.0802120000000004</v>
      </c>
      <c r="J115" s="17">
        <v>7.1771560000000001</v>
      </c>
      <c r="K115" s="17">
        <v>7.2780880000000003</v>
      </c>
      <c r="L115" s="17">
        <v>7.3884100000000004</v>
      </c>
      <c r="M115" s="17">
        <v>7.5094989999999999</v>
      </c>
      <c r="N115" s="17">
        <v>7.6422420000000004</v>
      </c>
      <c r="O115" s="17">
        <v>7.7746750000000002</v>
      </c>
      <c r="P115" s="17">
        <v>7.9158210000000002</v>
      </c>
      <c r="Q115" s="17">
        <v>8.0653989999999993</v>
      </c>
      <c r="R115" s="17">
        <v>8.2190060000000003</v>
      </c>
      <c r="S115" s="17">
        <v>8.3692080000000004</v>
      </c>
      <c r="T115" s="17">
        <v>8.5102010000000003</v>
      </c>
      <c r="U115" s="17">
        <v>8.6371819999999992</v>
      </c>
      <c r="V115" s="17">
        <v>8.7637839999999994</v>
      </c>
      <c r="W115" s="17">
        <v>8.8722519999999996</v>
      </c>
      <c r="X115" s="17">
        <v>8.9700489999999995</v>
      </c>
      <c r="Y115" s="17">
        <v>9.0501240000000003</v>
      </c>
      <c r="Z115" s="17">
        <v>9.112641</v>
      </c>
      <c r="AA115" s="17">
        <v>9.1776909999999994</v>
      </c>
      <c r="AB115" s="17">
        <v>9.2170450000000006</v>
      </c>
      <c r="AC115" s="17">
        <v>9.2658900000000006</v>
      </c>
      <c r="AD115" s="17">
        <v>9.3164680000000004</v>
      </c>
      <c r="AE115" s="17">
        <v>9.3489020000000007</v>
      </c>
      <c r="AF115" s="17">
        <v>9.3783359999999991</v>
      </c>
      <c r="AG115" s="17">
        <v>9.4082670000000004</v>
      </c>
      <c r="AH115" s="17">
        <v>9.4340119999999992</v>
      </c>
      <c r="AI115" s="17">
        <v>9.4616830000000007</v>
      </c>
      <c r="AJ115" s="17">
        <v>9.4872809999999994</v>
      </c>
      <c r="AK115" s="17">
        <v>9.5021109999999993</v>
      </c>
      <c r="AL115" s="7">
        <v>1.1545E-2</v>
      </c>
    </row>
    <row r="116" spans="1:38" ht="15" customHeight="1" x14ac:dyDescent="0.25">
      <c r="A116" s="46" t="s">
        <v>297</v>
      </c>
      <c r="B116" s="9" t="s">
        <v>175</v>
      </c>
      <c r="C116" s="17">
        <v>7.0611179999999996</v>
      </c>
      <c r="D116" s="17">
        <v>7.0268259999999998</v>
      </c>
      <c r="E116" s="17">
        <v>7.0209070000000002</v>
      </c>
      <c r="F116" s="17">
        <v>7.020251</v>
      </c>
      <c r="G116" s="17">
        <v>7.0254570000000003</v>
      </c>
      <c r="H116" s="17">
        <v>7.0667330000000002</v>
      </c>
      <c r="I116" s="17">
        <v>7.1207079999999996</v>
      </c>
      <c r="J116" s="17">
        <v>7.1845169999999996</v>
      </c>
      <c r="K116" s="17">
        <v>7.2559389999999997</v>
      </c>
      <c r="L116" s="17">
        <v>7.3394320000000004</v>
      </c>
      <c r="M116" s="17">
        <v>7.4232519999999997</v>
      </c>
      <c r="N116" s="17">
        <v>7.5342070000000003</v>
      </c>
      <c r="O116" s="17">
        <v>7.6473899999999997</v>
      </c>
      <c r="P116" s="17">
        <v>7.7713450000000002</v>
      </c>
      <c r="Q116" s="17">
        <v>7.9010740000000004</v>
      </c>
      <c r="R116" s="17">
        <v>8.0353100000000008</v>
      </c>
      <c r="S116" s="17">
        <v>8.1653979999999997</v>
      </c>
      <c r="T116" s="17">
        <v>8.2835660000000004</v>
      </c>
      <c r="U116" s="17">
        <v>8.3855299999999993</v>
      </c>
      <c r="V116" s="17">
        <v>8.4775240000000007</v>
      </c>
      <c r="W116" s="17">
        <v>8.5597999999999992</v>
      </c>
      <c r="X116" s="17">
        <v>8.6335119999999996</v>
      </c>
      <c r="Y116" s="17">
        <v>8.7000209999999996</v>
      </c>
      <c r="Z116" s="17">
        <v>8.7756329999999991</v>
      </c>
      <c r="AA116" s="17">
        <v>8.8106849999999994</v>
      </c>
      <c r="AB116" s="17">
        <v>8.8593170000000008</v>
      </c>
      <c r="AC116" s="17">
        <v>8.908353</v>
      </c>
      <c r="AD116" s="17">
        <v>8.9500360000000008</v>
      </c>
      <c r="AE116" s="17">
        <v>8.989236</v>
      </c>
      <c r="AF116" s="17">
        <v>9.0240989999999996</v>
      </c>
      <c r="AG116" s="17">
        <v>9.0551349999999999</v>
      </c>
      <c r="AH116" s="17">
        <v>9.0807090000000006</v>
      </c>
      <c r="AI116" s="17">
        <v>9.1118030000000001</v>
      </c>
      <c r="AJ116" s="17">
        <v>9.1400380000000006</v>
      </c>
      <c r="AK116" s="17">
        <v>9.1644140000000007</v>
      </c>
      <c r="AL116" s="7">
        <v>8.0809999999999996E-3</v>
      </c>
    </row>
    <row r="117" spans="1:38" ht="15" customHeight="1" x14ac:dyDescent="0.25">
      <c r="A117" s="46" t="s">
        <v>296</v>
      </c>
      <c r="B117" s="9" t="s">
        <v>173</v>
      </c>
      <c r="C117" s="17">
        <v>0</v>
      </c>
      <c r="D117" s="17">
        <v>0</v>
      </c>
      <c r="E117" s="17">
        <v>16.863292999999999</v>
      </c>
      <c r="F117" s="17">
        <v>16.954176</v>
      </c>
      <c r="G117" s="17">
        <v>17.002967999999999</v>
      </c>
      <c r="H117" s="17">
        <v>17.167449999999999</v>
      </c>
      <c r="I117" s="17">
        <v>17.325589999999998</v>
      </c>
      <c r="J117" s="17">
        <v>17.490615999999999</v>
      </c>
      <c r="K117" s="17">
        <v>17.671634999999998</v>
      </c>
      <c r="L117" s="17">
        <v>17.881606999999999</v>
      </c>
      <c r="M117" s="17">
        <v>18.127355999999999</v>
      </c>
      <c r="N117" s="17">
        <v>18.405951999999999</v>
      </c>
      <c r="O117" s="17">
        <v>18.680724999999999</v>
      </c>
      <c r="P117" s="17">
        <v>18.984772</v>
      </c>
      <c r="Q117" s="17">
        <v>19.302423000000001</v>
      </c>
      <c r="R117" s="17">
        <v>19.623761999999999</v>
      </c>
      <c r="S117" s="17">
        <v>19.933949999999999</v>
      </c>
      <c r="T117" s="17">
        <v>20.211271</v>
      </c>
      <c r="U117" s="17">
        <v>20.456205000000001</v>
      </c>
      <c r="V117" s="17">
        <v>20.670020999999998</v>
      </c>
      <c r="W117" s="17">
        <v>20.854816</v>
      </c>
      <c r="X117" s="17">
        <v>21.024494000000001</v>
      </c>
      <c r="Y117" s="17">
        <v>21.172184000000001</v>
      </c>
      <c r="Z117" s="17">
        <v>21.301397000000001</v>
      </c>
      <c r="AA117" s="17">
        <v>21.413328</v>
      </c>
      <c r="AB117" s="17">
        <v>21.512101999999999</v>
      </c>
      <c r="AC117" s="17">
        <v>21.598682</v>
      </c>
      <c r="AD117" s="17">
        <v>21.673977000000001</v>
      </c>
      <c r="AE117" s="17">
        <v>21.739706000000002</v>
      </c>
      <c r="AF117" s="17">
        <v>21.797304</v>
      </c>
      <c r="AG117" s="17">
        <v>21.848085000000001</v>
      </c>
      <c r="AH117" s="17">
        <v>21.894134999999999</v>
      </c>
      <c r="AI117" s="17">
        <v>21.935181</v>
      </c>
      <c r="AJ117" s="17">
        <v>21.971616999999998</v>
      </c>
      <c r="AK117" s="17">
        <v>22.058261999999999</v>
      </c>
      <c r="AL117" s="7" t="s">
        <v>35</v>
      </c>
    </row>
    <row r="118" spans="1:38" ht="15" customHeight="1" x14ac:dyDescent="0.25">
      <c r="A118" s="46" t="s">
        <v>295</v>
      </c>
      <c r="B118" s="9" t="s">
        <v>171</v>
      </c>
      <c r="C118" s="17">
        <v>0</v>
      </c>
      <c r="D118" s="17">
        <v>0</v>
      </c>
      <c r="E118" s="17">
        <v>14.149508000000001</v>
      </c>
      <c r="F118" s="17">
        <v>14.305655</v>
      </c>
      <c r="G118" s="17">
        <v>14.399661</v>
      </c>
      <c r="H118" s="17">
        <v>14.593666000000001</v>
      </c>
      <c r="I118" s="17">
        <v>14.804119</v>
      </c>
      <c r="J118" s="17">
        <v>15.040696000000001</v>
      </c>
      <c r="K118" s="17">
        <v>15.281962999999999</v>
      </c>
      <c r="L118" s="17">
        <v>15.536899999999999</v>
      </c>
      <c r="M118" s="17">
        <v>15.812608000000001</v>
      </c>
      <c r="N118" s="17">
        <v>16.117038999999998</v>
      </c>
      <c r="O118" s="17">
        <v>16.404886000000001</v>
      </c>
      <c r="P118" s="17">
        <v>16.712494</v>
      </c>
      <c r="Q118" s="17">
        <v>17.027781000000001</v>
      </c>
      <c r="R118" s="17">
        <v>17.342473999999999</v>
      </c>
      <c r="S118" s="17">
        <v>17.642289999999999</v>
      </c>
      <c r="T118" s="17">
        <v>17.913498000000001</v>
      </c>
      <c r="U118" s="17">
        <v>18.158604</v>
      </c>
      <c r="V118" s="17">
        <v>18.376024000000001</v>
      </c>
      <c r="W118" s="17">
        <v>18.569353</v>
      </c>
      <c r="X118" s="17">
        <v>18.751546999999999</v>
      </c>
      <c r="Y118" s="17">
        <v>18.911797</v>
      </c>
      <c r="Z118" s="17">
        <v>19.05349</v>
      </c>
      <c r="AA118" s="17">
        <v>19.177237000000002</v>
      </c>
      <c r="AB118" s="17">
        <v>19.286874999999998</v>
      </c>
      <c r="AC118" s="17">
        <v>19.382988000000001</v>
      </c>
      <c r="AD118" s="17">
        <v>19.466753000000001</v>
      </c>
      <c r="AE118" s="17">
        <v>19.540028</v>
      </c>
      <c r="AF118" s="17">
        <v>19.604375999999998</v>
      </c>
      <c r="AG118" s="17">
        <v>19.660965000000001</v>
      </c>
      <c r="AH118" s="17">
        <v>19.712226999999999</v>
      </c>
      <c r="AI118" s="17">
        <v>19.757847000000002</v>
      </c>
      <c r="AJ118" s="17">
        <v>19.798237</v>
      </c>
      <c r="AK118" s="17">
        <v>19.883026000000001</v>
      </c>
      <c r="AL118" s="7" t="s">
        <v>35</v>
      </c>
    </row>
    <row r="119" spans="1:38" ht="15" customHeight="1" x14ac:dyDescent="0.25">
      <c r="A119" s="46" t="s">
        <v>294</v>
      </c>
      <c r="B119" s="9" t="s">
        <v>169</v>
      </c>
      <c r="C119" s="17">
        <v>0</v>
      </c>
      <c r="D119" s="17">
        <v>0</v>
      </c>
      <c r="E119" s="17">
        <v>10.300153</v>
      </c>
      <c r="F119" s="17">
        <v>10.36065</v>
      </c>
      <c r="G119" s="17">
        <v>10.399666</v>
      </c>
      <c r="H119" s="17">
        <v>10.515495</v>
      </c>
      <c r="I119" s="17">
        <v>10.637994000000001</v>
      </c>
      <c r="J119" s="17">
        <v>10.773498999999999</v>
      </c>
      <c r="K119" s="17">
        <v>10.920206</v>
      </c>
      <c r="L119" s="17">
        <v>11.086762999999999</v>
      </c>
      <c r="M119" s="17">
        <v>11.275015</v>
      </c>
      <c r="N119" s="17">
        <v>11.487116</v>
      </c>
      <c r="O119" s="17">
        <v>11.690633</v>
      </c>
      <c r="P119" s="17">
        <v>11.909515000000001</v>
      </c>
      <c r="Q119" s="17">
        <v>12.133357999999999</v>
      </c>
      <c r="R119" s="17">
        <v>12.356946000000001</v>
      </c>
      <c r="S119" s="17">
        <v>12.57141</v>
      </c>
      <c r="T119" s="17">
        <v>12.766646</v>
      </c>
      <c r="U119" s="17">
        <v>12.939717999999999</v>
      </c>
      <c r="V119" s="17">
        <v>13.090919</v>
      </c>
      <c r="W119" s="17">
        <v>13.221593</v>
      </c>
      <c r="X119" s="17">
        <v>13.342150999999999</v>
      </c>
      <c r="Y119" s="17">
        <v>13.447271000000001</v>
      </c>
      <c r="Z119" s="17">
        <v>13.539369000000001</v>
      </c>
      <c r="AA119" s="17">
        <v>13.619329</v>
      </c>
      <c r="AB119" s="17">
        <v>13.689981</v>
      </c>
      <c r="AC119" s="17">
        <v>13.751905000000001</v>
      </c>
      <c r="AD119" s="17">
        <v>13.805804</v>
      </c>
      <c r="AE119" s="17">
        <v>13.852876999999999</v>
      </c>
      <c r="AF119" s="17">
        <v>13.894211</v>
      </c>
      <c r="AG119" s="17">
        <v>13.930597000000001</v>
      </c>
      <c r="AH119" s="17">
        <v>13.963685</v>
      </c>
      <c r="AI119" s="17">
        <v>13.993230000000001</v>
      </c>
      <c r="AJ119" s="17">
        <v>14.019536</v>
      </c>
      <c r="AK119" s="17">
        <v>14.077634</v>
      </c>
      <c r="AL119" s="7" t="s">
        <v>35</v>
      </c>
    </row>
    <row r="120" spans="1:38" ht="15" customHeight="1" x14ac:dyDescent="0.25">
      <c r="A120" s="46" t="s">
        <v>293</v>
      </c>
      <c r="B120" s="9" t="s">
        <v>167</v>
      </c>
      <c r="C120" s="17">
        <v>0</v>
      </c>
      <c r="D120" s="17">
        <v>0</v>
      </c>
      <c r="E120" s="17">
        <v>11.550198</v>
      </c>
      <c r="F120" s="17">
        <v>11.550198999999999</v>
      </c>
      <c r="G120" s="17">
        <v>11.5502</v>
      </c>
      <c r="H120" s="17">
        <v>11.550198999999999</v>
      </c>
      <c r="I120" s="17">
        <v>11.5502</v>
      </c>
      <c r="J120" s="17">
        <v>11.5502</v>
      </c>
      <c r="K120" s="17">
        <v>11.550200999999999</v>
      </c>
      <c r="L120" s="17">
        <v>11.550198999999999</v>
      </c>
      <c r="M120" s="17">
        <v>11.550198</v>
      </c>
      <c r="N120" s="17">
        <v>11.550198</v>
      </c>
      <c r="O120" s="17">
        <v>11.5502</v>
      </c>
      <c r="P120" s="17">
        <v>11.550198</v>
      </c>
      <c r="Q120" s="17">
        <v>11.550198999999999</v>
      </c>
      <c r="R120" s="17">
        <v>11.5502</v>
      </c>
      <c r="S120" s="17">
        <v>11.5502</v>
      </c>
      <c r="T120" s="17">
        <v>11.550198999999999</v>
      </c>
      <c r="U120" s="17">
        <v>11.550198999999999</v>
      </c>
      <c r="V120" s="17">
        <v>11.550198999999999</v>
      </c>
      <c r="W120" s="17">
        <v>11.550198</v>
      </c>
      <c r="X120" s="17">
        <v>11.550200999999999</v>
      </c>
      <c r="Y120" s="17">
        <v>11.550198</v>
      </c>
      <c r="Z120" s="17">
        <v>11.5502</v>
      </c>
      <c r="AA120" s="17">
        <v>11.5502</v>
      </c>
      <c r="AB120" s="17">
        <v>11.550197000000001</v>
      </c>
      <c r="AC120" s="17">
        <v>11.550198</v>
      </c>
      <c r="AD120" s="17">
        <v>11.5502</v>
      </c>
      <c r="AE120" s="17">
        <v>11.550197000000001</v>
      </c>
      <c r="AF120" s="17">
        <v>11.5502</v>
      </c>
      <c r="AG120" s="17">
        <v>11.550198999999999</v>
      </c>
      <c r="AH120" s="17">
        <v>11.550198</v>
      </c>
      <c r="AI120" s="17">
        <v>11.5502</v>
      </c>
      <c r="AJ120" s="17">
        <v>11.550202000000001</v>
      </c>
      <c r="AK120" s="17">
        <v>11.578538</v>
      </c>
      <c r="AL120" s="7" t="s">
        <v>35</v>
      </c>
    </row>
    <row r="121" spans="1:38" ht="15" customHeight="1" x14ac:dyDescent="0.25">
      <c r="A121" s="46" t="s">
        <v>292</v>
      </c>
      <c r="B121" s="9" t="s">
        <v>224</v>
      </c>
      <c r="C121" s="17">
        <v>7.8218160000000001</v>
      </c>
      <c r="D121" s="17">
        <v>7.882028</v>
      </c>
      <c r="E121" s="17">
        <v>7.9832689999999999</v>
      </c>
      <c r="F121" s="17">
        <v>8.0888749999999998</v>
      </c>
      <c r="G121" s="17">
        <v>8.1924299999999999</v>
      </c>
      <c r="H121" s="17">
        <v>8.3167369999999998</v>
      </c>
      <c r="I121" s="17">
        <v>8.4557079999999996</v>
      </c>
      <c r="J121" s="17">
        <v>8.6060719999999993</v>
      </c>
      <c r="K121" s="17">
        <v>8.7572460000000003</v>
      </c>
      <c r="L121" s="17">
        <v>8.9214179999999992</v>
      </c>
      <c r="M121" s="17">
        <v>9.0968800000000005</v>
      </c>
      <c r="N121" s="17">
        <v>9.2898549999999993</v>
      </c>
      <c r="O121" s="17">
        <v>9.4884090000000008</v>
      </c>
      <c r="P121" s="17">
        <v>9.6929180000000006</v>
      </c>
      <c r="Q121" s="17">
        <v>9.9176310000000001</v>
      </c>
      <c r="R121" s="17">
        <v>10.132303</v>
      </c>
      <c r="S121" s="17">
        <v>10.354517</v>
      </c>
      <c r="T121" s="17">
        <v>10.565807</v>
      </c>
      <c r="U121" s="17">
        <v>10.751459000000001</v>
      </c>
      <c r="V121" s="17">
        <v>10.919905</v>
      </c>
      <c r="W121" s="17">
        <v>11.070138999999999</v>
      </c>
      <c r="X121" s="17">
        <v>11.210485</v>
      </c>
      <c r="Y121" s="17">
        <v>11.328666</v>
      </c>
      <c r="Z121" s="17">
        <v>11.450369999999999</v>
      </c>
      <c r="AA121" s="17">
        <v>11.560397</v>
      </c>
      <c r="AB121" s="17">
        <v>11.666631000000001</v>
      </c>
      <c r="AC121" s="17">
        <v>11.750579</v>
      </c>
      <c r="AD121" s="17">
        <v>11.814655</v>
      </c>
      <c r="AE121" s="17">
        <v>11.874945</v>
      </c>
      <c r="AF121" s="17">
        <v>11.935534000000001</v>
      </c>
      <c r="AG121" s="17">
        <v>11.988108</v>
      </c>
      <c r="AH121" s="17">
        <v>12.030488</v>
      </c>
      <c r="AI121" s="17">
        <v>12.077446999999999</v>
      </c>
      <c r="AJ121" s="17">
        <v>12.119375</v>
      </c>
      <c r="AK121" s="17">
        <v>12.155658000000001</v>
      </c>
      <c r="AL121" s="7">
        <v>1.3214E-2</v>
      </c>
    </row>
    <row r="122" spans="1:38" ht="15" customHeight="1" x14ac:dyDescent="0.25">
      <c r="B122" s="6" t="s">
        <v>185</v>
      </c>
    </row>
    <row r="123" spans="1:38" ht="15" customHeight="1" x14ac:dyDescent="0.25">
      <c r="A123" s="46" t="s">
        <v>291</v>
      </c>
      <c r="B123" s="9" t="s">
        <v>183</v>
      </c>
      <c r="C123" s="17">
        <v>6.0723190000000002</v>
      </c>
      <c r="D123" s="17">
        <v>6.1323119999999998</v>
      </c>
      <c r="E123" s="17">
        <v>6.2140659999999999</v>
      </c>
      <c r="F123" s="17">
        <v>6.2991539999999997</v>
      </c>
      <c r="G123" s="17">
        <v>6.3822640000000002</v>
      </c>
      <c r="H123" s="17">
        <v>6.46197</v>
      </c>
      <c r="I123" s="17">
        <v>6.5459889999999996</v>
      </c>
      <c r="J123" s="17">
        <v>6.6325419999999999</v>
      </c>
      <c r="K123" s="17">
        <v>6.7245790000000003</v>
      </c>
      <c r="L123" s="17">
        <v>6.8244879999999997</v>
      </c>
      <c r="M123" s="17">
        <v>6.9367939999999999</v>
      </c>
      <c r="N123" s="17">
        <v>7.0632630000000001</v>
      </c>
      <c r="O123" s="17">
        <v>7.1974539999999996</v>
      </c>
      <c r="P123" s="17">
        <v>7.33873</v>
      </c>
      <c r="Q123" s="17">
        <v>7.480569</v>
      </c>
      <c r="R123" s="17">
        <v>7.6196219999999997</v>
      </c>
      <c r="S123" s="17">
        <v>7.7503570000000002</v>
      </c>
      <c r="T123" s="17">
        <v>7.8706829999999997</v>
      </c>
      <c r="U123" s="17">
        <v>7.9766260000000004</v>
      </c>
      <c r="V123" s="17">
        <v>8.0665890000000005</v>
      </c>
      <c r="W123" s="17">
        <v>8.1459069999999993</v>
      </c>
      <c r="X123" s="17">
        <v>8.2126269999999995</v>
      </c>
      <c r="Y123" s="17">
        <v>8.2732349999999997</v>
      </c>
      <c r="Z123" s="17">
        <v>8.3239199999999993</v>
      </c>
      <c r="AA123" s="17">
        <v>8.3799060000000001</v>
      </c>
      <c r="AB123" s="17">
        <v>8.4194189999999995</v>
      </c>
      <c r="AC123" s="17">
        <v>8.4548170000000002</v>
      </c>
      <c r="AD123" s="17">
        <v>8.4824269999999995</v>
      </c>
      <c r="AE123" s="17">
        <v>8.5036559999999994</v>
      </c>
      <c r="AF123" s="17">
        <v>8.5249539999999993</v>
      </c>
      <c r="AG123" s="17">
        <v>8.5444230000000001</v>
      </c>
      <c r="AH123" s="17">
        <v>8.5601959999999995</v>
      </c>
      <c r="AI123" s="17">
        <v>8.577496</v>
      </c>
      <c r="AJ123" s="17">
        <v>8.5924859999999992</v>
      </c>
      <c r="AK123" s="17">
        <v>8.6048340000000003</v>
      </c>
      <c r="AL123" s="7">
        <v>1.0318000000000001E-2</v>
      </c>
    </row>
    <row r="124" spans="1:38" ht="15" customHeight="1" x14ac:dyDescent="0.25">
      <c r="A124" s="46" t="s">
        <v>290</v>
      </c>
      <c r="B124" s="9" t="s">
        <v>181</v>
      </c>
      <c r="C124" s="17">
        <v>5.3368909999999996</v>
      </c>
      <c r="D124" s="17">
        <v>5.3530819999999997</v>
      </c>
      <c r="E124" s="17">
        <v>5.3879419999999998</v>
      </c>
      <c r="F124" s="17">
        <v>5.4293820000000004</v>
      </c>
      <c r="G124" s="17">
        <v>5.474958</v>
      </c>
      <c r="H124" s="17">
        <v>5.5256400000000001</v>
      </c>
      <c r="I124" s="17">
        <v>5.5778939999999997</v>
      </c>
      <c r="J124" s="17">
        <v>5.6340579999999996</v>
      </c>
      <c r="K124" s="17">
        <v>5.6944569999999999</v>
      </c>
      <c r="L124" s="17">
        <v>5.7530960000000002</v>
      </c>
      <c r="M124" s="17">
        <v>5.8093170000000001</v>
      </c>
      <c r="N124" s="17">
        <v>5.865081</v>
      </c>
      <c r="O124" s="17">
        <v>5.9262800000000002</v>
      </c>
      <c r="P124" s="17">
        <v>5.9832340000000004</v>
      </c>
      <c r="Q124" s="17">
        <v>6.0472380000000001</v>
      </c>
      <c r="R124" s="17">
        <v>6.1134899999999996</v>
      </c>
      <c r="S124" s="17">
        <v>6.1797849999999999</v>
      </c>
      <c r="T124" s="17">
        <v>6.248977</v>
      </c>
      <c r="U124" s="17">
        <v>6.3120409999999998</v>
      </c>
      <c r="V124" s="17">
        <v>6.3913589999999996</v>
      </c>
      <c r="W124" s="17">
        <v>6.4650780000000001</v>
      </c>
      <c r="X124" s="17">
        <v>6.5305270000000002</v>
      </c>
      <c r="Y124" s="17">
        <v>6.5951849999999999</v>
      </c>
      <c r="Z124" s="17">
        <v>6.6694820000000004</v>
      </c>
      <c r="AA124" s="17">
        <v>6.7297640000000003</v>
      </c>
      <c r="AB124" s="17">
        <v>6.8023559999999996</v>
      </c>
      <c r="AC124" s="17">
        <v>6.8821269999999997</v>
      </c>
      <c r="AD124" s="17">
        <v>6.9413349999999996</v>
      </c>
      <c r="AE124" s="17">
        <v>6.9930260000000004</v>
      </c>
      <c r="AF124" s="17">
        <v>7.0388219999999997</v>
      </c>
      <c r="AG124" s="17">
        <v>7.0831270000000002</v>
      </c>
      <c r="AH124" s="17">
        <v>7.0931600000000001</v>
      </c>
      <c r="AI124" s="17">
        <v>7.1410020000000003</v>
      </c>
      <c r="AJ124" s="17">
        <v>7.1875669999999996</v>
      </c>
      <c r="AK124" s="17">
        <v>7.2305780000000004</v>
      </c>
      <c r="AL124" s="7">
        <v>9.1520000000000004E-3</v>
      </c>
    </row>
    <row r="125" spans="1:38" ht="15" customHeight="1" x14ac:dyDescent="0.25">
      <c r="A125" s="46" t="s">
        <v>289</v>
      </c>
      <c r="B125" s="9" t="s">
        <v>179</v>
      </c>
      <c r="C125" s="17">
        <v>5.7421550000000003</v>
      </c>
      <c r="D125" s="17">
        <v>5.7228190000000003</v>
      </c>
      <c r="E125" s="17">
        <v>5.8132109999999999</v>
      </c>
      <c r="F125" s="17">
        <v>5.8414140000000003</v>
      </c>
      <c r="G125" s="17">
        <v>5.8657190000000003</v>
      </c>
      <c r="H125" s="17">
        <v>5.8956580000000001</v>
      </c>
      <c r="I125" s="17">
        <v>5.9303660000000002</v>
      </c>
      <c r="J125" s="17">
        <v>5.9702719999999996</v>
      </c>
      <c r="K125" s="17">
        <v>6.020143</v>
      </c>
      <c r="L125" s="17">
        <v>6.074757</v>
      </c>
      <c r="M125" s="17">
        <v>6.1392350000000002</v>
      </c>
      <c r="N125" s="17">
        <v>6.2102069999999996</v>
      </c>
      <c r="O125" s="17">
        <v>6.3026470000000003</v>
      </c>
      <c r="P125" s="17">
        <v>6.3927019999999999</v>
      </c>
      <c r="Q125" s="17">
        <v>6.4810879999999997</v>
      </c>
      <c r="R125" s="17">
        <v>6.6072699999999998</v>
      </c>
      <c r="S125" s="17">
        <v>6.6952059999999998</v>
      </c>
      <c r="T125" s="17">
        <v>6.7695290000000004</v>
      </c>
      <c r="U125" s="17">
        <v>6.8314029999999999</v>
      </c>
      <c r="V125" s="17">
        <v>6.8829159999999998</v>
      </c>
      <c r="W125" s="17">
        <v>6.9264659999999996</v>
      </c>
      <c r="X125" s="17">
        <v>6.9612160000000003</v>
      </c>
      <c r="Y125" s="17">
        <v>6.9883119999999996</v>
      </c>
      <c r="Z125" s="17">
        <v>7.0098799999999999</v>
      </c>
      <c r="AA125" s="17">
        <v>7.0273760000000003</v>
      </c>
      <c r="AB125" s="17">
        <v>7.0415400000000004</v>
      </c>
      <c r="AC125" s="17">
        <v>7.0531379999999997</v>
      </c>
      <c r="AD125" s="17">
        <v>7.0628900000000003</v>
      </c>
      <c r="AE125" s="17">
        <v>7.0713299999999997</v>
      </c>
      <c r="AF125" s="17">
        <v>7.078881</v>
      </c>
      <c r="AG125" s="17">
        <v>7.0850819999999999</v>
      </c>
      <c r="AH125" s="17">
        <v>7.0920009999999998</v>
      </c>
      <c r="AI125" s="17">
        <v>7.0994460000000004</v>
      </c>
      <c r="AJ125" s="17">
        <v>7.1068980000000002</v>
      </c>
      <c r="AK125" s="17">
        <v>7.1114870000000003</v>
      </c>
      <c r="AL125" s="7">
        <v>6.6049999999999998E-3</v>
      </c>
    </row>
    <row r="126" spans="1:38" ht="15" customHeight="1" x14ac:dyDescent="0.25">
      <c r="A126" s="46" t="s">
        <v>288</v>
      </c>
      <c r="B126" s="9" t="s">
        <v>177</v>
      </c>
      <c r="C126" s="17">
        <v>5.8189479999999998</v>
      </c>
      <c r="D126" s="17">
        <v>5.9019839999999997</v>
      </c>
      <c r="E126" s="17">
        <v>5.9961370000000001</v>
      </c>
      <c r="F126" s="17">
        <v>6.0779860000000001</v>
      </c>
      <c r="G126" s="17">
        <v>6.1486580000000002</v>
      </c>
      <c r="H126" s="17">
        <v>6.2203850000000003</v>
      </c>
      <c r="I126" s="17">
        <v>6.2950220000000003</v>
      </c>
      <c r="J126" s="17">
        <v>6.3732819999999997</v>
      </c>
      <c r="K126" s="17">
        <v>6.4589509999999999</v>
      </c>
      <c r="L126" s="17">
        <v>6.5552840000000003</v>
      </c>
      <c r="M126" s="17">
        <v>6.6660300000000001</v>
      </c>
      <c r="N126" s="17">
        <v>6.7936180000000004</v>
      </c>
      <c r="O126" s="17">
        <v>6.9305269999999997</v>
      </c>
      <c r="P126" s="17">
        <v>7.0804270000000002</v>
      </c>
      <c r="Q126" s="17">
        <v>7.2371359999999996</v>
      </c>
      <c r="R126" s="17">
        <v>7.3956949999999999</v>
      </c>
      <c r="S126" s="17">
        <v>7.5489709999999999</v>
      </c>
      <c r="T126" s="17">
        <v>7.6874609999999999</v>
      </c>
      <c r="U126" s="17">
        <v>7.8096709999999998</v>
      </c>
      <c r="V126" s="17">
        <v>7.9157270000000004</v>
      </c>
      <c r="W126" s="17">
        <v>8.0052970000000006</v>
      </c>
      <c r="X126" s="17">
        <v>8.0805749999999996</v>
      </c>
      <c r="Y126" s="17">
        <v>8.1416559999999993</v>
      </c>
      <c r="Z126" s="17">
        <v>8.1906780000000001</v>
      </c>
      <c r="AA126" s="17">
        <v>8.2303230000000003</v>
      </c>
      <c r="AB126" s="17">
        <v>8.2620050000000003</v>
      </c>
      <c r="AC126" s="17">
        <v>8.2892480000000006</v>
      </c>
      <c r="AD126" s="17">
        <v>8.3098399999999994</v>
      </c>
      <c r="AE126" s="17">
        <v>8.3257119999999993</v>
      </c>
      <c r="AF126" s="17">
        <v>8.3406669999999998</v>
      </c>
      <c r="AG126" s="17">
        <v>8.3508849999999999</v>
      </c>
      <c r="AH126" s="17">
        <v>8.3604280000000006</v>
      </c>
      <c r="AI126" s="17">
        <v>8.3696090000000005</v>
      </c>
      <c r="AJ126" s="17">
        <v>8.3759929999999994</v>
      </c>
      <c r="AK126" s="17">
        <v>8.3799449999999993</v>
      </c>
      <c r="AL126" s="7">
        <v>1.0678999999999999E-2</v>
      </c>
    </row>
    <row r="127" spans="1:38" ht="15" customHeight="1" x14ac:dyDescent="0.25">
      <c r="A127" s="46" t="s">
        <v>287</v>
      </c>
      <c r="B127" s="9" t="s">
        <v>175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7" t="s">
        <v>35</v>
      </c>
    </row>
    <row r="128" spans="1:38" ht="15" customHeight="1" x14ac:dyDescent="0.25">
      <c r="A128" s="46" t="s">
        <v>286</v>
      </c>
      <c r="B128" s="9" t="s">
        <v>173</v>
      </c>
      <c r="C128" s="17">
        <v>0</v>
      </c>
      <c r="D128" s="17">
        <v>0</v>
      </c>
      <c r="E128" s="17">
        <v>7.9591010000000004</v>
      </c>
      <c r="F128" s="17">
        <v>9.6603200000000005</v>
      </c>
      <c r="G128" s="17">
        <v>10.357908</v>
      </c>
      <c r="H128" s="17">
        <v>10.774031000000001</v>
      </c>
      <c r="I128" s="17">
        <v>11.075124000000001</v>
      </c>
      <c r="J128" s="17">
        <v>11.309361000000001</v>
      </c>
      <c r="K128" s="17">
        <v>11.514137</v>
      </c>
      <c r="L128" s="17">
        <v>11.707062000000001</v>
      </c>
      <c r="M128" s="17">
        <v>11.902011999999999</v>
      </c>
      <c r="N128" s="17">
        <v>12.105114</v>
      </c>
      <c r="O128" s="17">
        <v>12.302618000000001</v>
      </c>
      <c r="P128" s="17">
        <v>12.50925</v>
      </c>
      <c r="Q128" s="17">
        <v>12.720981</v>
      </c>
      <c r="R128" s="17">
        <v>12.934932999999999</v>
      </c>
      <c r="S128" s="17">
        <v>13.143233</v>
      </c>
      <c r="T128" s="17">
        <v>13.335965</v>
      </c>
      <c r="U128" s="17">
        <v>13.510819</v>
      </c>
      <c r="V128" s="17">
        <v>13.665305</v>
      </c>
      <c r="W128" s="17">
        <v>13.796117000000001</v>
      </c>
      <c r="X128" s="17">
        <v>13.923546999999999</v>
      </c>
      <c r="Y128" s="17">
        <v>14.042704000000001</v>
      </c>
      <c r="Z128" s="17">
        <v>14.141019</v>
      </c>
      <c r="AA128" s="17">
        <v>14.209955000000001</v>
      </c>
      <c r="AB128" s="17">
        <v>14.273584</v>
      </c>
      <c r="AC128" s="17">
        <v>14.326363000000001</v>
      </c>
      <c r="AD128" s="17">
        <v>14.37018</v>
      </c>
      <c r="AE128" s="17">
        <v>14.40593</v>
      </c>
      <c r="AF128" s="17">
        <v>14.435131999999999</v>
      </c>
      <c r="AG128" s="17">
        <v>14.45904</v>
      </c>
      <c r="AH128" s="17">
        <v>14.479105000000001</v>
      </c>
      <c r="AI128" s="17">
        <v>14.496198</v>
      </c>
      <c r="AJ128" s="17">
        <v>14.510789000000001</v>
      </c>
      <c r="AK128" s="17">
        <v>14.553485</v>
      </c>
      <c r="AL128" s="7" t="s">
        <v>35</v>
      </c>
    </row>
    <row r="129" spans="1:38" ht="15" customHeight="1" x14ac:dyDescent="0.25">
      <c r="A129" s="46" t="s">
        <v>285</v>
      </c>
      <c r="B129" s="9" t="s">
        <v>171</v>
      </c>
      <c r="C129" s="17">
        <v>0</v>
      </c>
      <c r="D129" s="17">
        <v>0</v>
      </c>
      <c r="E129" s="17">
        <v>1.392817</v>
      </c>
      <c r="F129" s="17">
        <v>2.5584920000000002</v>
      </c>
      <c r="G129" s="17">
        <v>3.4631980000000002</v>
      </c>
      <c r="H129" s="17">
        <v>4.162757</v>
      </c>
      <c r="I129" s="17">
        <v>4.7763600000000004</v>
      </c>
      <c r="J129" s="17">
        <v>5.3070870000000001</v>
      </c>
      <c r="K129" s="17">
        <v>5.7902310000000003</v>
      </c>
      <c r="L129" s="17">
        <v>6.2522219999999997</v>
      </c>
      <c r="M129" s="17">
        <v>6.717886</v>
      </c>
      <c r="N129" s="17">
        <v>7.1997609999999996</v>
      </c>
      <c r="O129" s="17">
        <v>7.6951729999999996</v>
      </c>
      <c r="P129" s="17">
        <v>8.2092910000000003</v>
      </c>
      <c r="Q129" s="17">
        <v>8.7349540000000001</v>
      </c>
      <c r="R129" s="17">
        <v>9.2643679999999993</v>
      </c>
      <c r="S129" s="17">
        <v>9.7816720000000004</v>
      </c>
      <c r="T129" s="17">
        <v>10.264127</v>
      </c>
      <c r="U129" s="17">
        <v>10.686742000000001</v>
      </c>
      <c r="V129" s="17">
        <v>11.030690999999999</v>
      </c>
      <c r="W129" s="17">
        <v>11.273811</v>
      </c>
      <c r="X129" s="17">
        <v>11.593242999999999</v>
      </c>
      <c r="Y129" s="17">
        <v>11.928887</v>
      </c>
      <c r="Z129" s="17">
        <v>12.157085</v>
      </c>
      <c r="AA129" s="17">
        <v>12.216495999999999</v>
      </c>
      <c r="AB129" s="17">
        <v>12.338443</v>
      </c>
      <c r="AC129" s="17">
        <v>12.448133</v>
      </c>
      <c r="AD129" s="17">
        <v>12.547276</v>
      </c>
      <c r="AE129" s="17">
        <v>12.636435000000001</v>
      </c>
      <c r="AF129" s="17">
        <v>12.716915</v>
      </c>
      <c r="AG129" s="17">
        <v>12.789864</v>
      </c>
      <c r="AH129" s="17">
        <v>12.856894</v>
      </c>
      <c r="AI129" s="17">
        <v>12.918491</v>
      </c>
      <c r="AJ129" s="17">
        <v>12.974339000000001</v>
      </c>
      <c r="AK129" s="17">
        <v>13.052161</v>
      </c>
      <c r="AL129" s="7" t="s">
        <v>35</v>
      </c>
    </row>
    <row r="130" spans="1:38" ht="15" customHeight="1" x14ac:dyDescent="0.25">
      <c r="A130" s="46" t="s">
        <v>284</v>
      </c>
      <c r="B130" s="9" t="s">
        <v>169</v>
      </c>
      <c r="C130" s="17">
        <v>0</v>
      </c>
      <c r="D130" s="17">
        <v>0</v>
      </c>
      <c r="E130" s="17">
        <v>1.38117</v>
      </c>
      <c r="F130" s="17">
        <v>2.4973380000000001</v>
      </c>
      <c r="G130" s="17">
        <v>3.338873</v>
      </c>
      <c r="H130" s="17">
        <v>3.9754480000000001</v>
      </c>
      <c r="I130" s="17">
        <v>4.5229730000000004</v>
      </c>
      <c r="J130" s="17">
        <v>4.9880870000000002</v>
      </c>
      <c r="K130" s="17">
        <v>5.4048660000000002</v>
      </c>
      <c r="L130" s="17">
        <v>5.798089</v>
      </c>
      <c r="M130" s="17">
        <v>6.190537</v>
      </c>
      <c r="N130" s="17">
        <v>6.5934419999999996</v>
      </c>
      <c r="O130" s="17">
        <v>7.0035920000000003</v>
      </c>
      <c r="P130" s="17">
        <v>7.4261160000000004</v>
      </c>
      <c r="Q130" s="17">
        <v>7.8544580000000002</v>
      </c>
      <c r="R130" s="17">
        <v>8.2823729999999998</v>
      </c>
      <c r="S130" s="17">
        <v>8.6976859999999991</v>
      </c>
      <c r="T130" s="17">
        <v>9.082592</v>
      </c>
      <c r="U130" s="17">
        <v>9.4217549999999992</v>
      </c>
      <c r="V130" s="17">
        <v>9.6981330000000003</v>
      </c>
      <c r="W130" s="17">
        <v>9.8927479999999992</v>
      </c>
      <c r="X130" s="17">
        <v>10.143779</v>
      </c>
      <c r="Y130" s="17">
        <v>10.40497</v>
      </c>
      <c r="Z130" s="17">
        <v>10.583257</v>
      </c>
      <c r="AA130" s="17">
        <v>10.633359</v>
      </c>
      <c r="AB130" s="17">
        <v>10.730591</v>
      </c>
      <c r="AC130" s="17">
        <v>10.817456</v>
      </c>
      <c r="AD130" s="17">
        <v>10.895462999999999</v>
      </c>
      <c r="AE130" s="17">
        <v>10.964186</v>
      </c>
      <c r="AF130" s="17">
        <v>11.024838000000001</v>
      </c>
      <c r="AG130" s="17">
        <v>11.078538999999999</v>
      </c>
      <c r="AH130" s="17">
        <v>11.126734000000001</v>
      </c>
      <c r="AI130" s="17">
        <v>11.170089000000001</v>
      </c>
      <c r="AJ130" s="17">
        <v>11.208928999999999</v>
      </c>
      <c r="AK130" s="17">
        <v>11.267246999999999</v>
      </c>
      <c r="AL130" s="7" t="s">
        <v>35</v>
      </c>
    </row>
    <row r="131" spans="1:38" ht="15" customHeight="1" x14ac:dyDescent="0.25">
      <c r="A131" s="46" t="s">
        <v>283</v>
      </c>
      <c r="B131" s="9" t="s">
        <v>167</v>
      </c>
      <c r="C131" s="17">
        <v>0</v>
      </c>
      <c r="D131" s="17">
        <v>0</v>
      </c>
      <c r="E131" s="17">
        <v>7.9084149999999998</v>
      </c>
      <c r="F131" s="17">
        <v>8.0102220000000006</v>
      </c>
      <c r="G131" s="17">
        <v>8.0424589999999991</v>
      </c>
      <c r="H131" s="17">
        <v>8.0576310000000007</v>
      </c>
      <c r="I131" s="17">
        <v>8.0671879999999998</v>
      </c>
      <c r="J131" s="17">
        <v>8.073563</v>
      </c>
      <c r="K131" s="17">
        <v>8.0782399999999992</v>
      </c>
      <c r="L131" s="17">
        <v>8.081944</v>
      </c>
      <c r="M131" s="17">
        <v>8.0850880000000007</v>
      </c>
      <c r="N131" s="17">
        <v>8.0878409999999992</v>
      </c>
      <c r="O131" s="17">
        <v>8.0902969999999996</v>
      </c>
      <c r="P131" s="17">
        <v>8.0924790000000009</v>
      </c>
      <c r="Q131" s="17">
        <v>8.094398</v>
      </c>
      <c r="R131" s="17">
        <v>8.0960649999999994</v>
      </c>
      <c r="S131" s="17">
        <v>8.0974799999999991</v>
      </c>
      <c r="T131" s="17">
        <v>8.0986390000000004</v>
      </c>
      <c r="U131" s="17">
        <v>8.0995399999999993</v>
      </c>
      <c r="V131" s="17">
        <v>8.1001689999999993</v>
      </c>
      <c r="W131" s="17">
        <v>8.1005319999999994</v>
      </c>
      <c r="X131" s="17">
        <v>8.1010779999999993</v>
      </c>
      <c r="Y131" s="17">
        <v>8.1016449999999995</v>
      </c>
      <c r="Z131" s="17">
        <v>8.1019590000000008</v>
      </c>
      <c r="AA131" s="17">
        <v>8.1019330000000007</v>
      </c>
      <c r="AB131" s="17">
        <v>8.1020690000000002</v>
      </c>
      <c r="AC131" s="17">
        <v>8.1021929999999998</v>
      </c>
      <c r="AD131" s="17">
        <v>8.1023060000000005</v>
      </c>
      <c r="AE131" s="17">
        <v>8.1024080000000005</v>
      </c>
      <c r="AF131" s="17">
        <v>8.1025030000000005</v>
      </c>
      <c r="AG131" s="17">
        <v>8.1025899999999993</v>
      </c>
      <c r="AH131" s="17">
        <v>8.1026679999999995</v>
      </c>
      <c r="AI131" s="17">
        <v>8.1027400000000007</v>
      </c>
      <c r="AJ131" s="17">
        <v>8.1028040000000008</v>
      </c>
      <c r="AK131" s="17">
        <v>8.1197710000000001</v>
      </c>
      <c r="AL131" s="7" t="s">
        <v>35</v>
      </c>
    </row>
    <row r="132" spans="1:38" ht="15" customHeight="1" x14ac:dyDescent="0.25">
      <c r="A132" s="46" t="s">
        <v>282</v>
      </c>
      <c r="B132" s="9" t="s">
        <v>213</v>
      </c>
      <c r="C132" s="17">
        <v>6.0687519999999999</v>
      </c>
      <c r="D132" s="17">
        <v>6.1286769999999997</v>
      </c>
      <c r="E132" s="17">
        <v>6.2103460000000004</v>
      </c>
      <c r="F132" s="17">
        <v>6.2952329999999996</v>
      </c>
      <c r="G132" s="17">
        <v>6.3780749999999999</v>
      </c>
      <c r="H132" s="17">
        <v>6.4576029999999998</v>
      </c>
      <c r="I132" s="17">
        <v>6.5414300000000001</v>
      </c>
      <c r="J132" s="17">
        <v>6.6278309999999996</v>
      </c>
      <c r="K132" s="17">
        <v>6.7197649999999998</v>
      </c>
      <c r="L132" s="17">
        <v>6.8195899999999998</v>
      </c>
      <c r="M132" s="17">
        <v>6.9318160000000004</v>
      </c>
      <c r="N132" s="17">
        <v>7.0582159999999998</v>
      </c>
      <c r="O132" s="17">
        <v>7.1923640000000004</v>
      </c>
      <c r="P132" s="17">
        <v>7.3336490000000003</v>
      </c>
      <c r="Q132" s="17">
        <v>7.4756</v>
      </c>
      <c r="R132" s="17">
        <v>7.6148449999999999</v>
      </c>
      <c r="S132" s="17">
        <v>7.7458140000000002</v>
      </c>
      <c r="T132" s="17">
        <v>7.8663100000000004</v>
      </c>
      <c r="U132" s="17">
        <v>7.9723930000000003</v>
      </c>
      <c r="V132" s="17">
        <v>8.0625499999999999</v>
      </c>
      <c r="W132" s="17">
        <v>8.1419510000000006</v>
      </c>
      <c r="X132" s="17">
        <v>8.20871</v>
      </c>
      <c r="Y132" s="17">
        <v>8.2691809999999997</v>
      </c>
      <c r="Z132" s="17">
        <v>8.3196720000000006</v>
      </c>
      <c r="AA132" s="17">
        <v>8.3750099999999996</v>
      </c>
      <c r="AB132" s="17">
        <v>8.41404</v>
      </c>
      <c r="AC132" s="17">
        <v>8.4488679999999992</v>
      </c>
      <c r="AD132" s="17">
        <v>8.4758390000000006</v>
      </c>
      <c r="AE132" s="17">
        <v>8.4963949999999997</v>
      </c>
      <c r="AF132" s="17">
        <v>8.5168859999999995</v>
      </c>
      <c r="AG132" s="17">
        <v>8.5353130000000004</v>
      </c>
      <c r="AH132" s="17">
        <v>8.5500349999999994</v>
      </c>
      <c r="AI132" s="17">
        <v>8.5661079999999998</v>
      </c>
      <c r="AJ132" s="17">
        <v>8.5797260000000009</v>
      </c>
      <c r="AK132" s="17">
        <v>8.5905850000000008</v>
      </c>
      <c r="AL132" s="7">
        <v>1.0285000000000001E-2</v>
      </c>
    </row>
    <row r="133" spans="1:38" ht="15" customHeight="1" x14ac:dyDescent="0.25">
      <c r="A133" s="46" t="s">
        <v>281</v>
      </c>
      <c r="B133" s="6" t="s">
        <v>211</v>
      </c>
      <c r="C133" s="19">
        <v>7.0399240000000001</v>
      </c>
      <c r="D133" s="19">
        <v>7.1184580000000004</v>
      </c>
      <c r="E133" s="19">
        <v>7.2306689999999998</v>
      </c>
      <c r="F133" s="19">
        <v>7.343267</v>
      </c>
      <c r="G133" s="19">
        <v>7.4549709999999996</v>
      </c>
      <c r="H133" s="19">
        <v>7.5699829999999997</v>
      </c>
      <c r="I133" s="19">
        <v>7.6893690000000001</v>
      </c>
      <c r="J133" s="19">
        <v>7.8156109999999996</v>
      </c>
      <c r="K133" s="19">
        <v>7.9468139999999998</v>
      </c>
      <c r="L133" s="19">
        <v>8.0872410000000006</v>
      </c>
      <c r="M133" s="19">
        <v>8.2395169999999993</v>
      </c>
      <c r="N133" s="19">
        <v>8.4051930000000006</v>
      </c>
      <c r="O133" s="19">
        <v>8.5771920000000001</v>
      </c>
      <c r="P133" s="19">
        <v>8.7536889999999996</v>
      </c>
      <c r="Q133" s="19">
        <v>8.9316639999999996</v>
      </c>
      <c r="R133" s="19">
        <v>9.1050120000000003</v>
      </c>
      <c r="S133" s="19">
        <v>9.2691789999999994</v>
      </c>
      <c r="T133" s="19">
        <v>9.4224750000000004</v>
      </c>
      <c r="U133" s="19">
        <v>9.5577269999999999</v>
      </c>
      <c r="V133" s="19">
        <v>9.6742539999999995</v>
      </c>
      <c r="W133" s="19">
        <v>9.7774490000000007</v>
      </c>
      <c r="X133" s="19">
        <v>9.8663950000000007</v>
      </c>
      <c r="Y133" s="19">
        <v>9.9471550000000004</v>
      </c>
      <c r="Z133" s="19">
        <v>10.018456</v>
      </c>
      <c r="AA133" s="19">
        <v>10.094336</v>
      </c>
      <c r="AB133" s="19">
        <v>10.150997</v>
      </c>
      <c r="AC133" s="19">
        <v>10.201124999999999</v>
      </c>
      <c r="AD133" s="19">
        <v>10.240891</v>
      </c>
      <c r="AE133" s="19">
        <v>10.274181</v>
      </c>
      <c r="AF133" s="19">
        <v>10.308555999999999</v>
      </c>
      <c r="AG133" s="19">
        <v>10.341011</v>
      </c>
      <c r="AH133" s="19">
        <v>10.368218000000001</v>
      </c>
      <c r="AI133" s="19">
        <v>10.396966000000001</v>
      </c>
      <c r="AJ133" s="19">
        <v>10.423721</v>
      </c>
      <c r="AK133" s="19">
        <v>10.447399000000001</v>
      </c>
      <c r="AL133" s="4">
        <v>1.1694E-2</v>
      </c>
    </row>
    <row r="135" spans="1:38" ht="15" customHeight="1" x14ac:dyDescent="0.25">
      <c r="B135" s="6" t="s">
        <v>280</v>
      </c>
    </row>
    <row r="136" spans="1:38" ht="15" customHeight="1" x14ac:dyDescent="0.25">
      <c r="B136" s="6" t="s">
        <v>209</v>
      </c>
    </row>
    <row r="137" spans="1:38" ht="15" customHeight="1" x14ac:dyDescent="0.25">
      <c r="A137" s="46" t="s">
        <v>279</v>
      </c>
      <c r="B137" s="9" t="s">
        <v>183</v>
      </c>
      <c r="C137" s="8">
        <v>2.0111409999999998</v>
      </c>
      <c r="D137" s="8">
        <v>2.060683</v>
      </c>
      <c r="E137" s="8">
        <v>2.1168209999999998</v>
      </c>
      <c r="F137" s="8">
        <v>2.1676150000000001</v>
      </c>
      <c r="G137" s="8">
        <v>2.2150949999999998</v>
      </c>
      <c r="H137" s="8">
        <v>2.2592180000000002</v>
      </c>
      <c r="I137" s="8">
        <v>2.2982969999999998</v>
      </c>
      <c r="J137" s="8">
        <v>2.3299699999999999</v>
      </c>
      <c r="K137" s="8">
        <v>2.3621989999999999</v>
      </c>
      <c r="L137" s="8">
        <v>2.3941279999999998</v>
      </c>
      <c r="M137" s="8">
        <v>2.4237500000000001</v>
      </c>
      <c r="N137" s="8">
        <v>2.4508909999999999</v>
      </c>
      <c r="O137" s="8">
        <v>2.473678</v>
      </c>
      <c r="P137" s="8">
        <v>2.4994139999999998</v>
      </c>
      <c r="Q137" s="8">
        <v>2.5133239999999999</v>
      </c>
      <c r="R137" s="8">
        <v>2.559809</v>
      </c>
      <c r="S137" s="8">
        <v>2.5585309999999999</v>
      </c>
      <c r="T137" s="8">
        <v>2.5719720000000001</v>
      </c>
      <c r="U137" s="8">
        <v>2.5667819999999999</v>
      </c>
      <c r="V137" s="8">
        <v>2.5681029999999998</v>
      </c>
      <c r="W137" s="8">
        <v>2.5656590000000001</v>
      </c>
      <c r="X137" s="8">
        <v>2.579647</v>
      </c>
      <c r="Y137" s="8">
        <v>2.5845530000000001</v>
      </c>
      <c r="Z137" s="8">
        <v>2.553328</v>
      </c>
      <c r="AA137" s="8">
        <v>2.5497749999999999</v>
      </c>
      <c r="AB137" s="8">
        <v>2.50495</v>
      </c>
      <c r="AC137" s="8">
        <v>2.5034559999999999</v>
      </c>
      <c r="AD137" s="8">
        <v>2.5341130000000001</v>
      </c>
      <c r="AE137" s="8">
        <v>2.5463100000000001</v>
      </c>
      <c r="AF137" s="8">
        <v>2.530742</v>
      </c>
      <c r="AG137" s="8">
        <v>2.5364260000000001</v>
      </c>
      <c r="AH137" s="8">
        <v>2.5476019999999999</v>
      </c>
      <c r="AI137" s="8">
        <v>2.5569700000000002</v>
      </c>
      <c r="AJ137" s="8">
        <v>2.564457</v>
      </c>
      <c r="AK137" s="8">
        <v>2.5748250000000001</v>
      </c>
      <c r="AL137" s="7">
        <v>6.7730000000000004E-3</v>
      </c>
    </row>
    <row r="138" spans="1:38" ht="15" customHeight="1" x14ac:dyDescent="0.25">
      <c r="A138" s="46" t="s">
        <v>278</v>
      </c>
      <c r="B138" s="9" t="s">
        <v>181</v>
      </c>
      <c r="C138" s="8">
        <v>1.0625180000000001</v>
      </c>
      <c r="D138" s="8">
        <v>1.085588</v>
      </c>
      <c r="E138" s="8">
        <v>1.1116170000000001</v>
      </c>
      <c r="F138" s="8">
        <v>1.1300559999999999</v>
      </c>
      <c r="G138" s="8">
        <v>1.159308</v>
      </c>
      <c r="H138" s="8">
        <v>1.1906000000000001</v>
      </c>
      <c r="I138" s="8">
        <v>1.221573</v>
      </c>
      <c r="J138" s="8">
        <v>1.252432</v>
      </c>
      <c r="K138" s="8">
        <v>1.2873810000000001</v>
      </c>
      <c r="L138" s="8">
        <v>1.3264579999999999</v>
      </c>
      <c r="M138" s="8">
        <v>1.3700619999999999</v>
      </c>
      <c r="N138" s="8">
        <v>1.411853</v>
      </c>
      <c r="O138" s="8">
        <v>1.444677</v>
      </c>
      <c r="P138" s="8">
        <v>1.4888079999999999</v>
      </c>
      <c r="Q138" s="8">
        <v>1.5203169999999999</v>
      </c>
      <c r="R138" s="8">
        <v>1.570956</v>
      </c>
      <c r="S138" s="8">
        <v>1.603866</v>
      </c>
      <c r="T138" s="8">
        <v>1.6407080000000001</v>
      </c>
      <c r="U138" s="8">
        <v>1.6657249999999999</v>
      </c>
      <c r="V138" s="8">
        <v>1.6984410000000001</v>
      </c>
      <c r="W138" s="8">
        <v>1.7369239999999999</v>
      </c>
      <c r="X138" s="8">
        <v>1.7720849999999999</v>
      </c>
      <c r="Y138" s="8">
        <v>1.8047820000000001</v>
      </c>
      <c r="Z138" s="8">
        <v>1.826991</v>
      </c>
      <c r="AA138" s="8">
        <v>1.8709880000000001</v>
      </c>
      <c r="AB138" s="8">
        <v>1.8923920000000001</v>
      </c>
      <c r="AC138" s="8">
        <v>1.920663</v>
      </c>
      <c r="AD138" s="8">
        <v>1.9646269999999999</v>
      </c>
      <c r="AE138" s="8">
        <v>2.007072</v>
      </c>
      <c r="AF138" s="8">
        <v>2.0409290000000002</v>
      </c>
      <c r="AG138" s="8">
        <v>2.0894620000000002</v>
      </c>
      <c r="AH138" s="8">
        <v>2.1261009999999998</v>
      </c>
      <c r="AI138" s="8">
        <v>2.1608200000000002</v>
      </c>
      <c r="AJ138" s="8">
        <v>2.1913290000000001</v>
      </c>
      <c r="AK138" s="8">
        <v>2.220739</v>
      </c>
      <c r="AL138" s="7">
        <v>2.1925E-2</v>
      </c>
    </row>
    <row r="139" spans="1:38" ht="15" customHeight="1" x14ac:dyDescent="0.25">
      <c r="A139" s="46" t="s">
        <v>277</v>
      </c>
      <c r="B139" s="9" t="s">
        <v>179</v>
      </c>
      <c r="C139" s="8">
        <v>1.7200000000000001E-4</v>
      </c>
      <c r="D139" s="8">
        <v>1.7000000000000001E-4</v>
      </c>
      <c r="E139" s="8">
        <v>3.39E-4</v>
      </c>
      <c r="F139" s="8">
        <v>5.1500000000000005E-4</v>
      </c>
      <c r="G139" s="8">
        <v>6.9700000000000003E-4</v>
      </c>
      <c r="H139" s="8">
        <v>8.8199999999999997E-4</v>
      </c>
      <c r="I139" s="8">
        <v>1.073E-3</v>
      </c>
      <c r="J139" s="8">
        <v>1.273E-3</v>
      </c>
      <c r="K139" s="8">
        <v>1.48E-3</v>
      </c>
      <c r="L139" s="8">
        <v>1.696E-3</v>
      </c>
      <c r="M139" s="8">
        <v>1.921E-3</v>
      </c>
      <c r="N139" s="8">
        <v>2.1559999999999999E-3</v>
      </c>
      <c r="O139" s="8">
        <v>2.4009999999999999E-3</v>
      </c>
      <c r="P139" s="8">
        <v>2.6559999999999999E-3</v>
      </c>
      <c r="Q139" s="8">
        <v>2.9220000000000001E-3</v>
      </c>
      <c r="R139" s="8">
        <v>3.2000000000000002E-3</v>
      </c>
      <c r="S139" s="8">
        <v>3.5460000000000001E-3</v>
      </c>
      <c r="T139" s="8">
        <v>3.8219999999999999E-3</v>
      </c>
      <c r="U139" s="8">
        <v>4.0410000000000003E-3</v>
      </c>
      <c r="V139" s="8">
        <v>4.3420000000000004E-3</v>
      </c>
      <c r="W139" s="8">
        <v>4.6610000000000002E-3</v>
      </c>
      <c r="X139" s="8">
        <v>4.9979999999999998E-3</v>
      </c>
      <c r="Y139" s="8">
        <v>5.3530000000000001E-3</v>
      </c>
      <c r="Z139" s="8">
        <v>5.7260000000000002E-3</v>
      </c>
      <c r="AA139" s="8">
        <v>6.117E-3</v>
      </c>
      <c r="AB139" s="8">
        <v>6.5259999999999997E-3</v>
      </c>
      <c r="AC139" s="8">
        <v>6.9519999999999998E-3</v>
      </c>
      <c r="AD139" s="8">
        <v>7.3980000000000001E-3</v>
      </c>
      <c r="AE139" s="8">
        <v>7.8659999999999997E-3</v>
      </c>
      <c r="AF139" s="8">
        <v>8.3569999999999998E-3</v>
      </c>
      <c r="AG139" s="8">
        <v>8.8690000000000001E-3</v>
      </c>
      <c r="AH139" s="8">
        <v>9.4039999999999992E-3</v>
      </c>
      <c r="AI139" s="8">
        <v>9.9559999999999996E-3</v>
      </c>
      <c r="AJ139" s="8">
        <v>1.0533000000000001E-2</v>
      </c>
      <c r="AK139" s="8">
        <v>1.1246000000000001E-2</v>
      </c>
      <c r="AL139" s="7">
        <v>0.13545199999999999</v>
      </c>
    </row>
    <row r="140" spans="1:38" ht="15" customHeight="1" x14ac:dyDescent="0.25">
      <c r="A140" s="46" t="s">
        <v>276</v>
      </c>
      <c r="B140" s="9" t="s">
        <v>177</v>
      </c>
      <c r="C140" s="8">
        <v>0</v>
      </c>
      <c r="D140" s="8">
        <v>0</v>
      </c>
      <c r="E140" s="8">
        <v>1.13E-4</v>
      </c>
      <c r="F140" s="8">
        <v>2.2699999999999999E-4</v>
      </c>
      <c r="G140" s="8">
        <v>3.4099999999999999E-4</v>
      </c>
      <c r="H140" s="8">
        <v>4.5399999999999998E-4</v>
      </c>
      <c r="I140" s="8">
        <v>5.6899999999999995E-4</v>
      </c>
      <c r="J140" s="8">
        <v>6.9399999999999996E-4</v>
      </c>
      <c r="K140" s="8">
        <v>8.2799999999999996E-4</v>
      </c>
      <c r="L140" s="8">
        <v>9.7199999999999999E-4</v>
      </c>
      <c r="M140" s="8">
        <v>1.129E-3</v>
      </c>
      <c r="N140" s="8">
        <v>1.2979999999999999E-3</v>
      </c>
      <c r="O140" s="8">
        <v>1.4840000000000001E-3</v>
      </c>
      <c r="P140" s="8">
        <v>1.6869999999999999E-3</v>
      </c>
      <c r="Q140" s="8">
        <v>1.91E-3</v>
      </c>
      <c r="R140" s="8">
        <v>2.1549999999999998E-3</v>
      </c>
      <c r="S140" s="8">
        <v>2.4220000000000001E-3</v>
      </c>
      <c r="T140" s="8">
        <v>2.7139999999999998E-3</v>
      </c>
      <c r="U140" s="8">
        <v>3.0349999999999999E-3</v>
      </c>
      <c r="V140" s="8">
        <v>3.3899999999999998E-3</v>
      </c>
      <c r="W140" s="8">
        <v>3.784E-3</v>
      </c>
      <c r="X140" s="8">
        <v>4.2199999999999998E-3</v>
      </c>
      <c r="Y140" s="8">
        <v>4.7070000000000002E-3</v>
      </c>
      <c r="Z140" s="8">
        <v>5.2509999999999996E-3</v>
      </c>
      <c r="AA140" s="8">
        <v>5.8580000000000004E-3</v>
      </c>
      <c r="AB140" s="8">
        <v>6.5370000000000003E-3</v>
      </c>
      <c r="AC140" s="8">
        <v>7.2950000000000003E-3</v>
      </c>
      <c r="AD140" s="8">
        <v>8.1440000000000002E-3</v>
      </c>
      <c r="AE140" s="8">
        <v>9.0969999999999992E-3</v>
      </c>
      <c r="AF140" s="8">
        <v>1.0168E-2</v>
      </c>
      <c r="AG140" s="8">
        <v>1.1368E-2</v>
      </c>
      <c r="AH140" s="8">
        <v>1.2710000000000001E-2</v>
      </c>
      <c r="AI140" s="8">
        <v>1.4196E-2</v>
      </c>
      <c r="AJ140" s="8">
        <v>1.5862000000000001E-2</v>
      </c>
      <c r="AK140" s="8">
        <v>1.7801999999999998E-2</v>
      </c>
      <c r="AL140" s="7" t="s">
        <v>35</v>
      </c>
    </row>
    <row r="141" spans="1:38" ht="15" customHeight="1" x14ac:dyDescent="0.25">
      <c r="A141" s="46" t="s">
        <v>275</v>
      </c>
      <c r="B141" s="9" t="s">
        <v>175</v>
      </c>
      <c r="C141" s="8">
        <v>0.16531599999999999</v>
      </c>
      <c r="D141" s="8">
        <v>0.199986</v>
      </c>
      <c r="E141" s="8">
        <v>0.23738600000000001</v>
      </c>
      <c r="F141" s="8">
        <v>0.27482800000000002</v>
      </c>
      <c r="G141" s="8">
        <v>0.31246800000000002</v>
      </c>
      <c r="H141" s="8">
        <v>0.34922999999999998</v>
      </c>
      <c r="I141" s="8">
        <v>0.38621699999999998</v>
      </c>
      <c r="J141" s="8">
        <v>0.42402099999999998</v>
      </c>
      <c r="K141" s="8">
        <v>0.46276699999999998</v>
      </c>
      <c r="L141" s="8">
        <v>0.50231999999999999</v>
      </c>
      <c r="M141" s="8">
        <v>0.54298199999999996</v>
      </c>
      <c r="N141" s="8">
        <v>0.58468100000000001</v>
      </c>
      <c r="O141" s="8">
        <v>0.62792700000000001</v>
      </c>
      <c r="P141" s="8">
        <v>0.67264699999999999</v>
      </c>
      <c r="Q141" s="8">
        <v>0.71956600000000004</v>
      </c>
      <c r="R141" s="8">
        <v>0.76830500000000002</v>
      </c>
      <c r="S141" s="8">
        <v>0.81850199999999995</v>
      </c>
      <c r="T141" s="8">
        <v>0.871174</v>
      </c>
      <c r="U141" s="8">
        <v>0.92582699999999996</v>
      </c>
      <c r="V141" s="8">
        <v>0.98250899999999997</v>
      </c>
      <c r="W141" s="8">
        <v>1.0413790000000001</v>
      </c>
      <c r="X141" s="8">
        <v>1.1024430000000001</v>
      </c>
      <c r="Y141" s="8">
        <v>1.1661919999999999</v>
      </c>
      <c r="Z141" s="8">
        <v>1.232893</v>
      </c>
      <c r="AA141" s="8">
        <v>1.302419</v>
      </c>
      <c r="AB141" s="8">
        <v>1.375059</v>
      </c>
      <c r="AC141" s="8">
        <v>1.4552700000000001</v>
      </c>
      <c r="AD141" s="8">
        <v>1.541129</v>
      </c>
      <c r="AE141" s="8">
        <v>1.620285</v>
      </c>
      <c r="AF141" s="8">
        <v>1.7005319999999999</v>
      </c>
      <c r="AG141" s="8">
        <v>1.78928</v>
      </c>
      <c r="AH141" s="8">
        <v>1.874606</v>
      </c>
      <c r="AI141" s="8">
        <v>1.9603139999999999</v>
      </c>
      <c r="AJ141" s="8">
        <v>2.046592</v>
      </c>
      <c r="AK141" s="8">
        <v>2.1374590000000002</v>
      </c>
      <c r="AL141" s="7">
        <v>7.4431999999999998E-2</v>
      </c>
    </row>
    <row r="142" spans="1:38" ht="15" customHeight="1" x14ac:dyDescent="0.25">
      <c r="A142" s="46" t="s">
        <v>274</v>
      </c>
      <c r="B142" s="9" t="s">
        <v>173</v>
      </c>
      <c r="C142" s="8">
        <v>8.2000000000000001E-5</v>
      </c>
      <c r="D142" s="8">
        <v>8.2000000000000001E-5</v>
      </c>
      <c r="E142" s="8">
        <v>1.3669999999999999E-3</v>
      </c>
      <c r="F142" s="8">
        <v>2.7030000000000001E-3</v>
      </c>
      <c r="G142" s="8">
        <v>4.0889999999999998E-3</v>
      </c>
      <c r="H142" s="8">
        <v>5.4900000000000001E-3</v>
      </c>
      <c r="I142" s="8">
        <v>6.9439999999999997E-3</v>
      </c>
      <c r="J142" s="8">
        <v>8.4639999999999993E-3</v>
      </c>
      <c r="K142" s="8">
        <v>1.0041E-2</v>
      </c>
      <c r="L142" s="8">
        <v>1.1679E-2</v>
      </c>
      <c r="M142" s="8">
        <v>1.3390000000000001E-2</v>
      </c>
      <c r="N142" s="8">
        <v>1.5169999999999999E-2</v>
      </c>
      <c r="O142" s="8">
        <v>1.7031999999999999E-2</v>
      </c>
      <c r="P142" s="8">
        <v>1.8969E-2</v>
      </c>
      <c r="Q142" s="8">
        <v>2.0990999999999999E-2</v>
      </c>
      <c r="R142" s="8">
        <v>2.3095000000000001E-2</v>
      </c>
      <c r="S142" s="8">
        <v>2.5266E-2</v>
      </c>
      <c r="T142" s="8">
        <v>2.7504000000000001E-2</v>
      </c>
      <c r="U142" s="8">
        <v>2.9828E-2</v>
      </c>
      <c r="V142" s="8">
        <v>3.2239999999999998E-2</v>
      </c>
      <c r="W142" s="8">
        <v>3.4745999999999999E-2</v>
      </c>
      <c r="X142" s="8">
        <v>3.7345000000000003E-2</v>
      </c>
      <c r="Y142" s="8">
        <v>4.0057000000000002E-2</v>
      </c>
      <c r="Z142" s="8">
        <v>4.2893000000000001E-2</v>
      </c>
      <c r="AA142" s="8">
        <v>4.5846999999999999E-2</v>
      </c>
      <c r="AB142" s="8">
        <v>4.8930000000000001E-2</v>
      </c>
      <c r="AC142" s="8">
        <v>5.2171000000000002E-2</v>
      </c>
      <c r="AD142" s="8">
        <v>5.5499E-2</v>
      </c>
      <c r="AE142" s="8">
        <v>5.8979999999999998E-2</v>
      </c>
      <c r="AF142" s="8">
        <v>6.2650999999999998E-2</v>
      </c>
      <c r="AG142" s="8">
        <v>6.6491999999999996E-2</v>
      </c>
      <c r="AH142" s="8">
        <v>7.0498000000000005E-2</v>
      </c>
      <c r="AI142" s="8">
        <v>7.4634000000000006E-2</v>
      </c>
      <c r="AJ142" s="8">
        <v>7.8956999999999999E-2</v>
      </c>
      <c r="AK142" s="8">
        <v>8.4304000000000004E-2</v>
      </c>
      <c r="AL142" s="7">
        <v>0.234066</v>
      </c>
    </row>
    <row r="143" spans="1:38" ht="15" customHeight="1" x14ac:dyDescent="0.25">
      <c r="A143" s="46" t="s">
        <v>273</v>
      </c>
      <c r="B143" s="9" t="s">
        <v>171</v>
      </c>
      <c r="C143" s="8">
        <v>0</v>
      </c>
      <c r="D143" s="8">
        <v>0</v>
      </c>
      <c r="E143" s="8">
        <v>0</v>
      </c>
      <c r="F143" s="8">
        <v>0</v>
      </c>
      <c r="G143" s="8">
        <v>2.9599999999999998E-4</v>
      </c>
      <c r="H143" s="8">
        <v>5.9500000000000004E-4</v>
      </c>
      <c r="I143" s="8">
        <v>9.0499999999999999E-4</v>
      </c>
      <c r="J143" s="8">
        <v>1.23E-3</v>
      </c>
      <c r="K143" s="8">
        <v>1.5679999999999999E-3</v>
      </c>
      <c r="L143" s="8">
        <v>1.9189999999999999E-3</v>
      </c>
      <c r="M143" s="8">
        <v>2.2859999999999998E-3</v>
      </c>
      <c r="N143" s="8">
        <v>2.6689999999999999E-3</v>
      </c>
      <c r="O143" s="8">
        <v>3.0690000000000001E-3</v>
      </c>
      <c r="P143" s="8">
        <v>3.4859999999999999E-3</v>
      </c>
      <c r="Q143" s="8">
        <v>3.9220000000000001E-3</v>
      </c>
      <c r="R143" s="8">
        <v>4.3759999999999997E-3</v>
      </c>
      <c r="S143" s="8">
        <v>4.8450000000000003E-3</v>
      </c>
      <c r="T143" s="8">
        <v>5.3280000000000003E-3</v>
      </c>
      <c r="U143" s="8">
        <v>5.8300000000000001E-3</v>
      </c>
      <c r="V143" s="8">
        <v>6.352E-3</v>
      </c>
      <c r="W143" s="8">
        <v>6.894E-3</v>
      </c>
      <c r="X143" s="8">
        <v>7.456E-3</v>
      </c>
      <c r="Y143" s="8">
        <v>8.0429999999999998E-3</v>
      </c>
      <c r="Z143" s="8">
        <v>8.6569999999999998E-3</v>
      </c>
      <c r="AA143" s="8">
        <v>9.2960000000000004E-3</v>
      </c>
      <c r="AB143" s="8">
        <v>9.9629999999999996E-3</v>
      </c>
      <c r="AC143" s="8">
        <v>1.0657E-2</v>
      </c>
      <c r="AD143" s="8">
        <v>1.1382E-2</v>
      </c>
      <c r="AE143" s="8">
        <v>1.2141000000000001E-2</v>
      </c>
      <c r="AF143" s="8">
        <v>1.2936E-2</v>
      </c>
      <c r="AG143" s="8">
        <v>1.3767E-2</v>
      </c>
      <c r="AH143" s="8">
        <v>1.4633E-2</v>
      </c>
      <c r="AI143" s="8">
        <v>1.5526999999999999E-2</v>
      </c>
      <c r="AJ143" s="8">
        <v>1.6461E-2</v>
      </c>
      <c r="AK143" s="8">
        <v>1.7436E-2</v>
      </c>
      <c r="AL143" s="7" t="s">
        <v>35</v>
      </c>
    </row>
    <row r="144" spans="1:38" ht="15" customHeight="1" x14ac:dyDescent="0.25">
      <c r="A144" s="46" t="s">
        <v>272</v>
      </c>
      <c r="B144" s="9" t="s">
        <v>169</v>
      </c>
      <c r="C144" s="8">
        <v>0</v>
      </c>
      <c r="D144" s="8">
        <v>0</v>
      </c>
      <c r="E144" s="8">
        <v>0</v>
      </c>
      <c r="F144" s="8">
        <v>0</v>
      </c>
      <c r="G144" s="8">
        <v>2.7099999999999997E-4</v>
      </c>
      <c r="H144" s="8">
        <v>5.4500000000000002E-4</v>
      </c>
      <c r="I144" s="8">
        <v>8.2899999999999998E-4</v>
      </c>
      <c r="J144" s="8">
        <v>1.126E-3</v>
      </c>
      <c r="K144" s="8">
        <v>1.4350000000000001E-3</v>
      </c>
      <c r="L144" s="8">
        <v>1.7570000000000001E-3</v>
      </c>
      <c r="M144" s="8">
        <v>2.0929999999999998E-3</v>
      </c>
      <c r="N144" s="8">
        <v>2.444E-3</v>
      </c>
      <c r="O144" s="8">
        <v>2.81E-3</v>
      </c>
      <c r="P144" s="8">
        <v>3.192E-3</v>
      </c>
      <c r="Q144" s="8">
        <v>3.591E-3</v>
      </c>
      <c r="R144" s="8">
        <v>4.0070000000000001E-3</v>
      </c>
      <c r="S144" s="8">
        <v>4.4359999999999998E-3</v>
      </c>
      <c r="T144" s="8">
        <v>4.8789999999999997E-3</v>
      </c>
      <c r="U144" s="8">
        <v>5.339E-3</v>
      </c>
      <c r="V144" s="8">
        <v>5.816E-3</v>
      </c>
      <c r="W144" s="8">
        <v>6.313E-3</v>
      </c>
      <c r="X144" s="8">
        <v>6.8279999999999999E-3</v>
      </c>
      <c r="Y144" s="8">
        <v>7.365E-3</v>
      </c>
      <c r="Z144" s="8">
        <v>7.927E-3</v>
      </c>
      <c r="AA144" s="8">
        <v>8.5120000000000005E-3</v>
      </c>
      <c r="AB144" s="8">
        <v>9.1229999999999992E-3</v>
      </c>
      <c r="AC144" s="8">
        <v>9.7579999999999993E-3</v>
      </c>
      <c r="AD144" s="8">
        <v>1.0422000000000001E-2</v>
      </c>
      <c r="AE144" s="8">
        <v>1.1117999999999999E-2</v>
      </c>
      <c r="AF144" s="8">
        <v>1.1846000000000001E-2</v>
      </c>
      <c r="AG144" s="8">
        <v>1.2607E-2</v>
      </c>
      <c r="AH144" s="8">
        <v>1.34E-2</v>
      </c>
      <c r="AI144" s="8">
        <v>1.4218E-2</v>
      </c>
      <c r="AJ144" s="8">
        <v>1.5073E-2</v>
      </c>
      <c r="AK144" s="8">
        <v>1.5966000000000001E-2</v>
      </c>
      <c r="AL144" s="7" t="s">
        <v>35</v>
      </c>
    </row>
    <row r="145" spans="1:38" ht="15" customHeight="1" x14ac:dyDescent="0.25">
      <c r="A145" s="46" t="s">
        <v>271</v>
      </c>
      <c r="B145" s="9" t="s">
        <v>167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7" t="s">
        <v>35</v>
      </c>
    </row>
    <row r="146" spans="1:38" ht="15" customHeight="1" x14ac:dyDescent="0.25">
      <c r="A146" s="46" t="s">
        <v>270</v>
      </c>
      <c r="B146" s="9" t="s">
        <v>198</v>
      </c>
      <c r="C146" s="8">
        <v>3.2392289999999999</v>
      </c>
      <c r="D146" s="8">
        <v>3.3465099999999999</v>
      </c>
      <c r="E146" s="8">
        <v>3.4676429999999998</v>
      </c>
      <c r="F146" s="8">
        <v>3.5759449999999999</v>
      </c>
      <c r="G146" s="8">
        <v>3.692564</v>
      </c>
      <c r="H146" s="8">
        <v>3.807013</v>
      </c>
      <c r="I146" s="8">
        <v>3.9164080000000001</v>
      </c>
      <c r="J146" s="8">
        <v>4.0192110000000003</v>
      </c>
      <c r="K146" s="8">
        <v>4.1276989999999998</v>
      </c>
      <c r="L146" s="8">
        <v>4.2409280000000003</v>
      </c>
      <c r="M146" s="8">
        <v>4.3576129999999997</v>
      </c>
      <c r="N146" s="8">
        <v>4.4711600000000002</v>
      </c>
      <c r="O146" s="8">
        <v>4.5730789999999999</v>
      </c>
      <c r="P146" s="8">
        <v>4.6908589999999997</v>
      </c>
      <c r="Q146" s="8">
        <v>4.7865450000000003</v>
      </c>
      <c r="R146" s="8">
        <v>4.935905</v>
      </c>
      <c r="S146" s="8">
        <v>5.0214119999999998</v>
      </c>
      <c r="T146" s="8">
        <v>5.1280999999999999</v>
      </c>
      <c r="U146" s="8">
        <v>5.2064079999999997</v>
      </c>
      <c r="V146" s="8">
        <v>5.3011900000000001</v>
      </c>
      <c r="W146" s="8">
        <v>5.40036</v>
      </c>
      <c r="X146" s="8">
        <v>5.5150220000000001</v>
      </c>
      <c r="Y146" s="8">
        <v>5.6210509999999996</v>
      </c>
      <c r="Z146" s="8">
        <v>5.6836669999999998</v>
      </c>
      <c r="AA146" s="8">
        <v>5.7988140000000001</v>
      </c>
      <c r="AB146" s="8">
        <v>5.8534810000000004</v>
      </c>
      <c r="AC146" s="8">
        <v>5.966221</v>
      </c>
      <c r="AD146" s="8">
        <v>6.1327150000000001</v>
      </c>
      <c r="AE146" s="8">
        <v>6.2728719999999996</v>
      </c>
      <c r="AF146" s="8">
        <v>6.3781629999999998</v>
      </c>
      <c r="AG146" s="8">
        <v>6.5282720000000003</v>
      </c>
      <c r="AH146" s="8">
        <v>6.6689590000000001</v>
      </c>
      <c r="AI146" s="8">
        <v>6.8066399999999998</v>
      </c>
      <c r="AJ146" s="8">
        <v>6.9392680000000002</v>
      </c>
      <c r="AK146" s="8">
        <v>7.0797780000000001</v>
      </c>
      <c r="AL146" s="7">
        <v>2.2967000000000001E-2</v>
      </c>
    </row>
    <row r="147" spans="1:38" ht="15" customHeight="1" x14ac:dyDescent="0.25">
      <c r="B147" s="6" t="s">
        <v>197</v>
      </c>
    </row>
    <row r="148" spans="1:38" ht="15" customHeight="1" x14ac:dyDescent="0.25">
      <c r="A148" s="46" t="s">
        <v>269</v>
      </c>
      <c r="B148" s="9" t="s">
        <v>183</v>
      </c>
      <c r="C148" s="8">
        <v>1.8812770000000001</v>
      </c>
      <c r="D148" s="8">
        <v>1.892876</v>
      </c>
      <c r="E148" s="8">
        <v>1.918296</v>
      </c>
      <c r="F148" s="8">
        <v>1.9601409999999999</v>
      </c>
      <c r="G148" s="8">
        <v>2.0124759999999999</v>
      </c>
      <c r="H148" s="8">
        <v>2.0617939999999999</v>
      </c>
      <c r="I148" s="8">
        <v>2.1198229999999998</v>
      </c>
      <c r="J148" s="8">
        <v>2.1806100000000002</v>
      </c>
      <c r="K148" s="8">
        <v>2.234632</v>
      </c>
      <c r="L148" s="8">
        <v>2.2893940000000002</v>
      </c>
      <c r="M148" s="8">
        <v>2.3418220000000001</v>
      </c>
      <c r="N148" s="8">
        <v>2.4031060000000002</v>
      </c>
      <c r="O148" s="8">
        <v>2.4540479999999998</v>
      </c>
      <c r="P148" s="8">
        <v>2.5187879999999998</v>
      </c>
      <c r="Q148" s="8">
        <v>2.576857</v>
      </c>
      <c r="R148" s="8">
        <v>2.6513089999999999</v>
      </c>
      <c r="S148" s="8">
        <v>2.712183</v>
      </c>
      <c r="T148" s="8">
        <v>2.7640539999999998</v>
      </c>
      <c r="U148" s="8">
        <v>2.818238</v>
      </c>
      <c r="V148" s="8">
        <v>2.8784679999999998</v>
      </c>
      <c r="W148" s="8">
        <v>2.9424709999999998</v>
      </c>
      <c r="X148" s="8">
        <v>3.004864</v>
      </c>
      <c r="Y148" s="8">
        <v>3.062338</v>
      </c>
      <c r="Z148" s="8">
        <v>3.1152440000000001</v>
      </c>
      <c r="AA148" s="8">
        <v>3.1615859999999998</v>
      </c>
      <c r="AB148" s="8">
        <v>3.202296</v>
      </c>
      <c r="AC148" s="8">
        <v>3.2587739999999998</v>
      </c>
      <c r="AD148" s="8">
        <v>3.3255530000000002</v>
      </c>
      <c r="AE148" s="8">
        <v>3.3930229999999999</v>
      </c>
      <c r="AF148" s="8">
        <v>3.4492889999999998</v>
      </c>
      <c r="AG148" s="8">
        <v>3.5099279999999999</v>
      </c>
      <c r="AH148" s="8">
        <v>3.5783339999999999</v>
      </c>
      <c r="AI148" s="8">
        <v>3.6349459999999998</v>
      </c>
      <c r="AJ148" s="8">
        <v>3.6893259999999999</v>
      </c>
      <c r="AK148" s="8">
        <v>3.7454960000000002</v>
      </c>
      <c r="AL148" s="7">
        <v>2.0896000000000001E-2</v>
      </c>
    </row>
    <row r="149" spans="1:38" ht="15" customHeight="1" x14ac:dyDescent="0.25">
      <c r="A149" s="46" t="s">
        <v>268</v>
      </c>
      <c r="B149" s="9" t="s">
        <v>181</v>
      </c>
      <c r="C149" s="8">
        <v>1.2259230000000001</v>
      </c>
      <c r="D149" s="8">
        <v>1.192887</v>
      </c>
      <c r="E149" s="8">
        <v>1.169589</v>
      </c>
      <c r="F149" s="8">
        <v>1.158399</v>
      </c>
      <c r="G149" s="8">
        <v>1.1496170000000001</v>
      </c>
      <c r="H149" s="8">
        <v>1.136109</v>
      </c>
      <c r="I149" s="8">
        <v>1.1273200000000001</v>
      </c>
      <c r="J149" s="8">
        <v>1.1199170000000001</v>
      </c>
      <c r="K149" s="8">
        <v>1.1152439999999999</v>
      </c>
      <c r="L149" s="8">
        <v>1.107925</v>
      </c>
      <c r="M149" s="8">
        <v>1.1042540000000001</v>
      </c>
      <c r="N149" s="8">
        <v>1.098948</v>
      </c>
      <c r="O149" s="8">
        <v>1.088646</v>
      </c>
      <c r="P149" s="8">
        <v>1.091397</v>
      </c>
      <c r="Q149" s="8">
        <v>1.077842</v>
      </c>
      <c r="R149" s="8">
        <v>1.0851679999999999</v>
      </c>
      <c r="S149" s="8">
        <v>1.0762780000000001</v>
      </c>
      <c r="T149" s="8">
        <v>1.0625929999999999</v>
      </c>
      <c r="U149" s="8">
        <v>1.0605260000000001</v>
      </c>
      <c r="V149" s="8">
        <v>1.057121</v>
      </c>
      <c r="W149" s="8">
        <v>1.0568310000000001</v>
      </c>
      <c r="X149" s="8">
        <v>1.0520309999999999</v>
      </c>
      <c r="Y149" s="8">
        <v>1.058308</v>
      </c>
      <c r="Z149" s="8">
        <v>1.050967</v>
      </c>
      <c r="AA149" s="8">
        <v>1.0491140000000001</v>
      </c>
      <c r="AB149" s="8">
        <v>1.045204</v>
      </c>
      <c r="AC149" s="8">
        <v>1.048106</v>
      </c>
      <c r="AD149" s="8">
        <v>1.057571</v>
      </c>
      <c r="AE149" s="8">
        <v>1.0623670000000001</v>
      </c>
      <c r="AF149" s="8">
        <v>1.0644720000000001</v>
      </c>
      <c r="AG149" s="8">
        <v>1.0659540000000001</v>
      </c>
      <c r="AH149" s="8">
        <v>1.069585</v>
      </c>
      <c r="AI149" s="8">
        <v>1.0689150000000001</v>
      </c>
      <c r="AJ149" s="8">
        <v>1.0678399999999999</v>
      </c>
      <c r="AK149" s="8">
        <v>1.067474</v>
      </c>
      <c r="AL149" s="7">
        <v>-3.3600000000000001E-3</v>
      </c>
    </row>
    <row r="150" spans="1:38" ht="15" customHeight="1" x14ac:dyDescent="0.25">
      <c r="A150" s="46" t="s">
        <v>267</v>
      </c>
      <c r="B150" s="9" t="s">
        <v>179</v>
      </c>
      <c r="C150" s="8">
        <v>1.8699999999999999E-3</v>
      </c>
      <c r="D150" s="8">
        <v>1.7110000000000001E-3</v>
      </c>
      <c r="E150" s="8">
        <v>1.6459999999999999E-3</v>
      </c>
      <c r="F150" s="8">
        <v>1.591E-3</v>
      </c>
      <c r="G150" s="8">
        <v>1.5820000000000001E-3</v>
      </c>
      <c r="H150" s="8">
        <v>1.632E-3</v>
      </c>
      <c r="I150" s="8">
        <v>1.701E-3</v>
      </c>
      <c r="J150" s="8">
        <v>1.781E-3</v>
      </c>
      <c r="K150" s="8">
        <v>1.8699999999999999E-3</v>
      </c>
      <c r="L150" s="8">
        <v>2E-3</v>
      </c>
      <c r="M150" s="8">
        <v>2.1229999999999999E-3</v>
      </c>
      <c r="N150" s="8">
        <v>2.3029999999999999E-3</v>
      </c>
      <c r="O150" s="8">
        <v>2.3900000000000002E-3</v>
      </c>
      <c r="P150" s="8">
        <v>2.5579999999999999E-3</v>
      </c>
      <c r="Q150" s="8">
        <v>2.686E-3</v>
      </c>
      <c r="R150" s="8">
        <v>2.8080000000000002E-3</v>
      </c>
      <c r="S150" s="8">
        <v>3.0760000000000002E-3</v>
      </c>
      <c r="T150" s="8">
        <v>3.2499999999999999E-3</v>
      </c>
      <c r="U150" s="8">
        <v>3.3419999999999999E-3</v>
      </c>
      <c r="V150" s="8">
        <v>3.5479999999999999E-3</v>
      </c>
      <c r="W150" s="8">
        <v>3.774E-3</v>
      </c>
      <c r="X150" s="8">
        <v>4.0150000000000003E-3</v>
      </c>
      <c r="Y150" s="8">
        <v>4.2680000000000001E-3</v>
      </c>
      <c r="Z150" s="8">
        <v>4.5319999999999996E-3</v>
      </c>
      <c r="AA150" s="8">
        <v>4.8089999999999999E-3</v>
      </c>
      <c r="AB150" s="8">
        <v>5.0990000000000002E-3</v>
      </c>
      <c r="AC150" s="8">
        <v>5.398E-3</v>
      </c>
      <c r="AD150" s="8">
        <v>5.7089999999999997E-3</v>
      </c>
      <c r="AE150" s="8">
        <v>6.0280000000000004E-3</v>
      </c>
      <c r="AF150" s="8">
        <v>6.3559999999999997E-3</v>
      </c>
      <c r="AG150" s="8">
        <v>6.6930000000000002E-3</v>
      </c>
      <c r="AH150" s="8">
        <v>7.0419999999999996E-3</v>
      </c>
      <c r="AI150" s="8">
        <v>7.4019999999999997E-3</v>
      </c>
      <c r="AJ150" s="8">
        <v>7.7679999999999997E-3</v>
      </c>
      <c r="AK150" s="8">
        <v>8.1810000000000008E-3</v>
      </c>
      <c r="AL150" s="7">
        <v>4.8550999999999997E-2</v>
      </c>
    </row>
    <row r="151" spans="1:38" ht="15" customHeight="1" x14ac:dyDescent="0.25">
      <c r="A151" s="46" t="s">
        <v>266</v>
      </c>
      <c r="B151" s="9" t="s">
        <v>177</v>
      </c>
      <c r="C151" s="8">
        <v>2.3800000000000002E-3</v>
      </c>
      <c r="D151" s="8">
        <v>2.598E-3</v>
      </c>
      <c r="E151" s="8">
        <v>3.2299999999999998E-3</v>
      </c>
      <c r="F151" s="8">
        <v>3.9150000000000001E-3</v>
      </c>
      <c r="G151" s="8">
        <v>4.6080000000000001E-3</v>
      </c>
      <c r="H151" s="8">
        <v>5.2769999999999996E-3</v>
      </c>
      <c r="I151" s="8">
        <v>5.9820000000000003E-3</v>
      </c>
      <c r="J151" s="8">
        <v>6.6819999999999996E-3</v>
      </c>
      <c r="K151" s="8">
        <v>7.319E-3</v>
      </c>
      <c r="L151" s="8">
        <v>7.92E-3</v>
      </c>
      <c r="M151" s="8">
        <v>8.5059999999999997E-3</v>
      </c>
      <c r="N151" s="8">
        <v>9.0860000000000003E-3</v>
      </c>
      <c r="O151" s="8">
        <v>9.6670000000000002E-3</v>
      </c>
      <c r="P151" s="8">
        <v>1.0257E-2</v>
      </c>
      <c r="Q151" s="8">
        <v>1.0824E-2</v>
      </c>
      <c r="R151" s="8">
        <v>1.1391E-2</v>
      </c>
      <c r="S151" s="8">
        <v>1.1963E-2</v>
      </c>
      <c r="T151" s="8">
        <v>1.2508999999999999E-2</v>
      </c>
      <c r="U151" s="8">
        <v>1.3081000000000001E-2</v>
      </c>
      <c r="V151" s="8">
        <v>1.3547E-2</v>
      </c>
      <c r="W151" s="8">
        <v>1.4067E-2</v>
      </c>
      <c r="X151" s="8">
        <v>1.455E-2</v>
      </c>
      <c r="Y151" s="8">
        <v>1.5074000000000001E-2</v>
      </c>
      <c r="Z151" s="8">
        <v>1.566E-2</v>
      </c>
      <c r="AA151" s="8">
        <v>1.6149E-2</v>
      </c>
      <c r="AB151" s="8">
        <v>1.6813999999999999E-2</v>
      </c>
      <c r="AC151" s="8">
        <v>1.7337999999999999E-2</v>
      </c>
      <c r="AD151" s="8">
        <v>1.7808000000000001E-2</v>
      </c>
      <c r="AE151" s="8">
        <v>1.8423999999999999E-2</v>
      </c>
      <c r="AF151" s="8">
        <v>1.9053E-2</v>
      </c>
      <c r="AG151" s="8">
        <v>1.9668999999999999E-2</v>
      </c>
      <c r="AH151" s="8">
        <v>2.0327999999999999E-2</v>
      </c>
      <c r="AI151" s="8">
        <v>2.0967E-2</v>
      </c>
      <c r="AJ151" s="8">
        <v>2.1616E-2</v>
      </c>
      <c r="AK151" s="8">
        <v>2.2401999999999998E-2</v>
      </c>
      <c r="AL151" s="7">
        <v>6.7466999999999999E-2</v>
      </c>
    </row>
    <row r="152" spans="1:38" ht="15" customHeight="1" x14ac:dyDescent="0.25">
      <c r="A152" s="46" t="s">
        <v>265</v>
      </c>
      <c r="B152" s="9" t="s">
        <v>175</v>
      </c>
      <c r="C152" s="8">
        <v>2.5971000000000001E-2</v>
      </c>
      <c r="D152" s="8">
        <v>3.2490999999999999E-2</v>
      </c>
      <c r="E152" s="8">
        <v>3.9733999999999998E-2</v>
      </c>
      <c r="F152" s="8">
        <v>4.7772000000000002E-2</v>
      </c>
      <c r="G152" s="8">
        <v>5.6077000000000002E-2</v>
      </c>
      <c r="H152" s="8">
        <v>6.4279000000000003E-2</v>
      </c>
      <c r="I152" s="8">
        <v>7.3075000000000001E-2</v>
      </c>
      <c r="J152" s="8">
        <v>8.1966999999999998E-2</v>
      </c>
      <c r="K152" s="8">
        <v>9.0206999999999996E-2</v>
      </c>
      <c r="L152" s="8">
        <v>9.8216999999999999E-2</v>
      </c>
      <c r="M152" s="8">
        <v>0.106323</v>
      </c>
      <c r="N152" s="8">
        <v>0.11471000000000001</v>
      </c>
      <c r="O152" s="8">
        <v>0.12347900000000001</v>
      </c>
      <c r="P152" s="8">
        <v>0.13264200000000001</v>
      </c>
      <c r="Q152" s="8">
        <v>0.142097</v>
      </c>
      <c r="R152" s="8">
        <v>0.15182200000000001</v>
      </c>
      <c r="S152" s="8">
        <v>0.16180800000000001</v>
      </c>
      <c r="T152" s="8">
        <v>0.17200299999999999</v>
      </c>
      <c r="U152" s="8">
        <v>0.18245800000000001</v>
      </c>
      <c r="V152" s="8">
        <v>0.19322</v>
      </c>
      <c r="W152" s="8">
        <v>0.20433599999999999</v>
      </c>
      <c r="X152" s="8">
        <v>0.21574199999999999</v>
      </c>
      <c r="Y152" s="8">
        <v>0.227409</v>
      </c>
      <c r="Z152" s="8">
        <v>0.240172</v>
      </c>
      <c r="AA152" s="8">
        <v>0.251718</v>
      </c>
      <c r="AB152" s="8">
        <v>0.26464900000000002</v>
      </c>
      <c r="AC152" s="8">
        <v>0.27827600000000002</v>
      </c>
      <c r="AD152" s="8">
        <v>0.29217500000000002</v>
      </c>
      <c r="AE152" s="8">
        <v>0.30677100000000002</v>
      </c>
      <c r="AF152" s="8">
        <v>0.32149699999999998</v>
      </c>
      <c r="AG152" s="8">
        <v>0.33690500000000001</v>
      </c>
      <c r="AH152" s="8">
        <v>0.35351900000000003</v>
      </c>
      <c r="AI152" s="8">
        <v>0.36891400000000002</v>
      </c>
      <c r="AJ152" s="8">
        <v>0.38464199999999998</v>
      </c>
      <c r="AK152" s="8">
        <v>0.40120499999999998</v>
      </c>
      <c r="AL152" s="7">
        <v>7.9142000000000004E-2</v>
      </c>
    </row>
    <row r="153" spans="1:38" ht="15" customHeight="1" x14ac:dyDescent="0.25">
      <c r="A153" s="46" t="s">
        <v>264</v>
      </c>
      <c r="B153" s="9" t="s">
        <v>173</v>
      </c>
      <c r="C153" s="8">
        <v>0</v>
      </c>
      <c r="D153" s="8">
        <v>0</v>
      </c>
      <c r="E153" s="8">
        <v>1.039E-3</v>
      </c>
      <c r="F153" s="8">
        <v>2.2390000000000001E-3</v>
      </c>
      <c r="G153" s="8">
        <v>3.532E-3</v>
      </c>
      <c r="H153" s="8">
        <v>4.8659999999999997E-3</v>
      </c>
      <c r="I153" s="8">
        <v>6.3540000000000003E-3</v>
      </c>
      <c r="J153" s="8">
        <v>7.92E-3</v>
      </c>
      <c r="K153" s="8">
        <v>9.4350000000000007E-3</v>
      </c>
      <c r="L153" s="8">
        <v>1.0949E-2</v>
      </c>
      <c r="M153" s="8">
        <v>1.2503999999999999E-2</v>
      </c>
      <c r="N153" s="8">
        <v>1.4121E-2</v>
      </c>
      <c r="O153" s="8">
        <v>1.5817999999999999E-2</v>
      </c>
      <c r="P153" s="8">
        <v>1.7596000000000001E-2</v>
      </c>
      <c r="Q153" s="8">
        <v>1.9435999999999998E-2</v>
      </c>
      <c r="R153" s="8">
        <v>2.1333000000000001E-2</v>
      </c>
      <c r="S153" s="8">
        <v>2.3283999999999999E-2</v>
      </c>
      <c r="T153" s="8">
        <v>2.5277999999999998E-2</v>
      </c>
      <c r="U153" s="8">
        <v>2.7324000000000001E-2</v>
      </c>
      <c r="V153" s="8">
        <v>2.9429E-2</v>
      </c>
      <c r="W153" s="8">
        <v>3.1599000000000002E-2</v>
      </c>
      <c r="X153" s="8">
        <v>3.3822999999999999E-2</v>
      </c>
      <c r="Y153" s="8">
        <v>3.6094000000000001E-2</v>
      </c>
      <c r="Z153" s="8">
        <v>3.8426000000000002E-2</v>
      </c>
      <c r="AA153" s="8">
        <v>4.0844999999999999E-2</v>
      </c>
      <c r="AB153" s="8">
        <v>4.3352000000000002E-2</v>
      </c>
      <c r="AC153" s="8">
        <v>4.5934000000000003E-2</v>
      </c>
      <c r="AD153" s="8">
        <v>4.8598000000000002E-2</v>
      </c>
      <c r="AE153" s="8">
        <v>5.1334999999999999E-2</v>
      </c>
      <c r="AF153" s="8">
        <v>5.4141000000000002E-2</v>
      </c>
      <c r="AG153" s="8">
        <v>5.7017999999999999E-2</v>
      </c>
      <c r="AH153" s="8">
        <v>0.06</v>
      </c>
      <c r="AI153" s="8">
        <v>6.3067999999999999E-2</v>
      </c>
      <c r="AJ153" s="8">
        <v>6.6191E-2</v>
      </c>
      <c r="AK153" s="8">
        <v>6.9708000000000006E-2</v>
      </c>
      <c r="AL153" s="7" t="s">
        <v>35</v>
      </c>
    </row>
    <row r="154" spans="1:38" ht="15" customHeight="1" x14ac:dyDescent="0.25">
      <c r="A154" s="46" t="s">
        <v>263</v>
      </c>
      <c r="B154" s="9" t="s">
        <v>171</v>
      </c>
      <c r="C154" s="8">
        <v>0</v>
      </c>
      <c r="D154" s="8">
        <v>0</v>
      </c>
      <c r="E154" s="8">
        <v>4.7800000000000002E-4</v>
      </c>
      <c r="F154" s="8">
        <v>1.031E-3</v>
      </c>
      <c r="G154" s="8">
        <v>1.6260000000000001E-3</v>
      </c>
      <c r="H154" s="8">
        <v>2.2409999999999999E-3</v>
      </c>
      <c r="I154" s="8">
        <v>2.9260000000000002E-3</v>
      </c>
      <c r="J154" s="8">
        <v>3.6470000000000001E-3</v>
      </c>
      <c r="K154" s="8">
        <v>4.3439999999999998E-3</v>
      </c>
      <c r="L154" s="8">
        <v>5.0419999999999996E-3</v>
      </c>
      <c r="M154" s="8">
        <v>5.757E-3</v>
      </c>
      <c r="N154" s="8">
        <v>6.502E-3</v>
      </c>
      <c r="O154" s="8">
        <v>7.2830000000000004E-3</v>
      </c>
      <c r="P154" s="8">
        <v>8.1019999999999998E-3</v>
      </c>
      <c r="Q154" s="8">
        <v>8.9490000000000004E-3</v>
      </c>
      <c r="R154" s="8">
        <v>9.8230000000000001E-3</v>
      </c>
      <c r="S154" s="8">
        <v>1.0721E-2</v>
      </c>
      <c r="T154" s="8">
        <v>1.1639E-2</v>
      </c>
      <c r="U154" s="8">
        <v>1.2581E-2</v>
      </c>
      <c r="V154" s="8">
        <v>1.355E-2</v>
      </c>
      <c r="W154" s="8">
        <v>1.455E-2</v>
      </c>
      <c r="X154" s="8">
        <v>1.5573999999999999E-2</v>
      </c>
      <c r="Y154" s="8">
        <v>1.6618999999999998E-2</v>
      </c>
      <c r="Z154" s="8">
        <v>1.7693E-2</v>
      </c>
      <c r="AA154" s="8">
        <v>1.8807000000000001E-2</v>
      </c>
      <c r="AB154" s="8">
        <v>1.9961E-2</v>
      </c>
      <c r="AC154" s="8">
        <v>2.1149999999999999E-2</v>
      </c>
      <c r="AD154" s="8">
        <v>2.2376E-2</v>
      </c>
      <c r="AE154" s="8">
        <v>2.3636999999999998E-2</v>
      </c>
      <c r="AF154" s="8">
        <v>2.4929E-2</v>
      </c>
      <c r="AG154" s="8">
        <v>2.6254E-2</v>
      </c>
      <c r="AH154" s="8">
        <v>2.7626000000000001E-2</v>
      </c>
      <c r="AI154" s="8">
        <v>2.9038999999999999E-2</v>
      </c>
      <c r="AJ154" s="8">
        <v>3.0477000000000001E-2</v>
      </c>
      <c r="AK154" s="8">
        <v>3.2096E-2</v>
      </c>
      <c r="AL154" s="7" t="s">
        <v>35</v>
      </c>
    </row>
    <row r="155" spans="1:38" ht="15" customHeight="1" x14ac:dyDescent="0.25">
      <c r="A155" s="46" t="s">
        <v>262</v>
      </c>
      <c r="B155" s="9" t="s">
        <v>169</v>
      </c>
      <c r="C155" s="8">
        <v>0</v>
      </c>
      <c r="D155" s="8">
        <v>0</v>
      </c>
      <c r="E155" s="8">
        <v>3.97E-4</v>
      </c>
      <c r="F155" s="8">
        <v>8.5499999999999997E-4</v>
      </c>
      <c r="G155" s="8">
        <v>1.3489999999999999E-3</v>
      </c>
      <c r="H155" s="8">
        <v>1.8580000000000001E-3</v>
      </c>
      <c r="I155" s="8">
        <v>2.4260000000000002E-3</v>
      </c>
      <c r="J155" s="8">
        <v>3.0240000000000002E-3</v>
      </c>
      <c r="K155" s="8">
        <v>3.6029999999999999E-3</v>
      </c>
      <c r="L155" s="8">
        <v>4.1809999999999998E-3</v>
      </c>
      <c r="M155" s="8">
        <v>4.7739999999999996E-3</v>
      </c>
      <c r="N155" s="8">
        <v>5.3920000000000001E-3</v>
      </c>
      <c r="O155" s="8">
        <v>6.0400000000000002E-3</v>
      </c>
      <c r="P155" s="8">
        <v>6.7190000000000001E-3</v>
      </c>
      <c r="Q155" s="8">
        <v>7.4209999999999996E-3</v>
      </c>
      <c r="R155" s="8">
        <v>8.1460000000000005E-3</v>
      </c>
      <c r="S155" s="8">
        <v>8.8909999999999996E-3</v>
      </c>
      <c r="T155" s="8">
        <v>9.6520000000000009E-3</v>
      </c>
      <c r="U155" s="8">
        <v>1.0433E-2</v>
      </c>
      <c r="V155" s="8">
        <v>1.1237E-2</v>
      </c>
      <c r="W155" s="8">
        <v>1.2066E-2</v>
      </c>
      <c r="X155" s="8">
        <v>1.2914999999999999E-2</v>
      </c>
      <c r="Y155" s="8">
        <v>1.3782000000000001E-2</v>
      </c>
      <c r="Z155" s="8">
        <v>1.4671999999999999E-2</v>
      </c>
      <c r="AA155" s="8">
        <v>1.5596E-2</v>
      </c>
      <c r="AB155" s="8">
        <v>1.6552999999999998E-2</v>
      </c>
      <c r="AC155" s="8">
        <v>1.7538999999999999E-2</v>
      </c>
      <c r="AD155" s="8">
        <v>1.8557000000000001E-2</v>
      </c>
      <c r="AE155" s="8">
        <v>1.9602000000000001E-2</v>
      </c>
      <c r="AF155" s="8">
        <v>2.0673E-2</v>
      </c>
      <c r="AG155" s="8">
        <v>2.1772E-2</v>
      </c>
      <c r="AH155" s="8">
        <v>2.291E-2</v>
      </c>
      <c r="AI155" s="8">
        <v>2.4081999999999999E-2</v>
      </c>
      <c r="AJ155" s="8">
        <v>2.5274000000000001E-2</v>
      </c>
      <c r="AK155" s="8">
        <v>2.6616999999999998E-2</v>
      </c>
      <c r="AL155" s="7" t="s">
        <v>35</v>
      </c>
    </row>
    <row r="156" spans="1:38" ht="15" customHeight="1" x14ac:dyDescent="0.25">
      <c r="A156" s="46" t="s">
        <v>261</v>
      </c>
      <c r="B156" s="9" t="s">
        <v>167</v>
      </c>
      <c r="C156" s="8">
        <v>0</v>
      </c>
      <c r="D156" s="8">
        <v>0</v>
      </c>
      <c r="E156" s="8">
        <v>6.8000000000000005E-4</v>
      </c>
      <c r="F156" s="8">
        <v>1.4660000000000001E-3</v>
      </c>
      <c r="G156" s="8">
        <v>2.3119999999999998E-3</v>
      </c>
      <c r="H156" s="8">
        <v>3.1849999999999999E-3</v>
      </c>
      <c r="I156" s="8">
        <v>4.1590000000000004E-3</v>
      </c>
      <c r="J156" s="8">
        <v>5.1840000000000002E-3</v>
      </c>
      <c r="K156" s="8">
        <v>6.1749999999999999E-3</v>
      </c>
      <c r="L156" s="8">
        <v>7.1659999999999996E-3</v>
      </c>
      <c r="M156" s="8">
        <v>8.1829999999999993E-3</v>
      </c>
      <c r="N156" s="8">
        <v>9.2420000000000002E-3</v>
      </c>
      <c r="O156" s="8">
        <v>1.0352999999999999E-2</v>
      </c>
      <c r="P156" s="8">
        <v>1.1516E-2</v>
      </c>
      <c r="Q156" s="8">
        <v>1.2721E-2</v>
      </c>
      <c r="R156" s="8">
        <v>1.3962E-2</v>
      </c>
      <c r="S156" s="8">
        <v>1.5239000000000001E-2</v>
      </c>
      <c r="T156" s="8">
        <v>1.6544E-2</v>
      </c>
      <c r="U156" s="8">
        <v>1.7883E-2</v>
      </c>
      <c r="V156" s="8">
        <v>1.9261E-2</v>
      </c>
      <c r="W156" s="8">
        <v>2.0681000000000001E-2</v>
      </c>
      <c r="X156" s="8">
        <v>2.2137E-2</v>
      </c>
      <c r="Y156" s="8">
        <v>2.3623000000000002E-2</v>
      </c>
      <c r="Z156" s="8">
        <v>2.5149000000000001E-2</v>
      </c>
      <c r="AA156" s="8">
        <v>2.6731999999999999E-2</v>
      </c>
      <c r="AB156" s="8">
        <v>2.8372999999999999E-2</v>
      </c>
      <c r="AC156" s="8">
        <v>3.0062999999999999E-2</v>
      </c>
      <c r="AD156" s="8">
        <v>3.1806000000000001E-2</v>
      </c>
      <c r="AE156" s="8">
        <v>3.3598000000000003E-2</v>
      </c>
      <c r="AF156" s="8">
        <v>3.5434E-2</v>
      </c>
      <c r="AG156" s="8">
        <v>3.7317999999999997E-2</v>
      </c>
      <c r="AH156" s="8">
        <v>3.9268999999999998E-2</v>
      </c>
      <c r="AI156" s="8">
        <v>4.1277000000000001E-2</v>
      </c>
      <c r="AJ156" s="8">
        <v>4.3320999999999998E-2</v>
      </c>
      <c r="AK156" s="8">
        <v>4.5622000000000003E-2</v>
      </c>
      <c r="AL156" s="7" t="s">
        <v>35</v>
      </c>
    </row>
    <row r="157" spans="1:38" ht="15" customHeight="1" x14ac:dyDescent="0.25">
      <c r="A157" s="46" t="s">
        <v>260</v>
      </c>
      <c r="B157" s="9" t="s">
        <v>186</v>
      </c>
      <c r="C157" s="8">
        <v>3.1374209999999998</v>
      </c>
      <c r="D157" s="8">
        <v>3.1225649999999998</v>
      </c>
      <c r="E157" s="8">
        <v>3.1350880000000001</v>
      </c>
      <c r="F157" s="8">
        <v>3.1774079999999998</v>
      </c>
      <c r="G157" s="8">
        <v>3.2331810000000001</v>
      </c>
      <c r="H157" s="8">
        <v>3.2812389999999998</v>
      </c>
      <c r="I157" s="8">
        <v>3.3437640000000002</v>
      </c>
      <c r="J157" s="8">
        <v>3.41073</v>
      </c>
      <c r="K157" s="8">
        <v>3.4728289999999999</v>
      </c>
      <c r="L157" s="8">
        <v>3.5327920000000002</v>
      </c>
      <c r="M157" s="8">
        <v>3.5942449999999999</v>
      </c>
      <c r="N157" s="8">
        <v>3.6634069999999999</v>
      </c>
      <c r="O157" s="8">
        <v>3.7177220000000002</v>
      </c>
      <c r="P157" s="8">
        <v>3.7995749999999999</v>
      </c>
      <c r="Q157" s="8">
        <v>3.8588330000000002</v>
      </c>
      <c r="R157" s="8">
        <v>3.9557600000000002</v>
      </c>
      <c r="S157" s="8">
        <v>4.0234399999999999</v>
      </c>
      <c r="T157" s="8">
        <v>4.0775249999999996</v>
      </c>
      <c r="U157" s="8">
        <v>4.1458690000000002</v>
      </c>
      <c r="V157" s="8">
        <v>4.2193829999999997</v>
      </c>
      <c r="W157" s="8">
        <v>4.3003729999999996</v>
      </c>
      <c r="X157" s="8">
        <v>4.375648</v>
      </c>
      <c r="Y157" s="8">
        <v>4.4575149999999999</v>
      </c>
      <c r="Z157" s="8">
        <v>4.522513</v>
      </c>
      <c r="AA157" s="8">
        <v>4.5853570000000001</v>
      </c>
      <c r="AB157" s="8">
        <v>4.6422980000000003</v>
      </c>
      <c r="AC157" s="8">
        <v>4.7225760000000001</v>
      </c>
      <c r="AD157" s="8">
        <v>4.8201520000000002</v>
      </c>
      <c r="AE157" s="8">
        <v>4.9147879999999997</v>
      </c>
      <c r="AF157" s="8">
        <v>4.9958470000000004</v>
      </c>
      <c r="AG157" s="8">
        <v>5.0815190000000001</v>
      </c>
      <c r="AH157" s="8">
        <v>5.1786120000000002</v>
      </c>
      <c r="AI157" s="8">
        <v>5.2586060000000003</v>
      </c>
      <c r="AJ157" s="8">
        <v>5.3364510000000003</v>
      </c>
      <c r="AK157" s="8">
        <v>5.4188029999999996</v>
      </c>
      <c r="AL157" s="7">
        <v>1.6844000000000001E-2</v>
      </c>
    </row>
    <row r="158" spans="1:38" ht="15" customHeight="1" x14ac:dyDescent="0.25">
      <c r="B158" s="6" t="s">
        <v>185</v>
      </c>
    </row>
    <row r="159" spans="1:38" ht="15" customHeight="1" x14ac:dyDescent="0.25">
      <c r="A159" s="46" t="s">
        <v>259</v>
      </c>
      <c r="B159" s="9" t="s">
        <v>183</v>
      </c>
      <c r="C159" s="8">
        <v>4.8742380000000001</v>
      </c>
      <c r="D159" s="8">
        <v>4.8424490000000002</v>
      </c>
      <c r="E159" s="8">
        <v>4.8175990000000004</v>
      </c>
      <c r="F159" s="8">
        <v>4.8132700000000002</v>
      </c>
      <c r="G159" s="8">
        <v>4.7977470000000002</v>
      </c>
      <c r="H159" s="8">
        <v>4.7703930000000003</v>
      </c>
      <c r="I159" s="8">
        <v>4.7502630000000003</v>
      </c>
      <c r="J159" s="8">
        <v>4.7162699999999997</v>
      </c>
      <c r="K159" s="8">
        <v>4.6858009999999997</v>
      </c>
      <c r="L159" s="8">
        <v>4.6651990000000003</v>
      </c>
      <c r="M159" s="8">
        <v>4.6506559999999997</v>
      </c>
      <c r="N159" s="8">
        <v>4.6463780000000003</v>
      </c>
      <c r="O159" s="8">
        <v>4.6214320000000004</v>
      </c>
      <c r="P159" s="8">
        <v>4.6159549999999996</v>
      </c>
      <c r="Q159" s="8">
        <v>4.625381</v>
      </c>
      <c r="R159" s="8">
        <v>4.640949</v>
      </c>
      <c r="S159" s="8">
        <v>4.6583940000000004</v>
      </c>
      <c r="T159" s="8">
        <v>4.6460540000000004</v>
      </c>
      <c r="U159" s="8">
        <v>4.6425090000000004</v>
      </c>
      <c r="V159" s="8">
        <v>4.665692</v>
      </c>
      <c r="W159" s="8">
        <v>4.6911259999999997</v>
      </c>
      <c r="X159" s="8">
        <v>4.7336999999999998</v>
      </c>
      <c r="Y159" s="8">
        <v>4.7561419999999996</v>
      </c>
      <c r="Z159" s="8">
        <v>4.7925870000000002</v>
      </c>
      <c r="AA159" s="8">
        <v>4.7609760000000003</v>
      </c>
      <c r="AB159" s="8">
        <v>4.7950429999999997</v>
      </c>
      <c r="AC159" s="8">
        <v>4.8264459999999998</v>
      </c>
      <c r="AD159" s="8">
        <v>4.8789490000000004</v>
      </c>
      <c r="AE159" s="8">
        <v>4.9447539999999996</v>
      </c>
      <c r="AF159" s="8">
        <v>4.9953659999999998</v>
      </c>
      <c r="AG159" s="8">
        <v>5.04129</v>
      </c>
      <c r="AH159" s="8">
        <v>5.0966329999999997</v>
      </c>
      <c r="AI159" s="8">
        <v>5.1333209999999996</v>
      </c>
      <c r="AJ159" s="8">
        <v>5.1702409999999999</v>
      </c>
      <c r="AK159" s="8">
        <v>5.2140319999999996</v>
      </c>
      <c r="AL159" s="7">
        <v>2.2430000000000002E-3</v>
      </c>
    </row>
    <row r="160" spans="1:38" ht="15" customHeight="1" x14ac:dyDescent="0.25">
      <c r="A160" s="46" t="s">
        <v>258</v>
      </c>
      <c r="B160" s="9" t="s">
        <v>181</v>
      </c>
      <c r="C160" s="8">
        <v>6.2349000000000002E-2</v>
      </c>
      <c r="D160" s="8">
        <v>5.6120999999999997E-2</v>
      </c>
      <c r="E160" s="8">
        <v>5.0397999999999998E-2</v>
      </c>
      <c r="F160" s="8">
        <v>4.5298999999999999E-2</v>
      </c>
      <c r="G160" s="8">
        <v>4.0374E-2</v>
      </c>
      <c r="H160" s="8">
        <v>3.6208999999999998E-2</v>
      </c>
      <c r="I160" s="8">
        <v>3.3090000000000001E-2</v>
      </c>
      <c r="J160" s="8">
        <v>2.9855E-2</v>
      </c>
      <c r="K160" s="8">
        <v>2.6518E-2</v>
      </c>
      <c r="L160" s="8">
        <v>2.4140000000000002E-2</v>
      </c>
      <c r="M160" s="8">
        <v>2.2412999999999999E-2</v>
      </c>
      <c r="N160" s="8">
        <v>2.1069000000000001E-2</v>
      </c>
      <c r="O160" s="8">
        <v>1.9470999999999999E-2</v>
      </c>
      <c r="P160" s="8">
        <v>1.8512000000000001E-2</v>
      </c>
      <c r="Q160" s="8">
        <v>1.7229000000000001E-2</v>
      </c>
      <c r="R160" s="8">
        <v>1.6149E-2</v>
      </c>
      <c r="S160" s="8">
        <v>1.5299E-2</v>
      </c>
      <c r="T160" s="8">
        <v>1.4498E-2</v>
      </c>
      <c r="U160" s="8">
        <v>1.4101000000000001E-2</v>
      </c>
      <c r="V160" s="8">
        <v>1.3365E-2</v>
      </c>
      <c r="W160" s="8">
        <v>1.3016E-2</v>
      </c>
      <c r="X160" s="8">
        <v>1.2832E-2</v>
      </c>
      <c r="Y160" s="8">
        <v>1.2626999999999999E-2</v>
      </c>
      <c r="Z160" s="8">
        <v>1.223E-2</v>
      </c>
      <c r="AA160" s="8">
        <v>1.2128999999999999E-2</v>
      </c>
      <c r="AB160" s="8">
        <v>1.1786E-2</v>
      </c>
      <c r="AC160" s="8">
        <v>1.1334E-2</v>
      </c>
      <c r="AD160" s="8">
        <v>1.1191E-2</v>
      </c>
      <c r="AE160" s="8">
        <v>1.1103E-2</v>
      </c>
      <c r="AF160" s="8">
        <v>1.1044999999999999E-2</v>
      </c>
      <c r="AG160" s="8">
        <v>1.0964E-2</v>
      </c>
      <c r="AH160" s="8">
        <v>1.1145E-2</v>
      </c>
      <c r="AI160" s="8">
        <v>1.1017000000000001E-2</v>
      </c>
      <c r="AJ160" s="8">
        <v>1.0892000000000001E-2</v>
      </c>
      <c r="AK160" s="8">
        <v>1.0788000000000001E-2</v>
      </c>
      <c r="AL160" s="7">
        <v>-4.8744999999999997E-2</v>
      </c>
    </row>
    <row r="161" spans="1:38" ht="15" customHeight="1" x14ac:dyDescent="0.25">
      <c r="A161" s="46" t="s">
        <v>257</v>
      </c>
      <c r="B161" s="9" t="s">
        <v>179</v>
      </c>
      <c r="C161" s="8">
        <v>3.333E-3</v>
      </c>
      <c r="D161" s="8">
        <v>3.1199999999999999E-3</v>
      </c>
      <c r="E161" s="8">
        <v>3.0100000000000001E-3</v>
      </c>
      <c r="F161" s="8">
        <v>2.8349999999999998E-3</v>
      </c>
      <c r="G161" s="8">
        <v>2.722E-3</v>
      </c>
      <c r="H161" s="8">
        <v>2.5590000000000001E-3</v>
      </c>
      <c r="I161" s="8">
        <v>2.3730000000000001E-3</v>
      </c>
      <c r="J161" s="8">
        <v>2.2049999999999999E-3</v>
      </c>
      <c r="K161" s="8">
        <v>1.9659999999999999E-3</v>
      </c>
      <c r="L161" s="8">
        <v>1.931E-3</v>
      </c>
      <c r="M161" s="8">
        <v>1.884E-3</v>
      </c>
      <c r="N161" s="8">
        <v>1.921E-3</v>
      </c>
      <c r="O161" s="8">
        <v>1.6659999999999999E-3</v>
      </c>
      <c r="P161" s="8">
        <v>1.598E-3</v>
      </c>
      <c r="Q161" s="8">
        <v>1.58E-3</v>
      </c>
      <c r="R161" s="8">
        <v>1.2999999999999999E-3</v>
      </c>
      <c r="S161" s="8">
        <v>1.266E-3</v>
      </c>
      <c r="T161" s="8">
        <v>1.2620000000000001E-3</v>
      </c>
      <c r="U161" s="8">
        <v>1.284E-3</v>
      </c>
      <c r="V161" s="8">
        <v>1.323E-3</v>
      </c>
      <c r="W161" s="8">
        <v>1.372E-3</v>
      </c>
      <c r="X161" s="8">
        <v>1.4319999999999999E-3</v>
      </c>
      <c r="Y161" s="8">
        <v>1.4989999999999999E-3</v>
      </c>
      <c r="Z161" s="8">
        <v>1.572E-3</v>
      </c>
      <c r="AA161" s="8">
        <v>1.65E-3</v>
      </c>
      <c r="AB161" s="8">
        <v>1.7340000000000001E-3</v>
      </c>
      <c r="AC161" s="8">
        <v>1.8209999999999999E-3</v>
      </c>
      <c r="AD161" s="8">
        <v>1.913E-3</v>
      </c>
      <c r="AE161" s="8">
        <v>2.0079999999999998E-3</v>
      </c>
      <c r="AF161" s="8">
        <v>2.1059999999999998E-3</v>
      </c>
      <c r="AG161" s="8">
        <v>2.2130000000000001E-3</v>
      </c>
      <c r="AH161" s="8">
        <v>2.317E-3</v>
      </c>
      <c r="AI161" s="8">
        <v>2.4220000000000001E-3</v>
      </c>
      <c r="AJ161" s="8">
        <v>2.529E-3</v>
      </c>
      <c r="AK161" s="8">
        <v>2.6519999999999998E-3</v>
      </c>
      <c r="AL161" s="7">
        <v>-4.9100000000000003E-3</v>
      </c>
    </row>
    <row r="162" spans="1:38" ht="15" customHeight="1" x14ac:dyDescent="0.25">
      <c r="A162" s="46" t="s">
        <v>256</v>
      </c>
      <c r="B162" s="9" t="s">
        <v>177</v>
      </c>
      <c r="C162" s="8">
        <v>2.7335999999999999E-2</v>
      </c>
      <c r="D162" s="8">
        <v>3.1858999999999998E-2</v>
      </c>
      <c r="E162" s="8">
        <v>3.6319999999999998E-2</v>
      </c>
      <c r="F162" s="8">
        <v>4.0573999999999999E-2</v>
      </c>
      <c r="G162" s="8">
        <v>4.4363E-2</v>
      </c>
      <c r="H162" s="8">
        <v>4.7581999999999999E-2</v>
      </c>
      <c r="I162" s="8">
        <v>5.0587E-2</v>
      </c>
      <c r="J162" s="8">
        <v>5.3233000000000003E-2</v>
      </c>
      <c r="K162" s="8">
        <v>5.5580999999999998E-2</v>
      </c>
      <c r="L162" s="8">
        <v>5.7708000000000002E-2</v>
      </c>
      <c r="M162" s="8">
        <v>5.9729999999999998E-2</v>
      </c>
      <c r="N162" s="8">
        <v>6.1711000000000002E-2</v>
      </c>
      <c r="O162" s="8">
        <v>6.3743999999999995E-2</v>
      </c>
      <c r="P162" s="8">
        <v>6.5872E-2</v>
      </c>
      <c r="Q162" s="8">
        <v>6.8099999999999994E-2</v>
      </c>
      <c r="R162" s="8">
        <v>7.0471000000000006E-2</v>
      </c>
      <c r="S162" s="8">
        <v>7.3055999999999996E-2</v>
      </c>
      <c r="T162" s="8">
        <v>7.5970999999999997E-2</v>
      </c>
      <c r="U162" s="8">
        <v>7.9279000000000002E-2</v>
      </c>
      <c r="V162" s="8">
        <v>8.2941000000000001E-2</v>
      </c>
      <c r="W162" s="8">
        <v>8.7206000000000006E-2</v>
      </c>
      <c r="X162" s="8">
        <v>9.1939000000000007E-2</v>
      </c>
      <c r="Y162" s="8">
        <v>9.7334000000000004E-2</v>
      </c>
      <c r="Z162" s="8">
        <v>0.10355300000000001</v>
      </c>
      <c r="AA162" s="8">
        <v>0.110725</v>
      </c>
      <c r="AB162" s="8">
        <v>0.118978</v>
      </c>
      <c r="AC162" s="8">
        <v>0.12804599999999999</v>
      </c>
      <c r="AD162" s="8">
        <v>0.138623</v>
      </c>
      <c r="AE162" s="8">
        <v>0.15062700000000001</v>
      </c>
      <c r="AF162" s="8">
        <v>0.16344500000000001</v>
      </c>
      <c r="AG162" s="8">
        <v>0.178143</v>
      </c>
      <c r="AH162" s="8">
        <v>0.19411500000000001</v>
      </c>
      <c r="AI162" s="8">
        <v>0.21098600000000001</v>
      </c>
      <c r="AJ162" s="8">
        <v>0.22922500000000001</v>
      </c>
      <c r="AK162" s="8">
        <v>0.24906</v>
      </c>
      <c r="AL162" s="7">
        <v>6.4297000000000007E-2</v>
      </c>
    </row>
    <row r="163" spans="1:38" ht="15" customHeight="1" x14ac:dyDescent="0.25">
      <c r="A163" s="46" t="s">
        <v>255</v>
      </c>
      <c r="B163" s="9" t="s">
        <v>175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7" t="s">
        <v>35</v>
      </c>
    </row>
    <row r="164" spans="1:38" ht="15" customHeight="1" x14ac:dyDescent="0.25">
      <c r="A164" s="46" t="s">
        <v>254</v>
      </c>
      <c r="B164" s="9" t="s">
        <v>173</v>
      </c>
      <c r="C164" s="8">
        <v>0</v>
      </c>
      <c r="D164" s="8">
        <v>0</v>
      </c>
      <c r="E164" s="8">
        <v>4.0400000000000001E-4</v>
      </c>
      <c r="F164" s="8">
        <v>8.4500000000000005E-4</v>
      </c>
      <c r="G164" s="8">
        <v>1.2960000000000001E-3</v>
      </c>
      <c r="H164" s="8">
        <v>1.7359999999999999E-3</v>
      </c>
      <c r="I164" s="8">
        <v>2.2009999999999998E-3</v>
      </c>
      <c r="J164" s="8">
        <v>2.663E-3</v>
      </c>
      <c r="K164" s="8">
        <v>3.1220000000000002E-3</v>
      </c>
      <c r="L164" s="8">
        <v>3.581E-3</v>
      </c>
      <c r="M164" s="8">
        <v>4.0499999999999998E-3</v>
      </c>
      <c r="N164" s="8">
        <v>4.5380000000000004E-3</v>
      </c>
      <c r="O164" s="8">
        <v>5.0499999999999998E-3</v>
      </c>
      <c r="P164" s="8">
        <v>5.5859999999999998E-3</v>
      </c>
      <c r="Q164" s="8">
        <v>6.1399999999999996E-3</v>
      </c>
      <c r="R164" s="8">
        <v>6.711E-3</v>
      </c>
      <c r="S164" s="8">
        <v>7.2979999999999998E-3</v>
      </c>
      <c r="T164" s="8">
        <v>7.8980000000000005E-3</v>
      </c>
      <c r="U164" s="8">
        <v>8.5129999999999997E-3</v>
      </c>
      <c r="V164" s="8">
        <v>9.1450000000000004E-3</v>
      </c>
      <c r="W164" s="8">
        <v>9.7970000000000002E-3</v>
      </c>
      <c r="X164" s="8">
        <v>1.0466E-2</v>
      </c>
      <c r="Y164" s="8">
        <v>1.1148E-2</v>
      </c>
      <c r="Z164" s="8">
        <v>1.1847999999999999E-2</v>
      </c>
      <c r="AA164" s="8">
        <v>1.2574999999999999E-2</v>
      </c>
      <c r="AB164" s="8">
        <v>1.3329000000000001E-2</v>
      </c>
      <c r="AC164" s="8">
        <v>1.4106E-2</v>
      </c>
      <c r="AD164" s="8">
        <v>1.4907E-2</v>
      </c>
      <c r="AE164" s="8">
        <v>1.5730000000000001E-2</v>
      </c>
      <c r="AF164" s="8">
        <v>1.6574999999999999E-2</v>
      </c>
      <c r="AG164" s="8">
        <v>1.7441999999999999E-2</v>
      </c>
      <c r="AH164" s="8">
        <v>1.8339999999999999E-2</v>
      </c>
      <c r="AI164" s="8">
        <v>1.9265000000000001E-2</v>
      </c>
      <c r="AJ164" s="8">
        <v>2.0205999999999998E-2</v>
      </c>
      <c r="AK164" s="8">
        <v>2.1294E-2</v>
      </c>
      <c r="AL164" s="7" t="s">
        <v>35</v>
      </c>
    </row>
    <row r="165" spans="1:38" ht="15" customHeight="1" x14ac:dyDescent="0.25">
      <c r="A165" s="46" t="s">
        <v>253</v>
      </c>
      <c r="B165" s="9" t="s">
        <v>171</v>
      </c>
      <c r="C165" s="8">
        <v>0</v>
      </c>
      <c r="D165" s="8">
        <v>0</v>
      </c>
      <c r="E165" s="8">
        <v>1.84E-4</v>
      </c>
      <c r="F165" s="8">
        <v>3.8499999999999998E-4</v>
      </c>
      <c r="G165" s="8">
        <v>5.9000000000000003E-4</v>
      </c>
      <c r="H165" s="8">
        <v>7.9100000000000004E-4</v>
      </c>
      <c r="I165" s="8">
        <v>1.0020000000000001E-3</v>
      </c>
      <c r="J165" s="8">
        <v>1.2130000000000001E-3</v>
      </c>
      <c r="K165" s="8">
        <v>1.4220000000000001E-3</v>
      </c>
      <c r="L165" s="8">
        <v>1.6310000000000001E-3</v>
      </c>
      <c r="M165" s="8">
        <v>1.8450000000000001E-3</v>
      </c>
      <c r="N165" s="8">
        <v>2.0669999999999998E-3</v>
      </c>
      <c r="O165" s="8">
        <v>2.3E-3</v>
      </c>
      <c r="P165" s="8">
        <v>2.5439999999999998E-3</v>
      </c>
      <c r="Q165" s="8">
        <v>2.797E-3</v>
      </c>
      <c r="R165" s="8">
        <v>3.0569999999999998E-3</v>
      </c>
      <c r="S165" s="8">
        <v>3.3240000000000001E-3</v>
      </c>
      <c r="T165" s="8">
        <v>3.5969999999999999E-3</v>
      </c>
      <c r="U165" s="8">
        <v>3.8769999999999998E-3</v>
      </c>
      <c r="V165" s="8">
        <v>4.1660000000000004E-3</v>
      </c>
      <c r="W165" s="8">
        <v>4.463E-3</v>
      </c>
      <c r="X165" s="8">
        <v>4.7670000000000004E-3</v>
      </c>
      <c r="Y165" s="8">
        <v>5.078E-3</v>
      </c>
      <c r="Z165" s="8">
        <v>5.3969999999999999E-3</v>
      </c>
      <c r="AA165" s="8">
        <v>5.7279999999999996E-3</v>
      </c>
      <c r="AB165" s="8">
        <v>6.071E-3</v>
      </c>
      <c r="AC165" s="8">
        <v>6.4250000000000002E-3</v>
      </c>
      <c r="AD165" s="8">
        <v>6.79E-3</v>
      </c>
      <c r="AE165" s="8">
        <v>7.1650000000000004E-3</v>
      </c>
      <c r="AF165" s="8">
        <v>7.5500000000000003E-3</v>
      </c>
      <c r="AG165" s="8">
        <v>7.9439999999999997E-3</v>
      </c>
      <c r="AH165" s="8">
        <v>8.3540000000000003E-3</v>
      </c>
      <c r="AI165" s="8">
        <v>8.7749999999999998E-3</v>
      </c>
      <c r="AJ165" s="8">
        <v>9.2040000000000004E-3</v>
      </c>
      <c r="AK165" s="8">
        <v>9.6989999999999993E-3</v>
      </c>
      <c r="AL165" s="7" t="s">
        <v>35</v>
      </c>
    </row>
    <row r="166" spans="1:38" ht="15" customHeight="1" x14ac:dyDescent="0.25">
      <c r="A166" s="46" t="s">
        <v>252</v>
      </c>
      <c r="B166" s="9" t="s">
        <v>169</v>
      </c>
      <c r="C166" s="8">
        <v>0</v>
      </c>
      <c r="D166" s="8">
        <v>0</v>
      </c>
      <c r="E166" s="8">
        <v>1.76E-4</v>
      </c>
      <c r="F166" s="8">
        <v>3.68E-4</v>
      </c>
      <c r="G166" s="8">
        <v>5.6400000000000005E-4</v>
      </c>
      <c r="H166" s="8">
        <v>7.5600000000000005E-4</v>
      </c>
      <c r="I166" s="8">
        <v>9.5799999999999998E-4</v>
      </c>
      <c r="J166" s="8">
        <v>1.16E-3</v>
      </c>
      <c r="K166" s="8">
        <v>1.3600000000000001E-3</v>
      </c>
      <c r="L166" s="8">
        <v>1.56E-3</v>
      </c>
      <c r="M166" s="8">
        <v>1.7639999999999999E-3</v>
      </c>
      <c r="N166" s="8">
        <v>1.977E-3</v>
      </c>
      <c r="O166" s="8">
        <v>2.2000000000000001E-3</v>
      </c>
      <c r="P166" s="8">
        <v>2.4329999999999998E-3</v>
      </c>
      <c r="Q166" s="8">
        <v>2.6740000000000002E-3</v>
      </c>
      <c r="R166" s="8">
        <v>2.9229999999999998E-3</v>
      </c>
      <c r="S166" s="8">
        <v>3.179E-3</v>
      </c>
      <c r="T166" s="8">
        <v>3.4399999999999999E-3</v>
      </c>
      <c r="U166" s="8">
        <v>3.7079999999999999E-3</v>
      </c>
      <c r="V166" s="8">
        <v>3.9830000000000004E-3</v>
      </c>
      <c r="W166" s="8">
        <v>4.267E-3</v>
      </c>
      <c r="X166" s="8">
        <v>4.5580000000000004E-3</v>
      </c>
      <c r="Y166" s="8">
        <v>4.8549999999999999E-3</v>
      </c>
      <c r="Z166" s="8">
        <v>5.1609999999999998E-3</v>
      </c>
      <c r="AA166" s="8">
        <v>5.4770000000000001E-3</v>
      </c>
      <c r="AB166" s="8">
        <v>5.8060000000000004E-3</v>
      </c>
      <c r="AC166" s="8">
        <v>6.1440000000000002E-3</v>
      </c>
      <c r="AD166" s="8">
        <v>6.4929999999999996E-3</v>
      </c>
      <c r="AE166" s="8">
        <v>6.8519999999999996E-3</v>
      </c>
      <c r="AF166" s="8">
        <v>7.2189999999999997E-3</v>
      </c>
      <c r="AG166" s="8">
        <v>7.5969999999999996E-3</v>
      </c>
      <c r="AH166" s="8">
        <v>7.9880000000000003E-3</v>
      </c>
      <c r="AI166" s="8">
        <v>8.3909999999999992E-3</v>
      </c>
      <c r="AJ166" s="8">
        <v>8.8009999999999998E-3</v>
      </c>
      <c r="AK166" s="8">
        <v>9.2750000000000003E-3</v>
      </c>
      <c r="AL166" s="7" t="s">
        <v>35</v>
      </c>
    </row>
    <row r="167" spans="1:38" ht="15" customHeight="1" x14ac:dyDescent="0.25">
      <c r="A167" s="46" t="s">
        <v>251</v>
      </c>
      <c r="B167" s="9" t="s">
        <v>167</v>
      </c>
      <c r="C167" s="8">
        <v>0</v>
      </c>
      <c r="D167" s="8">
        <v>0</v>
      </c>
      <c r="E167" s="8">
        <v>2.6499999999999999E-4</v>
      </c>
      <c r="F167" s="8">
        <v>5.5500000000000005E-4</v>
      </c>
      <c r="G167" s="8">
        <v>8.4999999999999995E-4</v>
      </c>
      <c r="H167" s="8">
        <v>1.139E-3</v>
      </c>
      <c r="I167" s="8">
        <v>1.444E-3</v>
      </c>
      <c r="J167" s="8">
        <v>1.748E-3</v>
      </c>
      <c r="K167" s="8">
        <v>2.049E-3</v>
      </c>
      <c r="L167" s="8">
        <v>2.3500000000000001E-3</v>
      </c>
      <c r="M167" s="8">
        <v>2.6580000000000002E-3</v>
      </c>
      <c r="N167" s="8">
        <v>2.9789999999999999E-3</v>
      </c>
      <c r="O167" s="8">
        <v>3.3140000000000001E-3</v>
      </c>
      <c r="P167" s="8">
        <v>3.666E-3</v>
      </c>
      <c r="Q167" s="8">
        <v>4.0299999999999997E-3</v>
      </c>
      <c r="R167" s="8">
        <v>4.4050000000000001E-3</v>
      </c>
      <c r="S167" s="8">
        <v>4.79E-3</v>
      </c>
      <c r="T167" s="8">
        <v>5.1830000000000001E-3</v>
      </c>
      <c r="U167" s="8">
        <v>5.587E-3</v>
      </c>
      <c r="V167" s="8">
        <v>6.0020000000000004E-3</v>
      </c>
      <c r="W167" s="8">
        <v>6.43E-3</v>
      </c>
      <c r="X167" s="8">
        <v>6.868E-3</v>
      </c>
      <c r="Y167" s="8">
        <v>7.3159999999999996E-3</v>
      </c>
      <c r="Z167" s="8">
        <v>7.7759999999999999E-3</v>
      </c>
      <c r="AA167" s="8">
        <v>8.2529999999999999E-3</v>
      </c>
      <c r="AB167" s="8">
        <v>8.7480000000000006E-3</v>
      </c>
      <c r="AC167" s="8">
        <v>9.2569999999999996E-3</v>
      </c>
      <c r="AD167" s="8">
        <v>9.783E-3</v>
      </c>
      <c r="AE167" s="8">
        <v>1.0324E-2</v>
      </c>
      <c r="AF167" s="8">
        <v>1.0878000000000001E-2</v>
      </c>
      <c r="AG167" s="8">
        <v>1.1447000000000001E-2</v>
      </c>
      <c r="AH167" s="8">
        <v>1.2036E-2</v>
      </c>
      <c r="AI167" s="8">
        <v>1.2643E-2</v>
      </c>
      <c r="AJ167" s="8">
        <v>1.3261E-2</v>
      </c>
      <c r="AK167" s="8">
        <v>1.3975E-2</v>
      </c>
      <c r="AL167" s="7" t="s">
        <v>35</v>
      </c>
    </row>
    <row r="168" spans="1:38" ht="15" customHeight="1" x14ac:dyDescent="0.25">
      <c r="A168" s="46" t="s">
        <v>250</v>
      </c>
      <c r="B168" s="9" t="s">
        <v>165</v>
      </c>
      <c r="C168" s="8">
        <v>4.9672590000000003</v>
      </c>
      <c r="D168" s="8">
        <v>4.933548</v>
      </c>
      <c r="E168" s="8">
        <v>4.9083560000000004</v>
      </c>
      <c r="F168" s="8">
        <v>4.9041309999999996</v>
      </c>
      <c r="G168" s="8">
        <v>4.8885059999999996</v>
      </c>
      <c r="H168" s="8">
        <v>4.8611659999999999</v>
      </c>
      <c r="I168" s="8">
        <v>4.8419179999999997</v>
      </c>
      <c r="J168" s="8">
        <v>4.8083470000000004</v>
      </c>
      <c r="K168" s="8">
        <v>4.7778239999999998</v>
      </c>
      <c r="L168" s="8">
        <v>4.7580980000000004</v>
      </c>
      <c r="M168" s="8">
        <v>4.7450020000000004</v>
      </c>
      <c r="N168" s="8">
        <v>4.7426389999999996</v>
      </c>
      <c r="O168" s="8">
        <v>4.7191770000000002</v>
      </c>
      <c r="P168" s="8">
        <v>4.716164</v>
      </c>
      <c r="Q168" s="8">
        <v>4.7279299999999997</v>
      </c>
      <c r="R168" s="8">
        <v>4.7459639999999998</v>
      </c>
      <c r="S168" s="8">
        <v>4.76661</v>
      </c>
      <c r="T168" s="8">
        <v>4.7579039999999999</v>
      </c>
      <c r="U168" s="8">
        <v>4.7588569999999999</v>
      </c>
      <c r="V168" s="8">
        <v>4.7866179999999998</v>
      </c>
      <c r="W168" s="8">
        <v>4.8176800000000002</v>
      </c>
      <c r="X168" s="8">
        <v>4.8665609999999999</v>
      </c>
      <c r="Y168" s="8">
        <v>4.8959970000000004</v>
      </c>
      <c r="Z168" s="8">
        <v>4.9401219999999997</v>
      </c>
      <c r="AA168" s="8">
        <v>4.9175170000000001</v>
      </c>
      <c r="AB168" s="8">
        <v>4.9614950000000002</v>
      </c>
      <c r="AC168" s="8">
        <v>5.0035800000000004</v>
      </c>
      <c r="AD168" s="8">
        <v>5.0686489999999997</v>
      </c>
      <c r="AE168" s="8">
        <v>5.1485630000000002</v>
      </c>
      <c r="AF168" s="8">
        <v>5.214181</v>
      </c>
      <c r="AG168" s="8">
        <v>5.2770409999999996</v>
      </c>
      <c r="AH168" s="8">
        <v>5.3509260000000003</v>
      </c>
      <c r="AI168" s="8">
        <v>5.4068209999999999</v>
      </c>
      <c r="AJ168" s="8">
        <v>5.4643610000000002</v>
      </c>
      <c r="AK168" s="8">
        <v>5.5307729999999999</v>
      </c>
      <c r="AL168" s="7">
        <v>3.4689999999999999E-3</v>
      </c>
    </row>
    <row r="169" spans="1:38" ht="15" customHeight="1" x14ac:dyDescent="0.25">
      <c r="A169" s="46" t="s">
        <v>249</v>
      </c>
      <c r="B169" s="6" t="s">
        <v>248</v>
      </c>
      <c r="C169" s="5">
        <v>11.343912</v>
      </c>
      <c r="D169" s="5">
        <v>11.40263</v>
      </c>
      <c r="E169" s="5">
        <v>11.511082999999999</v>
      </c>
      <c r="F169" s="5">
        <v>11.657482999999999</v>
      </c>
      <c r="G169" s="5">
        <v>11.814253000000001</v>
      </c>
      <c r="H169" s="5">
        <v>11.949412000000001</v>
      </c>
      <c r="I169" s="5">
        <v>12.102097000000001</v>
      </c>
      <c r="J169" s="5">
        <v>12.238301</v>
      </c>
      <c r="K169" s="5">
        <v>12.378355000000001</v>
      </c>
      <c r="L169" s="5">
        <v>12.531831</v>
      </c>
      <c r="M169" s="5">
        <v>12.696869</v>
      </c>
      <c r="N169" s="5">
        <v>12.877212999999999</v>
      </c>
      <c r="O169" s="5">
        <v>13.009971999999999</v>
      </c>
      <c r="P169" s="5">
        <v>13.206613000000001</v>
      </c>
      <c r="Q169" s="5">
        <v>13.373328000000001</v>
      </c>
      <c r="R169" s="5">
        <v>13.637634</v>
      </c>
      <c r="S169" s="5">
        <v>13.811453999999999</v>
      </c>
      <c r="T169" s="5">
        <v>13.963521</v>
      </c>
      <c r="U169" s="5">
        <v>14.111143999999999</v>
      </c>
      <c r="V169" s="5">
        <v>14.307183999999999</v>
      </c>
      <c r="W169" s="5">
        <v>14.518411</v>
      </c>
      <c r="X169" s="5">
        <v>14.757228</v>
      </c>
      <c r="Y169" s="5">
        <v>14.974558</v>
      </c>
      <c r="Z169" s="5">
        <v>15.146312</v>
      </c>
      <c r="AA169" s="5">
        <v>15.301682</v>
      </c>
      <c r="AB169" s="5">
        <v>15.457267</v>
      </c>
      <c r="AC169" s="5">
        <v>15.692373999999999</v>
      </c>
      <c r="AD169" s="5">
        <v>16.021511</v>
      </c>
      <c r="AE169" s="5">
        <v>16.336228999999999</v>
      </c>
      <c r="AF169" s="5">
        <v>16.588204999999999</v>
      </c>
      <c r="AG169" s="5">
        <v>16.886814000000001</v>
      </c>
      <c r="AH169" s="5">
        <v>17.198502000000001</v>
      </c>
      <c r="AI169" s="5">
        <v>17.472035999999999</v>
      </c>
      <c r="AJ169" s="5">
        <v>17.740078</v>
      </c>
      <c r="AK169" s="5">
        <v>18.029368999999999</v>
      </c>
      <c r="AL169" s="4">
        <v>1.3979999999999999E-2</v>
      </c>
    </row>
    <row r="171" spans="1:38" ht="15" customHeight="1" x14ac:dyDescent="0.25">
      <c r="B171" s="6" t="s">
        <v>247</v>
      </c>
    </row>
    <row r="173" spans="1:38" ht="15" customHeight="1" x14ac:dyDescent="0.25">
      <c r="B173" s="6" t="s">
        <v>246</v>
      </c>
    </row>
    <row r="174" spans="1:38" ht="15" customHeight="1" x14ac:dyDescent="0.25">
      <c r="B174" s="6" t="s">
        <v>209</v>
      </c>
    </row>
    <row r="175" spans="1:38" ht="15" customHeight="1" x14ac:dyDescent="0.25">
      <c r="A175" s="46" t="s">
        <v>245</v>
      </c>
      <c r="B175" s="9" t="s">
        <v>183</v>
      </c>
      <c r="C175" s="17">
        <v>14.119266</v>
      </c>
      <c r="D175" s="17">
        <v>14.380824</v>
      </c>
      <c r="E175" s="17">
        <v>15.733207999999999</v>
      </c>
      <c r="F175" s="17">
        <v>15.788014</v>
      </c>
      <c r="G175" s="17">
        <v>15.869884000000001</v>
      </c>
      <c r="H175" s="17">
        <v>16.065956</v>
      </c>
      <c r="I175" s="17">
        <v>16.262326999999999</v>
      </c>
      <c r="J175" s="17">
        <v>16.513238999999999</v>
      </c>
      <c r="K175" s="17">
        <v>16.818816999999999</v>
      </c>
      <c r="L175" s="17">
        <v>17.165668</v>
      </c>
      <c r="M175" s="17">
        <v>17.507998000000001</v>
      </c>
      <c r="N175" s="17">
        <v>17.792729999999999</v>
      </c>
      <c r="O175" s="17">
        <v>17.919391999999998</v>
      </c>
      <c r="P175" s="17">
        <v>18.089046</v>
      </c>
      <c r="Q175" s="17">
        <v>18.188621999999999</v>
      </c>
      <c r="R175" s="17">
        <v>18.251657000000002</v>
      </c>
      <c r="S175" s="17">
        <v>18.276691</v>
      </c>
      <c r="T175" s="17">
        <v>18.279097</v>
      </c>
      <c r="U175" s="17">
        <v>18.281078000000001</v>
      </c>
      <c r="V175" s="17">
        <v>18.282518</v>
      </c>
      <c r="W175" s="17">
        <v>18.284105</v>
      </c>
      <c r="X175" s="17">
        <v>18.285625</v>
      </c>
      <c r="Y175" s="17">
        <v>18.287123000000001</v>
      </c>
      <c r="Z175" s="17">
        <v>18.288526999999998</v>
      </c>
      <c r="AA175" s="17">
        <v>18.289762</v>
      </c>
      <c r="AB175" s="17">
        <v>18.290870999999999</v>
      </c>
      <c r="AC175" s="17">
        <v>18.291992</v>
      </c>
      <c r="AD175" s="17">
        <v>18.293303000000002</v>
      </c>
      <c r="AE175" s="17">
        <v>18.294214</v>
      </c>
      <c r="AF175" s="17">
        <v>18.295127999999998</v>
      </c>
      <c r="AG175" s="17">
        <v>18.296188000000001</v>
      </c>
      <c r="AH175" s="17">
        <v>18.297041</v>
      </c>
      <c r="AI175" s="17">
        <v>18.297702999999998</v>
      </c>
      <c r="AJ175" s="17">
        <v>18.298739999999999</v>
      </c>
      <c r="AK175" s="17">
        <v>18.299952999999999</v>
      </c>
      <c r="AL175" s="7">
        <v>7.3299999999999997E-3</v>
      </c>
    </row>
    <row r="176" spans="1:38" ht="15" customHeight="1" x14ac:dyDescent="0.25">
      <c r="A176" s="46" t="s">
        <v>244</v>
      </c>
      <c r="B176" s="9" t="s">
        <v>181</v>
      </c>
      <c r="C176" s="17">
        <v>10.477683000000001</v>
      </c>
      <c r="D176" s="17">
        <v>10.575519999999999</v>
      </c>
      <c r="E176" s="17">
        <v>11.544097000000001</v>
      </c>
      <c r="F176" s="17">
        <v>11.588642</v>
      </c>
      <c r="G176" s="17">
        <v>11.648263</v>
      </c>
      <c r="H176" s="17">
        <v>11.850787</v>
      </c>
      <c r="I176" s="17">
        <v>11.993600000000001</v>
      </c>
      <c r="J176" s="17">
        <v>12.159011</v>
      </c>
      <c r="K176" s="17">
        <v>12.358052000000001</v>
      </c>
      <c r="L176" s="17">
        <v>12.582388</v>
      </c>
      <c r="M176" s="17">
        <v>12.830755</v>
      </c>
      <c r="N176" s="17">
        <v>13.051772</v>
      </c>
      <c r="O176" s="17">
        <v>13.153993</v>
      </c>
      <c r="P176" s="17">
        <v>13.340018000000001</v>
      </c>
      <c r="Q176" s="17">
        <v>13.507088</v>
      </c>
      <c r="R176" s="17">
        <v>13.640715999999999</v>
      </c>
      <c r="S176" s="17">
        <v>13.722875</v>
      </c>
      <c r="T176" s="17">
        <v>13.745514</v>
      </c>
      <c r="U176" s="17">
        <v>13.755985000000001</v>
      </c>
      <c r="V176" s="17">
        <v>13.771458000000001</v>
      </c>
      <c r="W176" s="17">
        <v>13.787385</v>
      </c>
      <c r="X176" s="17">
        <v>13.802294</v>
      </c>
      <c r="Y176" s="17">
        <v>13.81692</v>
      </c>
      <c r="Z176" s="17">
        <v>13.830695</v>
      </c>
      <c r="AA176" s="17">
        <v>13.843133999999999</v>
      </c>
      <c r="AB176" s="17">
        <v>13.855048</v>
      </c>
      <c r="AC176" s="17">
        <v>13.867188000000001</v>
      </c>
      <c r="AD176" s="17">
        <v>13.882451</v>
      </c>
      <c r="AE176" s="17">
        <v>13.895441999999999</v>
      </c>
      <c r="AF176" s="17">
        <v>13.909495</v>
      </c>
      <c r="AG176" s="17">
        <v>13.922105999999999</v>
      </c>
      <c r="AH176" s="17">
        <v>13.931406000000001</v>
      </c>
      <c r="AI176" s="17">
        <v>13.93909</v>
      </c>
      <c r="AJ176" s="17">
        <v>13.944742</v>
      </c>
      <c r="AK176" s="17">
        <v>13.937397000000001</v>
      </c>
      <c r="AL176" s="7">
        <v>8.3999999999999995E-3</v>
      </c>
    </row>
    <row r="177" spans="1:38" ht="15" customHeight="1" x14ac:dyDescent="0.25">
      <c r="A177" s="46" t="s">
        <v>243</v>
      </c>
      <c r="B177" s="9" t="s">
        <v>179</v>
      </c>
      <c r="C177" s="17">
        <v>10.168298</v>
      </c>
      <c r="D177" s="17">
        <v>10.176292999999999</v>
      </c>
      <c r="E177" s="17">
        <v>11.859359</v>
      </c>
      <c r="F177" s="17">
        <v>12.18187</v>
      </c>
      <c r="G177" s="17">
        <v>12.215733</v>
      </c>
      <c r="H177" s="17">
        <v>12.322537000000001</v>
      </c>
      <c r="I177" s="17">
        <v>12.406223000000001</v>
      </c>
      <c r="J177" s="17">
        <v>12.511670000000001</v>
      </c>
      <c r="K177" s="17">
        <v>12.654812</v>
      </c>
      <c r="L177" s="17">
        <v>12.838352</v>
      </c>
      <c r="M177" s="17">
        <v>13.048832000000001</v>
      </c>
      <c r="N177" s="17">
        <v>13.254460999999999</v>
      </c>
      <c r="O177" s="17">
        <v>13.352463999999999</v>
      </c>
      <c r="P177" s="17">
        <v>13.506289000000001</v>
      </c>
      <c r="Q177" s="17">
        <v>13.634751</v>
      </c>
      <c r="R177" s="17">
        <v>13.716412999999999</v>
      </c>
      <c r="S177" s="17">
        <v>13.75576</v>
      </c>
      <c r="T177" s="17">
        <v>13.770066999999999</v>
      </c>
      <c r="U177" s="17">
        <v>13.773415</v>
      </c>
      <c r="V177" s="17">
        <v>13.772330999999999</v>
      </c>
      <c r="W177" s="17">
        <v>13.771455</v>
      </c>
      <c r="X177" s="17">
        <v>13.77075</v>
      </c>
      <c r="Y177" s="17">
        <v>13.770227999999999</v>
      </c>
      <c r="Z177" s="17">
        <v>13.769845999999999</v>
      </c>
      <c r="AA177" s="17">
        <v>13.767334</v>
      </c>
      <c r="AB177" s="17">
        <v>13.769239000000001</v>
      </c>
      <c r="AC177" s="17">
        <v>13.772402</v>
      </c>
      <c r="AD177" s="17">
        <v>13.770953</v>
      </c>
      <c r="AE177" s="17">
        <v>13.782589</v>
      </c>
      <c r="AF177" s="17">
        <v>13.79951</v>
      </c>
      <c r="AG177" s="17">
        <v>13.822797</v>
      </c>
      <c r="AH177" s="17">
        <v>13.852838999999999</v>
      </c>
      <c r="AI177" s="17">
        <v>13.888979000000001</v>
      </c>
      <c r="AJ177" s="17">
        <v>13.929674</v>
      </c>
      <c r="AK177" s="17">
        <v>13.970934</v>
      </c>
      <c r="AL177" s="7">
        <v>9.6500000000000006E-3</v>
      </c>
    </row>
    <row r="178" spans="1:38" ht="15" customHeight="1" x14ac:dyDescent="0.25">
      <c r="A178" s="46" t="s">
        <v>242</v>
      </c>
      <c r="B178" s="9" t="s">
        <v>177</v>
      </c>
      <c r="C178" s="17">
        <v>9.8394100000000009</v>
      </c>
      <c r="D178" s="17">
        <v>10.001082</v>
      </c>
      <c r="E178" s="17">
        <v>12.033445</v>
      </c>
      <c r="F178" s="17">
        <v>12.061362000000001</v>
      </c>
      <c r="G178" s="17">
        <v>12.096276</v>
      </c>
      <c r="H178" s="17">
        <v>12.22681</v>
      </c>
      <c r="I178" s="17">
        <v>12.336313000000001</v>
      </c>
      <c r="J178" s="17">
        <v>12.435758</v>
      </c>
      <c r="K178" s="17">
        <v>12.590572999999999</v>
      </c>
      <c r="L178" s="17">
        <v>12.785779</v>
      </c>
      <c r="M178" s="17">
        <v>12.968283</v>
      </c>
      <c r="N178" s="17">
        <v>13.149452999999999</v>
      </c>
      <c r="O178" s="17">
        <v>13.211569000000001</v>
      </c>
      <c r="P178" s="17">
        <v>13.332109000000001</v>
      </c>
      <c r="Q178" s="17">
        <v>13.457424</v>
      </c>
      <c r="R178" s="17">
        <v>13.559361000000001</v>
      </c>
      <c r="S178" s="17">
        <v>13.611694</v>
      </c>
      <c r="T178" s="17">
        <v>13.628724999999999</v>
      </c>
      <c r="U178" s="17">
        <v>13.643193</v>
      </c>
      <c r="V178" s="17">
        <v>13.652793000000001</v>
      </c>
      <c r="W178" s="17">
        <v>13.662284</v>
      </c>
      <c r="X178" s="17">
        <v>13.669148</v>
      </c>
      <c r="Y178" s="17">
        <v>13.669373</v>
      </c>
      <c r="Z178" s="17">
        <v>13.667718000000001</v>
      </c>
      <c r="AA178" s="17">
        <v>13.666202999999999</v>
      </c>
      <c r="AB178" s="17">
        <v>13.665384</v>
      </c>
      <c r="AC178" s="17">
        <v>13.664638999999999</v>
      </c>
      <c r="AD178" s="17">
        <v>13.664061999999999</v>
      </c>
      <c r="AE178" s="17">
        <v>13.663463</v>
      </c>
      <c r="AF178" s="17">
        <v>13.662917999999999</v>
      </c>
      <c r="AG178" s="17">
        <v>13.662423</v>
      </c>
      <c r="AH178" s="17">
        <v>13.661968999999999</v>
      </c>
      <c r="AI178" s="17">
        <v>13.661559</v>
      </c>
      <c r="AJ178" s="17">
        <v>13.661346</v>
      </c>
      <c r="AK178" s="17">
        <v>13.661155000000001</v>
      </c>
      <c r="AL178" s="7">
        <v>9.495E-3</v>
      </c>
    </row>
    <row r="179" spans="1:38" ht="15" customHeight="1" x14ac:dyDescent="0.25">
      <c r="A179" s="46" t="s">
        <v>241</v>
      </c>
      <c r="B179" s="9" t="s">
        <v>175</v>
      </c>
      <c r="C179" s="17">
        <v>10.182283</v>
      </c>
      <c r="D179" s="17">
        <v>10.275323999999999</v>
      </c>
      <c r="E179" s="17">
        <v>11.065860000000001</v>
      </c>
      <c r="F179" s="17">
        <v>11.112391000000001</v>
      </c>
      <c r="G179" s="17">
        <v>11.17962</v>
      </c>
      <c r="H179" s="17">
        <v>11.408581</v>
      </c>
      <c r="I179" s="17">
        <v>11.567667999999999</v>
      </c>
      <c r="J179" s="17">
        <v>11.75244</v>
      </c>
      <c r="K179" s="17">
        <v>11.977831</v>
      </c>
      <c r="L179" s="17">
        <v>12.240588000000001</v>
      </c>
      <c r="M179" s="17">
        <v>12.489750000000001</v>
      </c>
      <c r="N179" s="17">
        <v>12.737584999999999</v>
      </c>
      <c r="O179" s="17">
        <v>12.858964</v>
      </c>
      <c r="P179" s="17">
        <v>13.039472999999999</v>
      </c>
      <c r="Q179" s="17">
        <v>13.196545</v>
      </c>
      <c r="R179" s="17">
        <v>13.323638000000001</v>
      </c>
      <c r="S179" s="17">
        <v>13.385121</v>
      </c>
      <c r="T179" s="17">
        <v>13.391332</v>
      </c>
      <c r="U179" s="17">
        <v>13.403086999999999</v>
      </c>
      <c r="V179" s="17">
        <v>13.403324</v>
      </c>
      <c r="W179" s="17">
        <v>13.402621999999999</v>
      </c>
      <c r="X179" s="17">
        <v>13.402016</v>
      </c>
      <c r="Y179" s="17">
        <v>13.401498999999999</v>
      </c>
      <c r="Z179" s="17">
        <v>13.401071</v>
      </c>
      <c r="AA179" s="17">
        <v>13.400708</v>
      </c>
      <c r="AB179" s="17">
        <v>13.400429000000001</v>
      </c>
      <c r="AC179" s="17">
        <v>13.39988</v>
      </c>
      <c r="AD179" s="17">
        <v>13.400287000000001</v>
      </c>
      <c r="AE179" s="17">
        <v>13.401047999999999</v>
      </c>
      <c r="AF179" s="17">
        <v>13.402081000000001</v>
      </c>
      <c r="AG179" s="17">
        <v>13.406987000000001</v>
      </c>
      <c r="AH179" s="17">
        <v>13.41488</v>
      </c>
      <c r="AI179" s="17">
        <v>13.424141000000001</v>
      </c>
      <c r="AJ179" s="17">
        <v>13.437818999999999</v>
      </c>
      <c r="AK179" s="17">
        <v>13.46083</v>
      </c>
      <c r="AL179" s="7">
        <v>8.2170000000000003E-3</v>
      </c>
    </row>
    <row r="180" spans="1:38" ht="15" customHeight="1" x14ac:dyDescent="0.25">
      <c r="A180" s="46" t="s">
        <v>240</v>
      </c>
      <c r="B180" s="9" t="s">
        <v>173</v>
      </c>
      <c r="C180" s="17">
        <v>23.510252000000001</v>
      </c>
      <c r="D180" s="17">
        <v>23.510252000000001</v>
      </c>
      <c r="E180" s="17">
        <v>26.791491000000001</v>
      </c>
      <c r="F180" s="17">
        <v>26.871721000000001</v>
      </c>
      <c r="G180" s="17">
        <v>26.906787999999999</v>
      </c>
      <c r="H180" s="17">
        <v>27.08427</v>
      </c>
      <c r="I180" s="17">
        <v>27.217417000000001</v>
      </c>
      <c r="J180" s="17">
        <v>27.383451000000001</v>
      </c>
      <c r="K180" s="17">
        <v>27.610544000000001</v>
      </c>
      <c r="L180" s="17">
        <v>27.892994000000002</v>
      </c>
      <c r="M180" s="17">
        <v>28.217976</v>
      </c>
      <c r="N180" s="17">
        <v>28.542096999999998</v>
      </c>
      <c r="O180" s="17">
        <v>28.728109</v>
      </c>
      <c r="P180" s="17">
        <v>28.985201</v>
      </c>
      <c r="Q180" s="17">
        <v>29.187998</v>
      </c>
      <c r="R180" s="17">
        <v>29.307403999999998</v>
      </c>
      <c r="S180" s="17">
        <v>29.356949</v>
      </c>
      <c r="T180" s="17">
        <v>29.356949</v>
      </c>
      <c r="U180" s="17">
        <v>29.356947000000002</v>
      </c>
      <c r="V180" s="17">
        <v>29.356949</v>
      </c>
      <c r="W180" s="17">
        <v>29.356949</v>
      </c>
      <c r="X180" s="17">
        <v>29.356947000000002</v>
      </c>
      <c r="Y180" s="17">
        <v>29.356949</v>
      </c>
      <c r="Z180" s="17">
        <v>29.356949</v>
      </c>
      <c r="AA180" s="17">
        <v>29.356947000000002</v>
      </c>
      <c r="AB180" s="17">
        <v>29.356947000000002</v>
      </c>
      <c r="AC180" s="17">
        <v>29.356947000000002</v>
      </c>
      <c r="AD180" s="17">
        <v>29.356949</v>
      </c>
      <c r="AE180" s="17">
        <v>29.356949</v>
      </c>
      <c r="AF180" s="17">
        <v>29.356947000000002</v>
      </c>
      <c r="AG180" s="17">
        <v>29.356949</v>
      </c>
      <c r="AH180" s="17">
        <v>29.356947000000002</v>
      </c>
      <c r="AI180" s="17">
        <v>29.356947000000002</v>
      </c>
      <c r="AJ180" s="17">
        <v>29.356949</v>
      </c>
      <c r="AK180" s="17">
        <v>29.356949</v>
      </c>
      <c r="AL180" s="7">
        <v>6.7530000000000003E-3</v>
      </c>
    </row>
    <row r="181" spans="1:38" ht="15" customHeight="1" x14ac:dyDescent="0.25">
      <c r="A181" s="46" t="s">
        <v>239</v>
      </c>
      <c r="B181" s="9" t="s">
        <v>171</v>
      </c>
      <c r="C181" s="17">
        <v>0</v>
      </c>
      <c r="D181" s="17">
        <v>0</v>
      </c>
      <c r="E181" s="17">
        <v>0</v>
      </c>
      <c r="F181" s="17">
        <v>0</v>
      </c>
      <c r="G181" s="17">
        <v>22.602644000000002</v>
      </c>
      <c r="H181" s="17">
        <v>22.961155000000002</v>
      </c>
      <c r="I181" s="17">
        <v>23.376823000000002</v>
      </c>
      <c r="J181" s="17">
        <v>23.762972000000001</v>
      </c>
      <c r="K181" s="17">
        <v>24.229858</v>
      </c>
      <c r="L181" s="17">
        <v>24.812940999999999</v>
      </c>
      <c r="M181" s="17">
        <v>25.515471000000002</v>
      </c>
      <c r="N181" s="17">
        <v>26.331861</v>
      </c>
      <c r="O181" s="17">
        <v>26.761489999999998</v>
      </c>
      <c r="P181" s="17">
        <v>27.511049</v>
      </c>
      <c r="Q181" s="17">
        <v>28.065473999999998</v>
      </c>
      <c r="R181" s="17">
        <v>28.475956</v>
      </c>
      <c r="S181" s="17">
        <v>28.704951999999999</v>
      </c>
      <c r="T181" s="17">
        <v>28.807013999999999</v>
      </c>
      <c r="U181" s="17">
        <v>28.844056999999999</v>
      </c>
      <c r="V181" s="17">
        <v>28.871075000000001</v>
      </c>
      <c r="W181" s="17">
        <v>28.874341999999999</v>
      </c>
      <c r="X181" s="17">
        <v>28.873379</v>
      </c>
      <c r="Y181" s="17">
        <v>28.872527999999999</v>
      </c>
      <c r="Z181" s="17">
        <v>28.871782</v>
      </c>
      <c r="AA181" s="17">
        <v>28.871110999999999</v>
      </c>
      <c r="AB181" s="17">
        <v>28.870526999999999</v>
      </c>
      <c r="AC181" s="17">
        <v>28.869993000000001</v>
      </c>
      <c r="AD181" s="17">
        <v>28.869496999999999</v>
      </c>
      <c r="AE181" s="17">
        <v>28.869016999999999</v>
      </c>
      <c r="AF181" s="17">
        <v>28.868542000000001</v>
      </c>
      <c r="AG181" s="17">
        <v>28.868074</v>
      </c>
      <c r="AH181" s="17">
        <v>28.867628</v>
      </c>
      <c r="AI181" s="17">
        <v>28.867197000000001</v>
      </c>
      <c r="AJ181" s="17">
        <v>28.866783000000002</v>
      </c>
      <c r="AK181" s="17">
        <v>28.866377</v>
      </c>
      <c r="AL181" s="7" t="s">
        <v>35</v>
      </c>
    </row>
    <row r="182" spans="1:38" ht="15" customHeight="1" x14ac:dyDescent="0.25">
      <c r="A182" s="46" t="s">
        <v>238</v>
      </c>
      <c r="B182" s="9" t="s">
        <v>169</v>
      </c>
      <c r="C182" s="17">
        <v>0</v>
      </c>
      <c r="D182" s="17">
        <v>0</v>
      </c>
      <c r="E182" s="17">
        <v>0</v>
      </c>
      <c r="F182" s="17">
        <v>0</v>
      </c>
      <c r="G182" s="17">
        <v>18.042197999999999</v>
      </c>
      <c r="H182" s="17">
        <v>18.420819999999999</v>
      </c>
      <c r="I182" s="17">
        <v>18.519651</v>
      </c>
      <c r="J182" s="17">
        <v>18.638764999999999</v>
      </c>
      <c r="K182" s="17">
        <v>18.795867999999999</v>
      </c>
      <c r="L182" s="17">
        <v>18.992874</v>
      </c>
      <c r="M182" s="17">
        <v>19.248792999999999</v>
      </c>
      <c r="N182" s="17">
        <v>19.521174999999999</v>
      </c>
      <c r="O182" s="17">
        <v>19.680748000000001</v>
      </c>
      <c r="P182" s="17">
        <v>19.928401999999998</v>
      </c>
      <c r="Q182" s="17">
        <v>20.105179</v>
      </c>
      <c r="R182" s="17">
        <v>20.224772999999999</v>
      </c>
      <c r="S182" s="17">
        <v>20.29269</v>
      </c>
      <c r="T182" s="17">
        <v>20.317194000000001</v>
      </c>
      <c r="U182" s="17">
        <v>20.326917999999999</v>
      </c>
      <c r="V182" s="17">
        <v>20.326750000000001</v>
      </c>
      <c r="W182" s="17">
        <v>20.326741999999999</v>
      </c>
      <c r="X182" s="17">
        <v>20.323013</v>
      </c>
      <c r="Y182" s="17">
        <v>20.335487000000001</v>
      </c>
      <c r="Z182" s="17">
        <v>20.352475999999999</v>
      </c>
      <c r="AA182" s="17">
        <v>20.374711999999999</v>
      </c>
      <c r="AB182" s="17">
        <v>20.402671999999999</v>
      </c>
      <c r="AC182" s="17">
        <v>20.435245999999999</v>
      </c>
      <c r="AD182" s="17">
        <v>20.470884000000002</v>
      </c>
      <c r="AE182" s="17">
        <v>20.506278999999999</v>
      </c>
      <c r="AF182" s="17">
        <v>20.539165000000001</v>
      </c>
      <c r="AG182" s="17">
        <v>20.567627000000002</v>
      </c>
      <c r="AH182" s="17">
        <v>20.590997999999999</v>
      </c>
      <c r="AI182" s="17">
        <v>20.609376999999999</v>
      </c>
      <c r="AJ182" s="17">
        <v>20.623940999999999</v>
      </c>
      <c r="AK182" s="17">
        <v>20.633312</v>
      </c>
      <c r="AL182" s="7" t="s">
        <v>35</v>
      </c>
    </row>
    <row r="183" spans="1:38" ht="15" customHeight="1" x14ac:dyDescent="0.25">
      <c r="A183" s="46" t="s">
        <v>237</v>
      </c>
      <c r="B183" s="9" t="s">
        <v>167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7" t="s">
        <v>35</v>
      </c>
    </row>
    <row r="184" spans="1:38" ht="15" customHeight="1" x14ac:dyDescent="0.25">
      <c r="A184" s="46" t="s">
        <v>236</v>
      </c>
      <c r="B184" s="9" t="s">
        <v>235</v>
      </c>
      <c r="C184" s="17">
        <v>13.084077000000001</v>
      </c>
      <c r="D184" s="17">
        <v>13.272057999999999</v>
      </c>
      <c r="E184" s="17">
        <v>14.480028000000001</v>
      </c>
      <c r="F184" s="17">
        <v>14.508150000000001</v>
      </c>
      <c r="G184" s="17">
        <v>14.558033</v>
      </c>
      <c r="H184" s="17">
        <v>14.736072</v>
      </c>
      <c r="I184" s="17">
        <v>14.887824</v>
      </c>
      <c r="J184" s="17">
        <v>15.081595999999999</v>
      </c>
      <c r="K184" s="17">
        <v>15.324721</v>
      </c>
      <c r="L184" s="17">
        <v>15.612643</v>
      </c>
      <c r="M184" s="17">
        <v>15.892113</v>
      </c>
      <c r="N184" s="17">
        <v>16.124511999999999</v>
      </c>
      <c r="O184" s="17">
        <v>16.220329</v>
      </c>
      <c r="P184" s="17">
        <v>16.380461</v>
      </c>
      <c r="Q184" s="17">
        <v>16.495068</v>
      </c>
      <c r="R184" s="17">
        <v>16.570012999999999</v>
      </c>
      <c r="S184" s="17">
        <v>16.604652000000002</v>
      </c>
      <c r="T184" s="17">
        <v>16.616161000000002</v>
      </c>
      <c r="U184" s="17">
        <v>16.611512999999999</v>
      </c>
      <c r="V184" s="17">
        <v>16.605464999999999</v>
      </c>
      <c r="W184" s="17">
        <v>16.605083</v>
      </c>
      <c r="X184" s="17">
        <v>16.607541999999999</v>
      </c>
      <c r="Y184" s="17">
        <v>16.616099999999999</v>
      </c>
      <c r="Z184" s="17">
        <v>16.631519000000001</v>
      </c>
      <c r="AA184" s="17">
        <v>16.647406</v>
      </c>
      <c r="AB184" s="17">
        <v>16.664558</v>
      </c>
      <c r="AC184" s="17">
        <v>16.684404000000001</v>
      </c>
      <c r="AD184" s="17">
        <v>16.705107000000002</v>
      </c>
      <c r="AE184" s="17">
        <v>16.726334000000001</v>
      </c>
      <c r="AF184" s="17">
        <v>16.743828000000001</v>
      </c>
      <c r="AG184" s="17">
        <v>16.769997</v>
      </c>
      <c r="AH184" s="17">
        <v>16.79513</v>
      </c>
      <c r="AI184" s="17">
        <v>16.808434999999999</v>
      </c>
      <c r="AJ184" s="17">
        <v>16.827473000000001</v>
      </c>
      <c r="AK184" s="17">
        <v>16.850110999999998</v>
      </c>
      <c r="AL184" s="7">
        <v>7.2589999999999998E-3</v>
      </c>
    </row>
    <row r="185" spans="1:38" ht="15" customHeight="1" x14ac:dyDescent="0.25">
      <c r="B185" s="6" t="s">
        <v>197</v>
      </c>
    </row>
    <row r="186" spans="1:38" ht="15" customHeight="1" x14ac:dyDescent="0.25">
      <c r="A186" s="46" t="s">
        <v>234</v>
      </c>
      <c r="B186" s="9" t="s">
        <v>183</v>
      </c>
      <c r="C186" s="17">
        <v>9.0013489999999994</v>
      </c>
      <c r="D186" s="17">
        <v>9.1207480000000007</v>
      </c>
      <c r="E186" s="17">
        <v>9.6082219999999996</v>
      </c>
      <c r="F186" s="17">
        <v>9.6355339999999998</v>
      </c>
      <c r="G186" s="17">
        <v>9.6826319999999999</v>
      </c>
      <c r="H186" s="17">
        <v>10.010885999999999</v>
      </c>
      <c r="I186" s="17">
        <v>10.212069</v>
      </c>
      <c r="J186" s="17">
        <v>10.472372999999999</v>
      </c>
      <c r="K186" s="17">
        <v>10.798539</v>
      </c>
      <c r="L186" s="17">
        <v>11.153304</v>
      </c>
      <c r="M186" s="17">
        <v>11.516601</v>
      </c>
      <c r="N186" s="17">
        <v>11.91334</v>
      </c>
      <c r="O186" s="17">
        <v>12.107949</v>
      </c>
      <c r="P186" s="17">
        <v>12.455613</v>
      </c>
      <c r="Q186" s="17">
        <v>12.765985000000001</v>
      </c>
      <c r="R186" s="17">
        <v>13.051365000000001</v>
      </c>
      <c r="S186" s="17">
        <v>13.204015</v>
      </c>
      <c r="T186" s="17">
        <v>13.209263999999999</v>
      </c>
      <c r="U186" s="17">
        <v>13.214316999999999</v>
      </c>
      <c r="V186" s="17">
        <v>13.201518999999999</v>
      </c>
      <c r="W186" s="17">
        <v>13.205831</v>
      </c>
      <c r="X186" s="17">
        <v>13.209185</v>
      </c>
      <c r="Y186" s="17">
        <v>13.211852</v>
      </c>
      <c r="Z186" s="17">
        <v>13.21367</v>
      </c>
      <c r="AA186" s="17">
        <v>13.214601999999999</v>
      </c>
      <c r="AB186" s="17">
        <v>13.214975000000001</v>
      </c>
      <c r="AC186" s="17">
        <v>13.214828000000001</v>
      </c>
      <c r="AD186" s="17">
        <v>13.213922999999999</v>
      </c>
      <c r="AE186" s="17">
        <v>13.212763000000001</v>
      </c>
      <c r="AF186" s="17">
        <v>13.211551999999999</v>
      </c>
      <c r="AG186" s="17">
        <v>13.210281999999999</v>
      </c>
      <c r="AH186" s="17">
        <v>13.209023999999999</v>
      </c>
      <c r="AI186" s="17">
        <v>13.207786</v>
      </c>
      <c r="AJ186" s="17">
        <v>13.206538999999999</v>
      </c>
      <c r="AK186" s="17">
        <v>13.205306</v>
      </c>
      <c r="AL186" s="7">
        <v>1.1277000000000001E-2</v>
      </c>
    </row>
    <row r="187" spans="1:38" ht="15" customHeight="1" x14ac:dyDescent="0.25">
      <c r="A187" s="46" t="s">
        <v>233</v>
      </c>
      <c r="B187" s="9" t="s">
        <v>181</v>
      </c>
      <c r="C187" s="17">
        <v>6.8832209999999998</v>
      </c>
      <c r="D187" s="17">
        <v>6.9285810000000003</v>
      </c>
      <c r="E187" s="17">
        <v>7.0489480000000002</v>
      </c>
      <c r="F187" s="17">
        <v>7.0687920000000002</v>
      </c>
      <c r="G187" s="17">
        <v>7.0987429999999998</v>
      </c>
      <c r="H187" s="17">
        <v>7.3323520000000002</v>
      </c>
      <c r="I187" s="17">
        <v>7.4618770000000003</v>
      </c>
      <c r="J187" s="17">
        <v>7.6079819999999998</v>
      </c>
      <c r="K187" s="17">
        <v>7.7907950000000001</v>
      </c>
      <c r="L187" s="17">
        <v>8.0065580000000001</v>
      </c>
      <c r="M187" s="17">
        <v>8.2318320000000007</v>
      </c>
      <c r="N187" s="17">
        <v>8.4834580000000006</v>
      </c>
      <c r="O187" s="17">
        <v>8.6086790000000004</v>
      </c>
      <c r="P187" s="17">
        <v>8.8218800000000002</v>
      </c>
      <c r="Q187" s="17">
        <v>9.0134500000000006</v>
      </c>
      <c r="R187" s="17">
        <v>9.1894200000000001</v>
      </c>
      <c r="S187" s="17">
        <v>9.2816659999999995</v>
      </c>
      <c r="T187" s="17">
        <v>9.2705400000000004</v>
      </c>
      <c r="U187" s="17">
        <v>9.2259429999999991</v>
      </c>
      <c r="V187" s="17">
        <v>9.2214259999999992</v>
      </c>
      <c r="W187" s="17">
        <v>9.2217819999999993</v>
      </c>
      <c r="X187" s="17">
        <v>9.2243379999999995</v>
      </c>
      <c r="Y187" s="17">
        <v>9.2286760000000001</v>
      </c>
      <c r="Z187" s="17">
        <v>9.2346990000000009</v>
      </c>
      <c r="AA187" s="17">
        <v>9.2414710000000007</v>
      </c>
      <c r="AB187" s="17">
        <v>9.2485140000000001</v>
      </c>
      <c r="AC187" s="17">
        <v>9.2548200000000005</v>
      </c>
      <c r="AD187" s="17">
        <v>9.2598760000000002</v>
      </c>
      <c r="AE187" s="17">
        <v>9.2631569999999996</v>
      </c>
      <c r="AF187" s="17">
        <v>9.2617700000000003</v>
      </c>
      <c r="AG187" s="17">
        <v>9.2616870000000002</v>
      </c>
      <c r="AH187" s="17">
        <v>9.2604690000000005</v>
      </c>
      <c r="AI187" s="17">
        <v>9.2583769999999994</v>
      </c>
      <c r="AJ187" s="17">
        <v>9.2552950000000003</v>
      </c>
      <c r="AK187" s="17">
        <v>9.2509289999999993</v>
      </c>
      <c r="AL187" s="7">
        <v>8.7980000000000003E-3</v>
      </c>
    </row>
    <row r="188" spans="1:38" ht="15" customHeight="1" x14ac:dyDescent="0.25">
      <c r="A188" s="46" t="s">
        <v>232</v>
      </c>
      <c r="B188" s="9" t="s">
        <v>179</v>
      </c>
      <c r="C188" s="17">
        <v>6.5971330000000004</v>
      </c>
      <c r="D188" s="17">
        <v>6.6106360000000004</v>
      </c>
      <c r="E188" s="17">
        <v>6.8246159999999998</v>
      </c>
      <c r="F188" s="17">
        <v>6.8983939999999997</v>
      </c>
      <c r="G188" s="17">
        <v>6.9359650000000004</v>
      </c>
      <c r="H188" s="17">
        <v>7.1662290000000004</v>
      </c>
      <c r="I188" s="17">
        <v>7.2925630000000004</v>
      </c>
      <c r="J188" s="17">
        <v>7.4568159999999999</v>
      </c>
      <c r="K188" s="17">
        <v>7.6734239999999998</v>
      </c>
      <c r="L188" s="17">
        <v>7.9328580000000004</v>
      </c>
      <c r="M188" s="17">
        <v>8.2110769999999995</v>
      </c>
      <c r="N188" s="17">
        <v>8.4940329999999999</v>
      </c>
      <c r="O188" s="17">
        <v>8.6402239999999999</v>
      </c>
      <c r="P188" s="17">
        <v>8.8828610000000001</v>
      </c>
      <c r="Q188" s="17">
        <v>9.0920100000000001</v>
      </c>
      <c r="R188" s="17">
        <v>9.2753829999999997</v>
      </c>
      <c r="S188" s="17">
        <v>9.3840749999999993</v>
      </c>
      <c r="T188" s="17">
        <v>9.3826549999999997</v>
      </c>
      <c r="U188" s="17">
        <v>9.3814360000000008</v>
      </c>
      <c r="V188" s="17">
        <v>9.3803879999999999</v>
      </c>
      <c r="W188" s="17">
        <v>9.3794810000000002</v>
      </c>
      <c r="X188" s="17">
        <v>9.3786889999999996</v>
      </c>
      <c r="Y188" s="17">
        <v>9.3779970000000006</v>
      </c>
      <c r="Z188" s="17">
        <v>9.3773920000000004</v>
      </c>
      <c r="AA188" s="17">
        <v>9.3768600000000006</v>
      </c>
      <c r="AB188" s="17">
        <v>9.3763919999999992</v>
      </c>
      <c r="AC188" s="17">
        <v>9.3759739999999994</v>
      </c>
      <c r="AD188" s="17">
        <v>9.3755980000000001</v>
      </c>
      <c r="AE188" s="17">
        <v>9.375254</v>
      </c>
      <c r="AF188" s="17">
        <v>9.3749409999999997</v>
      </c>
      <c r="AG188" s="17">
        <v>9.3748729999999991</v>
      </c>
      <c r="AH188" s="17">
        <v>9.3748729999999991</v>
      </c>
      <c r="AI188" s="17">
        <v>9.3748729999999991</v>
      </c>
      <c r="AJ188" s="17">
        <v>9.3748729999999991</v>
      </c>
      <c r="AK188" s="17">
        <v>9.3748729999999991</v>
      </c>
      <c r="AL188" s="7">
        <v>1.0643E-2</v>
      </c>
    </row>
    <row r="189" spans="1:38" ht="15" customHeight="1" x14ac:dyDescent="0.25">
      <c r="A189" s="46" t="s">
        <v>231</v>
      </c>
      <c r="B189" s="9" t="s">
        <v>177</v>
      </c>
      <c r="C189" s="17">
        <v>7.0118119999999999</v>
      </c>
      <c r="D189" s="17">
        <v>7.0796270000000003</v>
      </c>
      <c r="E189" s="17">
        <v>7.3542810000000003</v>
      </c>
      <c r="F189" s="17">
        <v>7.090554</v>
      </c>
      <c r="G189" s="17">
        <v>7.1244759999999996</v>
      </c>
      <c r="H189" s="17">
        <v>7.3635919999999997</v>
      </c>
      <c r="I189" s="17">
        <v>7.5052750000000001</v>
      </c>
      <c r="J189" s="17">
        <v>7.6971449999999999</v>
      </c>
      <c r="K189" s="17">
        <v>7.9369550000000002</v>
      </c>
      <c r="L189" s="17">
        <v>8.2166189999999997</v>
      </c>
      <c r="M189" s="17">
        <v>8.502974</v>
      </c>
      <c r="N189" s="17">
        <v>8.7869930000000007</v>
      </c>
      <c r="O189" s="17">
        <v>8.9185610000000004</v>
      </c>
      <c r="P189" s="17">
        <v>9.1445690000000006</v>
      </c>
      <c r="Q189" s="17">
        <v>9.3489959999999996</v>
      </c>
      <c r="R189" s="17">
        <v>9.5384250000000002</v>
      </c>
      <c r="S189" s="17">
        <v>9.6423369999999995</v>
      </c>
      <c r="T189" s="17">
        <v>9.6393880000000003</v>
      </c>
      <c r="U189" s="17">
        <v>9.6380320000000008</v>
      </c>
      <c r="V189" s="17">
        <v>9.6382549999999991</v>
      </c>
      <c r="W189" s="17">
        <v>9.6389089999999999</v>
      </c>
      <c r="X189" s="17">
        <v>9.6405329999999996</v>
      </c>
      <c r="Y189" s="17">
        <v>9.6432160000000007</v>
      </c>
      <c r="Z189" s="17">
        <v>9.6471660000000004</v>
      </c>
      <c r="AA189" s="17">
        <v>9.6515620000000002</v>
      </c>
      <c r="AB189" s="17">
        <v>9.6561679999999992</v>
      </c>
      <c r="AC189" s="17">
        <v>9.6600289999999998</v>
      </c>
      <c r="AD189" s="17">
        <v>9.6647809999999996</v>
      </c>
      <c r="AE189" s="17">
        <v>9.668768</v>
      </c>
      <c r="AF189" s="17">
        <v>9.675103</v>
      </c>
      <c r="AG189" s="17">
        <v>9.6808069999999997</v>
      </c>
      <c r="AH189" s="17">
        <v>9.6862180000000002</v>
      </c>
      <c r="AI189" s="17">
        <v>9.6896400000000007</v>
      </c>
      <c r="AJ189" s="17">
        <v>9.6947109999999999</v>
      </c>
      <c r="AK189" s="17">
        <v>9.6982239999999997</v>
      </c>
      <c r="AL189" s="7">
        <v>9.5829999999999995E-3</v>
      </c>
    </row>
    <row r="190" spans="1:38" ht="15" customHeight="1" x14ac:dyDescent="0.25">
      <c r="A190" s="46" t="s">
        <v>230</v>
      </c>
      <c r="B190" s="9" t="s">
        <v>175</v>
      </c>
      <c r="C190" s="17">
        <v>6.9081229999999998</v>
      </c>
      <c r="D190" s="17">
        <v>6.9444189999999999</v>
      </c>
      <c r="E190" s="17">
        <v>7.0242969999999998</v>
      </c>
      <c r="F190" s="17">
        <v>7.0373299999999999</v>
      </c>
      <c r="G190" s="17">
        <v>7.0628900000000003</v>
      </c>
      <c r="H190" s="17">
        <v>7.2942559999999999</v>
      </c>
      <c r="I190" s="17">
        <v>7.4208920000000003</v>
      </c>
      <c r="J190" s="17">
        <v>7.5647330000000004</v>
      </c>
      <c r="K190" s="17">
        <v>7.7460779999999998</v>
      </c>
      <c r="L190" s="17">
        <v>7.9612980000000002</v>
      </c>
      <c r="M190" s="17">
        <v>8.1937610000000003</v>
      </c>
      <c r="N190" s="17">
        <v>8.4579570000000004</v>
      </c>
      <c r="O190" s="17">
        <v>8.5884879999999999</v>
      </c>
      <c r="P190" s="17">
        <v>8.8083629999999999</v>
      </c>
      <c r="Q190" s="17">
        <v>9.0073570000000007</v>
      </c>
      <c r="R190" s="17">
        <v>9.1914449999999999</v>
      </c>
      <c r="S190" s="17">
        <v>9.2919540000000005</v>
      </c>
      <c r="T190" s="17">
        <v>9.2888310000000001</v>
      </c>
      <c r="U190" s="17">
        <v>9.2452210000000008</v>
      </c>
      <c r="V190" s="17">
        <v>9.247503</v>
      </c>
      <c r="W190" s="17">
        <v>9.2515800000000006</v>
      </c>
      <c r="X190" s="17">
        <v>9.2577029999999993</v>
      </c>
      <c r="Y190" s="17">
        <v>9.2659369999999992</v>
      </c>
      <c r="Z190" s="17">
        <v>9.2760929999999995</v>
      </c>
      <c r="AA190" s="17">
        <v>9.2873590000000004</v>
      </c>
      <c r="AB190" s="17">
        <v>9.2991440000000001</v>
      </c>
      <c r="AC190" s="17">
        <v>9.3102199999999993</v>
      </c>
      <c r="AD190" s="17">
        <v>9.3199780000000008</v>
      </c>
      <c r="AE190" s="17">
        <v>9.3277870000000007</v>
      </c>
      <c r="AF190" s="17">
        <v>9.3298260000000006</v>
      </c>
      <c r="AG190" s="17">
        <v>9.3335139999999992</v>
      </c>
      <c r="AH190" s="17">
        <v>9.3360579999999995</v>
      </c>
      <c r="AI190" s="17">
        <v>9.3377979999999994</v>
      </c>
      <c r="AJ190" s="17">
        <v>9.3386150000000008</v>
      </c>
      <c r="AK190" s="17">
        <v>9.3381450000000008</v>
      </c>
      <c r="AL190" s="7">
        <v>9.0150000000000004E-3</v>
      </c>
    </row>
    <row r="191" spans="1:38" ht="15" customHeight="1" x14ac:dyDescent="0.25">
      <c r="A191" s="46" t="s">
        <v>229</v>
      </c>
      <c r="B191" s="9" t="s">
        <v>173</v>
      </c>
      <c r="C191" s="17">
        <v>0</v>
      </c>
      <c r="D191" s="17">
        <v>0</v>
      </c>
      <c r="E191" s="17">
        <v>16.863292999999999</v>
      </c>
      <c r="F191" s="17">
        <v>17.029028</v>
      </c>
      <c r="G191" s="17">
        <v>17.081236000000001</v>
      </c>
      <c r="H191" s="17">
        <v>17.570353999999998</v>
      </c>
      <c r="I191" s="17">
        <v>17.792615999999999</v>
      </c>
      <c r="J191" s="17">
        <v>18.082376</v>
      </c>
      <c r="K191" s="17">
        <v>18.491322</v>
      </c>
      <c r="L191" s="17">
        <v>18.992619999999999</v>
      </c>
      <c r="M191" s="17">
        <v>19.566880999999999</v>
      </c>
      <c r="N191" s="17">
        <v>20.154517999999999</v>
      </c>
      <c r="O191" s="17">
        <v>20.458689</v>
      </c>
      <c r="P191" s="17">
        <v>21.032229999999998</v>
      </c>
      <c r="Q191" s="17">
        <v>21.525497000000001</v>
      </c>
      <c r="R191" s="17">
        <v>21.943010000000001</v>
      </c>
      <c r="S191" s="17">
        <v>22.217896</v>
      </c>
      <c r="T191" s="17">
        <v>22.272997</v>
      </c>
      <c r="U191" s="17">
        <v>22.290624999999999</v>
      </c>
      <c r="V191" s="17">
        <v>22.290623</v>
      </c>
      <c r="W191" s="17">
        <v>22.290623</v>
      </c>
      <c r="X191" s="17">
        <v>22.290624999999999</v>
      </c>
      <c r="Y191" s="17">
        <v>22.290627000000001</v>
      </c>
      <c r="Z191" s="17">
        <v>22.290624999999999</v>
      </c>
      <c r="AA191" s="17">
        <v>22.290624999999999</v>
      </c>
      <c r="AB191" s="17">
        <v>22.290624999999999</v>
      </c>
      <c r="AC191" s="17">
        <v>22.290624999999999</v>
      </c>
      <c r="AD191" s="17">
        <v>22.290623</v>
      </c>
      <c r="AE191" s="17">
        <v>22.290624999999999</v>
      </c>
      <c r="AF191" s="17">
        <v>22.290624999999999</v>
      </c>
      <c r="AG191" s="17">
        <v>22.290627000000001</v>
      </c>
      <c r="AH191" s="17">
        <v>22.290623</v>
      </c>
      <c r="AI191" s="17">
        <v>22.290624999999999</v>
      </c>
      <c r="AJ191" s="17">
        <v>22.290623</v>
      </c>
      <c r="AK191" s="17">
        <v>22.290627000000001</v>
      </c>
      <c r="AL191" s="7" t="s">
        <v>35</v>
      </c>
    </row>
    <row r="192" spans="1:38" ht="15" customHeight="1" x14ac:dyDescent="0.25">
      <c r="A192" s="46" t="s">
        <v>228</v>
      </c>
      <c r="B192" s="9" t="s">
        <v>171</v>
      </c>
      <c r="C192" s="17">
        <v>0</v>
      </c>
      <c r="D192" s="17">
        <v>0</v>
      </c>
      <c r="E192" s="17">
        <v>14.149508000000001</v>
      </c>
      <c r="F192" s="17">
        <v>14.435584</v>
      </c>
      <c r="G192" s="17">
        <v>14.551874</v>
      </c>
      <c r="H192" s="17">
        <v>15.075343</v>
      </c>
      <c r="I192" s="17">
        <v>15.438370000000001</v>
      </c>
      <c r="J192" s="17">
        <v>15.914275999999999</v>
      </c>
      <c r="K192" s="17">
        <v>16.409357</v>
      </c>
      <c r="L192" s="17">
        <v>16.925847999999998</v>
      </c>
      <c r="M192" s="17">
        <v>17.468240999999999</v>
      </c>
      <c r="N192" s="17">
        <v>18.075437999999998</v>
      </c>
      <c r="O192" s="17">
        <v>18.298435000000001</v>
      </c>
      <c r="P192" s="17">
        <v>18.810214999999999</v>
      </c>
      <c r="Q192" s="17">
        <v>19.256278999999999</v>
      </c>
      <c r="R192" s="17">
        <v>19.631798</v>
      </c>
      <c r="S192" s="17">
        <v>19.861889000000001</v>
      </c>
      <c r="T192" s="17">
        <v>19.945672999999999</v>
      </c>
      <c r="U192" s="17">
        <v>20.018969999999999</v>
      </c>
      <c r="V192" s="17">
        <v>20.053663</v>
      </c>
      <c r="W192" s="17">
        <v>20.108260999999999</v>
      </c>
      <c r="X192" s="17">
        <v>20.136927</v>
      </c>
      <c r="Y192" s="17">
        <v>20.149094000000002</v>
      </c>
      <c r="Z192" s="17">
        <v>20.157364000000001</v>
      </c>
      <c r="AA192" s="17">
        <v>20.158873</v>
      </c>
      <c r="AB192" s="17">
        <v>20.159679000000001</v>
      </c>
      <c r="AC192" s="17">
        <v>20.159790000000001</v>
      </c>
      <c r="AD192" s="17">
        <v>20.158833000000001</v>
      </c>
      <c r="AE192" s="17">
        <v>20.157494</v>
      </c>
      <c r="AF192" s="17">
        <v>20.156179000000002</v>
      </c>
      <c r="AG192" s="17">
        <v>20.154871</v>
      </c>
      <c r="AH192" s="17">
        <v>20.153599</v>
      </c>
      <c r="AI192" s="17">
        <v>20.152360999999999</v>
      </c>
      <c r="AJ192" s="17">
        <v>20.151147999999999</v>
      </c>
      <c r="AK192" s="17">
        <v>20.149947999999998</v>
      </c>
      <c r="AL192" s="7" t="s">
        <v>35</v>
      </c>
    </row>
    <row r="193" spans="1:38" ht="15" customHeight="1" x14ac:dyDescent="0.25">
      <c r="A193" s="46" t="s">
        <v>227</v>
      </c>
      <c r="B193" s="9" t="s">
        <v>169</v>
      </c>
      <c r="C193" s="17">
        <v>0</v>
      </c>
      <c r="D193" s="17">
        <v>0</v>
      </c>
      <c r="E193" s="17">
        <v>10.300153</v>
      </c>
      <c r="F193" s="17">
        <v>10.410522</v>
      </c>
      <c r="G193" s="17">
        <v>10.462368</v>
      </c>
      <c r="H193" s="17">
        <v>10.800673</v>
      </c>
      <c r="I193" s="17">
        <v>11.0032</v>
      </c>
      <c r="J193" s="17">
        <v>11.266574</v>
      </c>
      <c r="K193" s="17">
        <v>11.596772</v>
      </c>
      <c r="L193" s="17">
        <v>11.986957</v>
      </c>
      <c r="M193" s="17">
        <v>12.401757999999999</v>
      </c>
      <c r="N193" s="17">
        <v>12.850669</v>
      </c>
      <c r="O193" s="17">
        <v>13.032406</v>
      </c>
      <c r="P193" s="17">
        <v>13.406720999999999</v>
      </c>
      <c r="Q193" s="17">
        <v>13.719042999999999</v>
      </c>
      <c r="R193" s="17">
        <v>13.986433</v>
      </c>
      <c r="S193" s="17">
        <v>14.163107999999999</v>
      </c>
      <c r="T193" s="17">
        <v>14.233637999999999</v>
      </c>
      <c r="U193" s="17">
        <v>14.249981999999999</v>
      </c>
      <c r="V193" s="17">
        <v>14.249981999999999</v>
      </c>
      <c r="W193" s="17">
        <v>14.249981999999999</v>
      </c>
      <c r="X193" s="17">
        <v>14.249980000000001</v>
      </c>
      <c r="Y193" s="17">
        <v>14.249981999999999</v>
      </c>
      <c r="Z193" s="17">
        <v>14.249981999999999</v>
      </c>
      <c r="AA193" s="17">
        <v>14.249981999999999</v>
      </c>
      <c r="AB193" s="17">
        <v>14.249981999999999</v>
      </c>
      <c r="AC193" s="17">
        <v>14.249981999999999</v>
      </c>
      <c r="AD193" s="17">
        <v>14.249981999999999</v>
      </c>
      <c r="AE193" s="17">
        <v>14.249981999999999</v>
      </c>
      <c r="AF193" s="17">
        <v>14.249981999999999</v>
      </c>
      <c r="AG193" s="17">
        <v>14.249980000000001</v>
      </c>
      <c r="AH193" s="17">
        <v>14.249981999999999</v>
      </c>
      <c r="AI193" s="17">
        <v>14.249980000000001</v>
      </c>
      <c r="AJ193" s="17">
        <v>14.249981999999999</v>
      </c>
      <c r="AK193" s="17">
        <v>14.249981999999999</v>
      </c>
      <c r="AL193" s="7" t="s">
        <v>35</v>
      </c>
    </row>
    <row r="194" spans="1:38" ht="15" customHeight="1" x14ac:dyDescent="0.25">
      <c r="A194" s="46" t="s">
        <v>226</v>
      </c>
      <c r="B194" s="9" t="s">
        <v>167</v>
      </c>
      <c r="C194" s="17">
        <v>0</v>
      </c>
      <c r="D194" s="17">
        <v>0</v>
      </c>
      <c r="E194" s="17">
        <v>11.550198</v>
      </c>
      <c r="F194" s="17">
        <v>11.5502</v>
      </c>
      <c r="G194" s="17">
        <v>11.5502</v>
      </c>
      <c r="H194" s="17">
        <v>11.5502</v>
      </c>
      <c r="I194" s="17">
        <v>11.5502</v>
      </c>
      <c r="J194" s="17">
        <v>11.550198999999999</v>
      </c>
      <c r="K194" s="17">
        <v>11.5502</v>
      </c>
      <c r="L194" s="17">
        <v>11.5502</v>
      </c>
      <c r="M194" s="17">
        <v>11.550198999999999</v>
      </c>
      <c r="N194" s="17">
        <v>11.550198</v>
      </c>
      <c r="O194" s="17">
        <v>11.5502</v>
      </c>
      <c r="P194" s="17">
        <v>11.550198</v>
      </c>
      <c r="Q194" s="17">
        <v>11.550198999999999</v>
      </c>
      <c r="R194" s="17">
        <v>11.5502</v>
      </c>
      <c r="S194" s="17">
        <v>11.550198999999999</v>
      </c>
      <c r="T194" s="17">
        <v>11.550198</v>
      </c>
      <c r="U194" s="17">
        <v>11.550198999999999</v>
      </c>
      <c r="V194" s="17">
        <v>11.550198</v>
      </c>
      <c r="W194" s="17">
        <v>11.5502</v>
      </c>
      <c r="X194" s="17">
        <v>11.550198</v>
      </c>
      <c r="Y194" s="17">
        <v>11.550198999999999</v>
      </c>
      <c r="Z194" s="17">
        <v>11.550198999999999</v>
      </c>
      <c r="AA194" s="17">
        <v>11.550198999999999</v>
      </c>
      <c r="AB194" s="17">
        <v>11.550198999999999</v>
      </c>
      <c r="AC194" s="17">
        <v>11.550198999999999</v>
      </c>
      <c r="AD194" s="17">
        <v>11.550198999999999</v>
      </c>
      <c r="AE194" s="17">
        <v>11.5502</v>
      </c>
      <c r="AF194" s="17">
        <v>11.5502</v>
      </c>
      <c r="AG194" s="17">
        <v>11.550198999999999</v>
      </c>
      <c r="AH194" s="17">
        <v>11.550198999999999</v>
      </c>
      <c r="AI194" s="17">
        <v>11.550198999999999</v>
      </c>
      <c r="AJ194" s="17">
        <v>11.5502</v>
      </c>
      <c r="AK194" s="17">
        <v>11.5502</v>
      </c>
      <c r="AL194" s="7" t="s">
        <v>35</v>
      </c>
    </row>
    <row r="195" spans="1:38" ht="15" customHeight="1" x14ac:dyDescent="0.25">
      <c r="A195" s="46" t="s">
        <v>225</v>
      </c>
      <c r="B195" s="9" t="s">
        <v>224</v>
      </c>
      <c r="C195" s="17">
        <v>8.4341570000000008</v>
      </c>
      <c r="D195" s="17">
        <v>8.5463179999999994</v>
      </c>
      <c r="E195" s="17">
        <v>8.9527560000000008</v>
      </c>
      <c r="F195" s="17">
        <v>8.9950469999999996</v>
      </c>
      <c r="G195" s="17">
        <v>9.0591749999999998</v>
      </c>
      <c r="H195" s="17">
        <v>9.3821600000000007</v>
      </c>
      <c r="I195" s="17">
        <v>9.5832909999999991</v>
      </c>
      <c r="J195" s="17">
        <v>9.8357989999999997</v>
      </c>
      <c r="K195" s="17">
        <v>10.148244</v>
      </c>
      <c r="L195" s="17">
        <v>10.494776</v>
      </c>
      <c r="M195" s="17">
        <v>10.851732999999999</v>
      </c>
      <c r="N195" s="17">
        <v>11.231175</v>
      </c>
      <c r="O195" s="17">
        <v>11.425678</v>
      </c>
      <c r="P195" s="17">
        <v>11.760363</v>
      </c>
      <c r="Q195" s="17">
        <v>12.060506</v>
      </c>
      <c r="R195" s="17">
        <v>12.338687999999999</v>
      </c>
      <c r="S195" s="17">
        <v>12.494845</v>
      </c>
      <c r="T195" s="17">
        <v>12.512021000000001</v>
      </c>
      <c r="U195" s="17">
        <v>12.518376</v>
      </c>
      <c r="V195" s="17">
        <v>12.516105</v>
      </c>
      <c r="W195" s="17">
        <v>12.527713</v>
      </c>
      <c r="X195" s="17">
        <v>12.538964999999999</v>
      </c>
      <c r="Y195" s="17">
        <v>12.549917000000001</v>
      </c>
      <c r="Z195" s="17">
        <v>12.560689999999999</v>
      </c>
      <c r="AA195" s="17">
        <v>12.571054</v>
      </c>
      <c r="AB195" s="17">
        <v>12.581203</v>
      </c>
      <c r="AC195" s="17">
        <v>12.590913</v>
      </c>
      <c r="AD195" s="17">
        <v>12.599959</v>
      </c>
      <c r="AE195" s="17">
        <v>12.608433</v>
      </c>
      <c r="AF195" s="17">
        <v>12.615985999999999</v>
      </c>
      <c r="AG195" s="17">
        <v>12.623996</v>
      </c>
      <c r="AH195" s="17">
        <v>12.632123999999999</v>
      </c>
      <c r="AI195" s="17">
        <v>12.640321999999999</v>
      </c>
      <c r="AJ195" s="17">
        <v>12.648695</v>
      </c>
      <c r="AK195" s="17">
        <v>12.656957999999999</v>
      </c>
      <c r="AL195" s="7">
        <v>1.1971000000000001E-2</v>
      </c>
    </row>
    <row r="196" spans="1:38" ht="15" customHeight="1" x14ac:dyDescent="0.25">
      <c r="B196" s="6" t="s">
        <v>185</v>
      </c>
    </row>
    <row r="197" spans="1:38" ht="15" customHeight="1" x14ac:dyDescent="0.25">
      <c r="A197" s="46" t="s">
        <v>223</v>
      </c>
      <c r="B197" s="9" t="s">
        <v>183</v>
      </c>
      <c r="C197" s="17">
        <v>6.4442089999999999</v>
      </c>
      <c r="D197" s="17">
        <v>6.6122579999999997</v>
      </c>
      <c r="E197" s="17">
        <v>6.8343800000000003</v>
      </c>
      <c r="F197" s="17">
        <v>6.8732189999999997</v>
      </c>
      <c r="G197" s="17">
        <v>6.9294469999999997</v>
      </c>
      <c r="H197" s="17">
        <v>7.0101399999999998</v>
      </c>
      <c r="I197" s="17">
        <v>7.1245469999999997</v>
      </c>
      <c r="J197" s="17">
        <v>7.256488</v>
      </c>
      <c r="K197" s="17">
        <v>7.4318600000000004</v>
      </c>
      <c r="L197" s="17">
        <v>7.6329890000000002</v>
      </c>
      <c r="M197" s="17">
        <v>7.8511959999999998</v>
      </c>
      <c r="N197" s="17">
        <v>8.0744439999999997</v>
      </c>
      <c r="O197" s="17">
        <v>8.1913579999999993</v>
      </c>
      <c r="P197" s="17">
        <v>8.3535430000000002</v>
      </c>
      <c r="Q197" s="17">
        <v>8.4858609999999999</v>
      </c>
      <c r="R197" s="17">
        <v>8.6024689999999993</v>
      </c>
      <c r="S197" s="17">
        <v>8.6647040000000004</v>
      </c>
      <c r="T197" s="17">
        <v>8.6700529999999993</v>
      </c>
      <c r="U197" s="17">
        <v>8.6746470000000002</v>
      </c>
      <c r="V197" s="17">
        <v>8.6737249999999992</v>
      </c>
      <c r="W197" s="17">
        <v>8.6761320000000008</v>
      </c>
      <c r="X197" s="17">
        <v>8.6790649999999996</v>
      </c>
      <c r="Y197" s="17">
        <v>8.6790559999999992</v>
      </c>
      <c r="Z197" s="17">
        <v>8.6791420000000006</v>
      </c>
      <c r="AA197" s="17">
        <v>8.6797909999999998</v>
      </c>
      <c r="AB197" s="17">
        <v>8.6807009999999991</v>
      </c>
      <c r="AC197" s="17">
        <v>8.6813339999999997</v>
      </c>
      <c r="AD197" s="17">
        <v>8.6819430000000004</v>
      </c>
      <c r="AE197" s="17">
        <v>8.6826179999999997</v>
      </c>
      <c r="AF197" s="17">
        <v>8.6833390000000001</v>
      </c>
      <c r="AG197" s="17">
        <v>8.6840899999999994</v>
      </c>
      <c r="AH197" s="17">
        <v>8.6849500000000006</v>
      </c>
      <c r="AI197" s="17">
        <v>8.6859479999999998</v>
      </c>
      <c r="AJ197" s="17">
        <v>8.6870689999999993</v>
      </c>
      <c r="AK197" s="17">
        <v>8.6882520000000003</v>
      </c>
      <c r="AL197" s="7">
        <v>8.3079999999999994E-3</v>
      </c>
    </row>
    <row r="198" spans="1:38" ht="15" customHeight="1" x14ac:dyDescent="0.25">
      <c r="A198" s="46" t="s">
        <v>222</v>
      </c>
      <c r="B198" s="9" t="s">
        <v>181</v>
      </c>
      <c r="C198" s="17">
        <v>5.5072089999999996</v>
      </c>
      <c r="D198" s="17">
        <v>5.5419489999999998</v>
      </c>
      <c r="E198" s="17">
        <v>5.9150650000000002</v>
      </c>
      <c r="F198" s="17">
        <v>5.9158819999999999</v>
      </c>
      <c r="G198" s="17">
        <v>5.9382809999999999</v>
      </c>
      <c r="H198" s="17">
        <v>6.0292159999999999</v>
      </c>
      <c r="I198" s="17">
        <v>6.0930859999999996</v>
      </c>
      <c r="J198" s="17">
        <v>6.1759579999999996</v>
      </c>
      <c r="K198" s="17">
        <v>6.2741470000000001</v>
      </c>
      <c r="L198" s="17">
        <v>6.391006</v>
      </c>
      <c r="M198" s="17">
        <v>6.5237030000000003</v>
      </c>
      <c r="N198" s="17">
        <v>6.6795580000000001</v>
      </c>
      <c r="O198" s="17">
        <v>6.7792839999999996</v>
      </c>
      <c r="P198" s="17">
        <v>6.9493780000000003</v>
      </c>
      <c r="Q198" s="17">
        <v>7.1278920000000001</v>
      </c>
      <c r="R198" s="17">
        <v>7.3010489999999999</v>
      </c>
      <c r="S198" s="17">
        <v>7.4197810000000004</v>
      </c>
      <c r="T198" s="17">
        <v>7.4969440000000001</v>
      </c>
      <c r="U198" s="17">
        <v>7.5305020000000003</v>
      </c>
      <c r="V198" s="17">
        <v>7.5626899999999999</v>
      </c>
      <c r="W198" s="17">
        <v>7.5667809999999998</v>
      </c>
      <c r="X198" s="17">
        <v>7.5709400000000002</v>
      </c>
      <c r="Y198" s="17">
        <v>7.5729259999999998</v>
      </c>
      <c r="Z198" s="17">
        <v>7.5639659999999997</v>
      </c>
      <c r="AA198" s="17">
        <v>7.5692079999999997</v>
      </c>
      <c r="AB198" s="17">
        <v>7.5764639999999996</v>
      </c>
      <c r="AC198" s="17">
        <v>7.5856839999999996</v>
      </c>
      <c r="AD198" s="17">
        <v>7.595396</v>
      </c>
      <c r="AE198" s="17">
        <v>7.5975339999999996</v>
      </c>
      <c r="AF198" s="17">
        <v>7.6000139999999998</v>
      </c>
      <c r="AG198" s="17">
        <v>7.6026809999999996</v>
      </c>
      <c r="AH198" s="17">
        <v>7.6053610000000003</v>
      </c>
      <c r="AI198" s="17">
        <v>7.6078520000000003</v>
      </c>
      <c r="AJ198" s="17">
        <v>7.6100320000000004</v>
      </c>
      <c r="AK198" s="17">
        <v>7.6117920000000003</v>
      </c>
      <c r="AL198" s="7">
        <v>9.6629999999999997E-3</v>
      </c>
    </row>
    <row r="199" spans="1:38" ht="15" customHeight="1" x14ac:dyDescent="0.25">
      <c r="A199" s="46" t="s">
        <v>221</v>
      </c>
      <c r="B199" s="9" t="s">
        <v>179</v>
      </c>
      <c r="C199" s="17">
        <v>5.4475629999999997</v>
      </c>
      <c r="D199" s="17">
        <v>5.4722609999999996</v>
      </c>
      <c r="E199" s="17">
        <v>6.3757919999999997</v>
      </c>
      <c r="F199" s="17">
        <v>5.964029</v>
      </c>
      <c r="G199" s="17">
        <v>5.986567</v>
      </c>
      <c r="H199" s="17">
        <v>6.0899000000000001</v>
      </c>
      <c r="I199" s="17">
        <v>6.1627349999999996</v>
      </c>
      <c r="J199" s="17">
        <v>6.2519330000000002</v>
      </c>
      <c r="K199" s="17">
        <v>6.3690480000000003</v>
      </c>
      <c r="L199" s="17">
        <v>6.5031109999999996</v>
      </c>
      <c r="M199" s="17">
        <v>6.6396189999999997</v>
      </c>
      <c r="N199" s="17">
        <v>6.7868849999999998</v>
      </c>
      <c r="O199" s="17">
        <v>6.8532820000000001</v>
      </c>
      <c r="P199" s="17">
        <v>6.9718</v>
      </c>
      <c r="Q199" s="17">
        <v>7.052994</v>
      </c>
      <c r="R199" s="17">
        <v>7.1031370000000003</v>
      </c>
      <c r="S199" s="17">
        <v>7.1303850000000004</v>
      </c>
      <c r="T199" s="17">
        <v>7.1351430000000002</v>
      </c>
      <c r="U199" s="17">
        <v>7.1354360000000003</v>
      </c>
      <c r="V199" s="17">
        <v>7.131526</v>
      </c>
      <c r="W199" s="17">
        <v>7.1313459999999997</v>
      </c>
      <c r="X199" s="17">
        <v>7.1283750000000001</v>
      </c>
      <c r="Y199" s="17">
        <v>7.1276760000000001</v>
      </c>
      <c r="Z199" s="17">
        <v>7.1274930000000003</v>
      </c>
      <c r="AA199" s="17">
        <v>7.1281109999999996</v>
      </c>
      <c r="AB199" s="17">
        <v>7.1291010000000004</v>
      </c>
      <c r="AC199" s="17">
        <v>7.130433</v>
      </c>
      <c r="AD199" s="17">
        <v>7.1324180000000004</v>
      </c>
      <c r="AE199" s="17">
        <v>7.1351290000000001</v>
      </c>
      <c r="AF199" s="17">
        <v>7.1385769999999997</v>
      </c>
      <c r="AG199" s="17">
        <v>7.1427740000000002</v>
      </c>
      <c r="AH199" s="17">
        <v>7.1476959999999998</v>
      </c>
      <c r="AI199" s="17">
        <v>7.1530300000000002</v>
      </c>
      <c r="AJ199" s="17">
        <v>7.1589729999999996</v>
      </c>
      <c r="AK199" s="17">
        <v>7.165</v>
      </c>
      <c r="AL199" s="7">
        <v>8.201E-3</v>
      </c>
    </row>
    <row r="200" spans="1:38" ht="15" customHeight="1" x14ac:dyDescent="0.25">
      <c r="A200" s="46" t="s">
        <v>220</v>
      </c>
      <c r="B200" s="9" t="s">
        <v>177</v>
      </c>
      <c r="C200" s="17">
        <v>6.1405989999999999</v>
      </c>
      <c r="D200" s="17">
        <v>6.2533609999999999</v>
      </c>
      <c r="E200" s="17">
        <v>6.4514509999999996</v>
      </c>
      <c r="F200" s="17">
        <v>6.4923849999999996</v>
      </c>
      <c r="G200" s="17">
        <v>6.5475409999999998</v>
      </c>
      <c r="H200" s="17">
        <v>6.7173870000000004</v>
      </c>
      <c r="I200" s="17">
        <v>6.8487179999999999</v>
      </c>
      <c r="J200" s="17">
        <v>7.0118980000000004</v>
      </c>
      <c r="K200" s="17">
        <v>7.2084130000000002</v>
      </c>
      <c r="L200" s="17">
        <v>7.4262119999999996</v>
      </c>
      <c r="M200" s="17">
        <v>7.6472670000000003</v>
      </c>
      <c r="N200" s="17">
        <v>7.8712879999999998</v>
      </c>
      <c r="O200" s="17">
        <v>7.9706140000000003</v>
      </c>
      <c r="P200" s="17">
        <v>8.1291209999999996</v>
      </c>
      <c r="Q200" s="17">
        <v>8.2547639999999998</v>
      </c>
      <c r="R200" s="17">
        <v>8.3625520000000009</v>
      </c>
      <c r="S200" s="17">
        <v>8.4280740000000005</v>
      </c>
      <c r="T200" s="17">
        <v>8.4391979999999993</v>
      </c>
      <c r="U200" s="17">
        <v>8.4421879999999998</v>
      </c>
      <c r="V200" s="17">
        <v>8.4383789999999994</v>
      </c>
      <c r="W200" s="17">
        <v>8.4376080000000009</v>
      </c>
      <c r="X200" s="17">
        <v>8.4361969999999999</v>
      </c>
      <c r="Y200" s="17">
        <v>8.4322339999999993</v>
      </c>
      <c r="Z200" s="17">
        <v>8.4285189999999997</v>
      </c>
      <c r="AA200" s="17">
        <v>8.4252149999999997</v>
      </c>
      <c r="AB200" s="17">
        <v>8.4220830000000007</v>
      </c>
      <c r="AC200" s="17">
        <v>8.4192979999999995</v>
      </c>
      <c r="AD200" s="17">
        <v>8.4168109999999992</v>
      </c>
      <c r="AE200" s="17">
        <v>8.4142790000000005</v>
      </c>
      <c r="AF200" s="17">
        <v>8.4118619999999993</v>
      </c>
      <c r="AG200" s="17">
        <v>8.4095800000000001</v>
      </c>
      <c r="AH200" s="17">
        <v>8.4070319999999992</v>
      </c>
      <c r="AI200" s="17">
        <v>8.4032289999999996</v>
      </c>
      <c r="AJ200" s="17">
        <v>8.3983299999999996</v>
      </c>
      <c r="AK200" s="17">
        <v>8.3932070000000003</v>
      </c>
      <c r="AL200" s="7">
        <v>8.9580000000000007E-3</v>
      </c>
    </row>
    <row r="201" spans="1:38" ht="15" customHeight="1" x14ac:dyDescent="0.25">
      <c r="A201" s="46" t="s">
        <v>219</v>
      </c>
      <c r="B201" s="9" t="s">
        <v>175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7" t="s">
        <v>35</v>
      </c>
    </row>
    <row r="202" spans="1:38" ht="15" customHeight="1" x14ac:dyDescent="0.25">
      <c r="A202" s="46" t="s">
        <v>218</v>
      </c>
      <c r="B202" s="9" t="s">
        <v>173</v>
      </c>
      <c r="C202" s="17">
        <v>0</v>
      </c>
      <c r="D202" s="17">
        <v>0</v>
      </c>
      <c r="E202" s="17">
        <v>7.9591010000000004</v>
      </c>
      <c r="F202" s="17">
        <v>11.937310999999999</v>
      </c>
      <c r="G202" s="17">
        <v>11.970658</v>
      </c>
      <c r="H202" s="17">
        <v>12.234313</v>
      </c>
      <c r="I202" s="17">
        <v>12.368364</v>
      </c>
      <c r="J202" s="17">
        <v>12.543277</v>
      </c>
      <c r="K202" s="17">
        <v>12.771193999999999</v>
      </c>
      <c r="L202" s="17">
        <v>13.028824999999999</v>
      </c>
      <c r="M202" s="17">
        <v>13.320995</v>
      </c>
      <c r="N202" s="17">
        <v>13.635274000000001</v>
      </c>
      <c r="O202" s="17">
        <v>13.771789999999999</v>
      </c>
      <c r="P202" s="17">
        <v>14.048612</v>
      </c>
      <c r="Q202" s="17">
        <v>14.297594999999999</v>
      </c>
      <c r="R202" s="17">
        <v>14.514151999999999</v>
      </c>
      <c r="S202" s="17">
        <v>14.638325999999999</v>
      </c>
      <c r="T202" s="17">
        <v>14.655118</v>
      </c>
      <c r="U202" s="17">
        <v>14.65488</v>
      </c>
      <c r="V202" s="17">
        <v>14.652971000000001</v>
      </c>
      <c r="W202" s="17">
        <v>14.65109</v>
      </c>
      <c r="X202" s="17">
        <v>14.649236999999999</v>
      </c>
      <c r="Y202" s="17">
        <v>14.647392999999999</v>
      </c>
      <c r="Z202" s="17">
        <v>14.645583999999999</v>
      </c>
      <c r="AA202" s="17">
        <v>14.643788000000001</v>
      </c>
      <c r="AB202" s="17">
        <v>14.64204</v>
      </c>
      <c r="AC202" s="17">
        <v>14.640321</v>
      </c>
      <c r="AD202" s="17">
        <v>14.638597000000001</v>
      </c>
      <c r="AE202" s="17">
        <v>14.636863999999999</v>
      </c>
      <c r="AF202" s="17">
        <v>14.635134000000001</v>
      </c>
      <c r="AG202" s="17">
        <v>14.633436</v>
      </c>
      <c r="AH202" s="17">
        <v>14.631779999999999</v>
      </c>
      <c r="AI202" s="17">
        <v>14.630169</v>
      </c>
      <c r="AJ202" s="17">
        <v>14.628612</v>
      </c>
      <c r="AK202" s="17">
        <v>14.62711</v>
      </c>
      <c r="AL202" s="7" t="s">
        <v>35</v>
      </c>
    </row>
    <row r="203" spans="1:38" ht="15" customHeight="1" x14ac:dyDescent="0.25">
      <c r="A203" s="46" t="s">
        <v>217</v>
      </c>
      <c r="B203" s="9" t="s">
        <v>171</v>
      </c>
      <c r="C203" s="17">
        <v>0</v>
      </c>
      <c r="D203" s="17">
        <v>0</v>
      </c>
      <c r="E203" s="17">
        <v>1.392817</v>
      </c>
      <c r="F203" s="17">
        <v>10.107208</v>
      </c>
      <c r="G203" s="17">
        <v>10.181915</v>
      </c>
      <c r="H203" s="17">
        <v>10.489679000000001</v>
      </c>
      <c r="I203" s="17">
        <v>10.701311</v>
      </c>
      <c r="J203" s="17">
        <v>10.974761000000001</v>
      </c>
      <c r="K203" s="17">
        <v>11.305667</v>
      </c>
      <c r="L203" s="17">
        <v>11.662540999999999</v>
      </c>
      <c r="M203" s="17">
        <v>12.015896</v>
      </c>
      <c r="N203" s="17">
        <v>12.370346</v>
      </c>
      <c r="O203" s="17">
        <v>12.494477</v>
      </c>
      <c r="P203" s="17">
        <v>12.74601</v>
      </c>
      <c r="Q203" s="17">
        <v>12.973713999999999</v>
      </c>
      <c r="R203" s="17">
        <v>13.17835</v>
      </c>
      <c r="S203" s="17">
        <v>13.290073</v>
      </c>
      <c r="T203" s="17">
        <v>13.306873</v>
      </c>
      <c r="U203" s="17">
        <v>13.249275000000001</v>
      </c>
      <c r="V203" s="17">
        <v>13.265067</v>
      </c>
      <c r="W203" s="17">
        <v>13.281155</v>
      </c>
      <c r="X203" s="17">
        <v>13.297955</v>
      </c>
      <c r="Y203" s="17">
        <v>13.312006999999999</v>
      </c>
      <c r="Z203" s="17">
        <v>13.327431000000001</v>
      </c>
      <c r="AA203" s="17">
        <v>13.343863000000001</v>
      </c>
      <c r="AB203" s="17">
        <v>13.334923</v>
      </c>
      <c r="AC203" s="17">
        <v>13.352406999999999</v>
      </c>
      <c r="AD203" s="17">
        <v>13.368937000000001</v>
      </c>
      <c r="AE203" s="17">
        <v>13.384096</v>
      </c>
      <c r="AF203" s="17">
        <v>13.398156999999999</v>
      </c>
      <c r="AG203" s="17">
        <v>13.410886</v>
      </c>
      <c r="AH203" s="17">
        <v>13.422254000000001</v>
      </c>
      <c r="AI203" s="17">
        <v>13.431718999999999</v>
      </c>
      <c r="AJ203" s="17">
        <v>13.434570000000001</v>
      </c>
      <c r="AK203" s="17">
        <v>13.436389</v>
      </c>
      <c r="AL203" s="7" t="s">
        <v>35</v>
      </c>
    </row>
    <row r="204" spans="1:38" ht="15" customHeight="1" x14ac:dyDescent="0.25">
      <c r="A204" s="46" t="s">
        <v>216</v>
      </c>
      <c r="B204" s="9" t="s">
        <v>169</v>
      </c>
      <c r="C204" s="17">
        <v>0</v>
      </c>
      <c r="D204" s="17">
        <v>0</v>
      </c>
      <c r="E204" s="17">
        <v>1.38117</v>
      </c>
      <c r="F204" s="17">
        <v>8.9566459999999992</v>
      </c>
      <c r="G204" s="17">
        <v>8.9956600000000009</v>
      </c>
      <c r="H204" s="17">
        <v>9.230226</v>
      </c>
      <c r="I204" s="17">
        <v>9.3711929999999999</v>
      </c>
      <c r="J204" s="17">
        <v>9.5546369999999996</v>
      </c>
      <c r="K204" s="17">
        <v>9.784808</v>
      </c>
      <c r="L204" s="17">
        <v>10.044082</v>
      </c>
      <c r="M204" s="17">
        <v>10.326987000000001</v>
      </c>
      <c r="N204" s="17">
        <v>10.628757999999999</v>
      </c>
      <c r="O204" s="17">
        <v>10.745074000000001</v>
      </c>
      <c r="P204" s="17">
        <v>10.974983999999999</v>
      </c>
      <c r="Q204" s="17">
        <v>11.173892</v>
      </c>
      <c r="R204" s="17">
        <v>11.352321999999999</v>
      </c>
      <c r="S204" s="17">
        <v>11.460402</v>
      </c>
      <c r="T204" s="17">
        <v>11.483981999999999</v>
      </c>
      <c r="U204" s="17">
        <v>11.495399000000001</v>
      </c>
      <c r="V204" s="17">
        <v>11.501170999999999</v>
      </c>
      <c r="W204" s="17">
        <v>11.464705</v>
      </c>
      <c r="X204" s="17">
        <v>11.470705000000001</v>
      </c>
      <c r="Y204" s="17">
        <v>11.476618999999999</v>
      </c>
      <c r="Z204" s="17">
        <v>11.483067</v>
      </c>
      <c r="AA204" s="17">
        <v>11.490157999999999</v>
      </c>
      <c r="AB204" s="17">
        <v>11.499945</v>
      </c>
      <c r="AC204" s="17">
        <v>11.512264999999999</v>
      </c>
      <c r="AD204" s="17">
        <v>11.524737999999999</v>
      </c>
      <c r="AE204" s="17">
        <v>11.524737999999999</v>
      </c>
      <c r="AF204" s="17">
        <v>11.524737999999999</v>
      </c>
      <c r="AG204" s="17">
        <v>11.524737999999999</v>
      </c>
      <c r="AH204" s="17">
        <v>11.524737999999999</v>
      </c>
      <c r="AI204" s="17">
        <v>11.524737999999999</v>
      </c>
      <c r="AJ204" s="17">
        <v>11.524737999999999</v>
      </c>
      <c r="AK204" s="17">
        <v>11.524737999999999</v>
      </c>
      <c r="AL204" s="7" t="s">
        <v>35</v>
      </c>
    </row>
    <row r="205" spans="1:38" ht="15" customHeight="1" x14ac:dyDescent="0.25">
      <c r="A205" s="46" t="s">
        <v>215</v>
      </c>
      <c r="B205" s="9" t="s">
        <v>167</v>
      </c>
      <c r="C205" s="17">
        <v>0</v>
      </c>
      <c r="D205" s="17">
        <v>0</v>
      </c>
      <c r="E205" s="17">
        <v>7.9084149999999998</v>
      </c>
      <c r="F205" s="17">
        <v>8.1033150000000003</v>
      </c>
      <c r="G205" s="17">
        <v>8.1033139999999992</v>
      </c>
      <c r="H205" s="17">
        <v>8.1033139999999992</v>
      </c>
      <c r="I205" s="17">
        <v>8.1033150000000003</v>
      </c>
      <c r="J205" s="17">
        <v>8.1033139999999992</v>
      </c>
      <c r="K205" s="17">
        <v>8.1033139999999992</v>
      </c>
      <c r="L205" s="17">
        <v>8.1033139999999992</v>
      </c>
      <c r="M205" s="17">
        <v>8.1033139999999992</v>
      </c>
      <c r="N205" s="17">
        <v>8.1033139999999992</v>
      </c>
      <c r="O205" s="17">
        <v>8.1033139999999992</v>
      </c>
      <c r="P205" s="17">
        <v>8.1033139999999992</v>
      </c>
      <c r="Q205" s="17">
        <v>8.1033139999999992</v>
      </c>
      <c r="R205" s="17">
        <v>8.1033139999999992</v>
      </c>
      <c r="S205" s="17">
        <v>8.1033139999999992</v>
      </c>
      <c r="T205" s="17">
        <v>8.1033139999999992</v>
      </c>
      <c r="U205" s="17">
        <v>8.1033139999999992</v>
      </c>
      <c r="V205" s="17">
        <v>8.1033139999999992</v>
      </c>
      <c r="W205" s="17">
        <v>8.1033139999999992</v>
      </c>
      <c r="X205" s="17">
        <v>8.1033139999999992</v>
      </c>
      <c r="Y205" s="17">
        <v>8.1033139999999992</v>
      </c>
      <c r="Z205" s="17">
        <v>8.1033139999999992</v>
      </c>
      <c r="AA205" s="17">
        <v>8.1033150000000003</v>
      </c>
      <c r="AB205" s="17">
        <v>8.1033150000000003</v>
      </c>
      <c r="AC205" s="17">
        <v>8.1033139999999992</v>
      </c>
      <c r="AD205" s="17">
        <v>8.1033139999999992</v>
      </c>
      <c r="AE205" s="17">
        <v>8.1033139999999992</v>
      </c>
      <c r="AF205" s="17">
        <v>8.1033150000000003</v>
      </c>
      <c r="AG205" s="17">
        <v>8.1033139999999992</v>
      </c>
      <c r="AH205" s="17">
        <v>8.1033139999999992</v>
      </c>
      <c r="AI205" s="17">
        <v>8.1033139999999992</v>
      </c>
      <c r="AJ205" s="17">
        <v>8.1033139999999992</v>
      </c>
      <c r="AK205" s="17">
        <v>8.1033139999999992</v>
      </c>
      <c r="AL205" s="7" t="s">
        <v>35</v>
      </c>
    </row>
    <row r="206" spans="1:38" ht="15" customHeight="1" x14ac:dyDescent="0.25">
      <c r="A206" s="46" t="s">
        <v>214</v>
      </c>
      <c r="B206" s="9" t="s">
        <v>213</v>
      </c>
      <c r="C206" s="17">
        <v>6.4381320000000004</v>
      </c>
      <c r="D206" s="17">
        <v>6.6050719999999998</v>
      </c>
      <c r="E206" s="17">
        <v>6.8273489999999999</v>
      </c>
      <c r="F206" s="17">
        <v>6.8666270000000003</v>
      </c>
      <c r="G206" s="17">
        <v>6.9232040000000001</v>
      </c>
      <c r="H206" s="17">
        <v>7.0054449999999999</v>
      </c>
      <c r="I206" s="17">
        <v>7.1202030000000001</v>
      </c>
      <c r="J206" s="17">
        <v>7.2526250000000001</v>
      </c>
      <c r="K206" s="17">
        <v>7.4282839999999997</v>
      </c>
      <c r="L206" s="17">
        <v>7.6296030000000004</v>
      </c>
      <c r="M206" s="17">
        <v>7.8478279999999998</v>
      </c>
      <c r="N206" s="17">
        <v>8.0710569999999997</v>
      </c>
      <c r="O206" s="17">
        <v>8.1877180000000003</v>
      </c>
      <c r="P206" s="17">
        <v>8.3497920000000008</v>
      </c>
      <c r="Q206" s="17">
        <v>8.4819030000000009</v>
      </c>
      <c r="R206" s="17">
        <v>8.5981939999999994</v>
      </c>
      <c r="S206" s="17">
        <v>8.6602340000000009</v>
      </c>
      <c r="T206" s="17">
        <v>8.6653590000000005</v>
      </c>
      <c r="U206" s="17">
        <v>8.6695250000000001</v>
      </c>
      <c r="V206" s="17">
        <v>8.6681010000000001</v>
      </c>
      <c r="W206" s="17">
        <v>8.6699190000000002</v>
      </c>
      <c r="X206" s="17">
        <v>8.6721629999999994</v>
      </c>
      <c r="Y206" s="17">
        <v>8.6713979999999999</v>
      </c>
      <c r="Z206" s="17">
        <v>8.6706450000000004</v>
      </c>
      <c r="AA206" s="17">
        <v>8.6703600000000005</v>
      </c>
      <c r="AB206" s="17">
        <v>8.6702180000000002</v>
      </c>
      <c r="AC206" s="17">
        <v>8.6697059999999997</v>
      </c>
      <c r="AD206" s="17">
        <v>8.6690649999999998</v>
      </c>
      <c r="AE206" s="17">
        <v>8.6683669999999999</v>
      </c>
      <c r="AF206" s="17">
        <v>8.6675959999999996</v>
      </c>
      <c r="AG206" s="17">
        <v>8.6667229999999993</v>
      </c>
      <c r="AH206" s="17">
        <v>8.6658460000000002</v>
      </c>
      <c r="AI206" s="17">
        <v>8.6649320000000003</v>
      </c>
      <c r="AJ206" s="17">
        <v>8.6639990000000004</v>
      </c>
      <c r="AK206" s="17">
        <v>8.6629919999999991</v>
      </c>
      <c r="AL206" s="7">
        <v>8.2529999999999999E-3</v>
      </c>
    </row>
    <row r="207" spans="1:38" ht="15" customHeight="1" x14ac:dyDescent="0.25">
      <c r="A207" s="46" t="s">
        <v>212</v>
      </c>
      <c r="B207" s="6" t="s">
        <v>211</v>
      </c>
      <c r="C207" s="19">
        <v>7.4202950000000003</v>
      </c>
      <c r="D207" s="19">
        <v>7.6605660000000002</v>
      </c>
      <c r="E207" s="19">
        <v>8.0047949999999997</v>
      </c>
      <c r="F207" s="19">
        <v>8.0207429999999995</v>
      </c>
      <c r="G207" s="19">
        <v>8.1000110000000003</v>
      </c>
      <c r="H207" s="19">
        <v>8.2661259999999999</v>
      </c>
      <c r="I207" s="19">
        <v>8.4015819999999994</v>
      </c>
      <c r="J207" s="19">
        <v>8.6088559999999994</v>
      </c>
      <c r="K207" s="19">
        <v>8.8408540000000002</v>
      </c>
      <c r="L207" s="19">
        <v>9.1081559999999993</v>
      </c>
      <c r="M207" s="19">
        <v>9.3732170000000004</v>
      </c>
      <c r="N207" s="19">
        <v>9.6283499999999993</v>
      </c>
      <c r="O207" s="19">
        <v>9.7527620000000006</v>
      </c>
      <c r="P207" s="19">
        <v>9.9401340000000005</v>
      </c>
      <c r="Q207" s="19">
        <v>10.103641</v>
      </c>
      <c r="R207" s="19">
        <v>10.24784</v>
      </c>
      <c r="S207" s="19">
        <v>10.320195999999999</v>
      </c>
      <c r="T207" s="19">
        <v>10.325049</v>
      </c>
      <c r="U207" s="19">
        <v>10.328996</v>
      </c>
      <c r="V207" s="19">
        <v>10.324033</v>
      </c>
      <c r="W207" s="19">
        <v>10.324119</v>
      </c>
      <c r="X207" s="19">
        <v>10.327821</v>
      </c>
      <c r="Y207" s="19">
        <v>10.335813999999999</v>
      </c>
      <c r="Z207" s="19">
        <v>10.342644</v>
      </c>
      <c r="AA207" s="19">
        <v>10.341863</v>
      </c>
      <c r="AB207" s="19">
        <v>10.343408</v>
      </c>
      <c r="AC207" s="19">
        <v>10.346608</v>
      </c>
      <c r="AD207" s="19">
        <v>10.351898</v>
      </c>
      <c r="AE207" s="19">
        <v>10.361077999999999</v>
      </c>
      <c r="AF207" s="19">
        <v>10.370861</v>
      </c>
      <c r="AG207" s="19">
        <v>10.380633</v>
      </c>
      <c r="AH207" s="19">
        <v>10.383321</v>
      </c>
      <c r="AI207" s="19">
        <v>10.381351</v>
      </c>
      <c r="AJ207" s="19">
        <v>10.395270999999999</v>
      </c>
      <c r="AK207" s="19">
        <v>10.40404</v>
      </c>
      <c r="AL207" s="4">
        <v>9.3189999999999992E-3</v>
      </c>
    </row>
    <row r="209" spans="1:38" ht="15" customHeight="1" x14ac:dyDescent="0.25">
      <c r="B209" s="6" t="s">
        <v>210</v>
      </c>
    </row>
    <row r="210" spans="1:38" ht="15" customHeight="1" x14ac:dyDescent="0.25">
      <c r="B210" s="6" t="s">
        <v>209</v>
      </c>
    </row>
    <row r="211" spans="1:38" ht="15" customHeight="1" x14ac:dyDescent="0.25">
      <c r="A211" s="46" t="s">
        <v>208</v>
      </c>
      <c r="B211" s="9" t="s">
        <v>183</v>
      </c>
      <c r="C211" s="17">
        <v>111.97107699999999</v>
      </c>
      <c r="D211" s="17">
        <v>113.237663</v>
      </c>
      <c r="E211" s="17">
        <v>121.090744</v>
      </c>
      <c r="F211" s="17">
        <v>121.183403</v>
      </c>
      <c r="G211" s="17">
        <v>120.32357</v>
      </c>
      <c r="H211" s="17">
        <v>117.032791</v>
      </c>
      <c r="I211" s="17">
        <v>116.367943</v>
      </c>
      <c r="J211" s="17">
        <v>116.703064</v>
      </c>
      <c r="K211" s="17">
        <v>115.93197600000001</v>
      </c>
      <c r="L211" s="17">
        <v>116.095764</v>
      </c>
      <c r="M211" s="17">
        <v>116.29174</v>
      </c>
      <c r="N211" s="17">
        <v>115.936035</v>
      </c>
      <c r="O211" s="17">
        <v>116.441795</v>
      </c>
      <c r="P211" s="17">
        <v>116.51358</v>
      </c>
      <c r="Q211" s="17">
        <v>116.751526</v>
      </c>
      <c r="R211" s="17">
        <v>116.681557</v>
      </c>
      <c r="S211" s="17">
        <v>115.836365</v>
      </c>
      <c r="T211" s="17">
        <v>115.081596</v>
      </c>
      <c r="U211" s="17">
        <v>115.17044799999999</v>
      </c>
      <c r="V211" s="17">
        <v>115.001862</v>
      </c>
      <c r="W211" s="17">
        <v>115.174232</v>
      </c>
      <c r="X211" s="17">
        <v>115.31862599999999</v>
      </c>
      <c r="Y211" s="17">
        <v>116.358208</v>
      </c>
      <c r="Z211" s="17">
        <v>117.92987100000001</v>
      </c>
      <c r="AA211" s="17">
        <v>119.108963</v>
      </c>
      <c r="AB211" s="17">
        <v>120.542191</v>
      </c>
      <c r="AC211" s="17">
        <v>121.718315</v>
      </c>
      <c r="AD211" s="17">
        <v>123.28834500000001</v>
      </c>
      <c r="AE211" s="17">
        <v>125.160904</v>
      </c>
      <c r="AF211" s="17">
        <v>126.783028</v>
      </c>
      <c r="AG211" s="17">
        <v>128.67042499999999</v>
      </c>
      <c r="AH211" s="17">
        <v>130.24636799999999</v>
      </c>
      <c r="AI211" s="17">
        <v>130.04170199999999</v>
      </c>
      <c r="AJ211" s="17">
        <v>131.83255</v>
      </c>
      <c r="AK211" s="17">
        <v>134.07290599999999</v>
      </c>
      <c r="AL211" s="7">
        <v>5.1310000000000001E-3</v>
      </c>
    </row>
    <row r="212" spans="1:38" ht="15" customHeight="1" x14ac:dyDescent="0.25">
      <c r="A212" s="46" t="s">
        <v>207</v>
      </c>
      <c r="B212" s="9" t="s">
        <v>181</v>
      </c>
      <c r="C212" s="17">
        <v>57.119385000000001</v>
      </c>
      <c r="D212" s="17">
        <v>59.263522999999999</v>
      </c>
      <c r="E212" s="17">
        <v>65.299530000000004</v>
      </c>
      <c r="F212" s="17">
        <v>67.168700999999999</v>
      </c>
      <c r="G212" s="17">
        <v>68.579727000000005</v>
      </c>
      <c r="H212" s="17">
        <v>68.518951000000001</v>
      </c>
      <c r="I212" s="17">
        <v>70.174126000000001</v>
      </c>
      <c r="J212" s="17">
        <v>72.452126000000007</v>
      </c>
      <c r="K212" s="17">
        <v>73.815956</v>
      </c>
      <c r="L212" s="17">
        <v>75.015975999999995</v>
      </c>
      <c r="M212" s="17">
        <v>77.347785999999999</v>
      </c>
      <c r="N212" s="17">
        <v>79.364418000000001</v>
      </c>
      <c r="O212" s="17">
        <v>81.382392999999993</v>
      </c>
      <c r="P212" s="17">
        <v>82.927795000000003</v>
      </c>
      <c r="Q212" s="17">
        <v>84.350800000000007</v>
      </c>
      <c r="R212" s="17">
        <v>85.881073000000001</v>
      </c>
      <c r="S212" s="17">
        <v>86.514008000000004</v>
      </c>
      <c r="T212" s="17">
        <v>85.881598999999994</v>
      </c>
      <c r="U212" s="17">
        <v>86.746727000000007</v>
      </c>
      <c r="V212" s="17">
        <v>87.693184000000002</v>
      </c>
      <c r="W212" s="17">
        <v>88.453575000000001</v>
      </c>
      <c r="X212" s="17">
        <v>88.908173000000005</v>
      </c>
      <c r="Y212" s="17">
        <v>89.508765999999994</v>
      </c>
      <c r="Z212" s="17">
        <v>89.864609000000002</v>
      </c>
      <c r="AA212" s="17">
        <v>89.786818999999994</v>
      </c>
      <c r="AB212" s="17">
        <v>89.730193999999997</v>
      </c>
      <c r="AC212" s="17">
        <v>89.217147999999995</v>
      </c>
      <c r="AD212" s="17">
        <v>89.000174999999999</v>
      </c>
      <c r="AE212" s="17">
        <v>88.798073000000002</v>
      </c>
      <c r="AF212" s="17">
        <v>88.738853000000006</v>
      </c>
      <c r="AG212" s="17">
        <v>87.981658999999993</v>
      </c>
      <c r="AH212" s="17">
        <v>86.911804000000004</v>
      </c>
      <c r="AI212" s="17">
        <v>85.613502999999994</v>
      </c>
      <c r="AJ212" s="17">
        <v>85.030281000000002</v>
      </c>
      <c r="AK212" s="17">
        <v>83.905761999999996</v>
      </c>
      <c r="AL212" s="7">
        <v>1.0592000000000001E-2</v>
      </c>
    </row>
    <row r="213" spans="1:38" ht="15" customHeight="1" x14ac:dyDescent="0.25">
      <c r="A213" s="46" t="s">
        <v>206</v>
      </c>
      <c r="B213" s="9" t="s">
        <v>179</v>
      </c>
      <c r="C213" s="17">
        <v>0</v>
      </c>
      <c r="D213" s="17">
        <v>0</v>
      </c>
      <c r="E213" s="17">
        <v>0.171488</v>
      </c>
      <c r="F213" s="17">
        <v>0.17832500000000001</v>
      </c>
      <c r="G213" s="17">
        <v>0.18488599999999999</v>
      </c>
      <c r="H213" s="17">
        <v>0.18707199999999999</v>
      </c>
      <c r="I213" s="17">
        <v>0.193964</v>
      </c>
      <c r="J213" s="17">
        <v>0.20311199999999999</v>
      </c>
      <c r="K213" s="17">
        <v>0.21093200000000001</v>
      </c>
      <c r="L213" s="17">
        <v>0.21967700000000001</v>
      </c>
      <c r="M213" s="17">
        <v>0.23022300000000001</v>
      </c>
      <c r="N213" s="17">
        <v>0.24030000000000001</v>
      </c>
      <c r="O213" s="17">
        <v>0.25223600000000002</v>
      </c>
      <c r="P213" s="17">
        <v>0.26367000000000002</v>
      </c>
      <c r="Q213" s="17">
        <v>0.27645199999999998</v>
      </c>
      <c r="R213" s="17">
        <v>0.289155</v>
      </c>
      <c r="S213" s="17">
        <v>0.300043</v>
      </c>
      <c r="T213" s="17">
        <v>0.31118499999999999</v>
      </c>
      <c r="U213" s="17">
        <v>0.32506499999999999</v>
      </c>
      <c r="V213" s="17">
        <v>0.339393</v>
      </c>
      <c r="W213" s="17">
        <v>0.35475899999999999</v>
      </c>
      <c r="X213" s="17">
        <v>0.37036599999999997</v>
      </c>
      <c r="Y213" s="17">
        <v>0.388797</v>
      </c>
      <c r="Z213" s="17">
        <v>0.40887699999999999</v>
      </c>
      <c r="AA213" s="17">
        <v>0.42848000000000003</v>
      </c>
      <c r="AB213" s="17">
        <v>0.44983800000000002</v>
      </c>
      <c r="AC213" s="17">
        <v>0.47091300000000003</v>
      </c>
      <c r="AD213" s="17">
        <v>0.49487399999999998</v>
      </c>
      <c r="AE213" s="17">
        <v>0.52113600000000004</v>
      </c>
      <c r="AF213" s="17">
        <v>0.548512</v>
      </c>
      <c r="AG213" s="17">
        <v>0.57627200000000001</v>
      </c>
      <c r="AH213" s="17">
        <v>0.60402</v>
      </c>
      <c r="AI213" s="17">
        <v>0.62718099999999999</v>
      </c>
      <c r="AJ213" s="17">
        <v>0.65853399999999995</v>
      </c>
      <c r="AK213" s="17">
        <v>0.691334</v>
      </c>
      <c r="AL213" s="7" t="s">
        <v>35</v>
      </c>
    </row>
    <row r="214" spans="1:38" ht="15" customHeight="1" x14ac:dyDescent="0.25">
      <c r="A214" s="46" t="s">
        <v>205</v>
      </c>
      <c r="B214" s="9" t="s">
        <v>177</v>
      </c>
      <c r="C214" s="17">
        <v>0</v>
      </c>
      <c r="D214" s="17">
        <v>0</v>
      </c>
      <c r="E214" s="17">
        <v>0.11275399999999999</v>
      </c>
      <c r="F214" s="17">
        <v>0.113834</v>
      </c>
      <c r="G214" s="17">
        <v>0.11458500000000001</v>
      </c>
      <c r="H214" s="17">
        <v>0.112689</v>
      </c>
      <c r="I214" s="17">
        <v>0.11562799999999999</v>
      </c>
      <c r="J214" s="17">
        <v>0.12418</v>
      </c>
      <c r="K214" s="17">
        <v>0.13466600000000001</v>
      </c>
      <c r="L214" s="17">
        <v>0.144792</v>
      </c>
      <c r="M214" s="17">
        <v>0.157667</v>
      </c>
      <c r="N214" s="17">
        <v>0.171264</v>
      </c>
      <c r="O214" s="17">
        <v>0.18826100000000001</v>
      </c>
      <c r="P214" s="17">
        <v>0.20638699999999999</v>
      </c>
      <c r="Q214" s="17">
        <v>0.227247</v>
      </c>
      <c r="R214" s="17">
        <v>0.24993199999999999</v>
      </c>
      <c r="S214" s="17">
        <v>0.27337400000000001</v>
      </c>
      <c r="T214" s="17">
        <v>0.29952499999999999</v>
      </c>
      <c r="U214" s="17">
        <v>0.33083200000000001</v>
      </c>
      <c r="V214" s="17">
        <v>0.36668800000000001</v>
      </c>
      <c r="W214" s="17">
        <v>0.40710499999999999</v>
      </c>
      <c r="X214" s="17">
        <v>0.451741</v>
      </c>
      <c r="Y214" s="17">
        <v>0.50464299999999995</v>
      </c>
      <c r="Z214" s="17">
        <v>0.56493099999999996</v>
      </c>
      <c r="AA214" s="17">
        <v>0.63117999999999996</v>
      </c>
      <c r="AB214" s="17">
        <v>0.70658500000000002</v>
      </c>
      <c r="AC214" s="17">
        <v>0.78899600000000003</v>
      </c>
      <c r="AD214" s="17">
        <v>0.88453700000000002</v>
      </c>
      <c r="AE214" s="17">
        <v>0.99380800000000002</v>
      </c>
      <c r="AF214" s="17">
        <v>1.1161049999999999</v>
      </c>
      <c r="AG214" s="17">
        <v>1.251266</v>
      </c>
      <c r="AH214" s="17">
        <v>1.399613</v>
      </c>
      <c r="AI214" s="17">
        <v>1.5514589999999999</v>
      </c>
      <c r="AJ214" s="17">
        <v>1.739123</v>
      </c>
      <c r="AK214" s="17">
        <v>1.949211</v>
      </c>
      <c r="AL214" s="7" t="s">
        <v>35</v>
      </c>
    </row>
    <row r="215" spans="1:38" ht="15" customHeight="1" x14ac:dyDescent="0.25">
      <c r="A215" s="46" t="s">
        <v>204</v>
      </c>
      <c r="B215" s="9" t="s">
        <v>175</v>
      </c>
      <c r="C215" s="17">
        <v>34.771332000000001</v>
      </c>
      <c r="D215" s="17">
        <v>34.750103000000003</v>
      </c>
      <c r="E215" s="17">
        <v>37.548496</v>
      </c>
      <c r="F215" s="17">
        <v>37.687778000000002</v>
      </c>
      <c r="G215" s="17">
        <v>38.014977000000002</v>
      </c>
      <c r="H215" s="17">
        <v>37.299900000000001</v>
      </c>
      <c r="I215" s="17">
        <v>37.721553999999998</v>
      </c>
      <c r="J215" s="17">
        <v>38.770690999999999</v>
      </c>
      <c r="K215" s="17">
        <v>39.979121999999997</v>
      </c>
      <c r="L215" s="17">
        <v>41.087817999999999</v>
      </c>
      <c r="M215" s="17">
        <v>42.531962999999998</v>
      </c>
      <c r="N215" s="17">
        <v>43.935733999999997</v>
      </c>
      <c r="O215" s="17">
        <v>45.882469</v>
      </c>
      <c r="P215" s="17">
        <v>47.789005000000003</v>
      </c>
      <c r="Q215" s="17">
        <v>50.452720999999997</v>
      </c>
      <c r="R215" s="17">
        <v>52.770930999999997</v>
      </c>
      <c r="S215" s="17">
        <v>54.757973</v>
      </c>
      <c r="T215" s="17">
        <v>57.797916000000001</v>
      </c>
      <c r="U215" s="17">
        <v>60.375838999999999</v>
      </c>
      <c r="V215" s="17">
        <v>63.036987000000003</v>
      </c>
      <c r="W215" s="17">
        <v>65.891098</v>
      </c>
      <c r="X215" s="17">
        <v>68.789848000000006</v>
      </c>
      <c r="Y215" s="17">
        <v>72.213042999999999</v>
      </c>
      <c r="Z215" s="17">
        <v>75.942695999999998</v>
      </c>
      <c r="AA215" s="17">
        <v>79.583648999999994</v>
      </c>
      <c r="AB215" s="17">
        <v>83.550506999999996</v>
      </c>
      <c r="AC215" s="17">
        <v>87.464882000000003</v>
      </c>
      <c r="AD215" s="17">
        <v>91.915237000000005</v>
      </c>
      <c r="AE215" s="17">
        <v>96.793053</v>
      </c>
      <c r="AF215" s="17">
        <v>101.742226</v>
      </c>
      <c r="AG215" s="17">
        <v>106.653671</v>
      </c>
      <c r="AH215" s="17">
        <v>111.51516700000001</v>
      </c>
      <c r="AI215" s="17">
        <v>115.329544</v>
      </c>
      <c r="AJ215" s="17">
        <v>120.166077</v>
      </c>
      <c r="AK215" s="17">
        <v>125.122162</v>
      </c>
      <c r="AL215" s="7">
        <v>3.9585000000000002E-2</v>
      </c>
    </row>
    <row r="216" spans="1:38" ht="15" customHeight="1" x14ac:dyDescent="0.25">
      <c r="A216" s="46" t="s">
        <v>203</v>
      </c>
      <c r="B216" s="9" t="s">
        <v>173</v>
      </c>
      <c r="C216" s="17">
        <v>0</v>
      </c>
      <c r="D216" s="17">
        <v>0</v>
      </c>
      <c r="E216" s="17">
        <v>1.2854680000000001</v>
      </c>
      <c r="F216" s="17">
        <v>1.336716</v>
      </c>
      <c r="G216" s="17">
        <v>1.3858969999999999</v>
      </c>
      <c r="H216" s="17">
        <v>1.4022889999999999</v>
      </c>
      <c r="I216" s="17">
        <v>1.4539470000000001</v>
      </c>
      <c r="J216" s="17">
        <v>1.5225219999999999</v>
      </c>
      <c r="K216" s="17">
        <v>1.5811440000000001</v>
      </c>
      <c r="L216" s="17">
        <v>1.6466909999999999</v>
      </c>
      <c r="M216" s="17">
        <v>1.7257469999999999</v>
      </c>
      <c r="N216" s="17">
        <v>1.8012809999999999</v>
      </c>
      <c r="O216" s="17">
        <v>1.890754</v>
      </c>
      <c r="P216" s="17">
        <v>1.9764660000000001</v>
      </c>
      <c r="Q216" s="17">
        <v>2.0722779999999998</v>
      </c>
      <c r="R216" s="17">
        <v>2.1674959999999999</v>
      </c>
      <c r="S216" s="17">
        <v>2.2491110000000001</v>
      </c>
      <c r="T216" s="17">
        <v>2.3326380000000002</v>
      </c>
      <c r="U216" s="17">
        <v>2.4366789999999998</v>
      </c>
      <c r="V216" s="17">
        <v>2.5440800000000001</v>
      </c>
      <c r="W216" s="17">
        <v>2.6592669999999998</v>
      </c>
      <c r="X216" s="17">
        <v>2.7762570000000002</v>
      </c>
      <c r="Y216" s="17">
        <v>2.914412</v>
      </c>
      <c r="Z216" s="17">
        <v>3.064934</v>
      </c>
      <c r="AA216" s="17">
        <v>3.211878</v>
      </c>
      <c r="AB216" s="17">
        <v>3.3719739999999998</v>
      </c>
      <c r="AC216" s="17">
        <v>3.5299529999999999</v>
      </c>
      <c r="AD216" s="17">
        <v>3.7095630000000002</v>
      </c>
      <c r="AE216" s="17">
        <v>3.906425</v>
      </c>
      <c r="AF216" s="17">
        <v>4.1116289999999998</v>
      </c>
      <c r="AG216" s="17">
        <v>4.3197200000000002</v>
      </c>
      <c r="AH216" s="17">
        <v>4.527717</v>
      </c>
      <c r="AI216" s="17">
        <v>4.7013350000000003</v>
      </c>
      <c r="AJ216" s="17">
        <v>4.9363510000000002</v>
      </c>
      <c r="AK216" s="17">
        <v>5.18222</v>
      </c>
      <c r="AL216" s="7" t="s">
        <v>35</v>
      </c>
    </row>
    <row r="217" spans="1:38" ht="15" customHeight="1" x14ac:dyDescent="0.25">
      <c r="A217" s="46" t="s">
        <v>202</v>
      </c>
      <c r="B217" s="9" t="s">
        <v>171</v>
      </c>
      <c r="C217" s="17">
        <v>0</v>
      </c>
      <c r="D217" s="17">
        <v>0</v>
      </c>
      <c r="E217" s="17">
        <v>0</v>
      </c>
      <c r="F217" s="17">
        <v>0</v>
      </c>
      <c r="G217" s="17">
        <v>0.29574600000000001</v>
      </c>
      <c r="H217" s="17">
        <v>0.29924400000000001</v>
      </c>
      <c r="I217" s="17">
        <v>0.31026700000000002</v>
      </c>
      <c r="J217" s="17">
        <v>0.324901</v>
      </c>
      <c r="K217" s="17">
        <v>0.33740999999999999</v>
      </c>
      <c r="L217" s="17">
        <v>0.35139799999999999</v>
      </c>
      <c r="M217" s="17">
        <v>0.36826799999999998</v>
      </c>
      <c r="N217" s="17">
        <v>0.38438699999999998</v>
      </c>
      <c r="O217" s="17">
        <v>0.40348000000000001</v>
      </c>
      <c r="P217" s="17">
        <v>0.42177100000000001</v>
      </c>
      <c r="Q217" s="17">
        <v>0.44221700000000003</v>
      </c>
      <c r="R217" s="17">
        <v>0.462536</v>
      </c>
      <c r="S217" s="17">
        <v>0.47995199999999999</v>
      </c>
      <c r="T217" s="17">
        <v>0.49777700000000003</v>
      </c>
      <c r="U217" s="17">
        <v>0.51997899999999997</v>
      </c>
      <c r="V217" s="17">
        <v>0.54289699999999996</v>
      </c>
      <c r="W217" s="17">
        <v>0.56747800000000004</v>
      </c>
      <c r="X217" s="17">
        <v>0.59244300000000005</v>
      </c>
      <c r="Y217" s="17">
        <v>0.62192499999999995</v>
      </c>
      <c r="Z217" s="17">
        <v>0.65404600000000002</v>
      </c>
      <c r="AA217" s="17">
        <v>0.68540299999999998</v>
      </c>
      <c r="AB217" s="17">
        <v>0.71956699999999996</v>
      </c>
      <c r="AC217" s="17">
        <v>0.75327999999999995</v>
      </c>
      <c r="AD217" s="17">
        <v>0.79160699999999995</v>
      </c>
      <c r="AE217" s="17">
        <v>0.83361700000000005</v>
      </c>
      <c r="AF217" s="17">
        <v>0.87740700000000005</v>
      </c>
      <c r="AG217" s="17">
        <v>0.92181299999999999</v>
      </c>
      <c r="AH217" s="17">
        <v>0.96619900000000003</v>
      </c>
      <c r="AI217" s="17">
        <v>1.0032479999999999</v>
      </c>
      <c r="AJ217" s="17">
        <v>1.0533999999999999</v>
      </c>
      <c r="AK217" s="17">
        <v>1.1058669999999999</v>
      </c>
      <c r="AL217" s="7" t="s">
        <v>35</v>
      </c>
    </row>
    <row r="218" spans="1:38" ht="15" customHeight="1" x14ac:dyDescent="0.25">
      <c r="A218" s="46" t="s">
        <v>201</v>
      </c>
      <c r="B218" s="9" t="s">
        <v>169</v>
      </c>
      <c r="C218" s="17">
        <v>0</v>
      </c>
      <c r="D218" s="17">
        <v>0</v>
      </c>
      <c r="E218" s="17">
        <v>0</v>
      </c>
      <c r="F218" s="17">
        <v>0</v>
      </c>
      <c r="G218" s="17">
        <v>0.27081100000000002</v>
      </c>
      <c r="H218" s="17">
        <v>0.27401399999999998</v>
      </c>
      <c r="I218" s="17">
        <v>0.28410800000000003</v>
      </c>
      <c r="J218" s="17">
        <v>0.29750799999999999</v>
      </c>
      <c r="K218" s="17">
        <v>0.30896299999999999</v>
      </c>
      <c r="L218" s="17">
        <v>0.321772</v>
      </c>
      <c r="M218" s="17">
        <v>0.33722000000000002</v>
      </c>
      <c r="N218" s="17">
        <v>0.35197899999999999</v>
      </c>
      <c r="O218" s="17">
        <v>0.36946299999999999</v>
      </c>
      <c r="P218" s="17">
        <v>0.38621100000000003</v>
      </c>
      <c r="Q218" s="17">
        <v>0.40493400000000002</v>
      </c>
      <c r="R218" s="17">
        <v>0.423539</v>
      </c>
      <c r="S218" s="17">
        <v>0.43948700000000002</v>
      </c>
      <c r="T218" s="17">
        <v>0.45580900000000002</v>
      </c>
      <c r="U218" s="17">
        <v>0.47613899999999998</v>
      </c>
      <c r="V218" s="17">
        <v>0.49712600000000001</v>
      </c>
      <c r="W218" s="17">
        <v>0.51963400000000004</v>
      </c>
      <c r="X218" s="17">
        <v>0.54249400000000003</v>
      </c>
      <c r="Y218" s="17">
        <v>0.56949000000000005</v>
      </c>
      <c r="Z218" s="17">
        <v>0.59890299999999996</v>
      </c>
      <c r="AA218" s="17">
        <v>0.62761699999999998</v>
      </c>
      <c r="AB218" s="17">
        <v>0.65890099999999996</v>
      </c>
      <c r="AC218" s="17">
        <v>0.68976999999999999</v>
      </c>
      <c r="AD218" s="17">
        <v>0.72486700000000004</v>
      </c>
      <c r="AE218" s="17">
        <v>0.76333499999999999</v>
      </c>
      <c r="AF218" s="17">
        <v>0.80343299999999995</v>
      </c>
      <c r="AG218" s="17">
        <v>0.84409500000000004</v>
      </c>
      <c r="AH218" s="17">
        <v>0.88473800000000002</v>
      </c>
      <c r="AI218" s="17">
        <v>0.91866400000000004</v>
      </c>
      <c r="AJ218" s="17">
        <v>0.964588</v>
      </c>
      <c r="AK218" s="17">
        <v>1.0126310000000001</v>
      </c>
      <c r="AL218" s="7" t="s">
        <v>35</v>
      </c>
    </row>
    <row r="219" spans="1:38" ht="15" customHeight="1" x14ac:dyDescent="0.25">
      <c r="A219" s="46" t="s">
        <v>200</v>
      </c>
      <c r="B219" s="9" t="s">
        <v>167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17">
        <v>0</v>
      </c>
      <c r="AL219" s="7" t="s">
        <v>35</v>
      </c>
    </row>
    <row r="220" spans="1:38" ht="15" customHeight="1" x14ac:dyDescent="0.25">
      <c r="A220" s="46" t="s">
        <v>199</v>
      </c>
      <c r="B220" s="9" t="s">
        <v>198</v>
      </c>
      <c r="C220" s="17">
        <v>203.86180100000001</v>
      </c>
      <c r="D220" s="17">
        <v>207.25129699999999</v>
      </c>
      <c r="E220" s="17">
        <v>225.50848400000001</v>
      </c>
      <c r="F220" s="17">
        <v>227.66873200000001</v>
      </c>
      <c r="G220" s="17">
        <v>229.17016599999999</v>
      </c>
      <c r="H220" s="17">
        <v>225.12695299999999</v>
      </c>
      <c r="I220" s="17">
        <v>226.62153599999999</v>
      </c>
      <c r="J220" s="17">
        <v>230.39807099999999</v>
      </c>
      <c r="K220" s="17">
        <v>232.30015599999999</v>
      </c>
      <c r="L220" s="17">
        <v>234.88389599999999</v>
      </c>
      <c r="M220" s="17">
        <v>238.99063100000001</v>
      </c>
      <c r="N220" s="17">
        <v>242.185394</v>
      </c>
      <c r="O220" s="17">
        <v>246.81088299999999</v>
      </c>
      <c r="P220" s="17">
        <v>250.48490899999999</v>
      </c>
      <c r="Q220" s="17">
        <v>254.97820999999999</v>
      </c>
      <c r="R220" s="17">
        <v>258.92623900000001</v>
      </c>
      <c r="S220" s="17">
        <v>260.85031099999998</v>
      </c>
      <c r="T220" s="17">
        <v>262.65802000000002</v>
      </c>
      <c r="U220" s="17">
        <v>266.38168300000001</v>
      </c>
      <c r="V220" s="17">
        <v>270.02224699999999</v>
      </c>
      <c r="W220" s="17">
        <v>274.02713</v>
      </c>
      <c r="X220" s="17">
        <v>277.74996900000002</v>
      </c>
      <c r="Y220" s="17">
        <v>283.07922400000001</v>
      </c>
      <c r="Z220" s="17">
        <v>289.028839</v>
      </c>
      <c r="AA220" s="17">
        <v>294.06399499999998</v>
      </c>
      <c r="AB220" s="17">
        <v>299.729736</v>
      </c>
      <c r="AC220" s="17">
        <v>304.63330100000002</v>
      </c>
      <c r="AD220" s="17">
        <v>310.80917399999998</v>
      </c>
      <c r="AE220" s="17">
        <v>317.770355</v>
      </c>
      <c r="AF220" s="17">
        <v>324.72119099999998</v>
      </c>
      <c r="AG220" s="17">
        <v>331.21893299999999</v>
      </c>
      <c r="AH220" s="17">
        <v>337.05560300000002</v>
      </c>
      <c r="AI220" s="17">
        <v>339.786652</v>
      </c>
      <c r="AJ220" s="17">
        <v>346.38092</v>
      </c>
      <c r="AK220" s="17">
        <v>353.04208399999999</v>
      </c>
      <c r="AL220" s="7">
        <v>1.6271999999999998E-2</v>
      </c>
    </row>
    <row r="221" spans="1:38" ht="15" customHeight="1" x14ac:dyDescent="0.25">
      <c r="B221" s="6" t="s">
        <v>197</v>
      </c>
    </row>
    <row r="222" spans="1:38" ht="15" customHeight="1" x14ac:dyDescent="0.25">
      <c r="A222" s="46" t="s">
        <v>196</v>
      </c>
      <c r="B222" s="9" t="s">
        <v>183</v>
      </c>
      <c r="C222" s="17">
        <v>109.47982</v>
      </c>
      <c r="D222" s="17">
        <v>107.100388</v>
      </c>
      <c r="E222" s="17">
        <v>121.133461</v>
      </c>
      <c r="F222" s="17">
        <v>137.29557800000001</v>
      </c>
      <c r="G222" s="17">
        <v>145.40112300000001</v>
      </c>
      <c r="H222" s="17">
        <v>147.04441800000001</v>
      </c>
      <c r="I222" s="17">
        <v>161.05090300000001</v>
      </c>
      <c r="J222" s="17">
        <v>166.87858600000001</v>
      </c>
      <c r="K222" s="17">
        <v>159.31662</v>
      </c>
      <c r="L222" s="17">
        <v>157.34285</v>
      </c>
      <c r="M222" s="17">
        <v>159.79835499999999</v>
      </c>
      <c r="N222" s="17">
        <v>163.79457099999999</v>
      </c>
      <c r="O222" s="17">
        <v>169.432999</v>
      </c>
      <c r="P222" s="17">
        <v>175.09182699999999</v>
      </c>
      <c r="Q222" s="17">
        <v>178.82260099999999</v>
      </c>
      <c r="R222" s="17">
        <v>182.07334900000001</v>
      </c>
      <c r="S222" s="17">
        <v>185.08630400000001</v>
      </c>
      <c r="T222" s="17">
        <v>187.257553</v>
      </c>
      <c r="U222" s="17">
        <v>189.837357</v>
      </c>
      <c r="V222" s="17">
        <v>192.70675700000001</v>
      </c>
      <c r="W222" s="17">
        <v>195.94807399999999</v>
      </c>
      <c r="X222" s="17">
        <v>198.15699799999999</v>
      </c>
      <c r="Y222" s="17">
        <v>199.78504899999999</v>
      </c>
      <c r="Z222" s="17">
        <v>202.37531999999999</v>
      </c>
      <c r="AA222" s="17">
        <v>206.540558</v>
      </c>
      <c r="AB222" s="17">
        <v>210.55105599999999</v>
      </c>
      <c r="AC222" s="17">
        <v>213.50344799999999</v>
      </c>
      <c r="AD222" s="17">
        <v>216.62185700000001</v>
      </c>
      <c r="AE222" s="17">
        <v>219.04037500000001</v>
      </c>
      <c r="AF222" s="17">
        <v>220.96925400000001</v>
      </c>
      <c r="AG222" s="17">
        <v>222.90232800000001</v>
      </c>
      <c r="AH222" s="17">
        <v>226.441833</v>
      </c>
      <c r="AI222" s="17">
        <v>228.81092799999999</v>
      </c>
      <c r="AJ222" s="17">
        <v>229.25273100000001</v>
      </c>
      <c r="AK222" s="17">
        <v>231.45803799999999</v>
      </c>
      <c r="AL222" s="7">
        <v>2.3626999999999999E-2</v>
      </c>
    </row>
    <row r="223" spans="1:38" ht="15" customHeight="1" x14ac:dyDescent="0.25">
      <c r="A223" s="46" t="s">
        <v>195</v>
      </c>
      <c r="B223" s="9" t="s">
        <v>181</v>
      </c>
      <c r="C223" s="17">
        <v>50.024799000000002</v>
      </c>
      <c r="D223" s="17">
        <v>47.199840999999999</v>
      </c>
      <c r="E223" s="17">
        <v>49.439259</v>
      </c>
      <c r="F223" s="17">
        <v>53.954773000000003</v>
      </c>
      <c r="G223" s="17">
        <v>54.603012</v>
      </c>
      <c r="H223" s="17">
        <v>53.197723000000003</v>
      </c>
      <c r="I223" s="17">
        <v>56.158912999999998</v>
      </c>
      <c r="J223" s="17">
        <v>55.778033999999998</v>
      </c>
      <c r="K223" s="17">
        <v>51.055092000000002</v>
      </c>
      <c r="L223" s="17">
        <v>48.132235999999999</v>
      </c>
      <c r="M223" s="17">
        <v>46.663787999999997</v>
      </c>
      <c r="N223" s="17">
        <v>46.606471999999997</v>
      </c>
      <c r="O223" s="17">
        <v>46.937660000000001</v>
      </c>
      <c r="P223" s="17">
        <v>47.179076999999999</v>
      </c>
      <c r="Q223" s="17">
        <v>46.978724999999997</v>
      </c>
      <c r="R223" s="17">
        <v>46.593890999999999</v>
      </c>
      <c r="S223" s="17">
        <v>46.089221999999999</v>
      </c>
      <c r="T223" s="17">
        <v>45.339077000000003</v>
      </c>
      <c r="U223" s="17">
        <v>44.917088</v>
      </c>
      <c r="V223" s="17">
        <v>44.866638000000002</v>
      </c>
      <c r="W223" s="17">
        <v>44.933833999999997</v>
      </c>
      <c r="X223" s="17">
        <v>44.75544</v>
      </c>
      <c r="Y223" s="17">
        <v>44.445926999999998</v>
      </c>
      <c r="Z223" s="17">
        <v>44.324832999999998</v>
      </c>
      <c r="AA223" s="17">
        <v>44.513519000000002</v>
      </c>
      <c r="AB223" s="17">
        <v>44.626358000000003</v>
      </c>
      <c r="AC223" s="17">
        <v>44.475918</v>
      </c>
      <c r="AD223" s="17">
        <v>44.320777999999997</v>
      </c>
      <c r="AE223" s="17">
        <v>43.995552000000004</v>
      </c>
      <c r="AF223" s="17">
        <v>43.554428000000001</v>
      </c>
      <c r="AG223" s="17">
        <v>43.079506000000002</v>
      </c>
      <c r="AH223" s="17">
        <v>42.871474999999997</v>
      </c>
      <c r="AI223" s="17">
        <v>42.395287000000003</v>
      </c>
      <c r="AJ223" s="17">
        <v>41.526130999999999</v>
      </c>
      <c r="AK223" s="17">
        <v>40.968231000000003</v>
      </c>
      <c r="AL223" s="7">
        <v>-4.2820000000000002E-3</v>
      </c>
    </row>
    <row r="224" spans="1:38" ht="15" customHeight="1" x14ac:dyDescent="0.25">
      <c r="A224" s="46" t="s">
        <v>194</v>
      </c>
      <c r="B224" s="9" t="s">
        <v>179</v>
      </c>
      <c r="C224" s="17">
        <v>0</v>
      </c>
      <c r="D224" s="17">
        <v>0</v>
      </c>
      <c r="E224" s="17">
        <v>0.121952</v>
      </c>
      <c r="F224" s="17">
        <v>0.140852</v>
      </c>
      <c r="G224" s="17">
        <v>0.15174299999999999</v>
      </c>
      <c r="H224" s="17">
        <v>0.15651699999999999</v>
      </c>
      <c r="I224" s="17">
        <v>0.174925</v>
      </c>
      <c r="J224" s="17">
        <v>0.184757</v>
      </c>
      <c r="K224" s="17">
        <v>0.17988499999999999</v>
      </c>
      <c r="L224" s="17">
        <v>0.181171</v>
      </c>
      <c r="M224" s="17">
        <v>0.18779499999999999</v>
      </c>
      <c r="N224" s="17">
        <v>0.197494</v>
      </c>
      <c r="O224" s="17">
        <v>0.20960100000000001</v>
      </c>
      <c r="P224" s="17">
        <v>0.22222800000000001</v>
      </c>
      <c r="Q224" s="17">
        <v>0.23302</v>
      </c>
      <c r="R224" s="17">
        <v>0.243588</v>
      </c>
      <c r="S224" s="17">
        <v>0.25422</v>
      </c>
      <c r="T224" s="17">
        <v>0.26407199999999997</v>
      </c>
      <c r="U224" s="17">
        <v>0.27518300000000001</v>
      </c>
      <c r="V224" s="17">
        <v>0.28756300000000001</v>
      </c>
      <c r="W224" s="17">
        <v>0.30109599999999997</v>
      </c>
      <c r="X224" s="17">
        <v>0.313585</v>
      </c>
      <c r="Y224" s="17">
        <v>0.32565100000000002</v>
      </c>
      <c r="Z224" s="17">
        <v>0.33979100000000001</v>
      </c>
      <c r="AA224" s="17">
        <v>0.35722599999999999</v>
      </c>
      <c r="AB224" s="17">
        <v>0.375139</v>
      </c>
      <c r="AC224" s="17">
        <v>0.39188200000000001</v>
      </c>
      <c r="AD224" s="17">
        <v>0.40961999999999998</v>
      </c>
      <c r="AE224" s="17">
        <v>0.42675000000000002</v>
      </c>
      <c r="AF224" s="17">
        <v>0.443604</v>
      </c>
      <c r="AG224" s="17">
        <v>0.46111200000000002</v>
      </c>
      <c r="AH224" s="17">
        <v>0.482707</v>
      </c>
      <c r="AI224" s="17">
        <v>0.50264399999999998</v>
      </c>
      <c r="AJ224" s="17">
        <v>0.51899499999999998</v>
      </c>
      <c r="AK224" s="17">
        <v>0.54004799999999997</v>
      </c>
      <c r="AL224" s="7" t="s">
        <v>35</v>
      </c>
    </row>
    <row r="225" spans="1:38" ht="15" customHeight="1" x14ac:dyDescent="0.25">
      <c r="A225" s="46" t="s">
        <v>193</v>
      </c>
      <c r="B225" s="9" t="s">
        <v>177</v>
      </c>
      <c r="C225" s="17">
        <v>0.25620300000000001</v>
      </c>
      <c r="D225" s="17">
        <v>0.24773000000000001</v>
      </c>
      <c r="E225" s="17">
        <v>0.66613999999999995</v>
      </c>
      <c r="F225" s="17">
        <v>0.724132</v>
      </c>
      <c r="G225" s="17">
        <v>0.73590500000000003</v>
      </c>
      <c r="H225" s="17">
        <v>0.71757599999999999</v>
      </c>
      <c r="I225" s="17">
        <v>0.76032699999999998</v>
      </c>
      <c r="J225" s="17">
        <v>0.76317699999999999</v>
      </c>
      <c r="K225" s="17">
        <v>0.70923499999999995</v>
      </c>
      <c r="L225" s="17">
        <v>0.68486199999999997</v>
      </c>
      <c r="M225" s="17">
        <v>0.68186400000000003</v>
      </c>
      <c r="N225" s="17">
        <v>0.68993899999999997</v>
      </c>
      <c r="O225" s="17">
        <v>0.70569300000000001</v>
      </c>
      <c r="P225" s="17">
        <v>0.72223999999999999</v>
      </c>
      <c r="Q225" s="17">
        <v>0.73248500000000005</v>
      </c>
      <c r="R225" s="17">
        <v>0.74208200000000002</v>
      </c>
      <c r="S225" s="17">
        <v>0.75129400000000002</v>
      </c>
      <c r="T225" s="17">
        <v>0.75916300000000003</v>
      </c>
      <c r="U225" s="17">
        <v>0.77168099999999995</v>
      </c>
      <c r="V225" s="17">
        <v>0.78902899999999998</v>
      </c>
      <c r="W225" s="17">
        <v>0.80983799999999995</v>
      </c>
      <c r="X225" s="17">
        <v>0.82848599999999994</v>
      </c>
      <c r="Y225" s="17">
        <v>0.84735000000000005</v>
      </c>
      <c r="Z225" s="17">
        <v>0.87341000000000002</v>
      </c>
      <c r="AA225" s="17">
        <v>0.90777099999999999</v>
      </c>
      <c r="AB225" s="17">
        <v>0.94130899999999995</v>
      </c>
      <c r="AC225" s="17">
        <v>0.97248299999999999</v>
      </c>
      <c r="AD225" s="17">
        <v>1.0049939999999999</v>
      </c>
      <c r="AE225" s="17">
        <v>1.0412600000000001</v>
      </c>
      <c r="AF225" s="17">
        <v>1.075861</v>
      </c>
      <c r="AG225" s="17">
        <v>1.1119250000000001</v>
      </c>
      <c r="AH225" s="17">
        <v>1.153314</v>
      </c>
      <c r="AI225" s="17">
        <v>1.195603</v>
      </c>
      <c r="AJ225" s="17">
        <v>1.226024</v>
      </c>
      <c r="AK225" s="17">
        <v>1.2587140000000001</v>
      </c>
      <c r="AL225" s="7">
        <v>5.0491000000000001E-2</v>
      </c>
    </row>
    <row r="226" spans="1:38" ht="15" customHeight="1" x14ac:dyDescent="0.25">
      <c r="A226" s="46" t="s">
        <v>192</v>
      </c>
      <c r="B226" s="9" t="s">
        <v>175</v>
      </c>
      <c r="C226" s="17">
        <v>6.8911730000000002</v>
      </c>
      <c r="D226" s="17">
        <v>6.5923230000000004</v>
      </c>
      <c r="E226" s="17">
        <v>7.3439779999999999</v>
      </c>
      <c r="F226" s="17">
        <v>8.1857129999999998</v>
      </c>
      <c r="G226" s="17">
        <v>8.5179200000000002</v>
      </c>
      <c r="H226" s="17">
        <v>8.4937889999999996</v>
      </c>
      <c r="I226" s="17">
        <v>9.1852660000000004</v>
      </c>
      <c r="J226" s="17">
        <v>9.3957259999999998</v>
      </c>
      <c r="K226" s="17">
        <v>8.8771170000000001</v>
      </c>
      <c r="L226" s="17">
        <v>8.7998379999999994</v>
      </c>
      <c r="M226" s="17">
        <v>9.0639819999999993</v>
      </c>
      <c r="N226" s="17">
        <v>9.5320789999999995</v>
      </c>
      <c r="O226" s="17">
        <v>10.116455999999999</v>
      </c>
      <c r="P226" s="17">
        <v>10.72588</v>
      </c>
      <c r="Q226" s="17">
        <v>11.246786999999999</v>
      </c>
      <c r="R226" s="17">
        <v>11.756828000000001</v>
      </c>
      <c r="S226" s="17">
        <v>12.269990999999999</v>
      </c>
      <c r="T226" s="17">
        <v>12.745521999999999</v>
      </c>
      <c r="U226" s="17">
        <v>13.281793</v>
      </c>
      <c r="V226" s="17">
        <v>13.879303</v>
      </c>
      <c r="W226" s="17">
        <v>14.53246</v>
      </c>
      <c r="X226" s="17">
        <v>15.135244</v>
      </c>
      <c r="Y226" s="17">
        <v>15.717632999999999</v>
      </c>
      <c r="Z226" s="17">
        <v>16.400107999999999</v>
      </c>
      <c r="AA226" s="17">
        <v>17.241603999999999</v>
      </c>
      <c r="AB226" s="17">
        <v>18.106162999999999</v>
      </c>
      <c r="AC226" s="17">
        <v>18.914266999999999</v>
      </c>
      <c r="AD226" s="17">
        <v>19.770391</v>
      </c>
      <c r="AE226" s="17">
        <v>20.597216</v>
      </c>
      <c r="AF226" s="17">
        <v>21.410651999999999</v>
      </c>
      <c r="AG226" s="17">
        <v>22.255699</v>
      </c>
      <c r="AH226" s="17">
        <v>23.297969999999999</v>
      </c>
      <c r="AI226" s="17">
        <v>24.260231000000001</v>
      </c>
      <c r="AJ226" s="17">
        <v>25.049441999999999</v>
      </c>
      <c r="AK226" s="17">
        <v>26.065539999999999</v>
      </c>
      <c r="AL226" s="7">
        <v>4.2537999999999999E-2</v>
      </c>
    </row>
    <row r="227" spans="1:38" ht="15" customHeight="1" x14ac:dyDescent="0.25">
      <c r="A227" s="46" t="s">
        <v>191</v>
      </c>
      <c r="B227" s="9" t="s">
        <v>173</v>
      </c>
      <c r="C227" s="17">
        <v>0</v>
      </c>
      <c r="D227" s="17">
        <v>0</v>
      </c>
      <c r="E227" s="17">
        <v>1.039191</v>
      </c>
      <c r="F227" s="17">
        <v>1.200242</v>
      </c>
      <c r="G227" s="17">
        <v>1.293048</v>
      </c>
      <c r="H227" s="17">
        <v>1.3337300000000001</v>
      </c>
      <c r="I227" s="17">
        <v>1.4905870000000001</v>
      </c>
      <c r="J227" s="17">
        <v>1.574371</v>
      </c>
      <c r="K227" s="17">
        <v>1.5328599999999999</v>
      </c>
      <c r="L227" s="17">
        <v>1.5438130000000001</v>
      </c>
      <c r="M227" s="17">
        <v>1.6002620000000001</v>
      </c>
      <c r="N227" s="17">
        <v>1.6829050000000001</v>
      </c>
      <c r="O227" s="17">
        <v>1.7860780000000001</v>
      </c>
      <c r="P227" s="17">
        <v>1.8936729999999999</v>
      </c>
      <c r="Q227" s="17">
        <v>1.9856400000000001</v>
      </c>
      <c r="R227" s="17">
        <v>2.075688</v>
      </c>
      <c r="S227" s="17">
        <v>2.1662880000000002</v>
      </c>
      <c r="T227" s="17">
        <v>2.2502439999999999</v>
      </c>
      <c r="U227" s="17">
        <v>2.3449230000000001</v>
      </c>
      <c r="V227" s="17">
        <v>2.450415</v>
      </c>
      <c r="W227" s="17">
        <v>2.565731</v>
      </c>
      <c r="X227" s="17">
        <v>2.6721529999999998</v>
      </c>
      <c r="Y227" s="17">
        <v>2.7749760000000001</v>
      </c>
      <c r="Z227" s="17">
        <v>2.895467</v>
      </c>
      <c r="AA227" s="17">
        <v>3.044035</v>
      </c>
      <c r="AB227" s="17">
        <v>3.1966739999999998</v>
      </c>
      <c r="AC227" s="17">
        <v>3.3393459999999999</v>
      </c>
      <c r="AD227" s="17">
        <v>3.490497</v>
      </c>
      <c r="AE227" s="17">
        <v>3.6364740000000002</v>
      </c>
      <c r="AF227" s="17">
        <v>3.7800880000000001</v>
      </c>
      <c r="AG227" s="17">
        <v>3.9292820000000002</v>
      </c>
      <c r="AH227" s="17">
        <v>4.1132970000000002</v>
      </c>
      <c r="AI227" s="17">
        <v>4.2831859999999997</v>
      </c>
      <c r="AJ227" s="17">
        <v>4.4225219999999998</v>
      </c>
      <c r="AK227" s="17">
        <v>4.6019160000000001</v>
      </c>
      <c r="AL227" s="7" t="s">
        <v>35</v>
      </c>
    </row>
    <row r="228" spans="1:38" ht="15" customHeight="1" x14ac:dyDescent="0.25">
      <c r="A228" s="46" t="s">
        <v>190</v>
      </c>
      <c r="B228" s="9" t="s">
        <v>171</v>
      </c>
      <c r="C228" s="17">
        <v>0</v>
      </c>
      <c r="D228" s="17">
        <v>0</v>
      </c>
      <c r="E228" s="17">
        <v>0.47848499999999999</v>
      </c>
      <c r="F228" s="17">
        <v>0.55264000000000002</v>
      </c>
      <c r="G228" s="17">
        <v>0.59537099999999998</v>
      </c>
      <c r="H228" s="17">
        <v>0.61410299999999995</v>
      </c>
      <c r="I228" s="17">
        <v>0.68632700000000002</v>
      </c>
      <c r="J228" s="17">
        <v>0.72490399999999999</v>
      </c>
      <c r="K228" s="17">
        <v>0.70579099999999995</v>
      </c>
      <c r="L228" s="17">
        <v>0.71083399999999997</v>
      </c>
      <c r="M228" s="17">
        <v>0.73682499999999995</v>
      </c>
      <c r="N228" s="17">
        <v>0.77487700000000004</v>
      </c>
      <c r="O228" s="17">
        <v>0.82238199999999995</v>
      </c>
      <c r="P228" s="17">
        <v>0.871923</v>
      </c>
      <c r="Q228" s="17">
        <v>0.914269</v>
      </c>
      <c r="R228" s="17">
        <v>0.955731</v>
      </c>
      <c r="S228" s="17">
        <v>0.99744600000000005</v>
      </c>
      <c r="T228" s="17">
        <v>1.036103</v>
      </c>
      <c r="U228" s="17">
        <v>1.0796969999999999</v>
      </c>
      <c r="V228" s="17">
        <v>1.1282700000000001</v>
      </c>
      <c r="W228" s="17">
        <v>1.1813659999999999</v>
      </c>
      <c r="X228" s="17">
        <v>1.230367</v>
      </c>
      <c r="Y228" s="17">
        <v>1.277711</v>
      </c>
      <c r="Z228" s="17">
        <v>1.3331900000000001</v>
      </c>
      <c r="AA228" s="17">
        <v>1.4015960000000001</v>
      </c>
      <c r="AB228" s="17">
        <v>1.471878</v>
      </c>
      <c r="AC228" s="17">
        <v>1.5375700000000001</v>
      </c>
      <c r="AD228" s="17">
        <v>1.6071660000000001</v>
      </c>
      <c r="AE228" s="17">
        <v>1.6743790000000001</v>
      </c>
      <c r="AF228" s="17">
        <v>1.740505</v>
      </c>
      <c r="AG228" s="17">
        <v>1.8091999999999999</v>
      </c>
      <c r="AH228" s="17">
        <v>1.8939280000000001</v>
      </c>
      <c r="AI228" s="17">
        <v>1.972151</v>
      </c>
      <c r="AJ228" s="17">
        <v>2.036308</v>
      </c>
      <c r="AK228" s="17">
        <v>2.1189079999999998</v>
      </c>
      <c r="AL228" s="7" t="s">
        <v>35</v>
      </c>
    </row>
    <row r="229" spans="1:38" ht="15" customHeight="1" x14ac:dyDescent="0.25">
      <c r="A229" s="46" t="s">
        <v>189</v>
      </c>
      <c r="B229" s="9" t="s">
        <v>169</v>
      </c>
      <c r="C229" s="17">
        <v>0</v>
      </c>
      <c r="D229" s="17">
        <v>0</v>
      </c>
      <c r="E229" s="17">
        <v>0.39680300000000002</v>
      </c>
      <c r="F229" s="17">
        <v>0.45829900000000001</v>
      </c>
      <c r="G229" s="17">
        <v>0.49373499999999998</v>
      </c>
      <c r="H229" s="17">
        <v>0.50926899999999997</v>
      </c>
      <c r="I229" s="17">
        <v>0.569164</v>
      </c>
      <c r="J229" s="17">
        <v>0.60115499999999999</v>
      </c>
      <c r="K229" s="17">
        <v>0.58530499999999996</v>
      </c>
      <c r="L229" s="17">
        <v>0.58948699999999998</v>
      </c>
      <c r="M229" s="17">
        <v>0.61104099999999995</v>
      </c>
      <c r="N229" s="17">
        <v>0.642598</v>
      </c>
      <c r="O229" s="17">
        <v>0.68199299999999996</v>
      </c>
      <c r="P229" s="17">
        <v>0.72307699999999997</v>
      </c>
      <c r="Q229" s="17">
        <v>0.75819400000000003</v>
      </c>
      <c r="R229" s="17">
        <v>0.792578</v>
      </c>
      <c r="S229" s="17">
        <v>0.82717200000000002</v>
      </c>
      <c r="T229" s="17">
        <v>0.85923000000000005</v>
      </c>
      <c r="U229" s="17">
        <v>0.89538200000000001</v>
      </c>
      <c r="V229" s="17">
        <v>0.93566300000000002</v>
      </c>
      <c r="W229" s="17">
        <v>0.97969499999999998</v>
      </c>
      <c r="X229" s="17">
        <v>1.0203310000000001</v>
      </c>
      <c r="Y229" s="17">
        <v>1.0595920000000001</v>
      </c>
      <c r="Z229" s="17">
        <v>1.1056010000000001</v>
      </c>
      <c r="AA229" s="17">
        <v>1.1623300000000001</v>
      </c>
      <c r="AB229" s="17">
        <v>1.2206129999999999</v>
      </c>
      <c r="AC229" s="17">
        <v>1.275091</v>
      </c>
      <c r="AD229" s="17">
        <v>1.3328059999999999</v>
      </c>
      <c r="AE229" s="17">
        <v>1.3885460000000001</v>
      </c>
      <c r="AF229" s="17">
        <v>1.4433830000000001</v>
      </c>
      <c r="AG229" s="17">
        <v>1.500351</v>
      </c>
      <c r="AH229" s="17">
        <v>1.5706150000000001</v>
      </c>
      <c r="AI229" s="17">
        <v>1.6354850000000001</v>
      </c>
      <c r="AJ229" s="17">
        <v>1.6886890000000001</v>
      </c>
      <c r="AK229" s="17">
        <v>1.757188</v>
      </c>
      <c r="AL229" s="7" t="s">
        <v>35</v>
      </c>
    </row>
    <row r="230" spans="1:38" ht="15" customHeight="1" x14ac:dyDescent="0.25">
      <c r="A230" s="46" t="s">
        <v>188</v>
      </c>
      <c r="B230" s="9" t="s">
        <v>167</v>
      </c>
      <c r="C230" s="17">
        <v>0</v>
      </c>
      <c r="D230" s="17">
        <v>0</v>
      </c>
      <c r="E230" s="17">
        <v>0.68013299999999999</v>
      </c>
      <c r="F230" s="17">
        <v>0.78553899999999999</v>
      </c>
      <c r="G230" s="17">
        <v>0.84627799999999997</v>
      </c>
      <c r="H230" s="17">
        <v>0.87290400000000001</v>
      </c>
      <c r="I230" s="17">
        <v>0.97556500000000002</v>
      </c>
      <c r="J230" s="17">
        <v>1.0304</v>
      </c>
      <c r="K230" s="17">
        <v>1.0032319999999999</v>
      </c>
      <c r="L230" s="17">
        <v>1.0104</v>
      </c>
      <c r="M230" s="17">
        <v>1.047345</v>
      </c>
      <c r="N230" s="17">
        <v>1.101434</v>
      </c>
      <c r="O230" s="17">
        <v>1.1689590000000001</v>
      </c>
      <c r="P230" s="17">
        <v>1.239377</v>
      </c>
      <c r="Q230" s="17">
        <v>1.2995680000000001</v>
      </c>
      <c r="R230" s="17">
        <v>1.3585039999999999</v>
      </c>
      <c r="S230" s="17">
        <v>1.4177999999999999</v>
      </c>
      <c r="T230" s="17">
        <v>1.472747</v>
      </c>
      <c r="U230" s="17">
        <v>1.5347139999999999</v>
      </c>
      <c r="V230" s="17">
        <v>1.603756</v>
      </c>
      <c r="W230" s="17">
        <v>1.6792290000000001</v>
      </c>
      <c r="X230" s="17">
        <v>1.74888</v>
      </c>
      <c r="Y230" s="17">
        <v>1.816176</v>
      </c>
      <c r="Z230" s="17">
        <v>1.8950359999999999</v>
      </c>
      <c r="AA230" s="17">
        <v>1.9922709999999999</v>
      </c>
      <c r="AB230" s="17">
        <v>2.0921699999999999</v>
      </c>
      <c r="AC230" s="17">
        <v>2.1855479999999998</v>
      </c>
      <c r="AD230" s="17">
        <v>2.2844730000000002</v>
      </c>
      <c r="AE230" s="17">
        <v>2.3800119999999998</v>
      </c>
      <c r="AF230" s="17">
        <v>2.474005</v>
      </c>
      <c r="AG230" s="17">
        <v>2.57165</v>
      </c>
      <c r="AH230" s="17">
        <v>2.6920850000000001</v>
      </c>
      <c r="AI230" s="17">
        <v>2.803274</v>
      </c>
      <c r="AJ230" s="17">
        <v>2.8944679999999998</v>
      </c>
      <c r="AK230" s="17">
        <v>3.0118779999999998</v>
      </c>
      <c r="AL230" s="7" t="s">
        <v>35</v>
      </c>
    </row>
    <row r="231" spans="1:38" ht="15" customHeight="1" x14ac:dyDescent="0.25">
      <c r="A231" s="46" t="s">
        <v>187</v>
      </c>
      <c r="B231" s="9" t="s">
        <v>186</v>
      </c>
      <c r="C231" s="17">
        <v>166.651993</v>
      </c>
      <c r="D231" s="17">
        <v>161.140289</v>
      </c>
      <c r="E231" s="17">
        <v>181.29939300000001</v>
      </c>
      <c r="F231" s="17">
        <v>203.297775</v>
      </c>
      <c r="G231" s="17">
        <v>212.638092</v>
      </c>
      <c r="H231" s="17">
        <v>212.94000199999999</v>
      </c>
      <c r="I231" s="17">
        <v>231.051987</v>
      </c>
      <c r="J231" s="17">
        <v>236.93113700000001</v>
      </c>
      <c r="K231" s="17">
        <v>223.965149</v>
      </c>
      <c r="L231" s="17">
        <v>218.99548300000001</v>
      </c>
      <c r="M231" s="17">
        <v>220.391266</v>
      </c>
      <c r="N231" s="17">
        <v>225.022369</v>
      </c>
      <c r="O231" s="17">
        <v>231.86184700000001</v>
      </c>
      <c r="P231" s="17">
        <v>238.66932700000001</v>
      </c>
      <c r="Q231" s="17">
        <v>242.971283</v>
      </c>
      <c r="R231" s="17">
        <v>246.59223900000001</v>
      </c>
      <c r="S231" s="17">
        <v>249.85974100000001</v>
      </c>
      <c r="T231" s="17">
        <v>251.983734</v>
      </c>
      <c r="U231" s="17">
        <v>254.93781999999999</v>
      </c>
      <c r="V231" s="17">
        <v>258.64746100000002</v>
      </c>
      <c r="W231" s="17">
        <v>262.93133499999999</v>
      </c>
      <c r="X231" s="17">
        <v>265.86148100000003</v>
      </c>
      <c r="Y231" s="17">
        <v>268.050049</v>
      </c>
      <c r="Z231" s="17">
        <v>271.54278599999998</v>
      </c>
      <c r="AA231" s="17">
        <v>277.16091899999998</v>
      </c>
      <c r="AB231" s="17">
        <v>282.58136000000002</v>
      </c>
      <c r="AC231" s="17">
        <v>286.59552000000002</v>
      </c>
      <c r="AD231" s="17">
        <v>290.84255999999999</v>
      </c>
      <c r="AE231" s="17">
        <v>294.18060300000002</v>
      </c>
      <c r="AF231" s="17">
        <v>296.89181500000001</v>
      </c>
      <c r="AG231" s="17">
        <v>299.62103300000001</v>
      </c>
      <c r="AH231" s="17">
        <v>304.51718099999999</v>
      </c>
      <c r="AI231" s="17">
        <v>307.85876500000001</v>
      </c>
      <c r="AJ231" s="17">
        <v>308.61526500000002</v>
      </c>
      <c r="AK231" s="17">
        <v>311.78045700000001</v>
      </c>
      <c r="AL231" s="7">
        <v>2.0202000000000001E-2</v>
      </c>
    </row>
    <row r="232" spans="1:38" ht="15" customHeight="1" x14ac:dyDescent="0.25">
      <c r="B232" s="6" t="s">
        <v>185</v>
      </c>
    </row>
    <row r="233" spans="1:38" ht="15" customHeight="1" x14ac:dyDescent="0.25">
      <c r="A233" s="46" t="s">
        <v>184</v>
      </c>
      <c r="B233" s="9" t="s">
        <v>183</v>
      </c>
      <c r="C233" s="17">
        <v>228.858429</v>
      </c>
      <c r="D233" s="17">
        <v>209.32290599999999</v>
      </c>
      <c r="E233" s="17">
        <v>222.19485499999999</v>
      </c>
      <c r="F233" s="17">
        <v>236.20948799999999</v>
      </c>
      <c r="G233" s="17">
        <v>234.23400899999999</v>
      </c>
      <c r="H233" s="17">
        <v>222.37191799999999</v>
      </c>
      <c r="I233" s="17">
        <v>228.72361799999999</v>
      </c>
      <c r="J233" s="17">
        <v>222.302322</v>
      </c>
      <c r="K233" s="17">
        <v>215.868301</v>
      </c>
      <c r="L233" s="17">
        <v>211.13879399999999</v>
      </c>
      <c r="M233" s="17">
        <v>212.51637299999999</v>
      </c>
      <c r="N233" s="17">
        <v>216.97966</v>
      </c>
      <c r="O233" s="17">
        <v>223.51284799999999</v>
      </c>
      <c r="P233" s="17">
        <v>229.96347</v>
      </c>
      <c r="Q233" s="17">
        <v>233.94691499999999</v>
      </c>
      <c r="R233" s="17">
        <v>237.20922899999999</v>
      </c>
      <c r="S233" s="17">
        <v>240.05230700000001</v>
      </c>
      <c r="T233" s="17">
        <v>241.68104600000001</v>
      </c>
      <c r="U233" s="17">
        <v>244.02979999999999</v>
      </c>
      <c r="V233" s="17">
        <v>247.04068000000001</v>
      </c>
      <c r="W233" s="17">
        <v>250.52076700000001</v>
      </c>
      <c r="X233" s="17">
        <v>252.63414</v>
      </c>
      <c r="Y233" s="17">
        <v>253.96675099999999</v>
      </c>
      <c r="Z233" s="17">
        <v>256.45068400000002</v>
      </c>
      <c r="AA233" s="17">
        <v>260.83166499999999</v>
      </c>
      <c r="AB233" s="17">
        <v>264.89776599999999</v>
      </c>
      <c r="AC233" s="17">
        <v>267.50839200000001</v>
      </c>
      <c r="AD233" s="17">
        <v>270.20062300000001</v>
      </c>
      <c r="AE233" s="17">
        <v>271.93679800000001</v>
      </c>
      <c r="AF233" s="17">
        <v>272.983856</v>
      </c>
      <c r="AG233" s="17">
        <v>273.91751099999999</v>
      </c>
      <c r="AH233" s="17">
        <v>276.74496499999998</v>
      </c>
      <c r="AI233" s="17">
        <v>278.11242700000003</v>
      </c>
      <c r="AJ233" s="17">
        <v>277.23095699999999</v>
      </c>
      <c r="AK233" s="17">
        <v>278.51492300000001</v>
      </c>
      <c r="AL233" s="7">
        <v>8.6920000000000001E-3</v>
      </c>
    </row>
    <row r="234" spans="1:38" ht="15" customHeight="1" x14ac:dyDescent="0.25">
      <c r="A234" s="46" t="s">
        <v>182</v>
      </c>
      <c r="B234" s="9" t="s">
        <v>181</v>
      </c>
      <c r="C234" s="17">
        <v>0.88598100000000002</v>
      </c>
      <c r="D234" s="17">
        <v>0.79053399999999996</v>
      </c>
      <c r="E234" s="17">
        <v>0.75135099999999999</v>
      </c>
      <c r="F234" s="17">
        <v>0.836619</v>
      </c>
      <c r="G234" s="17">
        <v>0.84301199999999998</v>
      </c>
      <c r="H234" s="17">
        <v>0.81346600000000002</v>
      </c>
      <c r="I234" s="17">
        <v>0.82596800000000004</v>
      </c>
      <c r="J234" s="17">
        <v>0.77072399999999996</v>
      </c>
      <c r="K234" s="17">
        <v>0.70219799999999999</v>
      </c>
      <c r="L234" s="17">
        <v>0.63977099999999998</v>
      </c>
      <c r="M234" s="17">
        <v>0.58794400000000002</v>
      </c>
      <c r="N234" s="17">
        <v>0.55163600000000002</v>
      </c>
      <c r="O234" s="17">
        <v>0.51332</v>
      </c>
      <c r="P234" s="17">
        <v>0.47773100000000002</v>
      </c>
      <c r="Q234" s="17">
        <v>0.44827699999999998</v>
      </c>
      <c r="R234" s="17">
        <v>0.42890099999999998</v>
      </c>
      <c r="S234" s="17">
        <v>0.40853499999999998</v>
      </c>
      <c r="T234" s="17">
        <v>0.40161799999999998</v>
      </c>
      <c r="U234" s="17">
        <v>0.39719500000000002</v>
      </c>
      <c r="V234" s="17">
        <v>0.39479900000000001</v>
      </c>
      <c r="W234" s="17">
        <v>0.40053</v>
      </c>
      <c r="X234" s="17">
        <v>0.40499400000000002</v>
      </c>
      <c r="Y234" s="17">
        <v>0.408327</v>
      </c>
      <c r="Z234" s="17">
        <v>0.41364800000000002</v>
      </c>
      <c r="AA234" s="17">
        <v>0.42220600000000003</v>
      </c>
      <c r="AB234" s="17">
        <v>0.43046299999999998</v>
      </c>
      <c r="AC234" s="17">
        <v>0.43657800000000002</v>
      </c>
      <c r="AD234" s="17">
        <v>0.443048</v>
      </c>
      <c r="AE234" s="17">
        <v>0.448133</v>
      </c>
      <c r="AF234" s="17">
        <v>0.45226300000000003</v>
      </c>
      <c r="AG234" s="17">
        <v>0.45641999999999999</v>
      </c>
      <c r="AH234" s="17">
        <v>0.46387899999999999</v>
      </c>
      <c r="AI234" s="17">
        <v>0.46896900000000002</v>
      </c>
      <c r="AJ234" s="17">
        <v>0.47012199999999998</v>
      </c>
      <c r="AK234" s="17">
        <v>0.474943</v>
      </c>
      <c r="AL234" s="7">
        <v>-1.5321E-2</v>
      </c>
    </row>
    <row r="235" spans="1:38" ht="15" customHeight="1" x14ac:dyDescent="0.25">
      <c r="A235" s="46" t="s">
        <v>180</v>
      </c>
      <c r="B235" s="9" t="s">
        <v>179</v>
      </c>
      <c r="C235" s="17">
        <v>2.2301999999999999E-2</v>
      </c>
      <c r="D235" s="17">
        <v>2.0396000000000001E-2</v>
      </c>
      <c r="E235" s="17">
        <v>5.9188999999999999E-2</v>
      </c>
      <c r="F235" s="17">
        <v>6.3416E-2</v>
      </c>
      <c r="G235" s="17">
        <v>6.3452999999999996E-2</v>
      </c>
      <c r="H235" s="17">
        <v>6.0883E-2</v>
      </c>
      <c r="I235" s="17">
        <v>6.3436999999999993E-2</v>
      </c>
      <c r="J235" s="17">
        <v>6.2511999999999998E-2</v>
      </c>
      <c r="K235" s="17">
        <v>6.1598E-2</v>
      </c>
      <c r="L235" s="17">
        <v>6.1191000000000002E-2</v>
      </c>
      <c r="M235" s="17">
        <v>6.2710000000000002E-2</v>
      </c>
      <c r="N235" s="17">
        <v>6.5271999999999997E-2</v>
      </c>
      <c r="O235" s="17">
        <v>6.8598000000000006E-2</v>
      </c>
      <c r="P235" s="17">
        <v>7.2091000000000002E-2</v>
      </c>
      <c r="Q235" s="17">
        <v>7.4995999999999993E-2</v>
      </c>
      <c r="R235" s="17">
        <v>7.7913999999999997E-2</v>
      </c>
      <c r="S235" s="17">
        <v>8.1076999999999996E-2</v>
      </c>
      <c r="T235" s="17">
        <v>8.3987000000000006E-2</v>
      </c>
      <c r="U235" s="17">
        <v>8.7291999999999995E-2</v>
      </c>
      <c r="V235" s="17">
        <v>9.1219999999999996E-2</v>
      </c>
      <c r="W235" s="17">
        <v>9.5512E-2</v>
      </c>
      <c r="X235" s="17">
        <v>9.9474000000000007E-2</v>
      </c>
      <c r="Y235" s="17">
        <v>0.103302</v>
      </c>
      <c r="Z235" s="17">
        <v>0.10778699999999999</v>
      </c>
      <c r="AA235" s="17">
        <v>0.113318</v>
      </c>
      <c r="AB235" s="17">
        <v>0.11899999999999999</v>
      </c>
      <c r="AC235" s="17">
        <v>0.124311</v>
      </c>
      <c r="AD235" s="17">
        <v>0.129938</v>
      </c>
      <c r="AE235" s="17">
        <v>0.13537199999999999</v>
      </c>
      <c r="AF235" s="17">
        <v>0.14071800000000001</v>
      </c>
      <c r="AG235" s="17">
        <v>0.14627200000000001</v>
      </c>
      <c r="AH235" s="17">
        <v>0.15312200000000001</v>
      </c>
      <c r="AI235" s="17">
        <v>0.15944700000000001</v>
      </c>
      <c r="AJ235" s="17">
        <v>0.164634</v>
      </c>
      <c r="AK235" s="17">
        <v>0.17131199999999999</v>
      </c>
      <c r="AL235" s="7">
        <v>6.6614000000000007E-2</v>
      </c>
    </row>
    <row r="236" spans="1:38" ht="15" customHeight="1" x14ac:dyDescent="0.25">
      <c r="A236" s="46" t="s">
        <v>178</v>
      </c>
      <c r="B236" s="9" t="s">
        <v>177</v>
      </c>
      <c r="C236" s="17">
        <v>5.0626410000000002</v>
      </c>
      <c r="D236" s="17">
        <v>4.6300530000000002</v>
      </c>
      <c r="E236" s="17">
        <v>4.609515</v>
      </c>
      <c r="F236" s="17">
        <v>4.456626</v>
      </c>
      <c r="G236" s="17">
        <v>4.0573030000000001</v>
      </c>
      <c r="H236" s="17">
        <v>3.5641560000000001</v>
      </c>
      <c r="I236" s="17">
        <v>3.4357959999999999</v>
      </c>
      <c r="J236" s="17">
        <v>3.171332</v>
      </c>
      <c r="K236" s="17">
        <v>2.9749759999999998</v>
      </c>
      <c r="L236" s="17">
        <v>2.8595809999999999</v>
      </c>
      <c r="M236" s="17">
        <v>2.8646090000000002</v>
      </c>
      <c r="N236" s="17">
        <v>2.9366059999999998</v>
      </c>
      <c r="O236" s="17">
        <v>3.101178</v>
      </c>
      <c r="P236" s="17">
        <v>3.3104439999999999</v>
      </c>
      <c r="Q236" s="17">
        <v>3.5233889999999999</v>
      </c>
      <c r="R236" s="17">
        <v>3.7776079999999999</v>
      </c>
      <c r="S236" s="17">
        <v>4.1027329999999997</v>
      </c>
      <c r="T236" s="17">
        <v>4.5069499999999998</v>
      </c>
      <c r="U236" s="17">
        <v>4.9982930000000003</v>
      </c>
      <c r="V236" s="17">
        <v>5.5612389999999996</v>
      </c>
      <c r="W236" s="17">
        <v>6.2052199999999997</v>
      </c>
      <c r="X236" s="17">
        <v>6.8897300000000001</v>
      </c>
      <c r="Y236" s="17">
        <v>7.6279070000000004</v>
      </c>
      <c r="Z236" s="17">
        <v>8.4841540000000002</v>
      </c>
      <c r="AA236" s="17">
        <v>9.5126690000000007</v>
      </c>
      <c r="AB236" s="17">
        <v>10.658063</v>
      </c>
      <c r="AC236" s="17">
        <v>11.883144</v>
      </c>
      <c r="AD236" s="17">
        <v>13.248704</v>
      </c>
      <c r="AE236" s="17">
        <v>14.679650000000001</v>
      </c>
      <c r="AF236" s="17">
        <v>16.184819999999998</v>
      </c>
      <c r="AG236" s="17">
        <v>17.816528000000002</v>
      </c>
      <c r="AH236" s="17">
        <v>19.659246</v>
      </c>
      <c r="AI236" s="17">
        <v>21.443183999999999</v>
      </c>
      <c r="AJ236" s="17">
        <v>22.956265999999999</v>
      </c>
      <c r="AK236" s="17">
        <v>24.642229</v>
      </c>
      <c r="AL236" s="7">
        <v>5.1969000000000001E-2</v>
      </c>
    </row>
    <row r="237" spans="1:38" ht="15" customHeight="1" x14ac:dyDescent="0.25">
      <c r="A237" s="46" t="s">
        <v>176</v>
      </c>
      <c r="B237" s="9" t="s">
        <v>175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17">
        <v>0</v>
      </c>
      <c r="W237" s="17">
        <v>0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  <c r="AC237" s="17">
        <v>0</v>
      </c>
      <c r="AD237" s="17">
        <v>0</v>
      </c>
      <c r="AE237" s="17">
        <v>0</v>
      </c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7" t="s">
        <v>35</v>
      </c>
    </row>
    <row r="238" spans="1:38" ht="15" customHeight="1" x14ac:dyDescent="0.25">
      <c r="A238" s="46" t="s">
        <v>174</v>
      </c>
      <c r="B238" s="9" t="s">
        <v>173</v>
      </c>
      <c r="C238" s="17">
        <v>0</v>
      </c>
      <c r="D238" s="17">
        <v>0</v>
      </c>
      <c r="E238" s="17">
        <v>0.40390900000000002</v>
      </c>
      <c r="F238" s="17">
        <v>0.44158500000000001</v>
      </c>
      <c r="G238" s="17">
        <v>0.450436</v>
      </c>
      <c r="H238" s="17">
        <v>0.43998599999999999</v>
      </c>
      <c r="I238" s="17">
        <v>0.46572000000000002</v>
      </c>
      <c r="J238" s="17">
        <v>0.46588499999999999</v>
      </c>
      <c r="K238" s="17">
        <v>0.465729</v>
      </c>
      <c r="L238" s="17">
        <v>0.46905599999999997</v>
      </c>
      <c r="M238" s="17">
        <v>0.486207</v>
      </c>
      <c r="N238" s="17">
        <v>0.51131700000000002</v>
      </c>
      <c r="O238" s="17">
        <v>0.54266400000000004</v>
      </c>
      <c r="P238" s="17">
        <v>0.57535400000000003</v>
      </c>
      <c r="Q238" s="17">
        <v>0.60329600000000005</v>
      </c>
      <c r="R238" s="17">
        <v>0.63065599999999999</v>
      </c>
      <c r="S238" s="17">
        <v>0.65818299999999996</v>
      </c>
      <c r="T238" s="17">
        <v>0.68369100000000005</v>
      </c>
      <c r="U238" s="17">
        <v>0.71245800000000004</v>
      </c>
      <c r="V238" s="17">
        <v>0.74450899999999998</v>
      </c>
      <c r="W238" s="17">
        <v>0.77954599999999996</v>
      </c>
      <c r="X238" s="17">
        <v>0.81188000000000005</v>
      </c>
      <c r="Y238" s="17">
        <v>0.84311999999999998</v>
      </c>
      <c r="Z238" s="17">
        <v>0.87972899999999998</v>
      </c>
      <c r="AA238" s="17">
        <v>0.92486900000000005</v>
      </c>
      <c r="AB238" s="17">
        <v>0.971244</v>
      </c>
      <c r="AC238" s="17">
        <v>1.0145930000000001</v>
      </c>
      <c r="AD238" s="17">
        <v>1.0605169999999999</v>
      </c>
      <c r="AE238" s="17">
        <v>1.1048690000000001</v>
      </c>
      <c r="AF238" s="17">
        <v>1.1485030000000001</v>
      </c>
      <c r="AG238" s="17">
        <v>1.1938329999999999</v>
      </c>
      <c r="AH238" s="17">
        <v>1.2497419999999999</v>
      </c>
      <c r="AI238" s="17">
        <v>1.3013600000000001</v>
      </c>
      <c r="AJ238" s="17">
        <v>1.3436939999999999</v>
      </c>
      <c r="AK238" s="17">
        <v>1.398199</v>
      </c>
      <c r="AL238" s="7" t="s">
        <v>35</v>
      </c>
    </row>
    <row r="239" spans="1:38" ht="15" customHeight="1" x14ac:dyDescent="0.25">
      <c r="A239" s="46" t="s">
        <v>172</v>
      </c>
      <c r="B239" s="9" t="s">
        <v>171</v>
      </c>
      <c r="C239" s="17">
        <v>0</v>
      </c>
      <c r="D239" s="17">
        <v>0</v>
      </c>
      <c r="E239" s="17">
        <v>0.183975</v>
      </c>
      <c r="F239" s="17">
        <v>0.20113600000000001</v>
      </c>
      <c r="G239" s="17">
        <v>0.20516699999999999</v>
      </c>
      <c r="H239" s="17">
        <v>0.200408</v>
      </c>
      <c r="I239" s="17">
        <v>0.21212900000000001</v>
      </c>
      <c r="J239" s="17">
        <v>0.212204</v>
      </c>
      <c r="K239" s="17">
        <v>0.21213299999999999</v>
      </c>
      <c r="L239" s="17">
        <v>0.21364900000000001</v>
      </c>
      <c r="M239" s="17">
        <v>0.22145999999999999</v>
      </c>
      <c r="N239" s="17">
        <v>0.23289699999999999</v>
      </c>
      <c r="O239" s="17">
        <v>0.24717600000000001</v>
      </c>
      <c r="P239" s="17">
        <v>0.26206600000000002</v>
      </c>
      <c r="Q239" s="17">
        <v>0.27479300000000001</v>
      </c>
      <c r="R239" s="17">
        <v>0.28725499999999998</v>
      </c>
      <c r="S239" s="17">
        <v>0.29979299999999998</v>
      </c>
      <c r="T239" s="17">
        <v>0.31141200000000002</v>
      </c>
      <c r="U239" s="17">
        <v>0.32451400000000002</v>
      </c>
      <c r="V239" s="17">
        <v>0.339113</v>
      </c>
      <c r="W239" s="17">
        <v>0.355072</v>
      </c>
      <c r="X239" s="17">
        <v>0.36980000000000002</v>
      </c>
      <c r="Y239" s="17">
        <v>0.38402900000000001</v>
      </c>
      <c r="Z239" s="17">
        <v>0.400704</v>
      </c>
      <c r="AA239" s="17">
        <v>0.42126400000000003</v>
      </c>
      <c r="AB239" s="17">
        <v>0.442388</v>
      </c>
      <c r="AC239" s="17">
        <v>0.46213300000000002</v>
      </c>
      <c r="AD239" s="17">
        <v>0.48305100000000001</v>
      </c>
      <c r="AE239" s="17">
        <v>0.50325200000000003</v>
      </c>
      <c r="AF239" s="17">
        <v>0.52312700000000001</v>
      </c>
      <c r="AG239" s="17">
        <v>0.54377399999999998</v>
      </c>
      <c r="AH239" s="17">
        <v>0.56923999999999997</v>
      </c>
      <c r="AI239" s="17">
        <v>0.59275100000000003</v>
      </c>
      <c r="AJ239" s="17">
        <v>0.61203399999999997</v>
      </c>
      <c r="AK239" s="17">
        <v>0.63685999999999998</v>
      </c>
      <c r="AL239" s="7" t="s">
        <v>35</v>
      </c>
    </row>
    <row r="240" spans="1:38" ht="15" customHeight="1" x14ac:dyDescent="0.25">
      <c r="A240" s="46" t="s">
        <v>170</v>
      </c>
      <c r="B240" s="9" t="s">
        <v>169</v>
      </c>
      <c r="C240" s="17">
        <v>0</v>
      </c>
      <c r="D240" s="17">
        <v>0</v>
      </c>
      <c r="E240" s="17">
        <v>0.175925</v>
      </c>
      <c r="F240" s="17">
        <v>0.19233500000000001</v>
      </c>
      <c r="G240" s="17">
        <v>0.19619</v>
      </c>
      <c r="H240" s="17">
        <v>0.191639</v>
      </c>
      <c r="I240" s="17">
        <v>0.202847</v>
      </c>
      <c r="J240" s="17">
        <v>0.20291899999999999</v>
      </c>
      <c r="K240" s="17">
        <v>0.202851</v>
      </c>
      <c r="L240" s="17">
        <v>0.20430100000000001</v>
      </c>
      <c r="M240" s="17">
        <v>0.21177099999999999</v>
      </c>
      <c r="N240" s="17">
        <v>0.22270699999999999</v>
      </c>
      <c r="O240" s="17">
        <v>0.23636099999999999</v>
      </c>
      <c r="P240" s="17">
        <v>0.25059900000000002</v>
      </c>
      <c r="Q240" s="17">
        <v>0.26277</v>
      </c>
      <c r="R240" s="17">
        <v>0.27468599999999999</v>
      </c>
      <c r="S240" s="17">
        <v>0.28667599999999999</v>
      </c>
      <c r="T240" s="17">
        <v>0.297786</v>
      </c>
      <c r="U240" s="17">
        <v>0.31031500000000001</v>
      </c>
      <c r="V240" s="17">
        <v>0.32427600000000001</v>
      </c>
      <c r="W240" s="17">
        <v>0.339536</v>
      </c>
      <c r="X240" s="17">
        <v>0.35361999999999999</v>
      </c>
      <c r="Y240" s="17">
        <v>0.367226</v>
      </c>
      <c r="Z240" s="17">
        <v>0.38317200000000001</v>
      </c>
      <c r="AA240" s="17">
        <v>0.40283200000000002</v>
      </c>
      <c r="AB240" s="17">
        <v>0.42303200000000002</v>
      </c>
      <c r="AC240" s="17">
        <v>0.441913</v>
      </c>
      <c r="AD240" s="17">
        <v>0.46191500000000002</v>
      </c>
      <c r="AE240" s="17">
        <v>0.48123300000000002</v>
      </c>
      <c r="AF240" s="17">
        <v>0.50023799999999996</v>
      </c>
      <c r="AG240" s="17">
        <v>0.51998200000000006</v>
      </c>
      <c r="AH240" s="17">
        <v>0.54433299999999996</v>
      </c>
      <c r="AI240" s="17">
        <v>0.56681599999999999</v>
      </c>
      <c r="AJ240" s="17">
        <v>0.58525499999999997</v>
      </c>
      <c r="AK240" s="17">
        <v>0.60899499999999995</v>
      </c>
      <c r="AL240" s="7" t="s">
        <v>35</v>
      </c>
    </row>
    <row r="241" spans="1:38" ht="15" customHeight="1" x14ac:dyDescent="0.25">
      <c r="A241" s="46" t="s">
        <v>168</v>
      </c>
      <c r="B241" s="9" t="s">
        <v>167</v>
      </c>
      <c r="C241" s="17">
        <v>0</v>
      </c>
      <c r="D241" s="17">
        <v>0</v>
      </c>
      <c r="E241" s="17">
        <v>0.26507799999999998</v>
      </c>
      <c r="F241" s="17">
        <v>0.28980499999999998</v>
      </c>
      <c r="G241" s="17">
        <v>0.29561399999999999</v>
      </c>
      <c r="H241" s="17">
        <v>0.28875499999999998</v>
      </c>
      <c r="I241" s="17">
        <v>0.30564400000000003</v>
      </c>
      <c r="J241" s="17">
        <v>0.305753</v>
      </c>
      <c r="K241" s="17">
        <v>0.30564999999999998</v>
      </c>
      <c r="L241" s="17">
        <v>0.307834</v>
      </c>
      <c r="M241" s="17">
        <v>0.31908999999999998</v>
      </c>
      <c r="N241" s="17">
        <v>0.33556799999999998</v>
      </c>
      <c r="O241" s="17">
        <v>0.35614099999999999</v>
      </c>
      <c r="P241" s="17">
        <v>0.37759500000000001</v>
      </c>
      <c r="Q241" s="17">
        <v>0.39593299999999998</v>
      </c>
      <c r="R241" s="17">
        <v>0.41388900000000001</v>
      </c>
      <c r="S241" s="17">
        <v>0.431954</v>
      </c>
      <c r="T241" s="17">
        <v>0.44869500000000001</v>
      </c>
      <c r="U241" s="17">
        <v>0.46757399999999999</v>
      </c>
      <c r="V241" s="17">
        <v>0.48860799999999999</v>
      </c>
      <c r="W241" s="17">
        <v>0.51160300000000003</v>
      </c>
      <c r="X241" s="17">
        <v>0.53282300000000005</v>
      </c>
      <c r="Y241" s="17">
        <v>0.55332499999999996</v>
      </c>
      <c r="Z241" s="17">
        <v>0.57735099999999995</v>
      </c>
      <c r="AA241" s="17">
        <v>0.60697500000000004</v>
      </c>
      <c r="AB241" s="17">
        <v>0.63741099999999995</v>
      </c>
      <c r="AC241" s="17">
        <v>0.66586000000000001</v>
      </c>
      <c r="AD241" s="17">
        <v>0.69599900000000003</v>
      </c>
      <c r="AE241" s="17">
        <v>0.72510699999999995</v>
      </c>
      <c r="AF241" s="17">
        <v>0.75374300000000005</v>
      </c>
      <c r="AG241" s="17">
        <v>0.78349199999999997</v>
      </c>
      <c r="AH241" s="17">
        <v>0.82018400000000002</v>
      </c>
      <c r="AI241" s="17">
        <v>0.85406000000000004</v>
      </c>
      <c r="AJ241" s="17">
        <v>0.88184300000000004</v>
      </c>
      <c r="AK241" s="17">
        <v>0.91761400000000004</v>
      </c>
      <c r="AL241" s="7" t="s">
        <v>35</v>
      </c>
    </row>
    <row r="242" spans="1:38" ht="15" customHeight="1" x14ac:dyDescent="0.25">
      <c r="A242" s="46" t="s">
        <v>166</v>
      </c>
      <c r="B242" s="9" t="s">
        <v>165</v>
      </c>
      <c r="C242" s="17">
        <v>234.82934599999999</v>
      </c>
      <c r="D242" s="17">
        <v>214.76387</v>
      </c>
      <c r="E242" s="17">
        <v>228.64378400000001</v>
      </c>
      <c r="F242" s="17">
        <v>242.69101000000001</v>
      </c>
      <c r="G242" s="17">
        <v>240.34520000000001</v>
      </c>
      <c r="H242" s="17">
        <v>227.931229</v>
      </c>
      <c r="I242" s="17">
        <v>234.23516799999999</v>
      </c>
      <c r="J242" s="17">
        <v>227.493652</v>
      </c>
      <c r="K242" s="17">
        <v>220.79342700000001</v>
      </c>
      <c r="L242" s="17">
        <v>215.89415</v>
      </c>
      <c r="M242" s="17">
        <v>217.270172</v>
      </c>
      <c r="N242" s="17">
        <v>221.835678</v>
      </c>
      <c r="O242" s="17">
        <v>228.57827800000001</v>
      </c>
      <c r="P242" s="17">
        <v>235.289368</v>
      </c>
      <c r="Q242" s="17">
        <v>239.53035</v>
      </c>
      <c r="R242" s="17">
        <v>243.100143</v>
      </c>
      <c r="S242" s="17">
        <v>246.321259</v>
      </c>
      <c r="T242" s="17">
        <v>248.415222</v>
      </c>
      <c r="U242" s="17">
        <v>251.32745399999999</v>
      </c>
      <c r="V242" s="17">
        <v>254.98443599999999</v>
      </c>
      <c r="W242" s="17">
        <v>259.20782500000001</v>
      </c>
      <c r="X242" s="17">
        <v>262.096405</v>
      </c>
      <c r="Y242" s="17">
        <v>264.25396699999999</v>
      </c>
      <c r="Z242" s="17">
        <v>267.697205</v>
      </c>
      <c r="AA242" s="17">
        <v>273.23584</v>
      </c>
      <c r="AB242" s="17">
        <v>278.57931500000001</v>
      </c>
      <c r="AC242" s="17">
        <v>282.53692599999999</v>
      </c>
      <c r="AD242" s="17">
        <v>286.72375499999998</v>
      </c>
      <c r="AE242" s="17">
        <v>290.01443499999999</v>
      </c>
      <c r="AF242" s="17">
        <v>292.68725599999999</v>
      </c>
      <c r="AG242" s="17">
        <v>295.377747</v>
      </c>
      <c r="AH242" s="17">
        <v>300.20471199999997</v>
      </c>
      <c r="AI242" s="17">
        <v>303.49908399999998</v>
      </c>
      <c r="AJ242" s="17">
        <v>304.24481200000002</v>
      </c>
      <c r="AK242" s="17">
        <v>307.36508199999997</v>
      </c>
      <c r="AL242" s="7">
        <v>1.0923E-2</v>
      </c>
    </row>
    <row r="243" spans="1:38" ht="15" customHeight="1" x14ac:dyDescent="0.25">
      <c r="A243" s="46" t="s">
        <v>164</v>
      </c>
      <c r="B243" s="6" t="s">
        <v>163</v>
      </c>
      <c r="C243" s="19">
        <v>605.34313999999995</v>
      </c>
      <c r="D243" s="19">
        <v>583.15551800000003</v>
      </c>
      <c r="E243" s="19">
        <v>635.45159899999999</v>
      </c>
      <c r="F243" s="19">
        <v>673.65759300000002</v>
      </c>
      <c r="G243" s="19">
        <v>682.15332000000001</v>
      </c>
      <c r="H243" s="19">
        <v>665.998108</v>
      </c>
      <c r="I243" s="19">
        <v>691.90863000000002</v>
      </c>
      <c r="J243" s="19">
        <v>694.82281499999999</v>
      </c>
      <c r="K243" s="19">
        <v>677.05865500000004</v>
      </c>
      <c r="L243" s="19">
        <v>669.77355999999997</v>
      </c>
      <c r="M243" s="19">
        <v>676.65203899999995</v>
      </c>
      <c r="N243" s="19">
        <v>689.04339600000003</v>
      </c>
      <c r="O243" s="19">
        <v>707.25097700000003</v>
      </c>
      <c r="P243" s="19">
        <v>724.44354199999998</v>
      </c>
      <c r="Q243" s="19">
        <v>737.47979699999996</v>
      </c>
      <c r="R243" s="19">
        <v>748.61852999999996</v>
      </c>
      <c r="S243" s="19">
        <v>757.03125</v>
      </c>
      <c r="T243" s="19">
        <v>763.05682400000001</v>
      </c>
      <c r="U243" s="19">
        <v>772.64679000000001</v>
      </c>
      <c r="V243" s="19">
        <v>783.65405299999998</v>
      </c>
      <c r="W243" s="19">
        <v>796.16619900000001</v>
      </c>
      <c r="X243" s="19">
        <v>805.70788600000003</v>
      </c>
      <c r="Y243" s="19">
        <v>815.38330099999996</v>
      </c>
      <c r="Z243" s="19">
        <v>828.26879899999994</v>
      </c>
      <c r="AA243" s="19">
        <v>844.46063200000003</v>
      </c>
      <c r="AB243" s="19">
        <v>860.890625</v>
      </c>
      <c r="AC243" s="19">
        <v>873.76580799999999</v>
      </c>
      <c r="AD243" s="19">
        <v>888.37542699999995</v>
      </c>
      <c r="AE243" s="19">
        <v>901.96545400000002</v>
      </c>
      <c r="AF243" s="19">
        <v>914.30004899999994</v>
      </c>
      <c r="AG243" s="19">
        <v>926.21783400000004</v>
      </c>
      <c r="AH243" s="19">
        <v>941.77752699999996</v>
      </c>
      <c r="AI243" s="19">
        <v>951.14446999999996</v>
      </c>
      <c r="AJ243" s="19">
        <v>959.24121100000002</v>
      </c>
      <c r="AK243" s="19">
        <v>972.18768299999999</v>
      </c>
      <c r="AL243" s="4">
        <v>1.5608E-2</v>
      </c>
    </row>
    <row r="247" spans="1:38" ht="15" customHeight="1" x14ac:dyDescent="0.25">
      <c r="B247" s="6" t="s">
        <v>162</v>
      </c>
    </row>
    <row r="248" spans="1:38" ht="15" customHeight="1" x14ac:dyDescent="0.25">
      <c r="A248" s="46" t="s">
        <v>161</v>
      </c>
      <c r="B248" s="9" t="s">
        <v>160</v>
      </c>
      <c r="C248" s="18">
        <v>1696.0361330000001</v>
      </c>
      <c r="D248" s="18">
        <v>1745.112793</v>
      </c>
      <c r="E248" s="18">
        <v>1751.9392089999999</v>
      </c>
      <c r="F248" s="18">
        <v>1750.2620850000001</v>
      </c>
      <c r="G248" s="18">
        <v>1769.8360600000001</v>
      </c>
      <c r="H248" s="18">
        <v>1778.3302000000001</v>
      </c>
      <c r="I248" s="18">
        <v>1765.9628909999999</v>
      </c>
      <c r="J248" s="18">
        <v>1781.709595</v>
      </c>
      <c r="K248" s="18">
        <v>1840.7220460000001</v>
      </c>
      <c r="L248" s="18">
        <v>1879.0924070000001</v>
      </c>
      <c r="M248" s="18">
        <v>1903.213013</v>
      </c>
      <c r="N248" s="18">
        <v>1919.2921140000001</v>
      </c>
      <c r="O248" s="18">
        <v>1922.162231</v>
      </c>
      <c r="P248" s="18">
        <v>1935.2856449999999</v>
      </c>
      <c r="Q248" s="18">
        <v>1944.7076420000001</v>
      </c>
      <c r="R248" s="18">
        <v>1951.7261960000001</v>
      </c>
      <c r="S248" s="18">
        <v>1967.595947</v>
      </c>
      <c r="T248" s="18">
        <v>1969.6678469999999</v>
      </c>
      <c r="U248" s="18">
        <v>1980.4194339999999</v>
      </c>
      <c r="V248" s="18">
        <v>1983.572754</v>
      </c>
      <c r="W248" s="18">
        <v>2007.743164</v>
      </c>
      <c r="X248" s="18">
        <v>2016.024048</v>
      </c>
      <c r="Y248" s="18">
        <v>2037.8548579999999</v>
      </c>
      <c r="Z248" s="18">
        <v>2045.321655</v>
      </c>
      <c r="AA248" s="18">
        <v>2061.1362300000001</v>
      </c>
      <c r="AB248" s="18">
        <v>2079.1435550000001</v>
      </c>
      <c r="AC248" s="18">
        <v>2091.4558109999998</v>
      </c>
      <c r="AD248" s="18">
        <v>2108.3608399999998</v>
      </c>
      <c r="AE248" s="18">
        <v>2125.2871089999999</v>
      </c>
      <c r="AF248" s="18">
        <v>2139.2902829999998</v>
      </c>
      <c r="AG248" s="18">
        <v>2152.9909670000002</v>
      </c>
      <c r="AH248" s="18">
        <v>2168.2299800000001</v>
      </c>
      <c r="AI248" s="18">
        <v>2182.40625</v>
      </c>
      <c r="AJ248" s="18">
        <v>2207.8190920000002</v>
      </c>
      <c r="AK248" s="18">
        <v>2224.8930660000001</v>
      </c>
      <c r="AL248" s="7">
        <v>7.3870000000000003E-3</v>
      </c>
    </row>
    <row r="249" spans="1:38" ht="15" customHeight="1" x14ac:dyDescent="0.25">
      <c r="A249" s="46" t="s">
        <v>159</v>
      </c>
      <c r="B249" s="9" t="s">
        <v>150</v>
      </c>
      <c r="C249" s="17">
        <v>3.4551069999999999</v>
      </c>
      <c r="D249" s="17">
        <v>3.4810690000000002</v>
      </c>
      <c r="E249" s="17">
        <v>3.507225</v>
      </c>
      <c r="F249" s="17">
        <v>3.533579</v>
      </c>
      <c r="G249" s="17">
        <v>3.56013</v>
      </c>
      <c r="H249" s="17">
        <v>3.586881</v>
      </c>
      <c r="I249" s="17">
        <v>3.6138319999999999</v>
      </c>
      <c r="J249" s="17">
        <v>3.6409859999999998</v>
      </c>
      <c r="K249" s="17">
        <v>3.6683439999999998</v>
      </c>
      <c r="L249" s="17">
        <v>3.6959089999999999</v>
      </c>
      <c r="M249" s="17">
        <v>3.7236790000000002</v>
      </c>
      <c r="N249" s="17">
        <v>3.7516590000000001</v>
      </c>
      <c r="O249" s="17">
        <v>3.779849</v>
      </c>
      <c r="P249" s="17">
        <v>3.8082509999999998</v>
      </c>
      <c r="Q249" s="17">
        <v>3.836865</v>
      </c>
      <c r="R249" s="17">
        <v>3.8656959999999998</v>
      </c>
      <c r="S249" s="17">
        <v>3.8947419999999999</v>
      </c>
      <c r="T249" s="17">
        <v>3.9240080000000002</v>
      </c>
      <c r="U249" s="17">
        <v>3.9534919999999998</v>
      </c>
      <c r="V249" s="17">
        <v>3.9831979999999998</v>
      </c>
      <c r="W249" s="17">
        <v>4.013128</v>
      </c>
      <c r="X249" s="17">
        <v>4.0432829999999997</v>
      </c>
      <c r="Y249" s="17">
        <v>4.073664</v>
      </c>
      <c r="Z249" s="17">
        <v>4.1042730000000001</v>
      </c>
      <c r="AA249" s="17">
        <v>4.1351129999999996</v>
      </c>
      <c r="AB249" s="17">
        <v>4.1661840000000003</v>
      </c>
      <c r="AC249" s="17">
        <v>4.1974879999999999</v>
      </c>
      <c r="AD249" s="17">
        <v>4.2290279999999996</v>
      </c>
      <c r="AE249" s="17">
        <v>4.2608050000000004</v>
      </c>
      <c r="AF249" s="17">
        <v>4.2928199999999999</v>
      </c>
      <c r="AG249" s="17">
        <v>4.3250770000000003</v>
      </c>
      <c r="AH249" s="17">
        <v>4.3575749999999998</v>
      </c>
      <c r="AI249" s="17">
        <v>4.3903179999999997</v>
      </c>
      <c r="AJ249" s="17">
        <v>4.4233060000000002</v>
      </c>
      <c r="AK249" s="17">
        <v>4.4565429999999999</v>
      </c>
      <c r="AL249" s="7">
        <v>7.5139999999999998E-3</v>
      </c>
    </row>
    <row r="250" spans="1:38" ht="15" customHeight="1" x14ac:dyDescent="0.25">
      <c r="B250" s="6" t="s">
        <v>138</v>
      </c>
    </row>
    <row r="251" spans="1:38" ht="15" customHeight="1" x14ac:dyDescent="0.25">
      <c r="A251" s="46" t="s">
        <v>158</v>
      </c>
      <c r="B251" s="9" t="s">
        <v>136</v>
      </c>
      <c r="C251" s="17">
        <v>490.87795999999997</v>
      </c>
      <c r="D251" s="17">
        <v>500.77871699999997</v>
      </c>
      <c r="E251" s="17">
        <v>497.92022700000001</v>
      </c>
      <c r="F251" s="17">
        <v>492.14855999999997</v>
      </c>
      <c r="G251" s="17">
        <v>491.82663000000002</v>
      </c>
      <c r="H251" s="17">
        <v>487.876801</v>
      </c>
      <c r="I251" s="17">
        <v>476.62115499999999</v>
      </c>
      <c r="J251" s="17">
        <v>471.40301499999998</v>
      </c>
      <c r="K251" s="17">
        <v>475.74230999999997</v>
      </c>
      <c r="L251" s="17">
        <v>472.73596199999997</v>
      </c>
      <c r="M251" s="17">
        <v>464.40646400000003</v>
      </c>
      <c r="N251" s="17">
        <v>454.23187300000001</v>
      </c>
      <c r="O251" s="17">
        <v>441.20214800000002</v>
      </c>
      <c r="P251" s="17">
        <v>430.81314099999997</v>
      </c>
      <c r="Q251" s="17">
        <v>419.83627300000001</v>
      </c>
      <c r="R251" s="17">
        <v>408.61239599999999</v>
      </c>
      <c r="S251" s="17">
        <v>399.48043799999999</v>
      </c>
      <c r="T251" s="17">
        <v>387.810608</v>
      </c>
      <c r="U251" s="17">
        <v>378.13848899999999</v>
      </c>
      <c r="V251" s="17">
        <v>367.28982500000001</v>
      </c>
      <c r="W251" s="17">
        <v>360.52542099999999</v>
      </c>
      <c r="X251" s="17">
        <v>351.06735200000003</v>
      </c>
      <c r="Y251" s="17">
        <v>344.13986199999999</v>
      </c>
      <c r="Z251" s="17">
        <v>334.95800800000001</v>
      </c>
      <c r="AA251" s="17">
        <v>327.34258999999997</v>
      </c>
      <c r="AB251" s="17">
        <v>320.21911599999999</v>
      </c>
      <c r="AC251" s="17">
        <v>312.37664799999999</v>
      </c>
      <c r="AD251" s="17">
        <v>305.38082900000001</v>
      </c>
      <c r="AE251" s="17">
        <v>298.52551299999999</v>
      </c>
      <c r="AF251" s="17">
        <v>291.40744000000001</v>
      </c>
      <c r="AG251" s="17">
        <v>284.40689099999997</v>
      </c>
      <c r="AH251" s="17">
        <v>277.76034499999997</v>
      </c>
      <c r="AI251" s="17">
        <v>271.12374899999998</v>
      </c>
      <c r="AJ251" s="17">
        <v>265.98822000000001</v>
      </c>
      <c r="AK251" s="17">
        <v>259.94116200000002</v>
      </c>
      <c r="AL251" s="7">
        <v>-1.9674000000000001E-2</v>
      </c>
    </row>
    <row r="252" spans="1:38" ht="15" customHeight="1" x14ac:dyDescent="0.25">
      <c r="A252" s="46" t="s">
        <v>157</v>
      </c>
      <c r="B252" s="9" t="s">
        <v>134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v>0</v>
      </c>
      <c r="X252" s="17">
        <v>0</v>
      </c>
      <c r="Y252" s="17">
        <v>0</v>
      </c>
      <c r="Z252" s="17">
        <v>0</v>
      </c>
      <c r="AA252" s="17">
        <v>0</v>
      </c>
      <c r="AB252" s="17">
        <v>0</v>
      </c>
      <c r="AC252" s="17">
        <v>0</v>
      </c>
      <c r="AD252" s="17">
        <v>0</v>
      </c>
      <c r="AE252" s="17">
        <v>0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  <c r="AL252" s="7" t="s">
        <v>35</v>
      </c>
    </row>
    <row r="253" spans="1:38" ht="15" customHeight="1" x14ac:dyDescent="0.25">
      <c r="A253" s="46" t="s">
        <v>156</v>
      </c>
      <c r="B253" s="9" t="s">
        <v>132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  <c r="AE253" s="17">
        <v>0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7" t="s">
        <v>35</v>
      </c>
    </row>
    <row r="254" spans="1:38" ht="15" customHeight="1" x14ac:dyDescent="0.25">
      <c r="A254" s="46" t="s">
        <v>155</v>
      </c>
      <c r="B254" s="9" t="s">
        <v>130</v>
      </c>
      <c r="C254" s="17">
        <v>0</v>
      </c>
      <c r="D254" s="17">
        <v>0.53649599999999997</v>
      </c>
      <c r="E254" s="17">
        <v>1.602589</v>
      </c>
      <c r="F254" s="17">
        <v>3.174261</v>
      </c>
      <c r="G254" s="17">
        <v>5.3002390000000004</v>
      </c>
      <c r="H254" s="17">
        <v>7.9105730000000003</v>
      </c>
      <c r="I254" s="17">
        <v>12.046485000000001</v>
      </c>
      <c r="J254" s="17">
        <v>17.945004000000001</v>
      </c>
      <c r="K254" s="17">
        <v>26.043206999999999</v>
      </c>
      <c r="L254" s="17">
        <v>35.689109999999999</v>
      </c>
      <c r="M254" s="17">
        <v>46.704436999999999</v>
      </c>
      <c r="N254" s="17">
        <v>57.353026999999997</v>
      </c>
      <c r="O254" s="17">
        <v>67.326744000000005</v>
      </c>
      <c r="P254" s="17">
        <v>77.369147999999996</v>
      </c>
      <c r="Q254" s="17">
        <v>87.011764999999997</v>
      </c>
      <c r="R254" s="17">
        <v>96.271193999999994</v>
      </c>
      <c r="S254" s="17">
        <v>105.712349</v>
      </c>
      <c r="T254" s="17">
        <v>114.142563</v>
      </c>
      <c r="U254" s="17">
        <v>122.790657</v>
      </c>
      <c r="V254" s="17">
        <v>130.69511399999999</v>
      </c>
      <c r="W254" s="17">
        <v>139.768372</v>
      </c>
      <c r="X254" s="17">
        <v>147.54331999999999</v>
      </c>
      <c r="Y254" s="17">
        <v>156.11120600000001</v>
      </c>
      <c r="Z254" s="17">
        <v>163.38149999999999</v>
      </c>
      <c r="AA254" s="17">
        <v>171.10484299999999</v>
      </c>
      <c r="AB254" s="17">
        <v>178.83315999999999</v>
      </c>
      <c r="AC254" s="17">
        <v>185.887024</v>
      </c>
      <c r="AD254" s="17">
        <v>193.164154</v>
      </c>
      <c r="AE254" s="17">
        <v>200.27389500000001</v>
      </c>
      <c r="AF254" s="17">
        <v>206.93398999999999</v>
      </c>
      <c r="AG254" s="17">
        <v>213.38566599999999</v>
      </c>
      <c r="AH254" s="17">
        <v>219.81680299999999</v>
      </c>
      <c r="AI254" s="17">
        <v>225.97155799999999</v>
      </c>
      <c r="AJ254" s="17">
        <v>233.14494300000001</v>
      </c>
      <c r="AK254" s="17">
        <v>239.30067399999999</v>
      </c>
      <c r="AL254" s="7">
        <v>0.20305100000000001</v>
      </c>
    </row>
    <row r="256" spans="1:38" ht="15" customHeight="1" x14ac:dyDescent="0.25">
      <c r="B256" s="6" t="s">
        <v>154</v>
      </c>
    </row>
    <row r="257" spans="1:38" ht="15" customHeight="1" x14ac:dyDescent="0.25">
      <c r="A257" s="46" t="s">
        <v>153</v>
      </c>
      <c r="B257" s="9" t="s">
        <v>152</v>
      </c>
      <c r="C257" s="18">
        <v>452.48870799999997</v>
      </c>
      <c r="D257" s="18">
        <v>445.68429600000002</v>
      </c>
      <c r="E257" s="18">
        <v>440.214539</v>
      </c>
      <c r="F257" s="18">
        <v>444.72119099999998</v>
      </c>
      <c r="G257" s="18">
        <v>428.48785400000003</v>
      </c>
      <c r="H257" s="18">
        <v>417.89093000000003</v>
      </c>
      <c r="I257" s="18">
        <v>409.49151599999999</v>
      </c>
      <c r="J257" s="18">
        <v>400.65649400000001</v>
      </c>
      <c r="K257" s="18">
        <v>392.08178700000002</v>
      </c>
      <c r="L257" s="18">
        <v>382.86346400000002</v>
      </c>
      <c r="M257" s="18">
        <v>374.290955</v>
      </c>
      <c r="N257" s="18">
        <v>365.159943</v>
      </c>
      <c r="O257" s="18">
        <v>355.44424400000003</v>
      </c>
      <c r="P257" s="18">
        <v>345.67974900000002</v>
      </c>
      <c r="Q257" s="18">
        <v>336.25408900000002</v>
      </c>
      <c r="R257" s="18">
        <v>331.79992700000003</v>
      </c>
      <c r="S257" s="18">
        <v>327.24359099999998</v>
      </c>
      <c r="T257" s="18">
        <v>322.77612299999998</v>
      </c>
      <c r="U257" s="18">
        <v>318.25079299999999</v>
      </c>
      <c r="V257" s="18">
        <v>313.77450599999997</v>
      </c>
      <c r="W257" s="18">
        <v>309.564911</v>
      </c>
      <c r="X257" s="18">
        <v>305.15698200000003</v>
      </c>
      <c r="Y257" s="18">
        <v>300.79321299999998</v>
      </c>
      <c r="Z257" s="18">
        <v>296.16323899999998</v>
      </c>
      <c r="AA257" s="18">
        <v>291.91317700000002</v>
      </c>
      <c r="AB257" s="18">
        <v>290.47610500000002</v>
      </c>
      <c r="AC257" s="18">
        <v>288.84375</v>
      </c>
      <c r="AD257" s="18">
        <v>287.33187900000001</v>
      </c>
      <c r="AE257" s="18">
        <v>285.85742199999999</v>
      </c>
      <c r="AF257" s="18">
        <v>283.99108899999999</v>
      </c>
      <c r="AG257" s="18">
        <v>282.290527</v>
      </c>
      <c r="AH257" s="18">
        <v>280.84652699999998</v>
      </c>
      <c r="AI257" s="18">
        <v>279.27230800000001</v>
      </c>
      <c r="AJ257" s="18">
        <v>277.50775099999998</v>
      </c>
      <c r="AK257" s="18">
        <v>275.84448200000003</v>
      </c>
      <c r="AL257" s="7">
        <v>-1.4433E-2</v>
      </c>
    </row>
    <row r="258" spans="1:38" ht="15" customHeight="1" x14ac:dyDescent="0.25">
      <c r="A258" s="46" t="s">
        <v>151</v>
      </c>
      <c r="B258" s="9" t="s">
        <v>150</v>
      </c>
      <c r="C258" s="17">
        <v>4.9418049999999996</v>
      </c>
      <c r="D258" s="17">
        <v>4.987832</v>
      </c>
      <c r="E258" s="17">
        <v>5.0342880000000001</v>
      </c>
      <c r="F258" s="17">
        <v>5.0811760000000001</v>
      </c>
      <c r="G258" s="17">
        <v>5.128501</v>
      </c>
      <c r="H258" s="17">
        <v>5.1762680000000003</v>
      </c>
      <c r="I258" s="17">
        <v>5.2244780000000004</v>
      </c>
      <c r="J258" s="17">
        <v>5.2731389999999996</v>
      </c>
      <c r="K258" s="17">
        <v>5.3222509999999996</v>
      </c>
      <c r="L258" s="17">
        <v>5.3718219999999999</v>
      </c>
      <c r="M258" s="17">
        <v>5.4218539999999997</v>
      </c>
      <c r="N258" s="17">
        <v>5.472353</v>
      </c>
      <c r="O258" s="17">
        <v>5.5233210000000001</v>
      </c>
      <c r="P258" s="17">
        <v>5.5747640000000001</v>
      </c>
      <c r="Q258" s="17">
        <v>5.6266870000000004</v>
      </c>
      <c r="R258" s="17">
        <v>5.6790919999999998</v>
      </c>
      <c r="S258" s="17">
        <v>5.7319870000000002</v>
      </c>
      <c r="T258" s="17">
        <v>5.785374</v>
      </c>
      <c r="U258" s="17">
        <v>5.8392580000000001</v>
      </c>
      <c r="V258" s="17">
        <v>5.893643</v>
      </c>
      <c r="W258" s="17">
        <v>5.9485359999999998</v>
      </c>
      <c r="X258" s="17">
        <v>6.0039389999999999</v>
      </c>
      <c r="Y258" s="17">
        <v>6.0598590000000003</v>
      </c>
      <c r="Z258" s="17">
        <v>6.1162999999999998</v>
      </c>
      <c r="AA258" s="17">
        <v>6.1732649999999998</v>
      </c>
      <c r="AB258" s="17">
        <v>6.2307620000000004</v>
      </c>
      <c r="AC258" s="17">
        <v>6.2887950000000004</v>
      </c>
      <c r="AD258" s="17">
        <v>6.3473680000000003</v>
      </c>
      <c r="AE258" s="17">
        <v>6.4064860000000001</v>
      </c>
      <c r="AF258" s="17">
        <v>6.4661549999999997</v>
      </c>
      <c r="AG258" s="17">
        <v>6.5263790000000004</v>
      </c>
      <c r="AH258" s="17">
        <v>6.5871649999999997</v>
      </c>
      <c r="AI258" s="17">
        <v>6.648517</v>
      </c>
      <c r="AJ258" s="17">
        <v>6.7104400000000002</v>
      </c>
      <c r="AK258" s="17">
        <v>6.772939</v>
      </c>
      <c r="AL258" s="7">
        <v>9.3139999999999994E-3</v>
      </c>
    </row>
    <row r="259" spans="1:38" ht="15" customHeight="1" x14ac:dyDescent="0.25">
      <c r="B259" s="6" t="s">
        <v>138</v>
      </c>
    </row>
    <row r="260" spans="1:38" ht="15" customHeight="1" x14ac:dyDescent="0.25">
      <c r="A260" s="46" t="s">
        <v>149</v>
      </c>
      <c r="B260" s="9" t="s">
        <v>136</v>
      </c>
      <c r="C260" s="17">
        <v>88.966660000000005</v>
      </c>
      <c r="D260" s="17">
        <v>86.844154000000003</v>
      </c>
      <c r="E260" s="17">
        <v>85.008987000000005</v>
      </c>
      <c r="F260" s="17">
        <v>85.120079000000004</v>
      </c>
      <c r="G260" s="17">
        <v>81.287284999999997</v>
      </c>
      <c r="H260" s="17">
        <v>78.569946000000002</v>
      </c>
      <c r="I260" s="17">
        <v>76.303321999999994</v>
      </c>
      <c r="J260" s="17">
        <v>73.99015</v>
      </c>
      <c r="K260" s="17">
        <v>71.758865</v>
      </c>
      <c r="L260" s="17">
        <v>69.444457999999997</v>
      </c>
      <c r="M260" s="17">
        <v>67.279724000000002</v>
      </c>
      <c r="N260" s="17">
        <v>65.049751000000001</v>
      </c>
      <c r="O260" s="17">
        <v>62.750908000000003</v>
      </c>
      <c r="P260" s="17">
        <v>60.479407999999999</v>
      </c>
      <c r="Q260" s="17">
        <v>58.303310000000003</v>
      </c>
      <c r="R260" s="17">
        <v>57.016373000000002</v>
      </c>
      <c r="S260" s="17">
        <v>55.730018999999999</v>
      </c>
      <c r="T260" s="17">
        <v>54.477558000000002</v>
      </c>
      <c r="U260" s="17">
        <v>53.232951999999997</v>
      </c>
      <c r="V260" s="17">
        <v>52.013961999999999</v>
      </c>
      <c r="W260" s="17">
        <v>50.854377999999997</v>
      </c>
      <c r="X260" s="17">
        <v>49.680354999999999</v>
      </c>
      <c r="Y260" s="17">
        <v>48.532310000000003</v>
      </c>
      <c r="Z260" s="17">
        <v>47.359378999999997</v>
      </c>
      <c r="AA260" s="17">
        <v>46.262191999999999</v>
      </c>
      <c r="AB260" s="17">
        <v>45.609656999999999</v>
      </c>
      <c r="AC260" s="17">
        <v>44.934829999999998</v>
      </c>
      <c r="AD260" s="17">
        <v>44.287143999999998</v>
      </c>
      <c r="AE260" s="17">
        <v>43.653305000000003</v>
      </c>
      <c r="AF260" s="17">
        <v>42.968097999999998</v>
      </c>
      <c r="AG260" s="17">
        <v>42.316657999999997</v>
      </c>
      <c r="AH260" s="17">
        <v>41.711692999999997</v>
      </c>
      <c r="AI260" s="17">
        <v>41.095123000000001</v>
      </c>
      <c r="AJ260" s="17">
        <v>40.458632999999999</v>
      </c>
      <c r="AK260" s="17">
        <v>39.845016000000001</v>
      </c>
      <c r="AL260" s="7">
        <v>-2.3333E-2</v>
      </c>
    </row>
    <row r="261" spans="1:38" ht="15" customHeight="1" x14ac:dyDescent="0.25">
      <c r="A261" s="46" t="s">
        <v>148</v>
      </c>
      <c r="B261" s="9" t="s">
        <v>134</v>
      </c>
      <c r="C261" s="17">
        <v>3.1396009999999999</v>
      </c>
      <c r="D261" s="17">
        <v>2.9624079999999999</v>
      </c>
      <c r="E261" s="17">
        <v>2.8062279999999999</v>
      </c>
      <c r="F261" s="17">
        <v>2.672593</v>
      </c>
      <c r="G261" s="17">
        <v>2.425637</v>
      </c>
      <c r="H261" s="17">
        <v>2.243023</v>
      </c>
      <c r="I261" s="17">
        <v>2.0827439999999999</v>
      </c>
      <c r="J261" s="17">
        <v>1.9284600000000001</v>
      </c>
      <c r="K261" s="17">
        <v>1.786</v>
      </c>
      <c r="L261" s="17">
        <v>1.6485030000000001</v>
      </c>
      <c r="M261" s="17">
        <v>1.5283370000000001</v>
      </c>
      <c r="N261" s="17">
        <v>1.4073549999999999</v>
      </c>
      <c r="O261" s="17">
        <v>1.2908189999999999</v>
      </c>
      <c r="P261" s="17">
        <v>1.180221</v>
      </c>
      <c r="Q261" s="17">
        <v>1.0724020000000001</v>
      </c>
      <c r="R261" s="17">
        <v>0.98171299999999995</v>
      </c>
      <c r="S261" s="17">
        <v>0.89576</v>
      </c>
      <c r="T261" s="17">
        <v>0.81136600000000003</v>
      </c>
      <c r="U261" s="17">
        <v>0.73189499999999996</v>
      </c>
      <c r="V261" s="17">
        <v>0.65741799999999995</v>
      </c>
      <c r="W261" s="17">
        <v>0.59435499999999997</v>
      </c>
      <c r="X261" s="17">
        <v>0.52848799999999996</v>
      </c>
      <c r="Y261" s="17">
        <v>0.457704</v>
      </c>
      <c r="Z261" s="17">
        <v>0.38488699999999998</v>
      </c>
      <c r="AA261" s="17">
        <v>0.32191599999999998</v>
      </c>
      <c r="AB261" s="17">
        <v>0.31735600000000003</v>
      </c>
      <c r="AC261" s="17">
        <v>0.31265999999999999</v>
      </c>
      <c r="AD261" s="17">
        <v>0.30815999999999999</v>
      </c>
      <c r="AE261" s="17">
        <v>0.30375799999999997</v>
      </c>
      <c r="AF261" s="17">
        <v>0.29899799999999999</v>
      </c>
      <c r="AG261" s="17">
        <v>0.29448400000000002</v>
      </c>
      <c r="AH261" s="17">
        <v>0.29029500000000003</v>
      </c>
      <c r="AI261" s="17">
        <v>0.28603400000000001</v>
      </c>
      <c r="AJ261" s="17">
        <v>0.28162900000000002</v>
      </c>
      <c r="AK261" s="17">
        <v>0.27738699999999999</v>
      </c>
      <c r="AL261" s="7">
        <v>-6.9252999999999995E-2</v>
      </c>
    </row>
    <row r="262" spans="1:38" ht="15" customHeight="1" x14ac:dyDescent="0.25">
      <c r="A262" s="46" t="s">
        <v>147</v>
      </c>
      <c r="B262" s="9" t="s">
        <v>132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7" t="s">
        <v>35</v>
      </c>
    </row>
    <row r="263" spans="1:38" ht="15" customHeight="1" x14ac:dyDescent="0.25">
      <c r="A263" s="46" t="s">
        <v>146</v>
      </c>
      <c r="B263" s="9" t="s">
        <v>130</v>
      </c>
      <c r="C263" s="17">
        <v>0.23705799999999999</v>
      </c>
      <c r="D263" s="17">
        <v>0.290989</v>
      </c>
      <c r="E263" s="17">
        <v>0.343003</v>
      </c>
      <c r="F263" s="17">
        <v>0.40262199999999998</v>
      </c>
      <c r="G263" s="17">
        <v>0.43832300000000002</v>
      </c>
      <c r="H263" s="17">
        <v>0.47447800000000001</v>
      </c>
      <c r="I263" s="17">
        <v>0.50866</v>
      </c>
      <c r="J263" s="17">
        <v>0.53874699999999998</v>
      </c>
      <c r="K263" s="17">
        <v>0.56463300000000005</v>
      </c>
      <c r="L263" s="17">
        <v>0.58653599999999995</v>
      </c>
      <c r="M263" s="17">
        <v>0.60279400000000005</v>
      </c>
      <c r="N263" s="17">
        <v>0.61803900000000001</v>
      </c>
      <c r="O263" s="17">
        <v>0.62970899999999996</v>
      </c>
      <c r="P263" s="17">
        <v>0.63899600000000001</v>
      </c>
      <c r="Q263" s="17">
        <v>0.648837</v>
      </c>
      <c r="R263" s="17">
        <v>0.66823500000000002</v>
      </c>
      <c r="S263" s="17">
        <v>0.68528</v>
      </c>
      <c r="T263" s="17">
        <v>0.70226</v>
      </c>
      <c r="U263" s="17">
        <v>0.71690799999999999</v>
      </c>
      <c r="V263" s="17">
        <v>0.729549</v>
      </c>
      <c r="W263" s="17">
        <v>0.73770100000000005</v>
      </c>
      <c r="X263" s="17">
        <v>0.74698399999999998</v>
      </c>
      <c r="Y263" s="17">
        <v>0.759293</v>
      </c>
      <c r="Z263" s="17">
        <v>0.77211399999999997</v>
      </c>
      <c r="AA263" s="17">
        <v>0.78151999999999999</v>
      </c>
      <c r="AB263" s="17">
        <v>0.77049699999999999</v>
      </c>
      <c r="AC263" s="17">
        <v>0.75909700000000002</v>
      </c>
      <c r="AD263" s="17">
        <v>0.74815500000000001</v>
      </c>
      <c r="AE263" s="17">
        <v>0.73744799999999999</v>
      </c>
      <c r="AF263" s="17">
        <v>0.72587199999999996</v>
      </c>
      <c r="AG263" s="17">
        <v>0.71486700000000003</v>
      </c>
      <c r="AH263" s="17">
        <v>0.70464700000000002</v>
      </c>
      <c r="AI263" s="17">
        <v>0.69423199999999996</v>
      </c>
      <c r="AJ263" s="17">
        <v>0.68347899999999995</v>
      </c>
      <c r="AK263" s="17">
        <v>0.67311299999999996</v>
      </c>
      <c r="AL263" s="7">
        <v>2.5739000000000001E-2</v>
      </c>
    </row>
    <row r="265" spans="1:38" ht="15" customHeight="1" x14ac:dyDescent="0.25">
      <c r="B265" s="6" t="s">
        <v>145</v>
      </c>
    </row>
    <row r="266" spans="1:38" ht="15" customHeight="1" x14ac:dyDescent="0.25">
      <c r="A266" s="46" t="s">
        <v>144</v>
      </c>
      <c r="B266" s="9" t="s">
        <v>143</v>
      </c>
      <c r="C266" s="18">
        <v>3803.8554690000001</v>
      </c>
      <c r="D266" s="18">
        <v>3963.7143550000001</v>
      </c>
      <c r="E266" s="18">
        <v>4092.80249</v>
      </c>
      <c r="F266" s="18">
        <v>4251.6328119999998</v>
      </c>
      <c r="G266" s="18">
        <v>4457.3979490000002</v>
      </c>
      <c r="H266" s="18">
        <v>4597.1401370000003</v>
      </c>
      <c r="I266" s="18">
        <v>4746.2109380000002</v>
      </c>
      <c r="J266" s="18">
        <v>4920.2426759999998</v>
      </c>
      <c r="K266" s="18">
        <v>5083.4902339999999</v>
      </c>
      <c r="L266" s="18">
        <v>5254.0756840000004</v>
      </c>
      <c r="M266" s="18">
        <v>5423.6552730000003</v>
      </c>
      <c r="N266" s="18">
        <v>5635.1914059999999</v>
      </c>
      <c r="O266" s="18">
        <v>5870.0556640000004</v>
      </c>
      <c r="P266" s="18">
        <v>6103.546875</v>
      </c>
      <c r="Q266" s="18">
        <v>6339.126953</v>
      </c>
      <c r="R266" s="18">
        <v>6567.3256840000004</v>
      </c>
      <c r="S266" s="18">
        <v>6823.1835940000001</v>
      </c>
      <c r="T266" s="18">
        <v>7067.1899409999996</v>
      </c>
      <c r="U266" s="18">
        <v>7310.591797</v>
      </c>
      <c r="V266" s="18">
        <v>7568.8945309999999</v>
      </c>
      <c r="W266" s="18">
        <v>7844.7666019999997</v>
      </c>
      <c r="X266" s="18">
        <v>8081.2568359999996</v>
      </c>
      <c r="Y266" s="18">
        <v>8358.6083980000003</v>
      </c>
      <c r="Z266" s="18">
        <v>8650.7978519999997</v>
      </c>
      <c r="AA266" s="18">
        <v>8943.4892579999996</v>
      </c>
      <c r="AB266" s="18">
        <v>9252.6816409999992</v>
      </c>
      <c r="AC266" s="18">
        <v>9566.2685550000006</v>
      </c>
      <c r="AD266" s="18">
        <v>9893.1953119999998</v>
      </c>
      <c r="AE266" s="18">
        <v>10202.287109000001</v>
      </c>
      <c r="AF266" s="18">
        <v>10523.272461</v>
      </c>
      <c r="AG266" s="18">
        <v>10851.318359000001</v>
      </c>
      <c r="AH266" s="18">
        <v>11186.884765999999</v>
      </c>
      <c r="AI266" s="18">
        <v>11520.613281</v>
      </c>
      <c r="AJ266" s="18">
        <v>11837.130859000001</v>
      </c>
      <c r="AK266" s="18">
        <v>12179.466796999999</v>
      </c>
      <c r="AL266" s="7">
        <v>3.4603000000000002E-2</v>
      </c>
    </row>
    <row r="267" spans="1:38" ht="15" customHeight="1" x14ac:dyDescent="0.25">
      <c r="A267" s="46" t="s">
        <v>142</v>
      </c>
      <c r="B267" s="9" t="s">
        <v>141</v>
      </c>
      <c r="C267" s="18">
        <v>1447.4895019999999</v>
      </c>
      <c r="D267" s="18">
        <v>1516.9105219999999</v>
      </c>
      <c r="E267" s="18">
        <v>1541.885986</v>
      </c>
      <c r="F267" s="18">
        <v>1586.7459719999999</v>
      </c>
      <c r="G267" s="18">
        <v>1659.071289</v>
      </c>
      <c r="H267" s="18">
        <v>1710.4270019999999</v>
      </c>
      <c r="I267" s="18">
        <v>1761.076294</v>
      </c>
      <c r="J267" s="18">
        <v>1814.5505370000001</v>
      </c>
      <c r="K267" s="18">
        <v>1868.0352780000001</v>
      </c>
      <c r="L267" s="18">
        <v>1918.8912350000001</v>
      </c>
      <c r="M267" s="18">
        <v>1969.343018</v>
      </c>
      <c r="N267" s="18">
        <v>2032.971558</v>
      </c>
      <c r="O267" s="18">
        <v>2114.968018</v>
      </c>
      <c r="P267" s="18">
        <v>2199.982422</v>
      </c>
      <c r="Q267" s="18">
        <v>2285.2463379999999</v>
      </c>
      <c r="R267" s="18">
        <v>2368.5502929999998</v>
      </c>
      <c r="S267" s="18">
        <v>2464.5349120000001</v>
      </c>
      <c r="T267" s="18">
        <v>2556.3666990000002</v>
      </c>
      <c r="U267" s="18">
        <v>2645.570068</v>
      </c>
      <c r="V267" s="18">
        <v>2736.9804690000001</v>
      </c>
      <c r="W267" s="18">
        <v>2837.0483399999998</v>
      </c>
      <c r="X267" s="18">
        <v>2921.6721189999998</v>
      </c>
      <c r="Y267" s="18">
        <v>3020.482422</v>
      </c>
      <c r="Z267" s="18">
        <v>3130.0603030000002</v>
      </c>
      <c r="AA267" s="18">
        <v>3238.946289</v>
      </c>
      <c r="AB267" s="18">
        <v>3347.9594729999999</v>
      </c>
      <c r="AC267" s="18">
        <v>3456.9660640000002</v>
      </c>
      <c r="AD267" s="18">
        <v>3567.5871579999998</v>
      </c>
      <c r="AE267" s="18">
        <v>3672.0002439999998</v>
      </c>
      <c r="AF267" s="18">
        <v>3779.5832519999999</v>
      </c>
      <c r="AG267" s="18">
        <v>3896.797607</v>
      </c>
      <c r="AH267" s="18">
        <v>4009.4187010000001</v>
      </c>
      <c r="AI267" s="18">
        <v>4119.7216799999997</v>
      </c>
      <c r="AJ267" s="18">
        <v>4231.9462890000004</v>
      </c>
      <c r="AK267" s="18">
        <v>4352.3393550000001</v>
      </c>
      <c r="AL267" s="7">
        <v>3.2455999999999999E-2</v>
      </c>
    </row>
    <row r="268" spans="1:38" ht="15" customHeight="1" x14ac:dyDescent="0.25">
      <c r="A268" s="46" t="s">
        <v>140</v>
      </c>
      <c r="B268" s="9" t="s">
        <v>139</v>
      </c>
      <c r="C268" s="18">
        <v>2356.3659670000002</v>
      </c>
      <c r="D268" s="18">
        <v>2446.8039549999999</v>
      </c>
      <c r="E268" s="18">
        <v>2550.9165039999998</v>
      </c>
      <c r="F268" s="18">
        <v>2664.8867190000001</v>
      </c>
      <c r="G268" s="18">
        <v>2798.3266600000002</v>
      </c>
      <c r="H268" s="18">
        <v>2886.713135</v>
      </c>
      <c r="I268" s="18">
        <v>2985.1347660000001</v>
      </c>
      <c r="J268" s="18">
        <v>3105.6921390000002</v>
      </c>
      <c r="K268" s="18">
        <v>3215.455078</v>
      </c>
      <c r="L268" s="18">
        <v>3335.1845699999999</v>
      </c>
      <c r="M268" s="18">
        <v>3454.3125</v>
      </c>
      <c r="N268" s="18">
        <v>3602.219971</v>
      </c>
      <c r="O268" s="18">
        <v>3755.0874020000001</v>
      </c>
      <c r="P268" s="18">
        <v>3903.5642090000001</v>
      </c>
      <c r="Q268" s="18">
        <v>4053.8808589999999</v>
      </c>
      <c r="R268" s="18">
        <v>4198.7753910000001</v>
      </c>
      <c r="S268" s="18">
        <v>4358.6484380000002</v>
      </c>
      <c r="T268" s="18">
        <v>4510.8232420000004</v>
      </c>
      <c r="U268" s="18">
        <v>4665.0219729999999</v>
      </c>
      <c r="V268" s="18">
        <v>4831.9140619999998</v>
      </c>
      <c r="W268" s="18">
        <v>5007.7182620000003</v>
      </c>
      <c r="X268" s="18">
        <v>5159.5844729999999</v>
      </c>
      <c r="Y268" s="18">
        <v>5338.1259769999997</v>
      </c>
      <c r="Z268" s="18">
        <v>5520.7373049999997</v>
      </c>
      <c r="AA268" s="18">
        <v>5704.5429690000001</v>
      </c>
      <c r="AB268" s="18">
        <v>5904.7216799999997</v>
      </c>
      <c r="AC268" s="18">
        <v>6109.3027339999999</v>
      </c>
      <c r="AD268" s="18">
        <v>6325.6083980000003</v>
      </c>
      <c r="AE268" s="18">
        <v>6530.2871089999999</v>
      </c>
      <c r="AF268" s="18">
        <v>6743.6889650000003</v>
      </c>
      <c r="AG268" s="18">
        <v>6954.5205079999996</v>
      </c>
      <c r="AH268" s="18">
        <v>7177.4663090000004</v>
      </c>
      <c r="AI268" s="18">
        <v>7400.8911129999997</v>
      </c>
      <c r="AJ268" s="18">
        <v>7605.1850590000004</v>
      </c>
      <c r="AK268" s="18">
        <v>7827.126953</v>
      </c>
      <c r="AL268" s="7">
        <v>3.5865000000000001E-2</v>
      </c>
    </row>
    <row r="269" spans="1:38" ht="15" customHeight="1" x14ac:dyDescent="0.25">
      <c r="B269" s="6" t="s">
        <v>138</v>
      </c>
    </row>
    <row r="270" spans="1:38" ht="15" customHeight="1" x14ac:dyDescent="0.25">
      <c r="A270" s="46" t="s">
        <v>137</v>
      </c>
      <c r="B270" s="9" t="s">
        <v>136</v>
      </c>
      <c r="C270" s="17">
        <v>364.781158</v>
      </c>
      <c r="D270" s="17">
        <v>365.12884500000001</v>
      </c>
      <c r="E270" s="17">
        <v>364.618469</v>
      </c>
      <c r="F270" s="17">
        <v>364.15652499999999</v>
      </c>
      <c r="G270" s="17">
        <v>450.164581</v>
      </c>
      <c r="H270" s="17">
        <v>301.914154</v>
      </c>
      <c r="I270" s="17">
        <v>320.63336199999998</v>
      </c>
      <c r="J270" s="17">
        <v>324.150665</v>
      </c>
      <c r="K270" s="17">
        <v>312.562164</v>
      </c>
      <c r="L270" s="17">
        <v>309.04022200000003</v>
      </c>
      <c r="M270" s="17">
        <v>318.34277300000002</v>
      </c>
      <c r="N270" s="17">
        <v>316.07708700000001</v>
      </c>
      <c r="O270" s="17">
        <v>314.28689600000001</v>
      </c>
      <c r="P270" s="17">
        <v>313.08422899999999</v>
      </c>
      <c r="Q270" s="17">
        <v>311.90188599999999</v>
      </c>
      <c r="R270" s="17">
        <v>310.44781499999999</v>
      </c>
      <c r="S270" s="17">
        <v>310.46640000000002</v>
      </c>
      <c r="T270" s="17">
        <v>309.81433099999998</v>
      </c>
      <c r="U270" s="17">
        <v>309.27362099999999</v>
      </c>
      <c r="V270" s="17">
        <v>309.60882600000002</v>
      </c>
      <c r="W270" s="17">
        <v>310.91662600000001</v>
      </c>
      <c r="X270" s="17">
        <v>312.25259399999999</v>
      </c>
      <c r="Y270" s="17">
        <v>314.65377799999999</v>
      </c>
      <c r="Z270" s="17">
        <v>316.73623700000002</v>
      </c>
      <c r="AA270" s="17">
        <v>318.729401</v>
      </c>
      <c r="AB270" s="17">
        <v>321.20471199999997</v>
      </c>
      <c r="AC270" s="17">
        <v>324.31191999999999</v>
      </c>
      <c r="AD270" s="17">
        <v>326.53616299999999</v>
      </c>
      <c r="AE270" s="17">
        <v>328.68051100000002</v>
      </c>
      <c r="AF270" s="17">
        <v>330.02181999999999</v>
      </c>
      <c r="AG270" s="17">
        <v>331.06579599999998</v>
      </c>
      <c r="AH270" s="17">
        <v>333.22967499999999</v>
      </c>
      <c r="AI270" s="17">
        <v>337.92233299999998</v>
      </c>
      <c r="AJ270" s="17">
        <v>341.85571299999998</v>
      </c>
      <c r="AK270" s="17">
        <v>346.79699699999998</v>
      </c>
      <c r="AL270" s="7">
        <v>-1.56E-3</v>
      </c>
    </row>
    <row r="271" spans="1:38" ht="15" customHeight="1" x14ac:dyDescent="0.25">
      <c r="A271" s="46" t="s">
        <v>135</v>
      </c>
      <c r="B271" s="9" t="s">
        <v>134</v>
      </c>
      <c r="C271" s="17">
        <v>665.72094700000002</v>
      </c>
      <c r="D271" s="17">
        <v>669.515625</v>
      </c>
      <c r="E271" s="17">
        <v>661.77697799999999</v>
      </c>
      <c r="F271" s="17">
        <v>646.41125499999998</v>
      </c>
      <c r="G271" s="17">
        <v>463.413025</v>
      </c>
      <c r="H271" s="17">
        <v>691.35107400000004</v>
      </c>
      <c r="I271" s="17">
        <v>636.41369599999996</v>
      </c>
      <c r="J271" s="17">
        <v>623.45007299999997</v>
      </c>
      <c r="K271" s="17">
        <v>657.86224400000003</v>
      </c>
      <c r="L271" s="17">
        <v>666.30035399999997</v>
      </c>
      <c r="M271" s="17">
        <v>642.25988800000005</v>
      </c>
      <c r="N271" s="17">
        <v>644.10144000000003</v>
      </c>
      <c r="O271" s="17">
        <v>642.81341599999996</v>
      </c>
      <c r="P271" s="17">
        <v>640.44647199999997</v>
      </c>
      <c r="Q271" s="17">
        <v>637.49847399999999</v>
      </c>
      <c r="R271" s="17">
        <v>633.201233</v>
      </c>
      <c r="S271" s="17">
        <v>628.073486</v>
      </c>
      <c r="T271" s="17">
        <v>622.75598100000002</v>
      </c>
      <c r="U271" s="17">
        <v>616.83093299999996</v>
      </c>
      <c r="V271" s="17">
        <v>610.76824999999997</v>
      </c>
      <c r="W271" s="17">
        <v>607.84039299999995</v>
      </c>
      <c r="X271" s="17">
        <v>591.37524399999995</v>
      </c>
      <c r="Y271" s="17">
        <v>584.683044</v>
      </c>
      <c r="Z271" s="17">
        <v>575.337402</v>
      </c>
      <c r="AA271" s="17">
        <v>565.76135299999999</v>
      </c>
      <c r="AB271" s="17">
        <v>554.852844</v>
      </c>
      <c r="AC271" s="17">
        <v>550.14446999999996</v>
      </c>
      <c r="AD271" s="17">
        <v>545.41009499999996</v>
      </c>
      <c r="AE271" s="17">
        <v>543.21557600000006</v>
      </c>
      <c r="AF271" s="17">
        <v>541.84570299999996</v>
      </c>
      <c r="AG271" s="17">
        <v>544.83441200000004</v>
      </c>
      <c r="AH271" s="17">
        <v>542.12506099999996</v>
      </c>
      <c r="AI271" s="17">
        <v>534.34258999999997</v>
      </c>
      <c r="AJ271" s="17">
        <v>531.42437700000005</v>
      </c>
      <c r="AK271" s="17">
        <v>524.07067900000004</v>
      </c>
      <c r="AL271" s="7">
        <v>-7.3949999999999997E-3</v>
      </c>
    </row>
    <row r="272" spans="1:38" ht="15" customHeight="1" x14ac:dyDescent="0.25">
      <c r="A272" s="46" t="s">
        <v>133</v>
      </c>
      <c r="B272" s="9" t="s">
        <v>132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  <c r="AL272" s="7" t="s">
        <v>35</v>
      </c>
    </row>
    <row r="273" spans="1:38" ht="15" customHeight="1" x14ac:dyDescent="0.25">
      <c r="A273" s="46" t="s">
        <v>131</v>
      </c>
      <c r="B273" s="9" t="s">
        <v>130</v>
      </c>
      <c r="C273" s="17">
        <v>0</v>
      </c>
      <c r="D273" s="17">
        <v>0</v>
      </c>
      <c r="E273" s="17">
        <v>6.9636829999999996</v>
      </c>
      <c r="F273" s="17">
        <v>13.941673</v>
      </c>
      <c r="G273" s="17">
        <v>17.448239999999998</v>
      </c>
      <c r="H273" s="17">
        <v>53.752761999999997</v>
      </c>
      <c r="I273" s="17">
        <v>62.805748000000001</v>
      </c>
      <c r="J273" s="17">
        <v>66.385863999999998</v>
      </c>
      <c r="K273" s="17">
        <v>61.617218000000001</v>
      </c>
      <c r="L273" s="17">
        <v>61.613765999999998</v>
      </c>
      <c r="M273" s="17">
        <v>64.801918000000001</v>
      </c>
      <c r="N273" s="17">
        <v>66.882721000000004</v>
      </c>
      <c r="O273" s="17">
        <v>70.063186999999999</v>
      </c>
      <c r="P273" s="17">
        <v>73.142120000000006</v>
      </c>
      <c r="Q273" s="17">
        <v>76.462479000000002</v>
      </c>
      <c r="R273" s="17">
        <v>80.679871000000006</v>
      </c>
      <c r="S273" s="17">
        <v>83.872337000000002</v>
      </c>
      <c r="T273" s="17">
        <v>87.765975999999995</v>
      </c>
      <c r="U273" s="17">
        <v>91.828238999999996</v>
      </c>
      <c r="V273" s="17">
        <v>95.111084000000005</v>
      </c>
      <c r="W273" s="17">
        <v>95.893456</v>
      </c>
      <c r="X273" s="17">
        <v>103.232101</v>
      </c>
      <c r="Y273" s="17">
        <v>104.73715199999999</v>
      </c>
      <c r="Z273" s="17">
        <v>107.87657900000001</v>
      </c>
      <c r="AA273" s="17">
        <v>111.206535</v>
      </c>
      <c r="AB273" s="17">
        <v>114.71991</v>
      </c>
      <c r="AC273" s="17">
        <v>114.53647599999999</v>
      </c>
      <c r="AD273" s="17">
        <v>115.25808000000001</v>
      </c>
      <c r="AE273" s="17">
        <v>114.756012</v>
      </c>
      <c r="AF273" s="17">
        <v>114.65141300000001</v>
      </c>
      <c r="AG273" s="17">
        <v>112.678665</v>
      </c>
      <c r="AH273" s="17">
        <v>112.386551</v>
      </c>
      <c r="AI273" s="17">
        <v>112.04162599999999</v>
      </c>
      <c r="AJ273" s="17">
        <v>110.01828</v>
      </c>
      <c r="AK273" s="17">
        <v>109.20225499999999</v>
      </c>
      <c r="AL273" s="7" t="s">
        <v>35</v>
      </c>
    </row>
    <row r="274" spans="1:38" ht="15" customHeight="1" thickBot="1" x14ac:dyDescent="0.3"/>
    <row r="275" spans="1:38" ht="15" customHeight="1" x14ac:dyDescent="0.25">
      <c r="B275" s="50" t="s">
        <v>129</v>
      </c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</row>
    <row r="276" spans="1:38" ht="15" customHeight="1" x14ac:dyDescent="0.25">
      <c r="B276" s="48" t="s">
        <v>128</v>
      </c>
    </row>
    <row r="277" spans="1:38" ht="15" customHeight="1" x14ac:dyDescent="0.25">
      <c r="B277" s="48" t="s">
        <v>24</v>
      </c>
    </row>
    <row r="278" spans="1:38" ht="15" customHeight="1" x14ac:dyDescent="0.25">
      <c r="B278" s="48" t="s">
        <v>127</v>
      </c>
    </row>
    <row r="279" spans="1:38" ht="15" customHeight="1" x14ac:dyDescent="0.25">
      <c r="B279" s="48" t="s">
        <v>496</v>
      </c>
    </row>
    <row r="280" spans="1:38" ht="15" customHeight="1" x14ac:dyDescent="0.25">
      <c r="B280" s="48" t="s">
        <v>497</v>
      </c>
    </row>
    <row r="281" spans="1:38" ht="15" customHeight="1" x14ac:dyDescent="0.25">
      <c r="B281" s="48" t="s">
        <v>498</v>
      </c>
    </row>
    <row r="282" spans="1:38" ht="15" customHeight="1" x14ac:dyDescent="0.25">
      <c r="B282" s="48" t="s">
        <v>126</v>
      </c>
    </row>
    <row r="283" spans="1:38" ht="15" customHeight="1" x14ac:dyDescent="0.25">
      <c r="B283" s="48" t="s">
        <v>499</v>
      </c>
    </row>
    <row r="284" spans="1:38" ht="15" customHeight="1" x14ac:dyDescent="0.25">
      <c r="B284" s="48" t="s">
        <v>500</v>
      </c>
    </row>
    <row r="285" spans="1:38" ht="15" customHeight="1" x14ac:dyDescent="0.25">
      <c r="B285" s="48" t="s">
        <v>501</v>
      </c>
    </row>
    <row r="286" spans="1:38" ht="15" customHeight="1" x14ac:dyDescent="0.25">
      <c r="B286" s="48" t="s">
        <v>502</v>
      </c>
    </row>
  </sheetData>
  <mergeCells count="1">
    <mergeCell ref="B275:AL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</row>
    <row r="2" spans="1:7" x14ac:dyDescent="0.25">
      <c r="A2" s="1" t="s">
        <v>14</v>
      </c>
      <c r="B2">
        <v>358959</v>
      </c>
      <c r="C2">
        <v>99285.000000000015</v>
      </c>
      <c r="D2" s="21">
        <v>231793900.54624858</v>
      </c>
      <c r="E2">
        <v>828794</v>
      </c>
      <c r="F2">
        <v>400107.99999999994</v>
      </c>
      <c r="G2" s="22">
        <v>0</v>
      </c>
    </row>
    <row r="3" spans="1:7" x14ac:dyDescent="0.25">
      <c r="A3" s="1" t="s">
        <v>15</v>
      </c>
      <c r="B3" s="23">
        <v>300</v>
      </c>
      <c r="C3" s="24">
        <v>100471.6534160481</v>
      </c>
      <c r="D3" s="24">
        <v>6223.5698636186826</v>
      </c>
      <c r="E3" s="21">
        <v>50933.154069581185</v>
      </c>
      <c r="F3" s="23">
        <v>0</v>
      </c>
      <c r="G3" s="22">
        <v>0</v>
      </c>
    </row>
    <row r="4" spans="1:7" x14ac:dyDescent="0.25">
      <c r="A4" s="1" t="s">
        <v>16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5">
        <v>6775.6826170000004</v>
      </c>
    </row>
    <row r="5" spans="1:7" x14ac:dyDescent="0.25">
      <c r="A5" s="1" t="s">
        <v>17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1">
        <v>2477.7600000000002</v>
      </c>
    </row>
    <row r="6" spans="1:7" x14ac:dyDescent="0.25">
      <c r="A6" s="1" t="s">
        <v>18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1">
        <v>11741649.700000018</v>
      </c>
    </row>
    <row r="7" spans="1:7" x14ac:dyDescent="0.25">
      <c r="A7" s="1" t="s">
        <v>19</v>
      </c>
      <c r="B7" s="23">
        <v>0</v>
      </c>
      <c r="C7" s="23">
        <v>0</v>
      </c>
      <c r="D7" s="24">
        <v>8705071.2002178878</v>
      </c>
      <c r="E7" s="23">
        <v>0</v>
      </c>
      <c r="F7" s="23">
        <v>0</v>
      </c>
      <c r="G7" s="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2" sqref="D2:E2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</cols>
  <sheetData>
    <row r="1" spans="1:7" x14ac:dyDescent="0.25"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</row>
    <row r="2" spans="1:7" x14ac:dyDescent="0.25">
      <c r="A2" s="1" t="s">
        <v>14</v>
      </c>
      <c r="B2">
        <v>0</v>
      </c>
      <c r="C2">
        <v>196905</v>
      </c>
      <c r="D2" s="21">
        <v>3438887.4537513941</v>
      </c>
      <c r="E2">
        <v>358413</v>
      </c>
      <c r="F2">
        <v>0</v>
      </c>
      <c r="G2" s="22">
        <v>0</v>
      </c>
    </row>
    <row r="3" spans="1:7" x14ac:dyDescent="0.25">
      <c r="A3" s="1" t="s">
        <v>15</v>
      </c>
      <c r="B3">
        <v>82</v>
      </c>
      <c r="C3">
        <v>34457</v>
      </c>
      <c r="D3">
        <v>2567073</v>
      </c>
      <c r="E3">
        <v>8796008</v>
      </c>
      <c r="F3">
        <v>0</v>
      </c>
      <c r="G3" s="22">
        <v>0</v>
      </c>
    </row>
    <row r="4" spans="1:7" x14ac:dyDescent="0.25">
      <c r="A4" s="1" t="s">
        <v>16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44">
        <v>884.72070299999996</v>
      </c>
    </row>
    <row r="5" spans="1:7" x14ac:dyDescent="0.25">
      <c r="A5" s="1" t="s">
        <v>17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1">
        <v>29081.568639053403</v>
      </c>
    </row>
    <row r="6" spans="1:7" x14ac:dyDescent="0.25">
      <c r="A6" s="1" t="s">
        <v>18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1">
        <v>9182.8000000000011</v>
      </c>
    </row>
    <row r="7" spans="1:7" x14ac:dyDescent="0.25">
      <c r="A7" s="1" t="s">
        <v>19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s="1" t="s">
        <v>420</v>
      </c>
    </row>
    <row r="2" spans="1:1" x14ac:dyDescent="0.25">
      <c r="A2" s="28">
        <v>5</v>
      </c>
    </row>
    <row r="4" spans="1:1" x14ac:dyDescent="0.25">
      <c r="A4" t="s">
        <v>415</v>
      </c>
    </row>
    <row r="5" spans="1:1" x14ac:dyDescent="0.25">
      <c r="A5" t="s">
        <v>416</v>
      </c>
    </row>
    <row r="6" spans="1:1" x14ac:dyDescent="0.25">
      <c r="A6" t="s">
        <v>417</v>
      </c>
    </row>
    <row r="7" spans="1:1" x14ac:dyDescent="0.25">
      <c r="A7" t="s">
        <v>418</v>
      </c>
    </row>
    <row r="8" spans="1:1" x14ac:dyDescent="0.25">
      <c r="A8" t="s">
        <v>419</v>
      </c>
    </row>
    <row r="10" spans="1:1" x14ac:dyDescent="0.25">
      <c r="A10" s="1" t="s">
        <v>465</v>
      </c>
    </row>
    <row r="11" spans="1:1" x14ac:dyDescent="0.25">
      <c r="A11" s="28">
        <v>2</v>
      </c>
    </row>
    <row r="13" spans="1:1" x14ac:dyDescent="0.25">
      <c r="A13" t="s">
        <v>454</v>
      </c>
    </row>
    <row r="14" spans="1:1" x14ac:dyDescent="0.25">
      <c r="A14" t="s">
        <v>455</v>
      </c>
    </row>
    <row r="15" spans="1:1" x14ac:dyDescent="0.25">
      <c r="A15" t="s">
        <v>417</v>
      </c>
    </row>
    <row r="16" spans="1:1" x14ac:dyDescent="0.25">
      <c r="A16" t="s">
        <v>456</v>
      </c>
    </row>
    <row r="17" spans="1:1" x14ac:dyDescent="0.25">
      <c r="A17" t="s">
        <v>457</v>
      </c>
    </row>
    <row r="19" spans="1:1" x14ac:dyDescent="0.25">
      <c r="A19" t="s">
        <v>458</v>
      </c>
    </row>
    <row r="20" spans="1:1" x14ac:dyDescent="0.25">
      <c r="A20" t="s">
        <v>459</v>
      </c>
    </row>
    <row r="21" spans="1:1" x14ac:dyDescent="0.25">
      <c r="A21" t="s">
        <v>460</v>
      </c>
    </row>
    <row r="22" spans="1:1" x14ac:dyDescent="0.25">
      <c r="A22" t="s">
        <v>461</v>
      </c>
    </row>
    <row r="23" spans="1:1" x14ac:dyDescent="0.25">
      <c r="A23" t="s">
        <v>462</v>
      </c>
    </row>
    <row r="24" spans="1:1" x14ac:dyDescent="0.25">
      <c r="A24" t="s">
        <v>463</v>
      </c>
    </row>
    <row r="25" spans="1:1" x14ac:dyDescent="0.25">
      <c r="A25" t="s">
        <v>464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workbookViewId="0">
      <selection activeCell="E27" sqref="E27"/>
    </sheetView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34" customWidth="1"/>
    <col min="8" max="9" width="9.140625" customWidth="1"/>
  </cols>
  <sheetData>
    <row r="1" spans="1:42" x14ac:dyDescent="0.25">
      <c r="A1" t="s">
        <v>471</v>
      </c>
      <c r="H1" s="40" t="s">
        <v>469</v>
      </c>
      <c r="I1" s="41"/>
      <c r="J1" s="42"/>
      <c r="K1" s="42"/>
      <c r="L1" s="42"/>
    </row>
    <row r="2" spans="1:42" x14ac:dyDescent="0.25">
      <c r="A2" t="s">
        <v>472</v>
      </c>
      <c r="H2" s="38" t="s">
        <v>466</v>
      </c>
      <c r="I2" s="36">
        <v>1</v>
      </c>
    </row>
    <row r="3" spans="1:42" x14ac:dyDescent="0.25">
      <c r="A3" t="s">
        <v>473</v>
      </c>
      <c r="H3" s="38" t="s">
        <v>467</v>
      </c>
      <c r="I3" s="36">
        <v>-0.3</v>
      </c>
    </row>
    <row r="4" spans="1:42" ht="15.75" thickBot="1" x14ac:dyDescent="0.3">
      <c r="A4" t="s">
        <v>474</v>
      </c>
      <c r="H4" s="39" t="s">
        <v>468</v>
      </c>
      <c r="I4" s="37">
        <v>-17</v>
      </c>
    </row>
    <row r="5" spans="1:42" x14ac:dyDescent="0.25">
      <c r="A5" t="s">
        <v>475</v>
      </c>
    </row>
    <row r="6" spans="1:42" ht="30" x14ac:dyDescent="0.25">
      <c r="A6" s="2"/>
      <c r="B6" s="2"/>
      <c r="C6" s="2"/>
      <c r="D6" s="3" t="s">
        <v>22</v>
      </c>
      <c r="E6" s="3" t="s">
        <v>22</v>
      </c>
      <c r="F6" s="3" t="s">
        <v>470</v>
      </c>
    </row>
    <row r="7" spans="1:42" x14ac:dyDescent="0.25">
      <c r="A7" s="2" t="s">
        <v>11</v>
      </c>
      <c r="B7" s="2" t="s">
        <v>12</v>
      </c>
      <c r="C7" s="2" t="s">
        <v>13</v>
      </c>
      <c r="D7" s="2">
        <v>2017</v>
      </c>
      <c r="E7" s="2">
        <v>2050</v>
      </c>
      <c r="F7" s="33"/>
      <c r="H7" s="43"/>
      <c r="I7" s="43">
        <v>2017</v>
      </c>
      <c r="J7" s="43">
        <v>2018</v>
      </c>
      <c r="K7" s="43">
        <v>2019</v>
      </c>
      <c r="L7" s="43">
        <v>2020</v>
      </c>
      <c r="M7" s="43">
        <v>2021</v>
      </c>
      <c r="N7" s="43">
        <v>2022</v>
      </c>
      <c r="O7" s="43">
        <v>2023</v>
      </c>
      <c r="P7" s="43">
        <v>2024</v>
      </c>
      <c r="Q7" s="43">
        <v>2025</v>
      </c>
      <c r="R7" s="43">
        <v>2026</v>
      </c>
      <c r="S7" s="43">
        <v>2027</v>
      </c>
      <c r="T7" s="43">
        <v>2028</v>
      </c>
      <c r="U7" s="43">
        <v>2029</v>
      </c>
      <c r="V7" s="43">
        <v>2030</v>
      </c>
      <c r="W7" s="43">
        <v>2031</v>
      </c>
      <c r="X7" s="43">
        <v>2032</v>
      </c>
      <c r="Y7" s="43">
        <v>2033</v>
      </c>
      <c r="Z7" s="43">
        <v>2034</v>
      </c>
      <c r="AA7" s="43">
        <v>2035</v>
      </c>
      <c r="AB7" s="43">
        <v>2036</v>
      </c>
      <c r="AC7" s="43">
        <v>2037</v>
      </c>
      <c r="AD7" s="43">
        <v>2038</v>
      </c>
      <c r="AE7" s="43">
        <v>2039</v>
      </c>
      <c r="AF7" s="43">
        <v>2040</v>
      </c>
      <c r="AG7" s="43">
        <v>2041</v>
      </c>
      <c r="AH7" s="43">
        <v>2042</v>
      </c>
      <c r="AI7" s="43">
        <v>2043</v>
      </c>
      <c r="AJ7" s="43">
        <v>2044</v>
      </c>
      <c r="AK7" s="43">
        <v>2045</v>
      </c>
      <c r="AL7" s="43">
        <v>2046</v>
      </c>
      <c r="AM7" s="43">
        <v>2047</v>
      </c>
      <c r="AN7" s="43">
        <v>2048</v>
      </c>
      <c r="AO7" s="43">
        <v>2049</v>
      </c>
      <c r="AP7" s="43">
        <v>2050</v>
      </c>
    </row>
    <row r="8" spans="1:42" x14ac:dyDescent="0.25">
      <c r="A8" t="s">
        <v>14</v>
      </c>
      <c r="B8" t="s">
        <v>21</v>
      </c>
      <c r="C8" t="s">
        <v>2</v>
      </c>
      <c r="D8" s="14">
        <f>SUM('AEO 40'!D23:D25,'AEO 40'!D48:D50)/'AEO 40'!D65</f>
        <v>1.4825530738628038E-3</v>
      </c>
      <c r="E8">
        <v>0.8</v>
      </c>
      <c r="F8" s="34" t="str">
        <f>IF(D8=E8,"n/a",IF(OR(C8="battery electric vehicle",C8="natural gas vehicle",C8="plugin hybrid vehicle"),"s-curve","linear"))</f>
        <v>s-curve</v>
      </c>
      <c r="H8" s="25"/>
      <c r="I8" s="14">
        <f>D8</f>
        <v>1.4825530738628038E-3</v>
      </c>
      <c r="J8">
        <f>IF($F8="s-curve",$D8+($E8-$D8)*$I$2/(1+EXP($I$3*(COUNT($I$7:J$7)+$I$4))),TREND($D8:$E8,$D$7:$E$7,J$7))</f>
        <v>1.0255818452768009E-2</v>
      </c>
      <c r="K8">
        <f>IF($F8="s-curve",$D8+($E8-$D8)*$I$2/(1+EXP($I$3*(COUNT($I$7:K$7)+$I$4))),TREND($D8:$E8,$D$7:$E$7,K$7))</f>
        <v>1.3279875142381041E-2</v>
      </c>
      <c r="L8">
        <f>IF($F8="s-curve",$D8+($E8-$D8)*$I$2/(1+EXP($I$3*(COUNT($I$7:L$7)+$I$4))),TREND($D8:$E8,$D$7:$E$7,L$7))</f>
        <v>1.7325383354872378E-2</v>
      </c>
      <c r="M8">
        <f>IF($F8="s-curve",$D8+($E8-$D8)*$I$2/(1+EXP($I$3*(COUNT($I$7:M$7)+$I$4))),TREND($D8:$E8,$D$7:$E$7,M$7))</f>
        <v>2.2720716480772604E-2</v>
      </c>
      <c r="N8">
        <f>IF($F8="s-curve",$D8+($E8-$D8)*$I$2/(1+EXP($I$3*(COUNT($I$7:N$7)+$I$4))),TREND($D8:$E8,$D$7:$E$7,N$7))</f>
        <v>2.9886768315974643E-2</v>
      </c>
      <c r="O8">
        <f>IF($F8="s-curve",$D8+($E8-$D8)*$I$2/(1+EXP($I$3*(COUNT($I$7:O$7)+$I$4))),TREND($D8:$E8,$D$7:$E$7,O$7))</f>
        <v>3.9352940241856198E-2</v>
      </c>
      <c r="P8">
        <f>IF($F8="s-curve",$D8+($E8-$D8)*$I$2/(1+EXP($I$3*(COUNT($I$7:P$7)+$I$4))),TREND($D8:$E8,$D$7:$E$7,P$7))</f>
        <v>5.1767876576866254E-2</v>
      </c>
      <c r="Q8">
        <f>IF($F8="s-curve",$D8+($E8-$D8)*$I$2/(1+EXP($I$3*(COUNT($I$7:Q$7)+$I$4))),TREND($D8:$E8,$D$7:$E$7,Q$7))</f>
        <v>6.7897402332152176E-2</v>
      </c>
      <c r="R8">
        <f>IF($F8="s-curve",$D8+($E8-$D8)*$I$2/(1+EXP($I$3*(COUNT($I$7:R$7)+$I$4))),TREND($D8:$E8,$D$7:$E$7,R$7))</f>
        <v>8.8598268202740929E-2</v>
      </c>
      <c r="S8">
        <f>IF($F8="s-curve",$D8+($E8-$D8)*$I$2/(1+EXP($I$3*(COUNT($I$7:S$7)+$I$4))),TREND($D8:$E8,$D$7:$E$7,S$7))</f>
        <v>0.11475310326195413</v>
      </c>
      <c r="T8">
        <f>IF($F8="s-curve",$D8+($E8-$D8)*$I$2/(1+EXP($I$3*(COUNT($I$7:T$7)+$I$4))),TREND($D8:$E8,$D$7:$E$7,T$7))</f>
        <v>0.14715251659787776</v>
      </c>
      <c r="U8">
        <f>IF($F8="s-curve",$D8+($E8-$D8)*$I$2/(1+EXP($I$3*(COUNT($I$7:U$7)+$I$4))),TREND($D8:$E8,$D$7:$E$7,U$7))</f>
        <v>0.18631955198090211</v>
      </c>
      <c r="V8">
        <f>IF($F8="s-curve",$D8+($E8-$D8)*$I$2/(1+EXP($I$3*(COUNT($I$7:V$7)+$I$4))),TREND($D8:$E8,$D$7:$E$7,V$7))</f>
        <v>0.23229441827047478</v>
      </c>
      <c r="W8">
        <f>IF($F8="s-curve",$D8+($E8-$D8)*$I$2/(1+EXP($I$3*(COUNT($I$7:W$7)+$I$4))),TREND($D8:$E8,$D$7:$E$7,W$7))</f>
        <v>0.28443217476081761</v>
      </c>
      <c r="X8">
        <f>IF($F8="s-curve",$D8+($E8-$D8)*$I$2/(1+EXP($I$3*(COUNT($I$7:X$7)+$I$4))),TREND($D8:$E8,$D$7:$E$7,X$7))</f>
        <v>0.34129762806972941</v>
      </c>
      <c r="Y8">
        <f>IF($F8="s-curve",$D8+($E8-$D8)*$I$2/(1+EXP($I$3*(COUNT($I$7:Y$7)+$I$4))),TREND($D8:$E8,$D$7:$E$7,Y$7))</f>
        <v>0.40074127653693142</v>
      </c>
      <c r="Z8">
        <f>IF($F8="s-curve",$D8+($E8-$D8)*$I$2/(1+EXP($I$3*(COUNT($I$7:Z$7)+$I$4))),TREND($D8:$E8,$D$7:$E$7,Z$7))</f>
        <v>0.46018492500413344</v>
      </c>
      <c r="AA8">
        <f>IF($F8="s-curve",$D8+($E8-$D8)*$I$2/(1+EXP($I$3*(COUNT($I$7:AA$7)+$I$4))),TREND($D8:$E8,$D$7:$E$7,AA$7))</f>
        <v>0.51705037831304523</v>
      </c>
      <c r="AB8">
        <f>IF($F8="s-curve",$D8+($E8-$D8)*$I$2/(1+EXP($I$3*(COUNT($I$7:AB$7)+$I$4))),TREND($D8:$E8,$D$7:$E$7,AB$7))</f>
        <v>0.56918813480338804</v>
      </c>
      <c r="AC8">
        <f>IF($F8="s-curve",$D8+($E8-$D8)*$I$2/(1+EXP($I$3*(COUNT($I$7:AC$7)+$I$4))),TREND($D8:$E8,$D$7:$E$7,AC$7))</f>
        <v>0.61516300109296074</v>
      </c>
      <c r="AD8">
        <f>IF($F8="s-curve",$D8+($E8-$D8)*$I$2/(1+EXP($I$3*(COUNT($I$7:AD$7)+$I$4))),TREND($D8:$E8,$D$7:$E$7,AD$7))</f>
        <v>0.65433003647598509</v>
      </c>
      <c r="AE8">
        <f>IF($F8="s-curve",$D8+($E8-$D8)*$I$2/(1+EXP($I$3*(COUNT($I$7:AE$7)+$I$4))),TREND($D8:$E8,$D$7:$E$7,AE$7))</f>
        <v>0.68672944981190875</v>
      </c>
      <c r="AF8">
        <f>IF($F8="s-curve",$D8+($E8-$D8)*$I$2/(1+EXP($I$3*(COUNT($I$7:AF$7)+$I$4))),TREND($D8:$E8,$D$7:$E$7,AF$7))</f>
        <v>0.71288428487112199</v>
      </c>
      <c r="AG8">
        <f>IF($F8="s-curve",$D8+($E8-$D8)*$I$2/(1+EXP($I$3*(COUNT($I$7:AG$7)+$I$4))),TREND($D8:$E8,$D$7:$E$7,AG$7))</f>
        <v>0.73358515074171071</v>
      </c>
      <c r="AH8">
        <f>IF($F8="s-curve",$D8+($E8-$D8)*$I$2/(1+EXP($I$3*(COUNT($I$7:AH$7)+$I$4))),TREND($D8:$E8,$D$7:$E$7,AH$7))</f>
        <v>0.74971467649699663</v>
      </c>
      <c r="AI8">
        <f>IF($F8="s-curve",$D8+($E8-$D8)*$I$2/(1+EXP($I$3*(COUNT($I$7:AI$7)+$I$4))),TREND($D8:$E8,$D$7:$E$7,AI$7))</f>
        <v>0.76212961283200675</v>
      </c>
      <c r="AJ8">
        <f>IF($F8="s-curve",$D8+($E8-$D8)*$I$2/(1+EXP($I$3*(COUNT($I$7:AJ$7)+$I$4))),TREND($D8:$E8,$D$7:$E$7,AJ$7))</f>
        <v>0.77159578475788826</v>
      </c>
      <c r="AK8">
        <f>IF($F8="s-curve",$D8+($E8-$D8)*$I$2/(1+EXP($I$3*(COUNT($I$7:AK$7)+$I$4))),TREND($D8:$E8,$D$7:$E$7,AK$7))</f>
        <v>0.77876183659309017</v>
      </c>
      <c r="AL8">
        <f>IF($F8="s-curve",$D8+($E8-$D8)*$I$2/(1+EXP($I$3*(COUNT($I$7:AL$7)+$I$4))),TREND($D8:$E8,$D$7:$E$7,AL$7))</f>
        <v>0.78415716971899052</v>
      </c>
      <c r="AM8">
        <f>IF($F8="s-curve",$D8+($E8-$D8)*$I$2/(1+EXP($I$3*(COUNT($I$7:AM$7)+$I$4))),TREND($D8:$E8,$D$7:$E$7,AM$7))</f>
        <v>0.7882026779314818</v>
      </c>
      <c r="AN8">
        <f>IF($F8="s-curve",$D8+($E8-$D8)*$I$2/(1+EXP($I$3*(COUNT($I$7:AN$7)+$I$4))),TREND($D8:$E8,$D$7:$E$7,AN$7))</f>
        <v>0.79122673462109483</v>
      </c>
      <c r="AO8">
        <f>IF($F8="s-curve",$D8+($E8-$D8)*$I$2/(1+EXP($I$3*(COUNT($I$7:AO$7)+$I$4))),TREND($D8:$E8,$D$7:$E$7,AO$7))</f>
        <v>0.79348204452242588</v>
      </c>
      <c r="AP8">
        <f>IF($F8="s-curve",$D8+($E8-$D8)*$I$2/(1+EXP($I$3*(COUNT($I$7:AP$7)+$I$4))),TREND($D8:$E8,$D$7:$E$7,AP$7))</f>
        <v>0.79516114278406103</v>
      </c>
    </row>
    <row r="9" spans="1:42" x14ac:dyDescent="0.25">
      <c r="C9" t="s">
        <v>3</v>
      </c>
      <c r="D9" s="14">
        <f>SUM('AEO 40'!D30:D31,'AEO 40'!D55:D56)/'AEO 40'!D65</f>
        <v>7.4309999638529631E-4</v>
      </c>
      <c r="E9" s="14">
        <f>SUM('AEO 40'!AK30:AK31,'AEO 40'!AK55:AK56)/'AEO 40'!AK65*Assumptions!A11</f>
        <v>1.3910878154356453E-3</v>
      </c>
      <c r="F9" s="34" t="str">
        <f t="shared" ref="F9:F72" si="0">IF(D9=E9,"n/a",IF(OR(C9="battery electric vehicle",C9="natural gas vehicle",C9="plugin hybrid vehicle"),"s-curve","linear"))</f>
        <v>s-curve</v>
      </c>
      <c r="H9" s="25"/>
      <c r="I9" s="14">
        <f t="shared" ref="I9:I72" si="1">D9</f>
        <v>7.4309999638529631E-4</v>
      </c>
      <c r="J9">
        <f>IF($F9="s-curve",$D9+($E9-$D9)*$I$2/(1+EXP($I$3*(COUNT($I$7:J$7)+$I$4))),TREND($D9:$E9,$D$7:$E$7,J$7))</f>
        <v>7.5021940137852568E-4</v>
      </c>
      <c r="K9">
        <f>IF($F9="s-curve",$D9+($E9-$D9)*$I$2/(1+EXP($I$3*(COUNT($I$7:K$7)+$I$4))),TREND($D9:$E9,$D$7:$E$7,K$7))</f>
        <v>7.526733889608011E-4</v>
      </c>
      <c r="L9">
        <f>IF($F9="s-curve",$D9+($E9-$D9)*$I$2/(1+EXP($I$3*(COUNT($I$7:L$7)+$I$4))),TREND($D9:$E9,$D$7:$E$7,L$7))</f>
        <v>7.5595627282721331E-4</v>
      </c>
      <c r="M9">
        <f>IF($F9="s-curve",$D9+($E9-$D9)*$I$2/(1+EXP($I$3*(COUNT($I$7:M$7)+$I$4))),TREND($D9:$E9,$D$7:$E$7,M$7))</f>
        <v>7.6033452424646578E-4</v>
      </c>
      <c r="N9">
        <f>IF($F9="s-curve",$D9+($E9-$D9)*$I$2/(1+EXP($I$3*(COUNT($I$7:N$7)+$I$4))),TREND($D9:$E9,$D$7:$E$7,N$7))</f>
        <v>7.6614969374309903E-4</v>
      </c>
      <c r="O9">
        <f>IF($F9="s-curve",$D9+($E9-$D9)*$I$2/(1+EXP($I$3*(COUNT($I$7:O$7)+$I$4))),TREND($D9:$E9,$D$7:$E$7,O$7))</f>
        <v>7.738313845121863E-4</v>
      </c>
      <c r="P9">
        <f>IF($F9="s-curve",$D9+($E9-$D9)*$I$2/(1+EXP($I$3*(COUNT($I$7:P$7)+$I$4))),TREND($D9:$E9,$D$7:$E$7,P$7))</f>
        <v>7.8390596403495061E-4</v>
      </c>
      <c r="Q9">
        <f>IF($F9="s-curve",$D9+($E9-$D9)*$I$2/(1+EXP($I$3*(COUNT($I$7:Q$7)+$I$4))),TREND($D9:$E9,$D$7:$E$7,Q$7))</f>
        <v>7.9699489059092965E-4</v>
      </c>
      <c r="R9">
        <f>IF($F9="s-curve",$D9+($E9-$D9)*$I$2/(1+EXP($I$3*(COUNT($I$7:R$7)+$I$4))),TREND($D9:$E9,$D$7:$E$7,R$7))</f>
        <v>8.1379340761716739E-4</v>
      </c>
      <c r="S9">
        <f>IF($F9="s-curve",$D9+($E9-$D9)*$I$2/(1+EXP($I$3*(COUNT($I$7:S$7)+$I$4))),TREND($D9:$E9,$D$7:$E$7,S$7))</f>
        <v>8.3501775856013297E-4</v>
      </c>
      <c r="T9">
        <f>IF($F9="s-curve",$D9+($E9-$D9)*$I$2/(1+EXP($I$3*(COUNT($I$7:T$7)+$I$4))),TREND($D9:$E9,$D$7:$E$7,T$7))</f>
        <v>8.613095136956947E-4</v>
      </c>
      <c r="U9">
        <f>IF($F9="s-curve",$D9+($E9-$D9)*$I$2/(1+EXP($I$3*(COUNT($I$7:U$7)+$I$4))),TREND($D9:$E9,$D$7:$E$7,U$7))</f>
        <v>8.9309311708997527E-4</v>
      </c>
      <c r="V9">
        <f>IF($F9="s-curve",$D9+($E9-$D9)*$I$2/(1+EXP($I$3*(COUNT($I$7:V$7)+$I$4))),TREND($D9:$E9,$D$7:$E$7,V$7))</f>
        <v>9.3040119777473861E-4</v>
      </c>
      <c r="W9">
        <f>IF($F9="s-curve",$D9+($E9-$D9)*$I$2/(1+EXP($I$3*(COUNT($I$7:W$7)+$I$4))),TREND($D9:$E9,$D$7:$E$7,W$7))</f>
        <v>9.7271039370828787E-4</v>
      </c>
      <c r="X9">
        <f>IF($F9="s-curve",$D9+($E9-$D9)*$I$2/(1+EXP($I$3*(COUNT($I$7:X$7)+$I$4))),TREND($D9:$E9,$D$7:$E$7,X$7))</f>
        <v>1.0188560617970649E-3</v>
      </c>
      <c r="Y9">
        <f>IF($F9="s-curve",$D9+($E9-$D9)*$I$2/(1+EXP($I$3*(COUNT($I$7:Y$7)+$I$4))),TREND($D9:$E9,$D$7:$E$7,Y$7))</f>
        <v>1.0670939059104708E-3</v>
      </c>
      <c r="Z9">
        <f>IF($F9="s-curve",$D9+($E9-$D9)*$I$2/(1+EXP($I$3*(COUNT($I$7:Z$7)+$I$4))),TREND($D9:$E9,$D$7:$E$7,Z$7))</f>
        <v>1.1153317500238766E-3</v>
      </c>
      <c r="AA9">
        <f>IF($F9="s-curve",$D9+($E9-$D9)*$I$2/(1+EXP($I$3*(COUNT($I$7:AA$7)+$I$4))),TREND($D9:$E9,$D$7:$E$7,AA$7))</f>
        <v>1.1614774181126536E-3</v>
      </c>
      <c r="AB9">
        <f>IF($F9="s-curve",$D9+($E9-$D9)*$I$2/(1+EXP($I$3*(COUNT($I$7:AB$7)+$I$4))),TREND($D9:$E9,$D$7:$E$7,AB$7))</f>
        <v>1.2037866140462029E-3</v>
      </c>
      <c r="AC9">
        <f>IF($F9="s-curve",$D9+($E9-$D9)*$I$2/(1+EXP($I$3*(COUNT($I$7:AC$7)+$I$4))),TREND($D9:$E9,$D$7:$E$7,AC$7))</f>
        <v>1.2410946947309662E-3</v>
      </c>
      <c r="AD9">
        <f>IF($F9="s-curve",$D9+($E9-$D9)*$I$2/(1+EXP($I$3*(COUNT($I$7:AD$7)+$I$4))),TREND($D9:$E9,$D$7:$E$7,AD$7))</f>
        <v>1.272878298125247E-3</v>
      </c>
      <c r="AE9">
        <f>IF($F9="s-curve",$D9+($E9-$D9)*$I$2/(1+EXP($I$3*(COUNT($I$7:AE$7)+$I$4))),TREND($D9:$E9,$D$7:$E$7,AE$7))</f>
        <v>1.2991700532608086E-3</v>
      </c>
      <c r="AF9">
        <f>IF($F9="s-curve",$D9+($E9-$D9)*$I$2/(1+EXP($I$3*(COUNT($I$7:AF$7)+$I$4))),TREND($D9:$E9,$D$7:$E$7,AF$7))</f>
        <v>1.3203944042037741E-3</v>
      </c>
      <c r="AG9">
        <f>IF($F9="s-curve",$D9+($E9-$D9)*$I$2/(1+EXP($I$3*(COUNT($I$7:AG$7)+$I$4))),TREND($D9:$E9,$D$7:$E$7,AG$7))</f>
        <v>1.337192921230012E-3</v>
      </c>
      <c r="AH9">
        <f>IF($F9="s-curve",$D9+($E9-$D9)*$I$2/(1+EXP($I$3*(COUNT($I$7:AH$7)+$I$4))),TREND($D9:$E9,$D$7:$E$7,AH$7))</f>
        <v>1.3502818477859912E-3</v>
      </c>
      <c r="AI9">
        <f>IF($F9="s-curve",$D9+($E9-$D9)*$I$2/(1+EXP($I$3*(COUNT($I$7:AI$7)+$I$4))),TREND($D9:$E9,$D$7:$E$7,AI$7))</f>
        <v>1.3603564273087553E-3</v>
      </c>
      <c r="AJ9">
        <f>IF($F9="s-curve",$D9+($E9-$D9)*$I$2/(1+EXP($I$3*(COUNT($I$7:AJ$7)+$I$4))),TREND($D9:$E9,$D$7:$E$7,AJ$7))</f>
        <v>1.3680381180778424E-3</v>
      </c>
      <c r="AK9">
        <f>IF($F9="s-curve",$D9+($E9-$D9)*$I$2/(1+EXP($I$3*(COUNT($I$7:AK$7)+$I$4))),TREND($D9:$E9,$D$7:$E$7,AK$7))</f>
        <v>1.3738532875744759E-3</v>
      </c>
      <c r="AL9">
        <f>IF($F9="s-curve",$D9+($E9-$D9)*$I$2/(1+EXP($I$3*(COUNT($I$7:AL$7)+$I$4))),TREND($D9:$E9,$D$7:$E$7,AL$7))</f>
        <v>1.3782315389937283E-3</v>
      </c>
      <c r="AM9">
        <f>IF($F9="s-curve",$D9+($E9-$D9)*$I$2/(1+EXP($I$3*(COUNT($I$7:AM$7)+$I$4))),TREND($D9:$E9,$D$7:$E$7,AM$7))</f>
        <v>1.3815144228601405E-3</v>
      </c>
      <c r="AN9">
        <f>IF($F9="s-curve",$D9+($E9-$D9)*$I$2/(1+EXP($I$3*(COUNT($I$7:AN$7)+$I$4))),TREND($D9:$E9,$D$7:$E$7,AN$7))</f>
        <v>1.3839684104424159E-3</v>
      </c>
      <c r="AO9">
        <f>IF($F9="s-curve",$D9+($E9-$D9)*$I$2/(1+EXP($I$3*(COUNT($I$7:AO$7)+$I$4))),TREND($D9:$E9,$D$7:$E$7,AO$7))</f>
        <v>1.3857985687562658E-3</v>
      </c>
      <c r="AP9">
        <f>IF($F9="s-curve",$D9+($E9-$D9)*$I$2/(1+EXP($I$3*(COUNT($I$7:AP$7)+$I$4))),TREND($D9:$E9,$D$7:$E$7,AP$7))</f>
        <v>1.3871611378832357E-3</v>
      </c>
    </row>
    <row r="10" spans="1:42" x14ac:dyDescent="0.25">
      <c r="C10" t="s">
        <v>4</v>
      </c>
      <c r="D10">
        <v>1</v>
      </c>
      <c r="E10">
        <v>1</v>
      </c>
      <c r="F10" s="34" t="str">
        <f t="shared" si="0"/>
        <v>n/a</v>
      </c>
      <c r="H10" s="25"/>
      <c r="I10" s="14">
        <f t="shared" si="1"/>
        <v>1</v>
      </c>
      <c r="J10">
        <f>IF($F10="s-curve",$D10+($E10-$D10)*$I$2/(1+EXP($I$3*(COUNT($I$7:J$7)+$I$4))),TREND($D10:$E10,$D$7:$E$7,J$7))</f>
        <v>1</v>
      </c>
      <c r="K10">
        <f>IF($F10="s-curve",$D10+($E10-$D10)*$I$2/(1+EXP($I$3*(COUNT($I$7:K$7)+$I$4))),TREND($D10:$E10,$D$7:$E$7,K$7))</f>
        <v>1</v>
      </c>
      <c r="L10">
        <f>IF($F10="s-curve",$D10+($E10-$D10)*$I$2/(1+EXP($I$3*(COUNT($I$7:L$7)+$I$4))),TREND($D10:$E10,$D$7:$E$7,L$7))</f>
        <v>1</v>
      </c>
      <c r="M10">
        <f>IF($F10="s-curve",$D10+($E10-$D10)*$I$2/(1+EXP($I$3*(COUNT($I$7:M$7)+$I$4))),TREND($D10:$E10,$D$7:$E$7,M$7))</f>
        <v>1</v>
      </c>
      <c r="N10">
        <f>IF($F10="s-curve",$D10+($E10-$D10)*$I$2/(1+EXP($I$3*(COUNT($I$7:N$7)+$I$4))),TREND($D10:$E10,$D$7:$E$7,N$7))</f>
        <v>1</v>
      </c>
      <c r="O10">
        <f>IF($F10="s-curve",$D10+($E10-$D10)*$I$2/(1+EXP($I$3*(COUNT($I$7:O$7)+$I$4))),TREND($D10:$E10,$D$7:$E$7,O$7))</f>
        <v>1</v>
      </c>
      <c r="P10">
        <f>IF($F10="s-curve",$D10+($E10-$D10)*$I$2/(1+EXP($I$3*(COUNT($I$7:P$7)+$I$4))),TREND($D10:$E10,$D$7:$E$7,P$7))</f>
        <v>1</v>
      </c>
      <c r="Q10">
        <f>IF($F10="s-curve",$D10+($E10-$D10)*$I$2/(1+EXP($I$3*(COUNT($I$7:Q$7)+$I$4))),TREND($D10:$E10,$D$7:$E$7,Q$7))</f>
        <v>1</v>
      </c>
      <c r="R10">
        <f>IF($F10="s-curve",$D10+($E10-$D10)*$I$2/(1+EXP($I$3*(COUNT($I$7:R$7)+$I$4))),TREND($D10:$E10,$D$7:$E$7,R$7))</f>
        <v>1</v>
      </c>
      <c r="S10">
        <f>IF($F10="s-curve",$D10+($E10-$D10)*$I$2/(1+EXP($I$3*(COUNT($I$7:S$7)+$I$4))),TREND($D10:$E10,$D$7:$E$7,S$7))</f>
        <v>1</v>
      </c>
      <c r="T10">
        <f>IF($F10="s-curve",$D10+($E10-$D10)*$I$2/(1+EXP($I$3*(COUNT($I$7:T$7)+$I$4))),TREND($D10:$E10,$D$7:$E$7,T$7))</f>
        <v>1</v>
      </c>
      <c r="U10">
        <f>IF($F10="s-curve",$D10+($E10-$D10)*$I$2/(1+EXP($I$3*(COUNT($I$7:U$7)+$I$4))),TREND($D10:$E10,$D$7:$E$7,U$7))</f>
        <v>1</v>
      </c>
      <c r="V10">
        <f>IF($F10="s-curve",$D10+($E10-$D10)*$I$2/(1+EXP($I$3*(COUNT($I$7:V$7)+$I$4))),TREND($D10:$E10,$D$7:$E$7,V$7))</f>
        <v>1</v>
      </c>
      <c r="W10">
        <f>IF($F10="s-curve",$D10+($E10-$D10)*$I$2/(1+EXP($I$3*(COUNT($I$7:W$7)+$I$4))),TREND($D10:$E10,$D$7:$E$7,W$7))</f>
        <v>1</v>
      </c>
      <c r="X10">
        <f>IF($F10="s-curve",$D10+($E10-$D10)*$I$2/(1+EXP($I$3*(COUNT($I$7:X$7)+$I$4))),TREND($D10:$E10,$D$7:$E$7,X$7))</f>
        <v>1</v>
      </c>
      <c r="Y10">
        <f>IF($F10="s-curve",$D10+($E10-$D10)*$I$2/(1+EXP($I$3*(COUNT($I$7:Y$7)+$I$4))),TREND($D10:$E10,$D$7:$E$7,Y$7))</f>
        <v>1</v>
      </c>
      <c r="Z10">
        <f>IF($F10="s-curve",$D10+($E10-$D10)*$I$2/(1+EXP($I$3*(COUNT($I$7:Z$7)+$I$4))),TREND($D10:$E10,$D$7:$E$7,Z$7))</f>
        <v>1</v>
      </c>
      <c r="AA10">
        <f>IF($F10="s-curve",$D10+($E10-$D10)*$I$2/(1+EXP($I$3*(COUNT($I$7:AA$7)+$I$4))),TREND($D10:$E10,$D$7:$E$7,AA$7))</f>
        <v>1</v>
      </c>
      <c r="AB10">
        <f>IF($F10="s-curve",$D10+($E10-$D10)*$I$2/(1+EXP($I$3*(COUNT($I$7:AB$7)+$I$4))),TREND($D10:$E10,$D$7:$E$7,AB$7))</f>
        <v>1</v>
      </c>
      <c r="AC10">
        <f>IF($F10="s-curve",$D10+($E10-$D10)*$I$2/(1+EXP($I$3*(COUNT($I$7:AC$7)+$I$4))),TREND($D10:$E10,$D$7:$E$7,AC$7))</f>
        <v>1</v>
      </c>
      <c r="AD10">
        <f>IF($F10="s-curve",$D10+($E10-$D10)*$I$2/(1+EXP($I$3*(COUNT($I$7:AD$7)+$I$4))),TREND($D10:$E10,$D$7:$E$7,AD$7))</f>
        <v>1</v>
      </c>
      <c r="AE10">
        <f>IF($F10="s-curve",$D10+($E10-$D10)*$I$2/(1+EXP($I$3*(COUNT($I$7:AE$7)+$I$4))),TREND($D10:$E10,$D$7:$E$7,AE$7))</f>
        <v>1</v>
      </c>
      <c r="AF10">
        <f>IF($F10="s-curve",$D10+($E10-$D10)*$I$2/(1+EXP($I$3*(COUNT($I$7:AF$7)+$I$4))),TREND($D10:$E10,$D$7:$E$7,AF$7))</f>
        <v>1</v>
      </c>
      <c r="AG10">
        <f>IF($F10="s-curve",$D10+($E10-$D10)*$I$2/(1+EXP($I$3*(COUNT($I$7:AG$7)+$I$4))),TREND($D10:$E10,$D$7:$E$7,AG$7))</f>
        <v>1</v>
      </c>
      <c r="AH10">
        <f>IF($F10="s-curve",$D10+($E10-$D10)*$I$2/(1+EXP($I$3*(COUNT($I$7:AH$7)+$I$4))),TREND($D10:$E10,$D$7:$E$7,AH$7))</f>
        <v>1</v>
      </c>
      <c r="AI10">
        <f>IF($F10="s-curve",$D10+($E10-$D10)*$I$2/(1+EXP($I$3*(COUNT($I$7:AI$7)+$I$4))),TREND($D10:$E10,$D$7:$E$7,AI$7))</f>
        <v>1</v>
      </c>
      <c r="AJ10">
        <f>IF($F10="s-curve",$D10+($E10-$D10)*$I$2/(1+EXP($I$3*(COUNT($I$7:AJ$7)+$I$4))),TREND($D10:$E10,$D$7:$E$7,AJ$7))</f>
        <v>1</v>
      </c>
      <c r="AK10">
        <f>IF($F10="s-curve",$D10+($E10-$D10)*$I$2/(1+EXP($I$3*(COUNT($I$7:AK$7)+$I$4))),TREND($D10:$E10,$D$7:$E$7,AK$7))</f>
        <v>1</v>
      </c>
      <c r="AL10">
        <f>IF($F10="s-curve",$D10+($E10-$D10)*$I$2/(1+EXP($I$3*(COUNT($I$7:AL$7)+$I$4))),TREND($D10:$E10,$D$7:$E$7,AL$7))</f>
        <v>1</v>
      </c>
      <c r="AM10">
        <f>IF($F10="s-curve",$D10+($E10-$D10)*$I$2/(1+EXP($I$3*(COUNT($I$7:AM$7)+$I$4))),TREND($D10:$E10,$D$7:$E$7,AM$7))</f>
        <v>1</v>
      </c>
      <c r="AN10">
        <f>IF($F10="s-curve",$D10+($E10-$D10)*$I$2/(1+EXP($I$3*(COUNT($I$7:AN$7)+$I$4))),TREND($D10:$E10,$D$7:$E$7,AN$7))</f>
        <v>1</v>
      </c>
      <c r="AO10">
        <f>IF($F10="s-curve",$D10+($E10-$D10)*$I$2/(1+EXP($I$3*(COUNT($I$7:AO$7)+$I$4))),TREND($D10:$E10,$D$7:$E$7,AO$7))</f>
        <v>1</v>
      </c>
      <c r="AP10">
        <f>IF($F10="s-curve",$D10+($E10-$D10)*$I$2/(1+EXP($I$3*(COUNT($I$7:AP$7)+$I$4))),TREND($D10:$E10,$D$7:$E$7,AP$7))</f>
        <v>1</v>
      </c>
    </row>
    <row r="11" spans="1:42" x14ac:dyDescent="0.25">
      <c r="C11" t="s">
        <v>5</v>
      </c>
      <c r="D11" s="14">
        <f>SUM('AEO 40'!D18,'AEO 40'!D28,'AEO 40'!D43,'AEO 40'!D53)/'AEO 40'!D65</f>
        <v>4.903338228492495E-3</v>
      </c>
      <c r="E11" s="14">
        <f>SUM('AEO 40'!AK18,'AEO 40'!AK28,'AEO 40'!AK43,'AEO 40'!AK53)/'AEO 40'!AK65*Assumptions!A11</f>
        <v>4.9529158436031499E-2</v>
      </c>
      <c r="F11" s="34" t="str">
        <f t="shared" si="0"/>
        <v>linear</v>
      </c>
      <c r="H11" s="25"/>
      <c r="I11" s="14">
        <f t="shared" si="1"/>
        <v>4.903338228492495E-3</v>
      </c>
      <c r="J11">
        <f>IF($F11="s-curve",$D11+($E11-$D11)*$I$2/(1+EXP($I$3*(COUNT($I$7:J$7)+$I$4))),TREND($D11:$E11,$D$7:$E$7,J$7))</f>
        <v>6.2556358105392285E-3</v>
      </c>
      <c r="K11">
        <f>IF($F11="s-curve",$D11+($E11-$D11)*$I$2/(1+EXP($I$3*(COUNT($I$7:K$7)+$I$4))),TREND($D11:$E11,$D$7:$E$7,K$7))</f>
        <v>7.6079333925860304E-3</v>
      </c>
      <c r="L11">
        <f>IF($F11="s-curve",$D11+($E11-$D11)*$I$2/(1+EXP($I$3*(COUNT($I$7:L$7)+$I$4))),TREND($D11:$E11,$D$7:$E$7,L$7))</f>
        <v>8.9602309746323883E-3</v>
      </c>
      <c r="M11">
        <f>IF($F11="s-curve",$D11+($E11-$D11)*$I$2/(1+EXP($I$3*(COUNT($I$7:M$7)+$I$4))),TREND($D11:$E11,$D$7:$E$7,M$7))</f>
        <v>1.031252855667919E-2</v>
      </c>
      <c r="N11">
        <f>IF($F11="s-curve",$D11+($E11-$D11)*$I$2/(1+EXP($I$3*(COUNT($I$7:N$7)+$I$4))),TREND($D11:$E11,$D$7:$E$7,N$7))</f>
        <v>1.1664826138725992E-2</v>
      </c>
      <c r="O11">
        <f>IF($F11="s-curve",$D11+($E11-$D11)*$I$2/(1+EXP($I$3*(COUNT($I$7:O$7)+$I$4))),TREND($D11:$E11,$D$7:$E$7,O$7))</f>
        <v>1.301712372077235E-2</v>
      </c>
      <c r="P11">
        <f>IF($F11="s-curve",$D11+($E11-$D11)*$I$2/(1+EXP($I$3*(COUNT($I$7:P$7)+$I$4))),TREND($D11:$E11,$D$7:$E$7,P$7))</f>
        <v>1.4369421302819152E-2</v>
      </c>
      <c r="Q11">
        <f>IF($F11="s-curve",$D11+($E11-$D11)*$I$2/(1+EXP($I$3*(COUNT($I$7:Q$7)+$I$4))),TREND($D11:$E11,$D$7:$E$7,Q$7))</f>
        <v>1.5721718884865954E-2</v>
      </c>
      <c r="R11">
        <f>IF($F11="s-curve",$D11+($E11-$D11)*$I$2/(1+EXP($I$3*(COUNT($I$7:R$7)+$I$4))),TREND($D11:$E11,$D$7:$E$7,R$7))</f>
        <v>1.7074016466912312E-2</v>
      </c>
      <c r="S11">
        <f>IF($F11="s-curve",$D11+($E11-$D11)*$I$2/(1+EXP($I$3*(COUNT($I$7:S$7)+$I$4))),TREND($D11:$E11,$D$7:$E$7,S$7))</f>
        <v>1.8426314048959114E-2</v>
      </c>
      <c r="T11">
        <f>IF($F11="s-curve",$D11+($E11-$D11)*$I$2/(1+EXP($I$3*(COUNT($I$7:T$7)+$I$4))),TREND($D11:$E11,$D$7:$E$7,T$7))</f>
        <v>1.9778611631005472E-2</v>
      </c>
      <c r="U11">
        <f>IF($F11="s-curve",$D11+($E11-$D11)*$I$2/(1+EXP($I$3*(COUNT($I$7:U$7)+$I$4))),TREND($D11:$E11,$D$7:$E$7,U$7))</f>
        <v>2.1130909213052274E-2</v>
      </c>
      <c r="V11">
        <f>IF($F11="s-curve",$D11+($E11-$D11)*$I$2/(1+EXP($I$3*(COUNT($I$7:V$7)+$I$4))),TREND($D11:$E11,$D$7:$E$7,V$7))</f>
        <v>2.2483206795099075E-2</v>
      </c>
      <c r="W11">
        <f>IF($F11="s-curve",$D11+($E11-$D11)*$I$2/(1+EXP($I$3*(COUNT($I$7:W$7)+$I$4))),TREND($D11:$E11,$D$7:$E$7,W$7))</f>
        <v>2.3835504377145433E-2</v>
      </c>
      <c r="X11">
        <f>IF($F11="s-curve",$D11+($E11-$D11)*$I$2/(1+EXP($I$3*(COUNT($I$7:X$7)+$I$4))),TREND($D11:$E11,$D$7:$E$7,X$7))</f>
        <v>2.5187801959192235E-2</v>
      </c>
      <c r="Y11">
        <f>IF($F11="s-curve",$D11+($E11-$D11)*$I$2/(1+EXP($I$3*(COUNT($I$7:Y$7)+$I$4))),TREND($D11:$E11,$D$7:$E$7,Y$7))</f>
        <v>2.6540099541239037E-2</v>
      </c>
      <c r="Z11">
        <f>IF($F11="s-curve",$D11+($E11-$D11)*$I$2/(1+EXP($I$3*(COUNT($I$7:Z$7)+$I$4))),TREND($D11:$E11,$D$7:$E$7,Z$7))</f>
        <v>2.7892397123285395E-2</v>
      </c>
      <c r="AA11">
        <f>IF($F11="s-curve",$D11+($E11-$D11)*$I$2/(1+EXP($I$3*(COUNT($I$7:AA$7)+$I$4))),TREND($D11:$E11,$D$7:$E$7,AA$7))</f>
        <v>2.9244694705332197E-2</v>
      </c>
      <c r="AB11">
        <f>IF($F11="s-curve",$D11+($E11-$D11)*$I$2/(1+EXP($I$3*(COUNT($I$7:AB$7)+$I$4))),TREND($D11:$E11,$D$7:$E$7,AB$7))</f>
        <v>3.0596992287378555E-2</v>
      </c>
      <c r="AC11">
        <f>IF($F11="s-curve",$D11+($E11-$D11)*$I$2/(1+EXP($I$3*(COUNT($I$7:AC$7)+$I$4))),TREND($D11:$E11,$D$7:$E$7,AC$7))</f>
        <v>3.1949289869425357E-2</v>
      </c>
      <c r="AD11">
        <f>IF($F11="s-curve",$D11+($E11-$D11)*$I$2/(1+EXP($I$3*(COUNT($I$7:AD$7)+$I$4))),TREND($D11:$E11,$D$7:$E$7,AD$7))</f>
        <v>3.3301587451472159E-2</v>
      </c>
      <c r="AE11">
        <f>IF($F11="s-curve",$D11+($E11-$D11)*$I$2/(1+EXP($I$3*(COUNT($I$7:AE$7)+$I$4))),TREND($D11:$E11,$D$7:$E$7,AE$7))</f>
        <v>3.4653885033518517E-2</v>
      </c>
      <c r="AF11">
        <f>IF($F11="s-curve",$D11+($E11-$D11)*$I$2/(1+EXP($I$3*(COUNT($I$7:AF$7)+$I$4))),TREND($D11:$E11,$D$7:$E$7,AF$7))</f>
        <v>3.6006182615565319E-2</v>
      </c>
      <c r="AG11">
        <f>IF($F11="s-curve",$D11+($E11-$D11)*$I$2/(1+EXP($I$3*(COUNT($I$7:AG$7)+$I$4))),TREND($D11:$E11,$D$7:$E$7,AG$7))</f>
        <v>3.7358480197612121E-2</v>
      </c>
      <c r="AH11">
        <f>IF($F11="s-curve",$D11+($E11-$D11)*$I$2/(1+EXP($I$3*(COUNT($I$7:AH$7)+$I$4))),TREND($D11:$E11,$D$7:$E$7,AH$7))</f>
        <v>3.8710777779658478E-2</v>
      </c>
      <c r="AI11">
        <f>IF($F11="s-curve",$D11+($E11-$D11)*$I$2/(1+EXP($I$3*(COUNT($I$7:AI$7)+$I$4))),TREND($D11:$E11,$D$7:$E$7,AI$7))</f>
        <v>4.006307536170528E-2</v>
      </c>
      <c r="AJ11">
        <f>IF($F11="s-curve",$D11+($E11-$D11)*$I$2/(1+EXP($I$3*(COUNT($I$7:AJ$7)+$I$4))),TREND($D11:$E11,$D$7:$E$7,AJ$7))</f>
        <v>4.1415372943751638E-2</v>
      </c>
      <c r="AK11">
        <f>IF($F11="s-curve",$D11+($E11-$D11)*$I$2/(1+EXP($I$3*(COUNT($I$7:AK$7)+$I$4))),TREND($D11:$E11,$D$7:$E$7,AK$7))</f>
        <v>4.276767052579844E-2</v>
      </c>
      <c r="AL11">
        <f>IF($F11="s-curve",$D11+($E11-$D11)*$I$2/(1+EXP($I$3*(COUNT($I$7:AL$7)+$I$4))),TREND($D11:$E11,$D$7:$E$7,AL$7))</f>
        <v>4.4119968107845242E-2</v>
      </c>
      <c r="AM11">
        <f>IF($F11="s-curve",$D11+($E11-$D11)*$I$2/(1+EXP($I$3*(COUNT($I$7:AM$7)+$I$4))),TREND($D11:$E11,$D$7:$E$7,AM$7))</f>
        <v>4.54722656898916E-2</v>
      </c>
      <c r="AN11">
        <f>IF($F11="s-curve",$D11+($E11-$D11)*$I$2/(1+EXP($I$3*(COUNT($I$7:AN$7)+$I$4))),TREND($D11:$E11,$D$7:$E$7,AN$7))</f>
        <v>4.6824563271938402E-2</v>
      </c>
      <c r="AO11">
        <f>IF($F11="s-curve",$D11+($E11-$D11)*$I$2/(1+EXP($I$3*(COUNT($I$7:AO$7)+$I$4))),TREND($D11:$E11,$D$7:$E$7,AO$7))</f>
        <v>4.8176860853985204E-2</v>
      </c>
      <c r="AP11">
        <f>IF($F11="s-curve",$D11+($E11-$D11)*$I$2/(1+EXP($I$3*(COUNT($I$7:AP$7)+$I$4))),TREND($D11:$E11,$D$7:$E$7,AP$7))</f>
        <v>4.9529158436031562E-2</v>
      </c>
    </row>
    <row r="12" spans="1:42" x14ac:dyDescent="0.25">
      <c r="C12" t="s">
        <v>6</v>
      </c>
      <c r="D12" s="14">
        <f>SUM('AEO 40'!D26:D27,'AEO 40'!D51:D52)/'AEO 40'!D65</f>
        <v>1.6525044511409345E-3</v>
      </c>
      <c r="E12" s="14">
        <f>SUM('AEO 40'!AK26:AK27,'AEO 40'!AK51:AK52)/'AEO 40'!AK65*Assumptions!A11</f>
        <v>3.5619659616990595E-2</v>
      </c>
      <c r="F12" s="34" t="str">
        <f t="shared" si="0"/>
        <v>s-curve</v>
      </c>
      <c r="H12" s="25"/>
      <c r="I12" s="14">
        <f t="shared" si="1"/>
        <v>1.6525044511409345E-3</v>
      </c>
      <c r="J12">
        <f>IF($F12="s-curve",$D12+($E12-$D12)*$I$2/(1+EXP($I$3*(COUNT($I$7:J$7)+$I$4))),TREND($D12:$E12,$D$7:$E$7,J$7))</f>
        <v>2.0256996362725812E-3</v>
      </c>
      <c r="K12">
        <f>IF($F12="s-curve",$D12+($E12-$D12)*$I$2/(1+EXP($I$3*(COUNT($I$7:K$7)+$I$4))),TREND($D12:$E12,$D$7:$E$7,K$7))</f>
        <v>2.1543362780915209E-3</v>
      </c>
      <c r="L12">
        <f>IF($F12="s-curve",$D12+($E12-$D12)*$I$2/(1+EXP($I$3*(COUNT($I$7:L$7)+$I$4))),TREND($D12:$E12,$D$7:$E$7,L$7))</f>
        <v>2.3264231945482419E-3</v>
      </c>
      <c r="M12">
        <f>IF($F12="s-curve",$D12+($E12-$D12)*$I$2/(1+EXP($I$3*(COUNT($I$7:M$7)+$I$4))),TREND($D12:$E12,$D$7:$E$7,M$7))</f>
        <v>2.5559286589114439E-3</v>
      </c>
      <c r="N12">
        <f>IF($F12="s-curve",$D12+($E12-$D12)*$I$2/(1+EXP($I$3*(COUNT($I$7:N$7)+$I$4))),TREND($D12:$E12,$D$7:$E$7,N$7))</f>
        <v>2.8607565565983745E-3</v>
      </c>
      <c r="O12">
        <f>IF($F12="s-curve",$D12+($E12-$D12)*$I$2/(1+EXP($I$3*(COUNT($I$7:O$7)+$I$4))),TREND($D12:$E12,$D$7:$E$7,O$7))</f>
        <v>3.2634264442392528E-3</v>
      </c>
      <c r="P12">
        <f>IF($F12="s-curve",$D12+($E12-$D12)*$I$2/(1+EXP($I$3*(COUNT($I$7:P$7)+$I$4))),TREND($D12:$E12,$D$7:$E$7,P$7))</f>
        <v>3.7915302076432333E-3</v>
      </c>
      <c r="Q12">
        <f>IF($F12="s-curve",$D12+($E12-$D12)*$I$2/(1+EXP($I$3*(COUNT($I$7:Q$7)+$I$4))),TREND($D12:$E12,$D$7:$E$7,Q$7))</f>
        <v>4.4776443385121153E-3</v>
      </c>
      <c r="R12">
        <f>IF($F12="s-curve",$D12+($E12-$D12)*$I$2/(1+EXP($I$3*(COUNT($I$7:R$7)+$I$4))),TREND($D12:$E12,$D$7:$E$7,R$7))</f>
        <v>5.3582131047932744E-3</v>
      </c>
      <c r="S12">
        <f>IF($F12="s-curve",$D12+($E12-$D12)*$I$2/(1+EXP($I$3*(COUNT($I$7:S$7)+$I$4))),TREND($D12:$E12,$D$7:$E$7,S$7))</f>
        <v>6.4707815830568147E-3</v>
      </c>
      <c r="T12">
        <f>IF($F12="s-curve",$D12+($E12-$D12)*$I$2/(1+EXP($I$3*(COUNT($I$7:T$7)+$I$4))),TREND($D12:$E12,$D$7:$E$7,T$7))</f>
        <v>7.848980524482841E-3</v>
      </c>
      <c r="U12">
        <f>IF($F12="s-curve",$D12+($E12-$D12)*$I$2/(1+EXP($I$3*(COUNT($I$7:U$7)+$I$4))),TREND($D12:$E12,$D$7:$E$7,U$7))</f>
        <v>9.5150590470784464E-3</v>
      </c>
      <c r="V12">
        <f>IF($F12="s-curve",$D12+($E12-$D12)*$I$2/(1+EXP($I$3*(COUNT($I$7:V$7)+$I$4))),TREND($D12:$E12,$D$7:$E$7,V$7))</f>
        <v>1.1470727546243445E-2</v>
      </c>
      <c r="W12">
        <f>IF($F12="s-curve",$D12+($E12-$D12)*$I$2/(1+EXP($I$3*(COUNT($I$7:W$7)+$I$4))),TREND($D12:$E12,$D$7:$E$7,W$7))</f>
        <v>1.3688551679609655E-2</v>
      </c>
      <c r="X12">
        <f>IF($F12="s-curve",$D12+($E12-$D12)*$I$2/(1+EXP($I$3*(COUNT($I$7:X$7)+$I$4))),TREND($D12:$E12,$D$7:$E$7,X$7))</f>
        <v>1.6107481514587772E-2</v>
      </c>
      <c r="Y12">
        <f>IF($F12="s-curve",$D12+($E12-$D12)*$I$2/(1+EXP($I$3*(COUNT($I$7:Y$7)+$I$4))),TREND($D12:$E12,$D$7:$E$7,Y$7))</f>
        <v>1.8636082034065762E-2</v>
      </c>
      <c r="Z12">
        <f>IF($F12="s-curve",$D12+($E12-$D12)*$I$2/(1+EXP($I$3*(COUNT($I$7:Z$7)+$I$4))),TREND($D12:$E12,$D$7:$E$7,Z$7))</f>
        <v>2.1164682553543757E-2</v>
      </c>
      <c r="AA12">
        <f>IF($F12="s-curve",$D12+($E12-$D12)*$I$2/(1+EXP($I$3*(COUNT($I$7:AA$7)+$I$4))),TREND($D12:$E12,$D$7:$E$7,AA$7))</f>
        <v>2.3583612388521871E-2</v>
      </c>
      <c r="AB12">
        <f>IF($F12="s-curve",$D12+($E12-$D12)*$I$2/(1+EXP($I$3*(COUNT($I$7:AB$7)+$I$4))),TREND($D12:$E12,$D$7:$E$7,AB$7))</f>
        <v>2.5801436521888078E-2</v>
      </c>
      <c r="AC12">
        <f>IF($F12="s-curve",$D12+($E12-$D12)*$I$2/(1+EXP($I$3*(COUNT($I$7:AC$7)+$I$4))),TREND($D12:$E12,$D$7:$E$7,AC$7))</f>
        <v>2.775710502105308E-2</v>
      </c>
      <c r="AD12">
        <f>IF($F12="s-curve",$D12+($E12-$D12)*$I$2/(1+EXP($I$3*(COUNT($I$7:AD$7)+$I$4))),TREND($D12:$E12,$D$7:$E$7,AD$7))</f>
        <v>2.9423183543648687E-2</v>
      </c>
      <c r="AE12">
        <f>IF($F12="s-curve",$D12+($E12-$D12)*$I$2/(1+EXP($I$3*(COUNT($I$7:AE$7)+$I$4))),TREND($D12:$E12,$D$7:$E$7,AE$7))</f>
        <v>3.0801382485074719E-2</v>
      </c>
      <c r="AF12">
        <f>IF($F12="s-curve",$D12+($E12-$D12)*$I$2/(1+EXP($I$3*(COUNT($I$7:AF$7)+$I$4))),TREND($D12:$E12,$D$7:$E$7,AF$7))</f>
        <v>3.1913950963338253E-2</v>
      </c>
      <c r="AG12">
        <f>IF($F12="s-curve",$D12+($E12-$D12)*$I$2/(1+EXP($I$3*(COUNT($I$7:AG$7)+$I$4))),TREND($D12:$E12,$D$7:$E$7,AG$7))</f>
        <v>3.2794519729619415E-2</v>
      </c>
      <c r="AH12">
        <f>IF($F12="s-curve",$D12+($E12-$D12)*$I$2/(1+EXP($I$3*(COUNT($I$7:AH$7)+$I$4))),TREND($D12:$E12,$D$7:$E$7,AH$7))</f>
        <v>3.3480633860488301E-2</v>
      </c>
      <c r="AI12">
        <f>IF($F12="s-curve",$D12+($E12-$D12)*$I$2/(1+EXP($I$3*(COUNT($I$7:AI$7)+$I$4))),TREND($D12:$E12,$D$7:$E$7,AI$7))</f>
        <v>3.4008737623892282E-2</v>
      </c>
      <c r="AJ12">
        <f>IF($F12="s-curve",$D12+($E12-$D12)*$I$2/(1+EXP($I$3*(COUNT($I$7:AJ$7)+$I$4))),TREND($D12:$E12,$D$7:$E$7,AJ$7))</f>
        <v>3.4411407511533154E-2</v>
      </c>
      <c r="AK12">
        <f>IF($F12="s-curve",$D12+($E12-$D12)*$I$2/(1+EXP($I$3*(COUNT($I$7:AK$7)+$I$4))),TREND($D12:$E12,$D$7:$E$7,AK$7))</f>
        <v>3.4716235409220086E-2</v>
      </c>
      <c r="AL12">
        <f>IF($F12="s-curve",$D12+($E12-$D12)*$I$2/(1+EXP($I$3*(COUNT($I$7:AL$7)+$I$4))),TREND($D12:$E12,$D$7:$E$7,AL$7))</f>
        <v>3.4945740873583292E-2</v>
      </c>
      <c r="AM12">
        <f>IF($F12="s-curve",$D12+($E12-$D12)*$I$2/(1+EXP($I$3*(COUNT($I$7:AM$7)+$I$4))),TREND($D12:$E12,$D$7:$E$7,AM$7))</f>
        <v>3.511782779004001E-2</v>
      </c>
      <c r="AN12">
        <f>IF($F12="s-curve",$D12+($E12-$D12)*$I$2/(1+EXP($I$3*(COUNT($I$7:AN$7)+$I$4))),TREND($D12:$E12,$D$7:$E$7,AN$7))</f>
        <v>3.524646443185895E-2</v>
      </c>
      <c r="AO12">
        <f>IF($F12="s-curve",$D12+($E12-$D12)*$I$2/(1+EXP($I$3*(COUNT($I$7:AO$7)+$I$4))),TREND($D12:$E12,$D$7:$E$7,AO$7))</f>
        <v>3.5342400296078928E-2</v>
      </c>
      <c r="AP12">
        <f>IF($F12="s-curve",$D12+($E12-$D12)*$I$2/(1+EXP($I$3*(COUNT($I$7:AP$7)+$I$4))),TREND($D12:$E12,$D$7:$E$7,AP$7))</f>
        <v>3.5413825399451711E-2</v>
      </c>
    </row>
    <row r="13" spans="1:42" ht="15.75" thickBot="1" x14ac:dyDescent="0.3">
      <c r="A13" s="32"/>
      <c r="B13" s="16"/>
      <c r="C13" s="16" t="s">
        <v>7</v>
      </c>
      <c r="D13" s="16">
        <v>0</v>
      </c>
      <c r="E13" s="16">
        <v>0</v>
      </c>
      <c r="F13" s="35" t="str">
        <f t="shared" si="0"/>
        <v>n/a</v>
      </c>
      <c r="H13" s="25"/>
      <c r="I13" s="14">
        <f t="shared" si="1"/>
        <v>0</v>
      </c>
      <c r="J13">
        <f>IF($F13="s-curve",$D13+($E13-$D13)*$I$2/(1+EXP($I$3*(COUNT($I$7:J$7)+$I$4))),TREND($D13:$E13,$D$7:$E$7,J$7))</f>
        <v>0</v>
      </c>
      <c r="K13">
        <f>IF($F13="s-curve",$D13+($E13-$D13)*$I$2/(1+EXP($I$3*(COUNT($I$7:K$7)+$I$4))),TREND($D13:$E13,$D$7:$E$7,K$7))</f>
        <v>0</v>
      </c>
      <c r="L13">
        <f>IF($F13="s-curve",$D13+($E13-$D13)*$I$2/(1+EXP($I$3*(COUNT($I$7:L$7)+$I$4))),TREND($D13:$E13,$D$7:$E$7,L$7))</f>
        <v>0</v>
      </c>
      <c r="M13">
        <f>IF($F13="s-curve",$D13+($E13-$D13)*$I$2/(1+EXP($I$3*(COUNT($I$7:M$7)+$I$4))),TREND($D13:$E13,$D$7:$E$7,M$7))</f>
        <v>0</v>
      </c>
      <c r="N13">
        <f>IF($F13="s-curve",$D13+($E13-$D13)*$I$2/(1+EXP($I$3*(COUNT($I$7:N$7)+$I$4))),TREND($D13:$E13,$D$7:$E$7,N$7))</f>
        <v>0</v>
      </c>
      <c r="O13">
        <f>IF($F13="s-curve",$D13+($E13-$D13)*$I$2/(1+EXP($I$3*(COUNT($I$7:O$7)+$I$4))),TREND($D13:$E13,$D$7:$E$7,O$7))</f>
        <v>0</v>
      </c>
      <c r="P13">
        <f>IF($F13="s-curve",$D13+($E13-$D13)*$I$2/(1+EXP($I$3*(COUNT($I$7:P$7)+$I$4))),TREND($D13:$E13,$D$7:$E$7,P$7))</f>
        <v>0</v>
      </c>
      <c r="Q13">
        <f>IF($F13="s-curve",$D13+($E13-$D13)*$I$2/(1+EXP($I$3*(COUNT($I$7:Q$7)+$I$4))),TREND($D13:$E13,$D$7:$E$7,Q$7))</f>
        <v>0</v>
      </c>
      <c r="R13">
        <f>IF($F13="s-curve",$D13+($E13-$D13)*$I$2/(1+EXP($I$3*(COUNT($I$7:R$7)+$I$4))),TREND($D13:$E13,$D$7:$E$7,R$7))</f>
        <v>0</v>
      </c>
      <c r="S13">
        <f>IF($F13="s-curve",$D13+($E13-$D13)*$I$2/(1+EXP($I$3*(COUNT($I$7:S$7)+$I$4))),TREND($D13:$E13,$D$7:$E$7,S$7))</f>
        <v>0</v>
      </c>
      <c r="T13">
        <f>IF($F13="s-curve",$D13+($E13-$D13)*$I$2/(1+EXP($I$3*(COUNT($I$7:T$7)+$I$4))),TREND($D13:$E13,$D$7:$E$7,T$7))</f>
        <v>0</v>
      </c>
      <c r="U13">
        <f>IF($F13="s-curve",$D13+($E13-$D13)*$I$2/(1+EXP($I$3*(COUNT($I$7:U$7)+$I$4))),TREND($D13:$E13,$D$7:$E$7,U$7))</f>
        <v>0</v>
      </c>
      <c r="V13">
        <f>IF($F13="s-curve",$D13+($E13-$D13)*$I$2/(1+EXP($I$3*(COUNT($I$7:V$7)+$I$4))),TREND($D13:$E13,$D$7:$E$7,V$7))</f>
        <v>0</v>
      </c>
      <c r="W13">
        <f>IF($F13="s-curve",$D13+($E13-$D13)*$I$2/(1+EXP($I$3*(COUNT($I$7:W$7)+$I$4))),TREND($D13:$E13,$D$7:$E$7,W$7))</f>
        <v>0</v>
      </c>
      <c r="X13">
        <f>IF($F13="s-curve",$D13+($E13-$D13)*$I$2/(1+EXP($I$3*(COUNT($I$7:X$7)+$I$4))),TREND($D13:$E13,$D$7:$E$7,X$7))</f>
        <v>0</v>
      </c>
      <c r="Y13">
        <f>IF($F13="s-curve",$D13+($E13-$D13)*$I$2/(1+EXP($I$3*(COUNT($I$7:Y$7)+$I$4))),TREND($D13:$E13,$D$7:$E$7,Y$7))</f>
        <v>0</v>
      </c>
      <c r="Z13">
        <f>IF($F13="s-curve",$D13+($E13-$D13)*$I$2/(1+EXP($I$3*(COUNT($I$7:Z$7)+$I$4))),TREND($D13:$E13,$D$7:$E$7,Z$7))</f>
        <v>0</v>
      </c>
      <c r="AA13">
        <f>IF($F13="s-curve",$D13+($E13-$D13)*$I$2/(1+EXP($I$3*(COUNT($I$7:AA$7)+$I$4))),TREND($D13:$E13,$D$7:$E$7,AA$7))</f>
        <v>0</v>
      </c>
      <c r="AB13">
        <f>IF($F13="s-curve",$D13+($E13-$D13)*$I$2/(1+EXP($I$3*(COUNT($I$7:AB$7)+$I$4))),TREND($D13:$E13,$D$7:$E$7,AB$7))</f>
        <v>0</v>
      </c>
      <c r="AC13">
        <f>IF($F13="s-curve",$D13+($E13-$D13)*$I$2/(1+EXP($I$3*(COUNT($I$7:AC$7)+$I$4))),TREND($D13:$E13,$D$7:$E$7,AC$7))</f>
        <v>0</v>
      </c>
      <c r="AD13">
        <f>IF($F13="s-curve",$D13+($E13-$D13)*$I$2/(1+EXP($I$3*(COUNT($I$7:AD$7)+$I$4))),TREND($D13:$E13,$D$7:$E$7,AD$7))</f>
        <v>0</v>
      </c>
      <c r="AE13">
        <f>IF($F13="s-curve",$D13+($E13-$D13)*$I$2/(1+EXP($I$3*(COUNT($I$7:AE$7)+$I$4))),TREND($D13:$E13,$D$7:$E$7,AE$7))</f>
        <v>0</v>
      </c>
      <c r="AF13">
        <f>IF($F13="s-curve",$D13+($E13-$D13)*$I$2/(1+EXP($I$3*(COUNT($I$7:AF$7)+$I$4))),TREND($D13:$E13,$D$7:$E$7,AF$7))</f>
        <v>0</v>
      </c>
      <c r="AG13">
        <f>IF($F13="s-curve",$D13+($E13-$D13)*$I$2/(1+EXP($I$3*(COUNT($I$7:AG$7)+$I$4))),TREND($D13:$E13,$D$7:$E$7,AG$7))</f>
        <v>0</v>
      </c>
      <c r="AH13">
        <f>IF($F13="s-curve",$D13+($E13-$D13)*$I$2/(1+EXP($I$3*(COUNT($I$7:AH$7)+$I$4))),TREND($D13:$E13,$D$7:$E$7,AH$7))</f>
        <v>0</v>
      </c>
      <c r="AI13">
        <f>IF($F13="s-curve",$D13+($E13-$D13)*$I$2/(1+EXP($I$3*(COUNT($I$7:AI$7)+$I$4))),TREND($D13:$E13,$D$7:$E$7,AI$7))</f>
        <v>0</v>
      </c>
      <c r="AJ13">
        <f>IF($F13="s-curve",$D13+($E13-$D13)*$I$2/(1+EXP($I$3*(COUNT($I$7:AJ$7)+$I$4))),TREND($D13:$E13,$D$7:$E$7,AJ$7))</f>
        <v>0</v>
      </c>
      <c r="AK13">
        <f>IF($F13="s-curve",$D13+($E13-$D13)*$I$2/(1+EXP($I$3*(COUNT($I$7:AK$7)+$I$4))),TREND($D13:$E13,$D$7:$E$7,AK$7))</f>
        <v>0</v>
      </c>
      <c r="AL13">
        <f>IF($F13="s-curve",$D13+($E13-$D13)*$I$2/(1+EXP($I$3*(COUNT($I$7:AL$7)+$I$4))),TREND($D13:$E13,$D$7:$E$7,AL$7))</f>
        <v>0</v>
      </c>
      <c r="AM13">
        <f>IF($F13="s-curve",$D13+($E13-$D13)*$I$2/(1+EXP($I$3*(COUNT($I$7:AM$7)+$I$4))),TREND($D13:$E13,$D$7:$E$7,AM$7))</f>
        <v>0</v>
      </c>
      <c r="AN13">
        <f>IF($F13="s-curve",$D13+($E13-$D13)*$I$2/(1+EXP($I$3*(COUNT($I$7:AN$7)+$I$4))),TREND($D13:$E13,$D$7:$E$7,AN$7))</f>
        <v>0</v>
      </c>
      <c r="AO13">
        <f>IF($F13="s-curve",$D13+($E13-$D13)*$I$2/(1+EXP($I$3*(COUNT($I$7:AO$7)+$I$4))),TREND($D13:$E13,$D$7:$E$7,AO$7))</f>
        <v>0</v>
      </c>
      <c r="AP13">
        <f>IF($F13="s-curve",$D13+($E13-$D13)*$I$2/(1+EXP($I$3*(COUNT($I$7:AP$7)+$I$4))),TREND($D13:$E13,$D$7:$E$7,AP$7))</f>
        <v>0</v>
      </c>
    </row>
    <row r="14" spans="1:42" x14ac:dyDescent="0.25">
      <c r="A14" s="32" t="s">
        <v>14</v>
      </c>
      <c r="B14" t="s">
        <v>20</v>
      </c>
      <c r="C14" t="s">
        <v>2</v>
      </c>
      <c r="D14" s="14">
        <f>D8</f>
        <v>1.4825530738628038E-3</v>
      </c>
      <c r="E14">
        <f>E8</f>
        <v>0.8</v>
      </c>
      <c r="F14" s="34" t="str">
        <f t="shared" si="0"/>
        <v>s-curve</v>
      </c>
      <c r="H14" s="25"/>
      <c r="I14" s="14">
        <f t="shared" si="1"/>
        <v>1.4825530738628038E-3</v>
      </c>
      <c r="J14">
        <f>IF($F14="s-curve",$D14+($E14-$D14)*$I$2/(1+EXP($I$3*(COUNT($I$7:J$7)+$I$4))),TREND($D14:$E14,$D$7:$E$7,J$7))</f>
        <v>1.0255818452768009E-2</v>
      </c>
      <c r="K14">
        <f>IF($F14="s-curve",$D14+($E14-$D14)*$I$2/(1+EXP($I$3*(COUNT($I$7:K$7)+$I$4))),TREND($D14:$E14,$D$7:$E$7,K$7))</f>
        <v>1.3279875142381041E-2</v>
      </c>
      <c r="L14">
        <f>IF($F14="s-curve",$D14+($E14-$D14)*$I$2/(1+EXP($I$3*(COUNT($I$7:L$7)+$I$4))),TREND($D14:$E14,$D$7:$E$7,L$7))</f>
        <v>1.7325383354872378E-2</v>
      </c>
      <c r="M14">
        <f>IF($F14="s-curve",$D14+($E14-$D14)*$I$2/(1+EXP($I$3*(COUNT($I$7:M$7)+$I$4))),TREND($D14:$E14,$D$7:$E$7,M$7))</f>
        <v>2.2720716480772604E-2</v>
      </c>
      <c r="N14">
        <f>IF($F14="s-curve",$D14+($E14-$D14)*$I$2/(1+EXP($I$3*(COUNT($I$7:N$7)+$I$4))),TREND($D14:$E14,$D$7:$E$7,N$7))</f>
        <v>2.9886768315974643E-2</v>
      </c>
      <c r="O14">
        <f>IF($F14="s-curve",$D14+($E14-$D14)*$I$2/(1+EXP($I$3*(COUNT($I$7:O$7)+$I$4))),TREND($D14:$E14,$D$7:$E$7,O$7))</f>
        <v>3.9352940241856198E-2</v>
      </c>
      <c r="P14">
        <f>IF($F14="s-curve",$D14+($E14-$D14)*$I$2/(1+EXP($I$3*(COUNT($I$7:P$7)+$I$4))),TREND($D14:$E14,$D$7:$E$7,P$7))</f>
        <v>5.1767876576866254E-2</v>
      </c>
      <c r="Q14">
        <f>IF($F14="s-curve",$D14+($E14-$D14)*$I$2/(1+EXP($I$3*(COUNT($I$7:Q$7)+$I$4))),TREND($D14:$E14,$D$7:$E$7,Q$7))</f>
        <v>6.7897402332152176E-2</v>
      </c>
      <c r="R14">
        <f>IF($F14="s-curve",$D14+($E14-$D14)*$I$2/(1+EXP($I$3*(COUNT($I$7:R$7)+$I$4))),TREND($D14:$E14,$D$7:$E$7,R$7))</f>
        <v>8.8598268202740929E-2</v>
      </c>
      <c r="S14">
        <f>IF($F14="s-curve",$D14+($E14-$D14)*$I$2/(1+EXP($I$3*(COUNT($I$7:S$7)+$I$4))),TREND($D14:$E14,$D$7:$E$7,S$7))</f>
        <v>0.11475310326195413</v>
      </c>
      <c r="T14">
        <f>IF($F14="s-curve",$D14+($E14-$D14)*$I$2/(1+EXP($I$3*(COUNT($I$7:T$7)+$I$4))),TREND($D14:$E14,$D$7:$E$7,T$7))</f>
        <v>0.14715251659787776</v>
      </c>
      <c r="U14">
        <f>IF($F14="s-curve",$D14+($E14-$D14)*$I$2/(1+EXP($I$3*(COUNT($I$7:U$7)+$I$4))),TREND($D14:$E14,$D$7:$E$7,U$7))</f>
        <v>0.18631955198090211</v>
      </c>
      <c r="V14">
        <f>IF($F14="s-curve",$D14+($E14-$D14)*$I$2/(1+EXP($I$3*(COUNT($I$7:V$7)+$I$4))),TREND($D14:$E14,$D$7:$E$7,V$7))</f>
        <v>0.23229441827047478</v>
      </c>
      <c r="W14">
        <f>IF($F14="s-curve",$D14+($E14-$D14)*$I$2/(1+EXP($I$3*(COUNT($I$7:W$7)+$I$4))),TREND($D14:$E14,$D$7:$E$7,W$7))</f>
        <v>0.28443217476081761</v>
      </c>
      <c r="X14">
        <f>IF($F14="s-curve",$D14+($E14-$D14)*$I$2/(1+EXP($I$3*(COUNT($I$7:X$7)+$I$4))),TREND($D14:$E14,$D$7:$E$7,X$7))</f>
        <v>0.34129762806972941</v>
      </c>
      <c r="Y14">
        <f>IF($F14="s-curve",$D14+($E14-$D14)*$I$2/(1+EXP($I$3*(COUNT($I$7:Y$7)+$I$4))),TREND($D14:$E14,$D$7:$E$7,Y$7))</f>
        <v>0.40074127653693142</v>
      </c>
      <c r="Z14">
        <f>IF($F14="s-curve",$D14+($E14-$D14)*$I$2/(1+EXP($I$3*(COUNT($I$7:Z$7)+$I$4))),TREND($D14:$E14,$D$7:$E$7,Z$7))</f>
        <v>0.46018492500413344</v>
      </c>
      <c r="AA14">
        <f>IF($F14="s-curve",$D14+($E14-$D14)*$I$2/(1+EXP($I$3*(COUNT($I$7:AA$7)+$I$4))),TREND($D14:$E14,$D$7:$E$7,AA$7))</f>
        <v>0.51705037831304523</v>
      </c>
      <c r="AB14">
        <f>IF($F14="s-curve",$D14+($E14-$D14)*$I$2/(1+EXP($I$3*(COUNT($I$7:AB$7)+$I$4))),TREND($D14:$E14,$D$7:$E$7,AB$7))</f>
        <v>0.56918813480338804</v>
      </c>
      <c r="AC14">
        <f>IF($F14="s-curve",$D14+($E14-$D14)*$I$2/(1+EXP($I$3*(COUNT($I$7:AC$7)+$I$4))),TREND($D14:$E14,$D$7:$E$7,AC$7))</f>
        <v>0.61516300109296074</v>
      </c>
      <c r="AD14">
        <f>IF($F14="s-curve",$D14+($E14-$D14)*$I$2/(1+EXP($I$3*(COUNT($I$7:AD$7)+$I$4))),TREND($D14:$E14,$D$7:$E$7,AD$7))</f>
        <v>0.65433003647598509</v>
      </c>
      <c r="AE14">
        <f>IF($F14="s-curve",$D14+($E14-$D14)*$I$2/(1+EXP($I$3*(COUNT($I$7:AE$7)+$I$4))),TREND($D14:$E14,$D$7:$E$7,AE$7))</f>
        <v>0.68672944981190875</v>
      </c>
      <c r="AF14">
        <f>IF($F14="s-curve",$D14+($E14-$D14)*$I$2/(1+EXP($I$3*(COUNT($I$7:AF$7)+$I$4))),TREND($D14:$E14,$D$7:$E$7,AF$7))</f>
        <v>0.71288428487112199</v>
      </c>
      <c r="AG14">
        <f>IF($F14="s-curve",$D14+($E14-$D14)*$I$2/(1+EXP($I$3*(COUNT($I$7:AG$7)+$I$4))),TREND($D14:$E14,$D$7:$E$7,AG$7))</f>
        <v>0.73358515074171071</v>
      </c>
      <c r="AH14">
        <f>IF($F14="s-curve",$D14+($E14-$D14)*$I$2/(1+EXP($I$3*(COUNT($I$7:AH$7)+$I$4))),TREND($D14:$E14,$D$7:$E$7,AH$7))</f>
        <v>0.74971467649699663</v>
      </c>
      <c r="AI14">
        <f>IF($F14="s-curve",$D14+($E14-$D14)*$I$2/(1+EXP($I$3*(COUNT($I$7:AI$7)+$I$4))),TREND($D14:$E14,$D$7:$E$7,AI$7))</f>
        <v>0.76212961283200675</v>
      </c>
      <c r="AJ14">
        <f>IF($F14="s-curve",$D14+($E14-$D14)*$I$2/(1+EXP($I$3*(COUNT($I$7:AJ$7)+$I$4))),TREND($D14:$E14,$D$7:$E$7,AJ$7))</f>
        <v>0.77159578475788826</v>
      </c>
      <c r="AK14">
        <f>IF($F14="s-curve",$D14+($E14-$D14)*$I$2/(1+EXP($I$3*(COUNT($I$7:AK$7)+$I$4))),TREND($D14:$E14,$D$7:$E$7,AK$7))</f>
        <v>0.77876183659309017</v>
      </c>
      <c r="AL14">
        <f>IF($F14="s-curve",$D14+($E14-$D14)*$I$2/(1+EXP($I$3*(COUNT($I$7:AL$7)+$I$4))),TREND($D14:$E14,$D$7:$E$7,AL$7))</f>
        <v>0.78415716971899052</v>
      </c>
      <c r="AM14">
        <f>IF($F14="s-curve",$D14+($E14-$D14)*$I$2/(1+EXP($I$3*(COUNT($I$7:AM$7)+$I$4))),TREND($D14:$E14,$D$7:$E$7,AM$7))</f>
        <v>0.7882026779314818</v>
      </c>
      <c r="AN14">
        <f>IF($F14="s-curve",$D14+($E14-$D14)*$I$2/(1+EXP($I$3*(COUNT($I$7:AN$7)+$I$4))),TREND($D14:$E14,$D$7:$E$7,AN$7))</f>
        <v>0.79122673462109483</v>
      </c>
      <c r="AO14">
        <f>IF($F14="s-curve",$D14+($E14-$D14)*$I$2/(1+EXP($I$3*(COUNT($I$7:AO$7)+$I$4))),TREND($D14:$E14,$D$7:$E$7,AO$7))</f>
        <v>0.79348204452242588</v>
      </c>
      <c r="AP14">
        <f>IF($F14="s-curve",$D14+($E14-$D14)*$I$2/(1+EXP($I$3*(COUNT($I$7:AP$7)+$I$4))),TREND($D14:$E14,$D$7:$E$7,AP$7))</f>
        <v>0.79516114278406103</v>
      </c>
    </row>
    <row r="15" spans="1:42" x14ac:dyDescent="0.25">
      <c r="C15" t="s">
        <v>3</v>
      </c>
      <c r="D15" s="14">
        <f>'AEO 39'!C78/'AEO 39'!C80</f>
        <v>7.2409760262366679E-3</v>
      </c>
      <c r="E15" s="14">
        <f>'AEO 39'!AL78/'AEO 39'!AL80</f>
        <v>9.4099165261293752E-3</v>
      </c>
      <c r="F15" s="34" t="s">
        <v>598</v>
      </c>
      <c r="H15" s="25"/>
      <c r="I15" s="14">
        <f t="shared" si="1"/>
        <v>7.2409760262366679E-3</v>
      </c>
      <c r="J15">
        <f>IF($F15="s-curve",$D15+($E15-$D15)*$I$2/(1+EXP($I$3*(COUNT($I$7:J$7)+$I$4))),TREND($D15:$E15,$D$7:$E$7,J$7))</f>
        <v>7.3067014959303789E-3</v>
      </c>
      <c r="K15">
        <f>IF($F15="s-curve",$D15+($E15-$D15)*$I$2/(1+EXP($I$3*(COUNT($I$7:K$7)+$I$4))),TREND($D15:$E15,$D$7:$E$7,K$7))</f>
        <v>7.3724269656240959E-3</v>
      </c>
      <c r="L15">
        <f>IF($F15="s-curve",$D15+($E15-$D15)*$I$2/(1+EXP($I$3*(COUNT($I$7:L$7)+$I$4))),TREND($D15:$E15,$D$7:$E$7,L$7))</f>
        <v>7.438152435317813E-3</v>
      </c>
      <c r="M15">
        <f>IF($F15="s-curve",$D15+($E15-$D15)*$I$2/(1+EXP($I$3*(COUNT($I$7:M$7)+$I$4))),TREND($D15:$E15,$D$7:$E$7,M$7))</f>
        <v>7.5038779050115301E-3</v>
      </c>
      <c r="N15">
        <f>IF($F15="s-curve",$D15+($E15-$D15)*$I$2/(1+EXP($I$3*(COUNT($I$7:N$7)+$I$4))),TREND($D15:$E15,$D$7:$E$7,N$7))</f>
        <v>7.5696033747052471E-3</v>
      </c>
      <c r="O15">
        <f>IF($F15="s-curve",$D15+($E15-$D15)*$I$2/(1+EXP($I$3*(COUNT($I$7:O$7)+$I$4))),TREND($D15:$E15,$D$7:$E$7,O$7))</f>
        <v>7.6353288443989642E-3</v>
      </c>
      <c r="P15">
        <f>IF($F15="s-curve",$D15+($E15-$D15)*$I$2/(1+EXP($I$3*(COUNT($I$7:P$7)+$I$4))),TREND($D15:$E15,$D$7:$E$7,P$7))</f>
        <v>7.7010543140926813E-3</v>
      </c>
      <c r="Q15">
        <f>IF($F15="s-curve",$D15+($E15-$D15)*$I$2/(1+EXP($I$3*(COUNT($I$7:Q$7)+$I$4))),TREND($D15:$E15,$D$7:$E$7,Q$7))</f>
        <v>7.7667797837863983E-3</v>
      </c>
      <c r="R15">
        <f>IF($F15="s-curve",$D15+($E15-$D15)*$I$2/(1+EXP($I$3*(COUNT($I$7:R$7)+$I$4))),TREND($D15:$E15,$D$7:$E$7,R$7))</f>
        <v>7.8325052534801154E-3</v>
      </c>
      <c r="S15">
        <f>IF($F15="s-curve",$D15+($E15-$D15)*$I$2/(1+EXP($I$3*(COUNT($I$7:S$7)+$I$4))),TREND($D15:$E15,$D$7:$E$7,S$7))</f>
        <v>7.8982307231738325E-3</v>
      </c>
      <c r="T15">
        <f>IF($F15="s-curve",$D15+($E15-$D15)*$I$2/(1+EXP($I$3*(COUNT($I$7:T$7)+$I$4))),TREND($D15:$E15,$D$7:$E$7,T$7))</f>
        <v>7.9639561928675495E-3</v>
      </c>
      <c r="U15">
        <f>IF($F15="s-curve",$D15+($E15-$D15)*$I$2/(1+EXP($I$3*(COUNT($I$7:U$7)+$I$4))),TREND($D15:$E15,$D$7:$E$7,U$7))</f>
        <v>8.0296816625612666E-3</v>
      </c>
      <c r="V15">
        <f>IF($F15="s-curve",$D15+($E15-$D15)*$I$2/(1+EXP($I$3*(COUNT($I$7:V$7)+$I$4))),TREND($D15:$E15,$D$7:$E$7,V$7))</f>
        <v>8.0954071322549837E-3</v>
      </c>
      <c r="W15">
        <f>IF($F15="s-curve",$D15+($E15-$D15)*$I$2/(1+EXP($I$3*(COUNT($I$7:W$7)+$I$4))),TREND($D15:$E15,$D$7:$E$7,W$7))</f>
        <v>8.1611326019487007E-3</v>
      </c>
      <c r="X15">
        <f>IF($F15="s-curve",$D15+($E15-$D15)*$I$2/(1+EXP($I$3*(COUNT($I$7:X$7)+$I$4))),TREND($D15:$E15,$D$7:$E$7,X$7))</f>
        <v>8.2268580716424178E-3</v>
      </c>
      <c r="Y15">
        <f>IF($F15="s-curve",$D15+($E15-$D15)*$I$2/(1+EXP($I$3*(COUNT($I$7:Y$7)+$I$4))),TREND($D15:$E15,$D$7:$E$7,Y$7))</f>
        <v>8.2925835413361348E-3</v>
      </c>
      <c r="Z15">
        <f>IF($F15="s-curve",$D15+($E15-$D15)*$I$2/(1+EXP($I$3*(COUNT($I$7:Z$7)+$I$4))),TREND($D15:$E15,$D$7:$E$7,Z$7))</f>
        <v>8.3583090110298519E-3</v>
      </c>
      <c r="AA15">
        <f>IF($F15="s-curve",$D15+($E15-$D15)*$I$2/(1+EXP($I$3*(COUNT($I$7:AA$7)+$I$4))),TREND($D15:$E15,$D$7:$E$7,AA$7))</f>
        <v>8.424034480723569E-3</v>
      </c>
      <c r="AB15">
        <f>IF($F15="s-curve",$D15+($E15-$D15)*$I$2/(1+EXP($I$3*(COUNT($I$7:AB$7)+$I$4))),TREND($D15:$E15,$D$7:$E$7,AB$7))</f>
        <v>8.489759950417286E-3</v>
      </c>
      <c r="AC15">
        <f>IF($F15="s-curve",$D15+($E15-$D15)*$I$2/(1+EXP($I$3*(COUNT($I$7:AC$7)+$I$4))),TREND($D15:$E15,$D$7:$E$7,AC$7))</f>
        <v>8.5554854201110031E-3</v>
      </c>
      <c r="AD15">
        <f>IF($F15="s-curve",$D15+($E15-$D15)*$I$2/(1+EXP($I$3*(COUNT($I$7:AD$7)+$I$4))),TREND($D15:$E15,$D$7:$E$7,AD$7))</f>
        <v>8.6212108898047479E-3</v>
      </c>
      <c r="AE15">
        <f>IF($F15="s-curve",$D15+($E15-$D15)*$I$2/(1+EXP($I$3*(COUNT($I$7:AE$7)+$I$4))),TREND($D15:$E15,$D$7:$E$7,AE$7))</f>
        <v>8.686936359498465E-3</v>
      </c>
      <c r="AF15">
        <f>IF($F15="s-curve",$D15+($E15-$D15)*$I$2/(1+EXP($I$3*(COUNT($I$7:AF$7)+$I$4))),TREND($D15:$E15,$D$7:$E$7,AF$7))</f>
        <v>8.7526618291921821E-3</v>
      </c>
      <c r="AG15">
        <f>IF($F15="s-curve",$D15+($E15-$D15)*$I$2/(1+EXP($I$3*(COUNT($I$7:AG$7)+$I$4))),TREND($D15:$E15,$D$7:$E$7,AG$7))</f>
        <v>8.8183872988858991E-3</v>
      </c>
      <c r="AH15">
        <f>IF($F15="s-curve",$D15+($E15-$D15)*$I$2/(1+EXP($I$3*(COUNT($I$7:AH$7)+$I$4))),TREND($D15:$E15,$D$7:$E$7,AH$7))</f>
        <v>8.8841127685796162E-3</v>
      </c>
      <c r="AI15">
        <f>IF($F15="s-curve",$D15+($E15-$D15)*$I$2/(1+EXP($I$3*(COUNT($I$7:AI$7)+$I$4))),TREND($D15:$E15,$D$7:$E$7,AI$7))</f>
        <v>8.9498382382733332E-3</v>
      </c>
      <c r="AJ15">
        <f>IF($F15="s-curve",$D15+($E15-$D15)*$I$2/(1+EXP($I$3*(COUNT($I$7:AJ$7)+$I$4))),TREND($D15:$E15,$D$7:$E$7,AJ$7))</f>
        <v>9.0155637079670503E-3</v>
      </c>
      <c r="AK15">
        <f>IF($F15="s-curve",$D15+($E15-$D15)*$I$2/(1+EXP($I$3*(COUNT($I$7:AK$7)+$I$4))),TREND($D15:$E15,$D$7:$E$7,AK$7))</f>
        <v>9.0812891776607674E-3</v>
      </c>
      <c r="AL15">
        <f>IF($F15="s-curve",$D15+($E15-$D15)*$I$2/(1+EXP($I$3*(COUNT($I$7:AL$7)+$I$4))),TREND($D15:$E15,$D$7:$E$7,AL$7))</f>
        <v>9.1470146473544844E-3</v>
      </c>
      <c r="AM15">
        <f>IF($F15="s-curve",$D15+($E15-$D15)*$I$2/(1+EXP($I$3*(COUNT($I$7:AM$7)+$I$4))),TREND($D15:$E15,$D$7:$E$7,AM$7))</f>
        <v>9.2127401170482015E-3</v>
      </c>
      <c r="AN15">
        <f>IF($F15="s-curve",$D15+($E15-$D15)*$I$2/(1+EXP($I$3*(COUNT($I$7:AN$7)+$I$4))),TREND($D15:$E15,$D$7:$E$7,AN$7))</f>
        <v>9.2784655867419186E-3</v>
      </c>
      <c r="AO15">
        <f>IF($F15="s-curve",$D15+($E15-$D15)*$I$2/(1+EXP($I$3*(COUNT($I$7:AO$7)+$I$4))),TREND($D15:$E15,$D$7:$E$7,AO$7))</f>
        <v>9.3441910564356356E-3</v>
      </c>
      <c r="AP15">
        <f>IF($F15="s-curve",$D15+($E15-$D15)*$I$2/(1+EXP($I$3*(COUNT($I$7:AP$7)+$I$4))),TREND($D15:$E15,$D$7:$E$7,AP$7))</f>
        <v>9.4099165261293527E-3</v>
      </c>
    </row>
    <row r="16" spans="1:42" x14ac:dyDescent="0.25">
      <c r="C16" t="s">
        <v>4</v>
      </c>
      <c r="D16">
        <v>1</v>
      </c>
      <c r="E16">
        <v>1</v>
      </c>
      <c r="F16" s="34" t="str">
        <f t="shared" si="0"/>
        <v>n/a</v>
      </c>
      <c r="H16" s="25"/>
      <c r="I16" s="14">
        <f t="shared" si="1"/>
        <v>1</v>
      </c>
      <c r="J16">
        <f>IF($F16="s-curve",$D16+($E16-$D16)*$I$2/(1+EXP($I$3*(COUNT($I$7:J$7)+$I$4))),TREND($D16:$E16,$D$7:$E$7,J$7))</f>
        <v>1</v>
      </c>
      <c r="K16">
        <f>IF($F16="s-curve",$D16+($E16-$D16)*$I$2/(1+EXP($I$3*(COUNT($I$7:K$7)+$I$4))),TREND($D16:$E16,$D$7:$E$7,K$7))</f>
        <v>1</v>
      </c>
      <c r="L16">
        <f>IF($F16="s-curve",$D16+($E16-$D16)*$I$2/(1+EXP($I$3*(COUNT($I$7:L$7)+$I$4))),TREND($D16:$E16,$D$7:$E$7,L$7))</f>
        <v>1</v>
      </c>
      <c r="M16">
        <f>IF($F16="s-curve",$D16+($E16-$D16)*$I$2/(1+EXP($I$3*(COUNT($I$7:M$7)+$I$4))),TREND($D16:$E16,$D$7:$E$7,M$7))</f>
        <v>1</v>
      </c>
      <c r="N16">
        <f>IF($F16="s-curve",$D16+($E16-$D16)*$I$2/(1+EXP($I$3*(COUNT($I$7:N$7)+$I$4))),TREND($D16:$E16,$D$7:$E$7,N$7))</f>
        <v>1</v>
      </c>
      <c r="O16">
        <f>IF($F16="s-curve",$D16+($E16-$D16)*$I$2/(1+EXP($I$3*(COUNT($I$7:O$7)+$I$4))),TREND($D16:$E16,$D$7:$E$7,O$7))</f>
        <v>1</v>
      </c>
      <c r="P16">
        <f>IF($F16="s-curve",$D16+($E16-$D16)*$I$2/(1+EXP($I$3*(COUNT($I$7:P$7)+$I$4))),TREND($D16:$E16,$D$7:$E$7,P$7))</f>
        <v>1</v>
      </c>
      <c r="Q16">
        <f>IF($F16="s-curve",$D16+($E16-$D16)*$I$2/(1+EXP($I$3*(COUNT($I$7:Q$7)+$I$4))),TREND($D16:$E16,$D$7:$E$7,Q$7))</f>
        <v>1</v>
      </c>
      <c r="R16">
        <f>IF($F16="s-curve",$D16+($E16-$D16)*$I$2/(1+EXP($I$3*(COUNT($I$7:R$7)+$I$4))),TREND($D16:$E16,$D$7:$E$7,R$7))</f>
        <v>1</v>
      </c>
      <c r="S16">
        <f>IF($F16="s-curve",$D16+($E16-$D16)*$I$2/(1+EXP($I$3*(COUNT($I$7:S$7)+$I$4))),TREND($D16:$E16,$D$7:$E$7,S$7))</f>
        <v>1</v>
      </c>
      <c r="T16">
        <f>IF($F16="s-curve",$D16+($E16-$D16)*$I$2/(1+EXP($I$3*(COUNT($I$7:T$7)+$I$4))),TREND($D16:$E16,$D$7:$E$7,T$7))</f>
        <v>1</v>
      </c>
      <c r="U16">
        <f>IF($F16="s-curve",$D16+($E16-$D16)*$I$2/(1+EXP($I$3*(COUNT($I$7:U$7)+$I$4))),TREND($D16:$E16,$D$7:$E$7,U$7))</f>
        <v>1</v>
      </c>
      <c r="V16">
        <f>IF($F16="s-curve",$D16+($E16-$D16)*$I$2/(1+EXP($I$3*(COUNT($I$7:V$7)+$I$4))),TREND($D16:$E16,$D$7:$E$7,V$7))</f>
        <v>1</v>
      </c>
      <c r="W16">
        <f>IF($F16="s-curve",$D16+($E16-$D16)*$I$2/(1+EXP($I$3*(COUNT($I$7:W$7)+$I$4))),TREND($D16:$E16,$D$7:$E$7,W$7))</f>
        <v>1</v>
      </c>
      <c r="X16">
        <f>IF($F16="s-curve",$D16+($E16-$D16)*$I$2/(1+EXP($I$3*(COUNT($I$7:X$7)+$I$4))),TREND($D16:$E16,$D$7:$E$7,X$7))</f>
        <v>1</v>
      </c>
      <c r="Y16">
        <f>IF($F16="s-curve",$D16+($E16-$D16)*$I$2/(1+EXP($I$3*(COUNT($I$7:Y$7)+$I$4))),TREND($D16:$E16,$D$7:$E$7,Y$7))</f>
        <v>1</v>
      </c>
      <c r="Z16">
        <f>IF($F16="s-curve",$D16+($E16-$D16)*$I$2/(1+EXP($I$3*(COUNT($I$7:Z$7)+$I$4))),TREND($D16:$E16,$D$7:$E$7,Z$7))</f>
        <v>1</v>
      </c>
      <c r="AA16">
        <f>IF($F16="s-curve",$D16+($E16-$D16)*$I$2/(1+EXP($I$3*(COUNT($I$7:AA$7)+$I$4))),TREND($D16:$E16,$D$7:$E$7,AA$7))</f>
        <v>1</v>
      </c>
      <c r="AB16">
        <f>IF($F16="s-curve",$D16+($E16-$D16)*$I$2/(1+EXP($I$3*(COUNT($I$7:AB$7)+$I$4))),TREND($D16:$E16,$D$7:$E$7,AB$7))</f>
        <v>1</v>
      </c>
      <c r="AC16">
        <f>IF($F16="s-curve",$D16+($E16-$D16)*$I$2/(1+EXP($I$3*(COUNT($I$7:AC$7)+$I$4))),TREND($D16:$E16,$D$7:$E$7,AC$7))</f>
        <v>1</v>
      </c>
      <c r="AD16">
        <f>IF($F16="s-curve",$D16+($E16-$D16)*$I$2/(1+EXP($I$3*(COUNT($I$7:AD$7)+$I$4))),TREND($D16:$E16,$D$7:$E$7,AD$7))</f>
        <v>1</v>
      </c>
      <c r="AE16">
        <f>IF($F16="s-curve",$D16+($E16-$D16)*$I$2/(1+EXP($I$3*(COUNT($I$7:AE$7)+$I$4))),TREND($D16:$E16,$D$7:$E$7,AE$7))</f>
        <v>1</v>
      </c>
      <c r="AF16">
        <f>IF($F16="s-curve",$D16+($E16-$D16)*$I$2/(1+EXP($I$3*(COUNT($I$7:AF$7)+$I$4))),TREND($D16:$E16,$D$7:$E$7,AF$7))</f>
        <v>1</v>
      </c>
      <c r="AG16">
        <f>IF($F16="s-curve",$D16+($E16-$D16)*$I$2/(1+EXP($I$3*(COUNT($I$7:AG$7)+$I$4))),TREND($D16:$E16,$D$7:$E$7,AG$7))</f>
        <v>1</v>
      </c>
      <c r="AH16">
        <f>IF($F16="s-curve",$D16+($E16-$D16)*$I$2/(1+EXP($I$3*(COUNT($I$7:AH$7)+$I$4))),TREND($D16:$E16,$D$7:$E$7,AH$7))</f>
        <v>1</v>
      </c>
      <c r="AI16">
        <f>IF($F16="s-curve",$D16+($E16-$D16)*$I$2/(1+EXP($I$3*(COUNT($I$7:AI$7)+$I$4))),TREND($D16:$E16,$D$7:$E$7,AI$7))</f>
        <v>1</v>
      </c>
      <c r="AJ16">
        <f>IF($F16="s-curve",$D16+($E16-$D16)*$I$2/(1+EXP($I$3*(COUNT($I$7:AJ$7)+$I$4))),TREND($D16:$E16,$D$7:$E$7,AJ$7))</f>
        <v>1</v>
      </c>
      <c r="AK16">
        <f>IF($F16="s-curve",$D16+($E16-$D16)*$I$2/(1+EXP($I$3*(COUNT($I$7:AK$7)+$I$4))),TREND($D16:$E16,$D$7:$E$7,AK$7))</f>
        <v>1</v>
      </c>
      <c r="AL16">
        <f>IF($F16="s-curve",$D16+($E16-$D16)*$I$2/(1+EXP($I$3*(COUNT($I$7:AL$7)+$I$4))),TREND($D16:$E16,$D$7:$E$7,AL$7))</f>
        <v>1</v>
      </c>
      <c r="AM16">
        <f>IF($F16="s-curve",$D16+($E16-$D16)*$I$2/(1+EXP($I$3*(COUNT($I$7:AM$7)+$I$4))),TREND($D16:$E16,$D$7:$E$7,AM$7))</f>
        <v>1</v>
      </c>
      <c r="AN16">
        <f>IF($F16="s-curve",$D16+($E16-$D16)*$I$2/(1+EXP($I$3*(COUNT($I$7:AN$7)+$I$4))),TREND($D16:$E16,$D$7:$E$7,AN$7))</f>
        <v>1</v>
      </c>
      <c r="AO16">
        <f>IF($F16="s-curve",$D16+($E16-$D16)*$I$2/(1+EXP($I$3*(COUNT($I$7:AO$7)+$I$4))),TREND($D16:$E16,$D$7:$E$7,AO$7))</f>
        <v>1</v>
      </c>
      <c r="AP16">
        <f>IF($F16="s-curve",$D16+($E16-$D16)*$I$2/(1+EXP($I$3*(COUNT($I$7:AP$7)+$I$4))),TREND($D16:$E16,$D$7:$E$7,AP$7))</f>
        <v>1</v>
      </c>
    </row>
    <row r="17" spans="1:42" x14ac:dyDescent="0.25">
      <c r="C17" t="s">
        <v>5</v>
      </c>
      <c r="D17" s="14">
        <f>'SYVbT-freight'!E2/SUM('SYVbT-freight'!B2:F2)</f>
        <v>8.9733240853540785E-2</v>
      </c>
      <c r="E17" s="21">
        <v>1</v>
      </c>
      <c r="F17" s="34" t="str">
        <f t="shared" si="0"/>
        <v>linear</v>
      </c>
      <c r="H17" s="25"/>
      <c r="I17" s="14">
        <f t="shared" si="1"/>
        <v>8.9733240853540785E-2</v>
      </c>
      <c r="J17">
        <f>IF($F17="s-curve",$D17+($E17-$D17)*$I$2/(1+EXP($I$3*(COUNT($I$7:J$7)+$I$4))),TREND($D17:$E17,$D$7:$E$7,J$7))</f>
        <v>0.11731708203980418</v>
      </c>
      <c r="K17">
        <f>IF($F17="s-curve",$D17+($E17-$D17)*$I$2/(1+EXP($I$3*(COUNT($I$7:K$7)+$I$4))),TREND($D17:$E17,$D$7:$E$7,K$7))</f>
        <v>0.14490092322606074</v>
      </c>
      <c r="L17">
        <f>IF($F17="s-curve",$D17+($E17-$D17)*$I$2/(1+EXP($I$3*(COUNT($I$7:L$7)+$I$4))),TREND($D17:$E17,$D$7:$E$7,L$7))</f>
        <v>0.1724847644123173</v>
      </c>
      <c r="M17">
        <f>IF($F17="s-curve",$D17+($E17-$D17)*$I$2/(1+EXP($I$3*(COUNT($I$7:M$7)+$I$4))),TREND($D17:$E17,$D$7:$E$7,M$7))</f>
        <v>0.20006860559857387</v>
      </c>
      <c r="N17">
        <f>IF($F17="s-curve",$D17+($E17-$D17)*$I$2/(1+EXP($I$3*(COUNT($I$7:N$7)+$I$4))),TREND($D17:$E17,$D$7:$E$7,N$7))</f>
        <v>0.22765244678483043</v>
      </c>
      <c r="O17">
        <f>IF($F17="s-curve",$D17+($E17-$D17)*$I$2/(1+EXP($I$3*(COUNT($I$7:O$7)+$I$4))),TREND($D17:$E17,$D$7:$E$7,O$7))</f>
        <v>0.25523628797108699</v>
      </c>
      <c r="P17">
        <f>IF($F17="s-curve",$D17+($E17-$D17)*$I$2/(1+EXP($I$3*(COUNT($I$7:P$7)+$I$4))),TREND($D17:$E17,$D$7:$E$7,P$7))</f>
        <v>0.28282012915734356</v>
      </c>
      <c r="Q17">
        <f>IF($F17="s-curve",$D17+($E17-$D17)*$I$2/(1+EXP($I$3*(COUNT($I$7:Q$7)+$I$4))),TREND($D17:$E17,$D$7:$E$7,Q$7))</f>
        <v>0.31040397034360012</v>
      </c>
      <c r="R17">
        <f>IF($F17="s-curve",$D17+($E17-$D17)*$I$2/(1+EXP($I$3*(COUNT($I$7:R$7)+$I$4))),TREND($D17:$E17,$D$7:$E$7,R$7))</f>
        <v>0.33798781152985669</v>
      </c>
      <c r="S17">
        <f>IF($F17="s-curve",$D17+($E17-$D17)*$I$2/(1+EXP($I$3*(COUNT($I$7:S$7)+$I$4))),TREND($D17:$E17,$D$7:$E$7,S$7))</f>
        <v>0.36557165271611325</v>
      </c>
      <c r="T17">
        <f>IF($F17="s-curve",$D17+($E17-$D17)*$I$2/(1+EXP($I$3*(COUNT($I$7:T$7)+$I$4))),TREND($D17:$E17,$D$7:$E$7,T$7))</f>
        <v>0.39315549390236981</v>
      </c>
      <c r="U17">
        <f>IF($F17="s-curve",$D17+($E17-$D17)*$I$2/(1+EXP($I$3*(COUNT($I$7:U$7)+$I$4))),TREND($D17:$E17,$D$7:$E$7,U$7))</f>
        <v>0.42073933508862638</v>
      </c>
      <c r="V17">
        <f>IF($F17="s-curve",$D17+($E17-$D17)*$I$2/(1+EXP($I$3*(COUNT($I$7:V$7)+$I$4))),TREND($D17:$E17,$D$7:$E$7,V$7))</f>
        <v>0.44832317627488294</v>
      </c>
      <c r="W17">
        <f>IF($F17="s-curve",$D17+($E17-$D17)*$I$2/(1+EXP($I$3*(COUNT($I$7:W$7)+$I$4))),TREND($D17:$E17,$D$7:$E$7,W$7))</f>
        <v>0.4759070174611395</v>
      </c>
      <c r="X17">
        <f>IF($F17="s-curve",$D17+($E17-$D17)*$I$2/(1+EXP($I$3*(COUNT($I$7:X$7)+$I$4))),TREND($D17:$E17,$D$7:$E$7,X$7))</f>
        <v>0.50349085864739607</v>
      </c>
      <c r="Y17">
        <f>IF($F17="s-curve",$D17+($E17-$D17)*$I$2/(1+EXP($I$3*(COUNT($I$7:Y$7)+$I$4))),TREND($D17:$E17,$D$7:$E$7,Y$7))</f>
        <v>0.53107469983364552</v>
      </c>
      <c r="Z17">
        <f>IF($F17="s-curve",$D17+($E17-$D17)*$I$2/(1+EXP($I$3*(COUNT($I$7:Z$7)+$I$4))),TREND($D17:$E17,$D$7:$E$7,Z$7))</f>
        <v>0.55865854101990209</v>
      </c>
      <c r="AA17">
        <f>IF($F17="s-curve",$D17+($E17-$D17)*$I$2/(1+EXP($I$3*(COUNT($I$7:AA$7)+$I$4))),TREND($D17:$E17,$D$7:$E$7,AA$7))</f>
        <v>0.58624238220615865</v>
      </c>
      <c r="AB17">
        <f>IF($F17="s-curve",$D17+($E17-$D17)*$I$2/(1+EXP($I$3*(COUNT($I$7:AB$7)+$I$4))),TREND($D17:$E17,$D$7:$E$7,AB$7))</f>
        <v>0.61382622339241522</v>
      </c>
      <c r="AC17">
        <f>IF($F17="s-curve",$D17+($E17-$D17)*$I$2/(1+EXP($I$3*(COUNT($I$7:AC$7)+$I$4))),TREND($D17:$E17,$D$7:$E$7,AC$7))</f>
        <v>0.64141006457867178</v>
      </c>
      <c r="AD17">
        <f>IF($F17="s-curve",$D17+($E17-$D17)*$I$2/(1+EXP($I$3*(COUNT($I$7:AD$7)+$I$4))),TREND($D17:$E17,$D$7:$E$7,AD$7))</f>
        <v>0.66899390576492834</v>
      </c>
      <c r="AE17">
        <f>IF($F17="s-curve",$D17+($E17-$D17)*$I$2/(1+EXP($I$3*(COUNT($I$7:AE$7)+$I$4))),TREND($D17:$E17,$D$7:$E$7,AE$7))</f>
        <v>0.69657774695118491</v>
      </c>
      <c r="AF17">
        <f>IF($F17="s-curve",$D17+($E17-$D17)*$I$2/(1+EXP($I$3*(COUNT($I$7:AF$7)+$I$4))),TREND($D17:$E17,$D$7:$E$7,AF$7))</f>
        <v>0.72416158813744147</v>
      </c>
      <c r="AG17">
        <f>IF($F17="s-curve",$D17+($E17-$D17)*$I$2/(1+EXP($I$3*(COUNT($I$7:AG$7)+$I$4))),TREND($D17:$E17,$D$7:$E$7,AG$7))</f>
        <v>0.75174542932369803</v>
      </c>
      <c r="AH17">
        <f>IF($F17="s-curve",$D17+($E17-$D17)*$I$2/(1+EXP($I$3*(COUNT($I$7:AH$7)+$I$4))),TREND($D17:$E17,$D$7:$E$7,AH$7))</f>
        <v>0.7793292705099546</v>
      </c>
      <c r="AI17">
        <f>IF($F17="s-curve",$D17+($E17-$D17)*$I$2/(1+EXP($I$3*(COUNT($I$7:AI$7)+$I$4))),TREND($D17:$E17,$D$7:$E$7,AI$7))</f>
        <v>0.80691311169621116</v>
      </c>
      <c r="AJ17">
        <f>IF($F17="s-curve",$D17+($E17-$D17)*$I$2/(1+EXP($I$3*(COUNT($I$7:AJ$7)+$I$4))),TREND($D17:$E17,$D$7:$E$7,AJ$7))</f>
        <v>0.83449695288246772</v>
      </c>
      <c r="AK17">
        <f>IF($F17="s-curve",$D17+($E17-$D17)*$I$2/(1+EXP($I$3*(COUNT($I$7:AK$7)+$I$4))),TREND($D17:$E17,$D$7:$E$7,AK$7))</f>
        <v>0.86208079406872429</v>
      </c>
      <c r="AL17">
        <f>IF($F17="s-curve",$D17+($E17-$D17)*$I$2/(1+EXP($I$3*(COUNT($I$7:AL$7)+$I$4))),TREND($D17:$E17,$D$7:$E$7,AL$7))</f>
        <v>0.88966463525498085</v>
      </c>
      <c r="AM17">
        <f>IF($F17="s-curve",$D17+($E17-$D17)*$I$2/(1+EXP($I$3*(COUNT($I$7:AM$7)+$I$4))),TREND($D17:$E17,$D$7:$E$7,AM$7))</f>
        <v>0.91724847644123741</v>
      </c>
      <c r="AN17">
        <f>IF($F17="s-curve",$D17+($E17-$D17)*$I$2/(1+EXP($I$3*(COUNT($I$7:AN$7)+$I$4))),TREND($D17:$E17,$D$7:$E$7,AN$7))</f>
        <v>0.94483231762749398</v>
      </c>
      <c r="AO17">
        <f>IF($F17="s-curve",$D17+($E17-$D17)*$I$2/(1+EXP($I$3*(COUNT($I$7:AO$7)+$I$4))),TREND($D17:$E17,$D$7:$E$7,AO$7))</f>
        <v>0.97241615881375054</v>
      </c>
      <c r="AP17">
        <f>IF($F17="s-curve",$D17+($E17-$D17)*$I$2/(1+EXP($I$3*(COUNT($I$7:AP$7)+$I$4))),TREND($D17:$E17,$D$7:$E$7,AP$7))</f>
        <v>1.0000000000000071</v>
      </c>
    </row>
    <row r="18" spans="1:42" x14ac:dyDescent="0.25">
      <c r="C18" t="s">
        <v>6</v>
      </c>
      <c r="D18" s="14">
        <f>D12</f>
        <v>1.6525044511409345E-3</v>
      </c>
      <c r="E18" s="14">
        <f>E12</f>
        <v>3.5619659616990595E-2</v>
      </c>
      <c r="F18" s="34" t="str">
        <f t="shared" si="0"/>
        <v>s-curve</v>
      </c>
      <c r="H18" s="25"/>
      <c r="I18" s="14">
        <f t="shared" si="1"/>
        <v>1.6525044511409345E-3</v>
      </c>
      <c r="J18">
        <f>IF($F18="s-curve",$D18+($E18-$D18)*$I$2/(1+EXP($I$3*(COUNT($I$7:J$7)+$I$4))),TREND($D18:$E18,$D$7:$E$7,J$7))</f>
        <v>2.0256996362725812E-3</v>
      </c>
      <c r="K18">
        <f>IF($F18="s-curve",$D18+($E18-$D18)*$I$2/(1+EXP($I$3*(COUNT($I$7:K$7)+$I$4))),TREND($D18:$E18,$D$7:$E$7,K$7))</f>
        <v>2.1543362780915209E-3</v>
      </c>
      <c r="L18">
        <f>IF($F18="s-curve",$D18+($E18-$D18)*$I$2/(1+EXP($I$3*(COUNT($I$7:L$7)+$I$4))),TREND($D18:$E18,$D$7:$E$7,L$7))</f>
        <v>2.3264231945482419E-3</v>
      </c>
      <c r="M18">
        <f>IF($F18="s-curve",$D18+($E18-$D18)*$I$2/(1+EXP($I$3*(COUNT($I$7:M$7)+$I$4))),TREND($D18:$E18,$D$7:$E$7,M$7))</f>
        <v>2.5559286589114439E-3</v>
      </c>
      <c r="N18">
        <f>IF($F18="s-curve",$D18+($E18-$D18)*$I$2/(1+EXP($I$3*(COUNT($I$7:N$7)+$I$4))),TREND($D18:$E18,$D$7:$E$7,N$7))</f>
        <v>2.8607565565983745E-3</v>
      </c>
      <c r="O18">
        <f>IF($F18="s-curve",$D18+($E18-$D18)*$I$2/(1+EXP($I$3*(COUNT($I$7:O$7)+$I$4))),TREND($D18:$E18,$D$7:$E$7,O$7))</f>
        <v>3.2634264442392528E-3</v>
      </c>
      <c r="P18">
        <f>IF($F18="s-curve",$D18+($E18-$D18)*$I$2/(1+EXP($I$3*(COUNT($I$7:P$7)+$I$4))),TREND($D18:$E18,$D$7:$E$7,P$7))</f>
        <v>3.7915302076432333E-3</v>
      </c>
      <c r="Q18">
        <f>IF($F18="s-curve",$D18+($E18-$D18)*$I$2/(1+EXP($I$3*(COUNT($I$7:Q$7)+$I$4))),TREND($D18:$E18,$D$7:$E$7,Q$7))</f>
        <v>4.4776443385121153E-3</v>
      </c>
      <c r="R18">
        <f>IF($F18="s-curve",$D18+($E18-$D18)*$I$2/(1+EXP($I$3*(COUNT($I$7:R$7)+$I$4))),TREND($D18:$E18,$D$7:$E$7,R$7))</f>
        <v>5.3582131047932744E-3</v>
      </c>
      <c r="S18">
        <f>IF($F18="s-curve",$D18+($E18-$D18)*$I$2/(1+EXP($I$3*(COUNT($I$7:S$7)+$I$4))),TREND($D18:$E18,$D$7:$E$7,S$7))</f>
        <v>6.4707815830568147E-3</v>
      </c>
      <c r="T18">
        <f>IF($F18="s-curve",$D18+($E18-$D18)*$I$2/(1+EXP($I$3*(COUNT($I$7:T$7)+$I$4))),TREND($D18:$E18,$D$7:$E$7,T$7))</f>
        <v>7.848980524482841E-3</v>
      </c>
      <c r="U18">
        <f>IF($F18="s-curve",$D18+($E18-$D18)*$I$2/(1+EXP($I$3*(COUNT($I$7:U$7)+$I$4))),TREND($D18:$E18,$D$7:$E$7,U$7))</f>
        <v>9.5150590470784464E-3</v>
      </c>
      <c r="V18">
        <f>IF($F18="s-curve",$D18+($E18-$D18)*$I$2/(1+EXP($I$3*(COUNT($I$7:V$7)+$I$4))),TREND($D18:$E18,$D$7:$E$7,V$7))</f>
        <v>1.1470727546243445E-2</v>
      </c>
      <c r="W18">
        <f>IF($F18="s-curve",$D18+($E18-$D18)*$I$2/(1+EXP($I$3*(COUNT($I$7:W$7)+$I$4))),TREND($D18:$E18,$D$7:$E$7,W$7))</f>
        <v>1.3688551679609655E-2</v>
      </c>
      <c r="X18">
        <f>IF($F18="s-curve",$D18+($E18-$D18)*$I$2/(1+EXP($I$3*(COUNT($I$7:X$7)+$I$4))),TREND($D18:$E18,$D$7:$E$7,X$7))</f>
        <v>1.6107481514587772E-2</v>
      </c>
      <c r="Y18">
        <f>IF($F18="s-curve",$D18+($E18-$D18)*$I$2/(1+EXP($I$3*(COUNT($I$7:Y$7)+$I$4))),TREND($D18:$E18,$D$7:$E$7,Y$7))</f>
        <v>1.8636082034065762E-2</v>
      </c>
      <c r="Z18">
        <f>IF($F18="s-curve",$D18+($E18-$D18)*$I$2/(1+EXP($I$3*(COUNT($I$7:Z$7)+$I$4))),TREND($D18:$E18,$D$7:$E$7,Z$7))</f>
        <v>2.1164682553543757E-2</v>
      </c>
      <c r="AA18">
        <f>IF($F18="s-curve",$D18+($E18-$D18)*$I$2/(1+EXP($I$3*(COUNT($I$7:AA$7)+$I$4))),TREND($D18:$E18,$D$7:$E$7,AA$7))</f>
        <v>2.3583612388521871E-2</v>
      </c>
      <c r="AB18">
        <f>IF($F18="s-curve",$D18+($E18-$D18)*$I$2/(1+EXP($I$3*(COUNT($I$7:AB$7)+$I$4))),TREND($D18:$E18,$D$7:$E$7,AB$7))</f>
        <v>2.5801436521888078E-2</v>
      </c>
      <c r="AC18">
        <f>IF($F18="s-curve",$D18+($E18-$D18)*$I$2/(1+EXP($I$3*(COUNT($I$7:AC$7)+$I$4))),TREND($D18:$E18,$D$7:$E$7,AC$7))</f>
        <v>2.775710502105308E-2</v>
      </c>
      <c r="AD18">
        <f>IF($F18="s-curve",$D18+($E18-$D18)*$I$2/(1+EXP($I$3*(COUNT($I$7:AD$7)+$I$4))),TREND($D18:$E18,$D$7:$E$7,AD$7))</f>
        <v>2.9423183543648687E-2</v>
      </c>
      <c r="AE18">
        <f>IF($F18="s-curve",$D18+($E18-$D18)*$I$2/(1+EXP($I$3*(COUNT($I$7:AE$7)+$I$4))),TREND($D18:$E18,$D$7:$E$7,AE$7))</f>
        <v>3.0801382485074719E-2</v>
      </c>
      <c r="AF18">
        <f>IF($F18="s-curve",$D18+($E18-$D18)*$I$2/(1+EXP($I$3*(COUNT($I$7:AF$7)+$I$4))),TREND($D18:$E18,$D$7:$E$7,AF$7))</f>
        <v>3.1913950963338253E-2</v>
      </c>
      <c r="AG18">
        <f>IF($F18="s-curve",$D18+($E18-$D18)*$I$2/(1+EXP($I$3*(COUNT($I$7:AG$7)+$I$4))),TREND($D18:$E18,$D$7:$E$7,AG$7))</f>
        <v>3.2794519729619415E-2</v>
      </c>
      <c r="AH18">
        <f>IF($F18="s-curve",$D18+($E18-$D18)*$I$2/(1+EXP($I$3*(COUNT($I$7:AH$7)+$I$4))),TREND($D18:$E18,$D$7:$E$7,AH$7))</f>
        <v>3.3480633860488301E-2</v>
      </c>
      <c r="AI18">
        <f>IF($F18="s-curve",$D18+($E18-$D18)*$I$2/(1+EXP($I$3*(COUNT($I$7:AI$7)+$I$4))),TREND($D18:$E18,$D$7:$E$7,AI$7))</f>
        <v>3.4008737623892282E-2</v>
      </c>
      <c r="AJ18">
        <f>IF($F18="s-curve",$D18+($E18-$D18)*$I$2/(1+EXP($I$3*(COUNT($I$7:AJ$7)+$I$4))),TREND($D18:$E18,$D$7:$E$7,AJ$7))</f>
        <v>3.4411407511533154E-2</v>
      </c>
      <c r="AK18">
        <f>IF($F18="s-curve",$D18+($E18-$D18)*$I$2/(1+EXP($I$3*(COUNT($I$7:AK$7)+$I$4))),TREND($D18:$E18,$D$7:$E$7,AK$7))</f>
        <v>3.4716235409220086E-2</v>
      </c>
      <c r="AL18">
        <f>IF($F18="s-curve",$D18+($E18-$D18)*$I$2/(1+EXP($I$3*(COUNT($I$7:AL$7)+$I$4))),TREND($D18:$E18,$D$7:$E$7,AL$7))</f>
        <v>3.4945740873583292E-2</v>
      </c>
      <c r="AM18">
        <f>IF($F18="s-curve",$D18+($E18-$D18)*$I$2/(1+EXP($I$3*(COUNT($I$7:AM$7)+$I$4))),TREND($D18:$E18,$D$7:$E$7,AM$7))</f>
        <v>3.511782779004001E-2</v>
      </c>
      <c r="AN18">
        <f>IF($F18="s-curve",$D18+($E18-$D18)*$I$2/(1+EXP($I$3*(COUNT($I$7:AN$7)+$I$4))),TREND($D18:$E18,$D$7:$E$7,AN$7))</f>
        <v>3.524646443185895E-2</v>
      </c>
      <c r="AO18">
        <f>IF($F18="s-curve",$D18+($E18-$D18)*$I$2/(1+EXP($I$3*(COUNT($I$7:AO$7)+$I$4))),TREND($D18:$E18,$D$7:$E$7,AO$7))</f>
        <v>3.5342400296078928E-2</v>
      </c>
      <c r="AP18">
        <f>IF($F18="s-curve",$D18+($E18-$D18)*$I$2/(1+EXP($I$3*(COUNT($I$7:AP$7)+$I$4))),TREND($D18:$E18,$D$7:$E$7,AP$7))</f>
        <v>3.5413825399451711E-2</v>
      </c>
    </row>
    <row r="19" spans="1:42" ht="15.75" thickBot="1" x14ac:dyDescent="0.3">
      <c r="A19" s="16"/>
      <c r="B19" s="16"/>
      <c r="C19" s="16" t="s">
        <v>7</v>
      </c>
      <c r="D19" s="16">
        <f>D13</f>
        <v>0</v>
      </c>
      <c r="E19" s="16">
        <v>0</v>
      </c>
      <c r="F19" s="35" t="str">
        <f t="shared" si="0"/>
        <v>n/a</v>
      </c>
      <c r="H19" s="25"/>
      <c r="I19" s="14">
        <f t="shared" si="1"/>
        <v>0</v>
      </c>
      <c r="J19">
        <f>IF($F19="s-curve",$D19+($E19-$D19)*$I$2/(1+EXP($I$3*(COUNT($I$7:J$7)+$I$4))),TREND($D19:$E19,$D$7:$E$7,J$7))</f>
        <v>0</v>
      </c>
      <c r="K19">
        <f>IF($F19="s-curve",$D19+($E19-$D19)*$I$2/(1+EXP($I$3*(COUNT($I$7:K$7)+$I$4))),TREND($D19:$E19,$D$7:$E$7,K$7))</f>
        <v>0</v>
      </c>
      <c r="L19">
        <f>IF($F19="s-curve",$D19+($E19-$D19)*$I$2/(1+EXP($I$3*(COUNT($I$7:L$7)+$I$4))),TREND($D19:$E19,$D$7:$E$7,L$7))</f>
        <v>0</v>
      </c>
      <c r="M19">
        <f>IF($F19="s-curve",$D19+($E19-$D19)*$I$2/(1+EXP($I$3*(COUNT($I$7:M$7)+$I$4))),TREND($D19:$E19,$D$7:$E$7,M$7))</f>
        <v>0</v>
      </c>
      <c r="N19">
        <f>IF($F19="s-curve",$D19+($E19-$D19)*$I$2/(1+EXP($I$3*(COUNT($I$7:N$7)+$I$4))),TREND($D19:$E19,$D$7:$E$7,N$7))</f>
        <v>0</v>
      </c>
      <c r="O19">
        <f>IF($F19="s-curve",$D19+($E19-$D19)*$I$2/(1+EXP($I$3*(COUNT($I$7:O$7)+$I$4))),TREND($D19:$E19,$D$7:$E$7,O$7))</f>
        <v>0</v>
      </c>
      <c r="P19">
        <f>IF($F19="s-curve",$D19+($E19-$D19)*$I$2/(1+EXP($I$3*(COUNT($I$7:P$7)+$I$4))),TREND($D19:$E19,$D$7:$E$7,P$7))</f>
        <v>0</v>
      </c>
      <c r="Q19">
        <f>IF($F19="s-curve",$D19+($E19-$D19)*$I$2/(1+EXP($I$3*(COUNT($I$7:Q$7)+$I$4))),TREND($D19:$E19,$D$7:$E$7,Q$7))</f>
        <v>0</v>
      </c>
      <c r="R19">
        <f>IF($F19="s-curve",$D19+($E19-$D19)*$I$2/(1+EXP($I$3*(COUNT($I$7:R$7)+$I$4))),TREND($D19:$E19,$D$7:$E$7,R$7))</f>
        <v>0</v>
      </c>
      <c r="S19">
        <f>IF($F19="s-curve",$D19+($E19-$D19)*$I$2/(1+EXP($I$3*(COUNT($I$7:S$7)+$I$4))),TREND($D19:$E19,$D$7:$E$7,S$7))</f>
        <v>0</v>
      </c>
      <c r="T19">
        <f>IF($F19="s-curve",$D19+($E19-$D19)*$I$2/(1+EXP($I$3*(COUNT($I$7:T$7)+$I$4))),TREND($D19:$E19,$D$7:$E$7,T$7))</f>
        <v>0</v>
      </c>
      <c r="U19">
        <f>IF($F19="s-curve",$D19+($E19-$D19)*$I$2/(1+EXP($I$3*(COUNT($I$7:U$7)+$I$4))),TREND($D19:$E19,$D$7:$E$7,U$7))</f>
        <v>0</v>
      </c>
      <c r="V19">
        <f>IF($F19="s-curve",$D19+($E19-$D19)*$I$2/(1+EXP($I$3*(COUNT($I$7:V$7)+$I$4))),TREND($D19:$E19,$D$7:$E$7,V$7))</f>
        <v>0</v>
      </c>
      <c r="W19">
        <f>IF($F19="s-curve",$D19+($E19-$D19)*$I$2/(1+EXP($I$3*(COUNT($I$7:W$7)+$I$4))),TREND($D19:$E19,$D$7:$E$7,W$7))</f>
        <v>0</v>
      </c>
      <c r="X19">
        <f>IF($F19="s-curve",$D19+($E19-$D19)*$I$2/(1+EXP($I$3*(COUNT($I$7:X$7)+$I$4))),TREND($D19:$E19,$D$7:$E$7,X$7))</f>
        <v>0</v>
      </c>
      <c r="Y19">
        <f>IF($F19="s-curve",$D19+($E19-$D19)*$I$2/(1+EXP($I$3*(COUNT($I$7:Y$7)+$I$4))),TREND($D19:$E19,$D$7:$E$7,Y$7))</f>
        <v>0</v>
      </c>
      <c r="Z19">
        <f>IF($F19="s-curve",$D19+($E19-$D19)*$I$2/(1+EXP($I$3*(COUNT($I$7:Z$7)+$I$4))),TREND($D19:$E19,$D$7:$E$7,Z$7))</f>
        <v>0</v>
      </c>
      <c r="AA19">
        <f>IF($F19="s-curve",$D19+($E19-$D19)*$I$2/(1+EXP($I$3*(COUNT($I$7:AA$7)+$I$4))),TREND($D19:$E19,$D$7:$E$7,AA$7))</f>
        <v>0</v>
      </c>
      <c r="AB19">
        <f>IF($F19="s-curve",$D19+($E19-$D19)*$I$2/(1+EXP($I$3*(COUNT($I$7:AB$7)+$I$4))),TREND($D19:$E19,$D$7:$E$7,AB$7))</f>
        <v>0</v>
      </c>
      <c r="AC19">
        <f>IF($F19="s-curve",$D19+($E19-$D19)*$I$2/(1+EXP($I$3*(COUNT($I$7:AC$7)+$I$4))),TREND($D19:$E19,$D$7:$E$7,AC$7))</f>
        <v>0</v>
      </c>
      <c r="AD19">
        <f>IF($F19="s-curve",$D19+($E19-$D19)*$I$2/(1+EXP($I$3*(COUNT($I$7:AD$7)+$I$4))),TREND($D19:$E19,$D$7:$E$7,AD$7))</f>
        <v>0</v>
      </c>
      <c r="AE19">
        <f>IF($F19="s-curve",$D19+($E19-$D19)*$I$2/(1+EXP($I$3*(COUNT($I$7:AE$7)+$I$4))),TREND($D19:$E19,$D$7:$E$7,AE$7))</f>
        <v>0</v>
      </c>
      <c r="AF19">
        <f>IF($F19="s-curve",$D19+($E19-$D19)*$I$2/(1+EXP($I$3*(COUNT($I$7:AF$7)+$I$4))),TREND($D19:$E19,$D$7:$E$7,AF$7))</f>
        <v>0</v>
      </c>
      <c r="AG19">
        <f>IF($F19="s-curve",$D19+($E19-$D19)*$I$2/(1+EXP($I$3*(COUNT($I$7:AG$7)+$I$4))),TREND($D19:$E19,$D$7:$E$7,AG$7))</f>
        <v>0</v>
      </c>
      <c r="AH19">
        <f>IF($F19="s-curve",$D19+($E19-$D19)*$I$2/(1+EXP($I$3*(COUNT($I$7:AH$7)+$I$4))),TREND($D19:$E19,$D$7:$E$7,AH$7))</f>
        <v>0</v>
      </c>
      <c r="AI19">
        <f>IF($F19="s-curve",$D19+($E19-$D19)*$I$2/(1+EXP($I$3*(COUNT($I$7:AI$7)+$I$4))),TREND($D19:$E19,$D$7:$E$7,AI$7))</f>
        <v>0</v>
      </c>
      <c r="AJ19">
        <f>IF($F19="s-curve",$D19+($E19-$D19)*$I$2/(1+EXP($I$3*(COUNT($I$7:AJ$7)+$I$4))),TREND($D19:$E19,$D$7:$E$7,AJ$7))</f>
        <v>0</v>
      </c>
      <c r="AK19">
        <f>IF($F19="s-curve",$D19+($E19-$D19)*$I$2/(1+EXP($I$3*(COUNT($I$7:AK$7)+$I$4))),TREND($D19:$E19,$D$7:$E$7,AK$7))</f>
        <v>0</v>
      </c>
      <c r="AL19">
        <f>IF($F19="s-curve",$D19+($E19-$D19)*$I$2/(1+EXP($I$3*(COUNT($I$7:AL$7)+$I$4))),TREND($D19:$E19,$D$7:$E$7,AL$7))</f>
        <v>0</v>
      </c>
      <c r="AM19">
        <f>IF($F19="s-curve",$D19+($E19-$D19)*$I$2/(1+EXP($I$3*(COUNT($I$7:AM$7)+$I$4))),TREND($D19:$E19,$D$7:$E$7,AM$7))</f>
        <v>0</v>
      </c>
      <c r="AN19">
        <f>IF($F19="s-curve",$D19+($E19-$D19)*$I$2/(1+EXP($I$3*(COUNT($I$7:AN$7)+$I$4))),TREND($D19:$E19,$D$7:$E$7,AN$7))</f>
        <v>0</v>
      </c>
      <c r="AO19">
        <f>IF($F19="s-curve",$D19+($E19-$D19)*$I$2/(1+EXP($I$3*(COUNT($I$7:AO$7)+$I$4))),TREND($D19:$E19,$D$7:$E$7,AO$7))</f>
        <v>0</v>
      </c>
      <c r="AP19">
        <f>IF($F19="s-curve",$D19+($E19-$D19)*$I$2/(1+EXP($I$3*(COUNT($I$7:AP$7)+$I$4))),TREND($D19:$E19,$D$7:$E$7,AP$7))</f>
        <v>0</v>
      </c>
    </row>
    <row r="20" spans="1:42" x14ac:dyDescent="0.25">
      <c r="A20" t="s">
        <v>15</v>
      </c>
      <c r="B20" t="s">
        <v>21</v>
      </c>
      <c r="C20" t="s">
        <v>2</v>
      </c>
      <c r="D20" s="13">
        <f>'SYVbT-passenger'!B3/SUM('SYVbT-passenger'!B3:F3)</f>
        <v>1.8995952787925516E-3</v>
      </c>
      <c r="E20" s="14">
        <f>E26</f>
        <v>5.7511194574556244E-2</v>
      </c>
      <c r="F20" s="34" t="str">
        <f t="shared" si="0"/>
        <v>s-curve</v>
      </c>
      <c r="H20" s="25"/>
      <c r="I20" s="14">
        <f t="shared" si="1"/>
        <v>1.8995952787925516E-3</v>
      </c>
      <c r="J20">
        <f>IF($F20="s-curve",$D20+($E20-$D20)*$I$2/(1+EXP($I$3*(COUNT($I$7:J$7)+$I$4))),TREND($D20:$E20,$D$7:$E$7,J$7))</f>
        <v>2.5105967298506434E-3</v>
      </c>
      <c r="K20">
        <f>IF($F20="s-curve",$D20+($E20-$D20)*$I$2/(1+EXP($I$3*(COUNT($I$7:K$7)+$I$4))),TREND($D20:$E20,$D$7:$E$7,K$7))</f>
        <v>2.721202809301766E-3</v>
      </c>
      <c r="L20">
        <f>IF($F20="s-curve",$D20+($E20-$D20)*$I$2/(1+EXP($I$3*(COUNT($I$7:L$7)+$I$4))),TREND($D20:$E20,$D$7:$E$7,L$7))</f>
        <v>3.0029464111815127E-3</v>
      </c>
      <c r="M20">
        <f>IF($F20="s-curve",$D20+($E20-$D20)*$I$2/(1+EXP($I$3*(COUNT($I$7:M$7)+$I$4))),TREND($D20:$E20,$D$7:$E$7,M$7))</f>
        <v>3.3786966280612168E-3</v>
      </c>
      <c r="N20">
        <f>IF($F20="s-curve",$D20+($E20-$D20)*$I$2/(1+EXP($I$3*(COUNT($I$7:N$7)+$I$4))),TREND($D20:$E20,$D$7:$E$7,N$7))</f>
        <v>3.877766003096163E-3</v>
      </c>
      <c r="O20">
        <f>IF($F20="s-curve",$D20+($E20-$D20)*$I$2/(1+EXP($I$3*(COUNT($I$7:O$7)+$I$4))),TREND($D20:$E20,$D$7:$E$7,O$7))</f>
        <v>4.5370239341951026E-3</v>
      </c>
      <c r="P20">
        <f>IF($F20="s-curve",$D20+($E20-$D20)*$I$2/(1+EXP($I$3*(COUNT($I$7:P$7)+$I$4))),TREND($D20:$E20,$D$7:$E$7,P$7))</f>
        <v>5.4016443221436951E-3</v>
      </c>
      <c r="Q20">
        <f>IF($F20="s-curve",$D20+($E20-$D20)*$I$2/(1+EXP($I$3*(COUNT($I$7:Q$7)+$I$4))),TREND($D20:$E20,$D$7:$E$7,Q$7))</f>
        <v>6.5249619485607327E-3</v>
      </c>
      <c r="R20">
        <f>IF($F20="s-curve",$D20+($E20-$D20)*$I$2/(1+EXP($I$3*(COUNT($I$7:R$7)+$I$4))),TREND($D20:$E20,$D$7:$E$7,R$7))</f>
        <v>7.9666439835645569E-3</v>
      </c>
      <c r="S20">
        <f>IF($F20="s-curve",$D20+($E20-$D20)*$I$2/(1+EXP($I$3*(COUNT($I$7:S$7)+$I$4))),TREND($D20:$E20,$D$7:$E$7,S$7))</f>
        <v>9.78815985971585E-3</v>
      </c>
      <c r="T20">
        <f>IF($F20="s-curve",$D20+($E20-$D20)*$I$2/(1+EXP($I$3*(COUNT($I$7:T$7)+$I$4))),TREND($D20:$E20,$D$7:$E$7,T$7))</f>
        <v>1.2044570410031442E-2</v>
      </c>
      <c r="U20">
        <f>IF($F20="s-curve",$D20+($E20-$D20)*$I$2/(1+EXP($I$3*(COUNT($I$7:U$7)+$I$4))),TREND($D20:$E20,$D$7:$E$7,U$7))</f>
        <v>1.4772302265745333E-2</v>
      </c>
      <c r="V20">
        <f>IF($F20="s-curve",$D20+($E20-$D20)*$I$2/(1+EXP($I$3*(COUNT($I$7:V$7)+$I$4))),TREND($D20:$E20,$D$7:$E$7,V$7))</f>
        <v>1.797415571505203E-2</v>
      </c>
      <c r="W20">
        <f>IF($F20="s-curve",$D20+($E20-$D20)*$I$2/(1+EXP($I$3*(COUNT($I$7:W$7)+$I$4))),TREND($D20:$E20,$D$7:$E$7,W$7))</f>
        <v>2.1605214789944413E-2</v>
      </c>
      <c r="X20">
        <f>IF($F20="s-curve",$D20+($E20-$D20)*$I$2/(1+EXP($I$3*(COUNT($I$7:X$7)+$I$4))),TREND($D20:$E20,$D$7:$E$7,X$7))</f>
        <v>2.5565527511176266E-2</v>
      </c>
      <c r="Y20">
        <f>IF($F20="s-curve",$D20+($E20-$D20)*$I$2/(1+EXP($I$3*(COUNT($I$7:Y$7)+$I$4))),TREND($D20:$E20,$D$7:$E$7,Y$7))</f>
        <v>2.97053949266744E-2</v>
      </c>
      <c r="Z20">
        <f>IF($F20="s-curve",$D20+($E20-$D20)*$I$2/(1+EXP($I$3*(COUNT($I$7:Z$7)+$I$4))),TREND($D20:$E20,$D$7:$E$7,Z$7))</f>
        <v>3.3845262342172527E-2</v>
      </c>
      <c r="AA20">
        <f>IF($F20="s-curve",$D20+($E20-$D20)*$I$2/(1+EXP($I$3*(COUNT($I$7:AA$7)+$I$4))),TREND($D20:$E20,$D$7:$E$7,AA$7))</f>
        <v>3.780557506340438E-2</v>
      </c>
      <c r="AB20">
        <f>IF($F20="s-curve",$D20+($E20-$D20)*$I$2/(1+EXP($I$3*(COUNT($I$7:AB$7)+$I$4))),TREND($D20:$E20,$D$7:$E$7,AB$7))</f>
        <v>4.1436634138296763E-2</v>
      </c>
      <c r="AC20">
        <f>IF($F20="s-curve",$D20+($E20-$D20)*$I$2/(1+EXP($I$3*(COUNT($I$7:AC$7)+$I$4))),TREND($D20:$E20,$D$7:$E$7,AC$7))</f>
        <v>4.4638487587603463E-2</v>
      </c>
      <c r="AD20">
        <f>IF($F20="s-curve",$D20+($E20-$D20)*$I$2/(1+EXP($I$3*(COUNT($I$7:AD$7)+$I$4))),TREND($D20:$E20,$D$7:$E$7,AD$7))</f>
        <v>4.7366219443317349E-2</v>
      </c>
      <c r="AE20">
        <f>IF($F20="s-curve",$D20+($E20-$D20)*$I$2/(1+EXP($I$3*(COUNT($I$7:AE$7)+$I$4))),TREND($D20:$E20,$D$7:$E$7,AE$7))</f>
        <v>4.9622629993632948E-2</v>
      </c>
      <c r="AF20">
        <f>IF($F20="s-curve",$D20+($E20-$D20)*$I$2/(1+EXP($I$3*(COUNT($I$7:AF$7)+$I$4))),TREND($D20:$E20,$D$7:$E$7,AF$7))</f>
        <v>5.1444145869784241E-2</v>
      </c>
      <c r="AG20">
        <f>IF($F20="s-curve",$D20+($E20-$D20)*$I$2/(1+EXP($I$3*(COUNT($I$7:AG$7)+$I$4))),TREND($D20:$E20,$D$7:$E$7,AG$7))</f>
        <v>5.2885827904788067E-2</v>
      </c>
      <c r="AH20">
        <f>IF($F20="s-curve",$D20+($E20-$D20)*$I$2/(1+EXP($I$3*(COUNT($I$7:AH$7)+$I$4))),TREND($D20:$E20,$D$7:$E$7,AH$7))</f>
        <v>5.4009145531205102E-2</v>
      </c>
      <c r="AI20">
        <f>IF($F20="s-curve",$D20+($E20-$D20)*$I$2/(1+EXP($I$3*(COUNT($I$7:AI$7)+$I$4))),TREND($D20:$E20,$D$7:$E$7,AI$7))</f>
        <v>5.4873765919153696E-2</v>
      </c>
      <c r="AJ20">
        <f>IF($F20="s-curve",$D20+($E20-$D20)*$I$2/(1+EXP($I$3*(COUNT($I$7:AJ$7)+$I$4))),TREND($D20:$E20,$D$7:$E$7,AJ$7))</f>
        <v>5.5533023850252633E-2</v>
      </c>
      <c r="AK20">
        <f>IF($F20="s-curve",$D20+($E20-$D20)*$I$2/(1+EXP($I$3*(COUNT($I$7:AK$7)+$I$4))),TREND($D20:$E20,$D$7:$E$7,AK$7))</f>
        <v>5.6032093225287578E-2</v>
      </c>
      <c r="AL20">
        <f>IF($F20="s-curve",$D20+($E20-$D20)*$I$2/(1+EXP($I$3*(COUNT($I$7:AL$7)+$I$4))),TREND($D20:$E20,$D$7:$E$7,AL$7))</f>
        <v>5.6407843442167288E-2</v>
      </c>
      <c r="AM20">
        <f>IF($F20="s-curve",$D20+($E20-$D20)*$I$2/(1+EXP($I$3*(COUNT($I$7:AM$7)+$I$4))),TREND($D20:$E20,$D$7:$E$7,AM$7))</f>
        <v>5.668958704404703E-2</v>
      </c>
      <c r="AN20">
        <f>IF($F20="s-curve",$D20+($E20-$D20)*$I$2/(1+EXP($I$3*(COUNT($I$7:AN$7)+$I$4))),TREND($D20:$E20,$D$7:$E$7,AN$7))</f>
        <v>5.6900193123498158E-2</v>
      </c>
      <c r="AO20">
        <f>IF($F20="s-curve",$D20+($E20-$D20)*$I$2/(1+EXP($I$3*(COUNT($I$7:AO$7)+$I$4))),TREND($D20:$E20,$D$7:$E$7,AO$7))</f>
        <v>5.7057260938363559E-2</v>
      </c>
      <c r="AP20">
        <f>IF($F20="s-curve",$D20+($E20-$D20)*$I$2/(1+EXP($I$3*(COUNT($I$7:AP$7)+$I$4))),TREND($D20:$E20,$D$7:$E$7,AP$7))</f>
        <v>5.7174199322194391E-2</v>
      </c>
    </row>
    <row r="21" spans="1:42" x14ac:dyDescent="0.25">
      <c r="C21" t="s">
        <v>3</v>
      </c>
      <c r="D21" s="13">
        <f>'SYVbT-passenger'!D3/SUM('SYVbT-passenger'!B3:F3)</f>
        <v>3.9407546433885512E-2</v>
      </c>
      <c r="E21" s="14">
        <f>E27</f>
        <v>0.14323445198389742</v>
      </c>
      <c r="F21" s="34" t="str">
        <f t="shared" si="0"/>
        <v>s-curve</v>
      </c>
      <c r="H21" s="25"/>
      <c r="I21" s="14">
        <f t="shared" si="1"/>
        <v>3.9407546433885512E-2</v>
      </c>
      <c r="J21">
        <f>IF($F21="s-curve",$D21+($E21-$D21)*$I$2/(1+EXP($I$3*(COUNT($I$7:J$7)+$I$4))),TREND($D21:$E21,$D$7:$E$7,J$7))</f>
        <v>4.0548286688675508E-2</v>
      </c>
      <c r="K21">
        <f>IF($F21="s-curve",$D21+($E21-$D21)*$I$2/(1+EXP($I$3*(COUNT($I$7:K$7)+$I$4))),TREND($D21:$E21,$D$7:$E$7,K$7))</f>
        <v>4.0941488427095857E-2</v>
      </c>
      <c r="L21">
        <f>IF($F21="s-curve",$D21+($E21-$D21)*$I$2/(1+EXP($I$3*(COUNT($I$7:L$7)+$I$4))),TREND($D21:$E21,$D$7:$E$7,L$7))</f>
        <v>4.1467503983420938E-2</v>
      </c>
      <c r="M21">
        <f>IF($F21="s-curve",$D21+($E21-$D21)*$I$2/(1+EXP($I$3*(COUNT($I$7:M$7)+$I$4))),TREND($D21:$E21,$D$7:$E$7,M$7))</f>
        <v>4.2169029973905037E-2</v>
      </c>
      <c r="N21">
        <f>IF($F21="s-curve",$D21+($E21-$D21)*$I$2/(1+EXP($I$3*(COUNT($I$7:N$7)+$I$4))),TREND($D21:$E21,$D$7:$E$7,N$7))</f>
        <v>4.3100792942797103E-2</v>
      </c>
      <c r="O21">
        <f>IF($F21="s-curve",$D21+($E21-$D21)*$I$2/(1+EXP($I$3*(COUNT($I$7:O$7)+$I$4))),TREND($D21:$E21,$D$7:$E$7,O$7))</f>
        <v>4.4331628088919578E-2</v>
      </c>
      <c r="P21">
        <f>IF($F21="s-curve",$D21+($E21-$D21)*$I$2/(1+EXP($I$3*(COUNT($I$7:P$7)+$I$4))),TREND($D21:$E21,$D$7:$E$7,P$7))</f>
        <v>4.5945875125382563E-2</v>
      </c>
      <c r="Q21">
        <f>IF($F21="s-curve",$D21+($E21-$D21)*$I$2/(1+EXP($I$3*(COUNT($I$7:Q$7)+$I$4))),TREND($D21:$E21,$D$7:$E$7,Q$7))</f>
        <v>4.8043110137099797E-2</v>
      </c>
      <c r="R21">
        <f>IF($F21="s-curve",$D21+($E21-$D21)*$I$2/(1+EXP($I$3*(COUNT($I$7:R$7)+$I$4))),TREND($D21:$E21,$D$7:$E$7,R$7))</f>
        <v>5.073473178396895E-2</v>
      </c>
      <c r="S21">
        <f>IF($F21="s-curve",$D21+($E21-$D21)*$I$2/(1+EXP($I$3*(COUNT($I$7:S$7)+$I$4))),TREND($D21:$E21,$D$7:$E$7,S$7))</f>
        <v>5.4135503551477074E-2</v>
      </c>
      <c r="T21">
        <f>IF($F21="s-curve",$D21+($E21-$D21)*$I$2/(1+EXP($I$3*(COUNT($I$7:T$7)+$I$4))),TREND($D21:$E21,$D$7:$E$7,T$7))</f>
        <v>5.8348224064039521E-2</v>
      </c>
      <c r="U21">
        <f>IF($F21="s-curve",$D21+($E21-$D21)*$I$2/(1+EXP($I$3*(COUNT($I$7:U$7)+$I$4))),TREND($D21:$E21,$D$7:$E$7,U$7))</f>
        <v>6.3440901874701569E-2</v>
      </c>
      <c r="V21">
        <f>IF($F21="s-curve",$D21+($E21-$D21)*$I$2/(1+EXP($I$3*(COUNT($I$7:V$7)+$I$4))),TREND($D21:$E21,$D$7:$E$7,V$7))</f>
        <v>6.9418765124023202E-2</v>
      </c>
      <c r="W21">
        <f>IF($F21="s-curve",$D21+($E21-$D21)*$I$2/(1+EXP($I$3*(COUNT($I$7:W$7)+$I$4))),TREND($D21:$E21,$D$7:$E$7,W$7))</f>
        <v>7.6197955659622188E-2</v>
      </c>
      <c r="X21">
        <f>IF($F21="s-curve",$D21+($E21-$D21)*$I$2/(1+EXP($I$3*(COUNT($I$7:X$7)+$I$4))),TREND($D21:$E21,$D$7:$E$7,X$7))</f>
        <v>8.3591863046982171E-2</v>
      </c>
      <c r="Y21">
        <f>IF($F21="s-curve",$D21+($E21-$D21)*$I$2/(1+EXP($I$3*(COUNT($I$7:Y$7)+$I$4))),TREND($D21:$E21,$D$7:$E$7,Y$7))</f>
        <v>9.1320999208891473E-2</v>
      </c>
      <c r="Z21">
        <f>IF($F21="s-curve",$D21+($E21-$D21)*$I$2/(1+EXP($I$3*(COUNT($I$7:Z$7)+$I$4))),TREND($D21:$E21,$D$7:$E$7,Z$7))</f>
        <v>9.9050135370800763E-2</v>
      </c>
      <c r="AA21">
        <f>IF($F21="s-curve",$D21+($E21-$D21)*$I$2/(1+EXP($I$3*(COUNT($I$7:AA$7)+$I$4))),TREND($D21:$E21,$D$7:$E$7,AA$7))</f>
        <v>0.10644404275816075</v>
      </c>
      <c r="AB21">
        <f>IF($F21="s-curve",$D21+($E21-$D21)*$I$2/(1+EXP($I$3*(COUNT($I$7:AB$7)+$I$4))),TREND($D21:$E21,$D$7:$E$7,AB$7))</f>
        <v>0.11322323329375973</v>
      </c>
      <c r="AC21">
        <f>IF($F21="s-curve",$D21+($E21-$D21)*$I$2/(1+EXP($I$3*(COUNT($I$7:AC$7)+$I$4))),TREND($D21:$E21,$D$7:$E$7,AC$7))</f>
        <v>0.11920109654308136</v>
      </c>
      <c r="AD21">
        <f>IF($F21="s-curve",$D21+($E21-$D21)*$I$2/(1+EXP($I$3*(COUNT($I$7:AD$7)+$I$4))),TREND($D21:$E21,$D$7:$E$7,AD$7))</f>
        <v>0.12429377435374341</v>
      </c>
      <c r="AE21">
        <f>IF($F21="s-curve",$D21+($E21-$D21)*$I$2/(1+EXP($I$3*(COUNT($I$7:AE$7)+$I$4))),TREND($D21:$E21,$D$7:$E$7,AE$7))</f>
        <v>0.12850649486630589</v>
      </c>
      <c r="AF21">
        <f>IF($F21="s-curve",$D21+($E21-$D21)*$I$2/(1+EXP($I$3*(COUNT($I$7:AF$7)+$I$4))),TREND($D21:$E21,$D$7:$E$7,AF$7))</f>
        <v>0.13190726663381397</v>
      </c>
      <c r="AG21">
        <f>IF($F21="s-curve",$D21+($E21-$D21)*$I$2/(1+EXP($I$3*(COUNT($I$7:AG$7)+$I$4))),TREND($D21:$E21,$D$7:$E$7,AG$7))</f>
        <v>0.13459888828068314</v>
      </c>
      <c r="AH21">
        <f>IF($F21="s-curve",$D21+($E21-$D21)*$I$2/(1+EXP($I$3*(COUNT($I$7:AH$7)+$I$4))),TREND($D21:$E21,$D$7:$E$7,AH$7))</f>
        <v>0.13669612329240038</v>
      </c>
      <c r="AI21">
        <f>IF($F21="s-curve",$D21+($E21-$D21)*$I$2/(1+EXP($I$3*(COUNT($I$7:AI$7)+$I$4))),TREND($D21:$E21,$D$7:$E$7,AI$7))</f>
        <v>0.13831037032886334</v>
      </c>
      <c r="AJ21">
        <f>IF($F21="s-curve",$D21+($E21-$D21)*$I$2/(1+EXP($I$3*(COUNT($I$7:AJ$7)+$I$4))),TREND($D21:$E21,$D$7:$E$7,AJ$7))</f>
        <v>0.13954120547498583</v>
      </c>
      <c r="AK21">
        <f>IF($F21="s-curve",$D21+($E21-$D21)*$I$2/(1+EXP($I$3*(COUNT($I$7:AK$7)+$I$4))),TREND($D21:$E21,$D$7:$E$7,AK$7))</f>
        <v>0.14047296844387788</v>
      </c>
      <c r="AL21">
        <f>IF($F21="s-curve",$D21+($E21-$D21)*$I$2/(1+EXP($I$3*(COUNT($I$7:AL$7)+$I$4))),TREND($D21:$E21,$D$7:$E$7,AL$7))</f>
        <v>0.141174494434362</v>
      </c>
      <c r="AM21">
        <f>IF($F21="s-curve",$D21+($E21-$D21)*$I$2/(1+EXP($I$3*(COUNT($I$7:AM$7)+$I$4))),TREND($D21:$E21,$D$7:$E$7,AM$7))</f>
        <v>0.14170050999068706</v>
      </c>
      <c r="AN21">
        <f>IF($F21="s-curve",$D21+($E21-$D21)*$I$2/(1+EXP($I$3*(COUNT($I$7:AN$7)+$I$4))),TREND($D21:$E21,$D$7:$E$7,AN$7))</f>
        <v>0.14209371172910742</v>
      </c>
      <c r="AO21">
        <f>IF($F21="s-curve",$D21+($E21-$D21)*$I$2/(1+EXP($I$3*(COUNT($I$7:AO$7)+$I$4))),TREND($D21:$E21,$D$7:$E$7,AO$7))</f>
        <v>0.14238695747973304</v>
      </c>
      <c r="AP21">
        <f>IF($F21="s-curve",$D21+($E21-$D21)*$I$2/(1+EXP($I$3*(COUNT($I$7:AP$7)+$I$4))),TREND($D21:$E21,$D$7:$E$7,AP$7))</f>
        <v>0.14260528154677887</v>
      </c>
    </row>
    <row r="22" spans="1:42" x14ac:dyDescent="0.25">
      <c r="C22" t="s">
        <v>4</v>
      </c>
      <c r="D22" s="13">
        <f>'SYVbT-passenger'!D3/SUM('SYVbT-passenger'!B3:F3)</f>
        <v>3.9407546433885512E-2</v>
      </c>
      <c r="E22" s="14">
        <f>E28</f>
        <v>0.12893491472057664</v>
      </c>
      <c r="F22" s="34" t="str">
        <f t="shared" si="0"/>
        <v>linear</v>
      </c>
      <c r="H22" s="25"/>
      <c r="I22" s="14">
        <f t="shared" si="1"/>
        <v>3.9407546433885512E-2</v>
      </c>
      <c r="J22">
        <f>IF($F22="s-curve",$D22+($E22-$D22)*$I$2/(1+EXP($I$3*(COUNT($I$7:J$7)+$I$4))),TREND($D22:$E22,$D$7:$E$7,J$7))</f>
        <v>4.2120496988028222E-2</v>
      </c>
      <c r="K22">
        <f>IF($F22="s-curve",$D22+($E22-$D22)*$I$2/(1+EXP($I$3*(COUNT($I$7:K$7)+$I$4))),TREND($D22:$E22,$D$7:$E$7,K$7))</f>
        <v>4.4833447542170113E-2</v>
      </c>
      <c r="L22">
        <f>IF($F22="s-curve",$D22+($E22-$D22)*$I$2/(1+EXP($I$3*(COUNT($I$7:L$7)+$I$4))),TREND($D22:$E22,$D$7:$E$7,L$7))</f>
        <v>4.7546398096312892E-2</v>
      </c>
      <c r="M22">
        <f>IF($F22="s-curve",$D22+($E22-$D22)*$I$2/(1+EXP($I$3*(COUNT($I$7:M$7)+$I$4))),TREND($D22:$E22,$D$7:$E$7,M$7))</f>
        <v>5.0259348650454783E-2</v>
      </c>
      <c r="N22">
        <f>IF($F22="s-curve",$D22+($E22-$D22)*$I$2/(1+EXP($I$3*(COUNT($I$7:N$7)+$I$4))),TREND($D22:$E22,$D$7:$E$7,N$7))</f>
        <v>5.2972299204596673E-2</v>
      </c>
      <c r="O22">
        <f>IF($F22="s-curve",$D22+($E22-$D22)*$I$2/(1+EXP($I$3*(COUNT($I$7:O$7)+$I$4))),TREND($D22:$E22,$D$7:$E$7,O$7))</f>
        <v>5.5685249758739452E-2</v>
      </c>
      <c r="P22">
        <f>IF($F22="s-curve",$D22+($E22-$D22)*$I$2/(1+EXP($I$3*(COUNT($I$7:P$7)+$I$4))),TREND($D22:$E22,$D$7:$E$7,P$7))</f>
        <v>5.8398200312881343E-2</v>
      </c>
      <c r="Q22">
        <f>IF($F22="s-curve",$D22+($E22-$D22)*$I$2/(1+EXP($I$3*(COUNT($I$7:Q$7)+$I$4))),TREND($D22:$E22,$D$7:$E$7,Q$7))</f>
        <v>6.1111150867023234E-2</v>
      </c>
      <c r="R22">
        <f>IF($F22="s-curve",$D22+($E22-$D22)*$I$2/(1+EXP($I$3*(COUNT($I$7:R$7)+$I$4))),TREND($D22:$E22,$D$7:$E$7,R$7))</f>
        <v>6.3824101421165125E-2</v>
      </c>
      <c r="S22">
        <f>IF($F22="s-curve",$D22+($E22-$D22)*$I$2/(1+EXP($I$3*(COUNT($I$7:S$7)+$I$4))),TREND($D22:$E22,$D$7:$E$7,S$7))</f>
        <v>6.6537051975307904E-2</v>
      </c>
      <c r="T22">
        <f>IF($F22="s-curve",$D22+($E22-$D22)*$I$2/(1+EXP($I$3*(COUNT($I$7:T$7)+$I$4))),TREND($D22:$E22,$D$7:$E$7,T$7))</f>
        <v>6.9250002529449795E-2</v>
      </c>
      <c r="U22">
        <f>IF($F22="s-curve",$D22+($E22-$D22)*$I$2/(1+EXP($I$3*(COUNT($I$7:U$7)+$I$4))),TREND($D22:$E22,$D$7:$E$7,U$7))</f>
        <v>7.1962953083591685E-2</v>
      </c>
      <c r="V22">
        <f>IF($F22="s-curve",$D22+($E22-$D22)*$I$2/(1+EXP($I$3*(COUNT($I$7:V$7)+$I$4))),TREND($D22:$E22,$D$7:$E$7,V$7))</f>
        <v>7.4675903637734464E-2</v>
      </c>
      <c r="W22">
        <f>IF($F22="s-curve",$D22+($E22-$D22)*$I$2/(1+EXP($I$3*(COUNT($I$7:W$7)+$I$4))),TREND($D22:$E22,$D$7:$E$7,W$7))</f>
        <v>7.7388854191876355E-2</v>
      </c>
      <c r="X22">
        <f>IF($F22="s-curve",$D22+($E22-$D22)*$I$2/(1+EXP($I$3*(COUNT($I$7:X$7)+$I$4))),TREND($D22:$E22,$D$7:$E$7,X$7))</f>
        <v>8.0101804746018246E-2</v>
      </c>
      <c r="Y22">
        <f>IF($F22="s-curve",$D22+($E22-$D22)*$I$2/(1+EXP($I$3*(COUNT($I$7:Y$7)+$I$4))),TREND($D22:$E22,$D$7:$E$7,Y$7))</f>
        <v>8.2814755300161025E-2</v>
      </c>
      <c r="Z22">
        <f>IF($F22="s-curve",$D22+($E22-$D22)*$I$2/(1+EXP($I$3*(COUNT($I$7:Z$7)+$I$4))),TREND($D22:$E22,$D$7:$E$7,Z$7))</f>
        <v>8.5527705854302916E-2</v>
      </c>
      <c r="AA22">
        <f>IF($F22="s-curve",$D22+($E22-$D22)*$I$2/(1+EXP($I$3*(COUNT($I$7:AA$7)+$I$4))),TREND($D22:$E22,$D$7:$E$7,AA$7))</f>
        <v>8.8240656408444806E-2</v>
      </c>
      <c r="AB22">
        <f>IF($F22="s-curve",$D22+($E22-$D22)*$I$2/(1+EXP($I$3*(COUNT($I$7:AB$7)+$I$4))),TREND($D22:$E22,$D$7:$E$7,AB$7))</f>
        <v>9.0953606962586697E-2</v>
      </c>
      <c r="AC22">
        <f>IF($F22="s-curve",$D22+($E22-$D22)*$I$2/(1+EXP($I$3*(COUNT($I$7:AC$7)+$I$4))),TREND($D22:$E22,$D$7:$E$7,AC$7))</f>
        <v>9.3666557516729476E-2</v>
      </c>
      <c r="AD22">
        <f>IF($F22="s-curve",$D22+($E22-$D22)*$I$2/(1+EXP($I$3*(COUNT($I$7:AD$7)+$I$4))),TREND($D22:$E22,$D$7:$E$7,AD$7))</f>
        <v>9.6379508070871367E-2</v>
      </c>
      <c r="AE22">
        <f>IF($F22="s-curve",$D22+($E22-$D22)*$I$2/(1+EXP($I$3*(COUNT($I$7:AE$7)+$I$4))),TREND($D22:$E22,$D$7:$E$7,AE$7))</f>
        <v>9.9092458625013258E-2</v>
      </c>
      <c r="AF22">
        <f>IF($F22="s-curve",$D22+($E22-$D22)*$I$2/(1+EXP($I$3*(COUNT($I$7:AF$7)+$I$4))),TREND($D22:$E22,$D$7:$E$7,AF$7))</f>
        <v>0.10180540917915604</v>
      </c>
      <c r="AG22">
        <f>IF($F22="s-curve",$D22+($E22-$D22)*$I$2/(1+EXP($I$3*(COUNT($I$7:AG$7)+$I$4))),TREND($D22:$E22,$D$7:$E$7,AG$7))</f>
        <v>0.10451835973329793</v>
      </c>
      <c r="AH22">
        <f>IF($F22="s-curve",$D22+($E22-$D22)*$I$2/(1+EXP($I$3*(COUNT($I$7:AH$7)+$I$4))),TREND($D22:$E22,$D$7:$E$7,AH$7))</f>
        <v>0.10723131028743982</v>
      </c>
      <c r="AI22">
        <f>IF($F22="s-curve",$D22+($E22-$D22)*$I$2/(1+EXP($I$3*(COUNT($I$7:AI$7)+$I$4))),TREND($D22:$E22,$D$7:$E$7,AI$7))</f>
        <v>0.1099442608415826</v>
      </c>
      <c r="AJ22">
        <f>IF($F22="s-curve",$D22+($E22-$D22)*$I$2/(1+EXP($I$3*(COUNT($I$7:AJ$7)+$I$4))),TREND($D22:$E22,$D$7:$E$7,AJ$7))</f>
        <v>0.11265721139572449</v>
      </c>
      <c r="AK22">
        <f>IF($F22="s-curve",$D22+($E22-$D22)*$I$2/(1+EXP($I$3*(COUNT($I$7:AK$7)+$I$4))),TREND($D22:$E22,$D$7:$E$7,AK$7))</f>
        <v>0.11537016194986638</v>
      </c>
      <c r="AL22">
        <f>IF($F22="s-curve",$D22+($E22-$D22)*$I$2/(1+EXP($I$3*(COUNT($I$7:AL$7)+$I$4))),TREND($D22:$E22,$D$7:$E$7,AL$7))</f>
        <v>0.11808311250400827</v>
      </c>
      <c r="AM22">
        <f>IF($F22="s-curve",$D22+($E22-$D22)*$I$2/(1+EXP($I$3*(COUNT($I$7:AM$7)+$I$4))),TREND($D22:$E22,$D$7:$E$7,AM$7))</f>
        <v>0.12079606305815105</v>
      </c>
      <c r="AN22">
        <f>IF($F22="s-curve",$D22+($E22-$D22)*$I$2/(1+EXP($I$3*(COUNT($I$7:AN$7)+$I$4))),TREND($D22:$E22,$D$7:$E$7,AN$7))</f>
        <v>0.12350901361229294</v>
      </c>
      <c r="AO22">
        <f>IF($F22="s-curve",$D22+($E22-$D22)*$I$2/(1+EXP($I$3*(COUNT($I$7:AO$7)+$I$4))),TREND($D22:$E22,$D$7:$E$7,AO$7))</f>
        <v>0.12622196416643483</v>
      </c>
      <c r="AP22">
        <f>IF($F22="s-curve",$D22+($E22-$D22)*$I$2/(1+EXP($I$3*(COUNT($I$7:AP$7)+$I$4))),TREND($D22:$E22,$D$7:$E$7,AP$7))</f>
        <v>0.12893491472057761</v>
      </c>
    </row>
    <row r="23" spans="1:42" x14ac:dyDescent="0.25">
      <c r="C23" t="s">
        <v>5</v>
      </c>
      <c r="D23">
        <v>1</v>
      </c>
      <c r="E23">
        <v>1</v>
      </c>
      <c r="F23" s="34" t="str">
        <f t="shared" si="0"/>
        <v>n/a</v>
      </c>
      <c r="H23" s="25"/>
      <c r="I23" s="14">
        <f t="shared" si="1"/>
        <v>1</v>
      </c>
      <c r="J23">
        <f>IF($F23="s-curve",$D23+($E23-$D23)*$I$2/(1+EXP($I$3*(COUNT($I$7:J$7)+$I$4))),TREND($D23:$E23,$D$7:$E$7,J$7))</f>
        <v>1</v>
      </c>
      <c r="K23">
        <f>IF($F23="s-curve",$D23+($E23-$D23)*$I$2/(1+EXP($I$3*(COUNT($I$7:K$7)+$I$4))),TREND($D23:$E23,$D$7:$E$7,K$7))</f>
        <v>1</v>
      </c>
      <c r="L23">
        <f>IF($F23="s-curve",$D23+($E23-$D23)*$I$2/(1+EXP($I$3*(COUNT($I$7:L$7)+$I$4))),TREND($D23:$E23,$D$7:$E$7,L$7))</f>
        <v>1</v>
      </c>
      <c r="M23">
        <f>IF($F23="s-curve",$D23+($E23-$D23)*$I$2/(1+EXP($I$3*(COUNT($I$7:M$7)+$I$4))),TREND($D23:$E23,$D$7:$E$7,M$7))</f>
        <v>1</v>
      </c>
      <c r="N23">
        <f>IF($F23="s-curve",$D23+($E23-$D23)*$I$2/(1+EXP($I$3*(COUNT($I$7:N$7)+$I$4))),TREND($D23:$E23,$D$7:$E$7,N$7))</f>
        <v>1</v>
      </c>
      <c r="O23">
        <f>IF($F23="s-curve",$D23+($E23-$D23)*$I$2/(1+EXP($I$3*(COUNT($I$7:O$7)+$I$4))),TREND($D23:$E23,$D$7:$E$7,O$7))</f>
        <v>1</v>
      </c>
      <c r="P23">
        <f>IF($F23="s-curve",$D23+($E23-$D23)*$I$2/(1+EXP($I$3*(COUNT($I$7:P$7)+$I$4))),TREND($D23:$E23,$D$7:$E$7,P$7))</f>
        <v>1</v>
      </c>
      <c r="Q23">
        <f>IF($F23="s-curve",$D23+($E23-$D23)*$I$2/(1+EXP($I$3*(COUNT($I$7:Q$7)+$I$4))),TREND($D23:$E23,$D$7:$E$7,Q$7))</f>
        <v>1</v>
      </c>
      <c r="R23">
        <f>IF($F23="s-curve",$D23+($E23-$D23)*$I$2/(1+EXP($I$3*(COUNT($I$7:R$7)+$I$4))),TREND($D23:$E23,$D$7:$E$7,R$7))</f>
        <v>1</v>
      </c>
      <c r="S23">
        <f>IF($F23="s-curve",$D23+($E23-$D23)*$I$2/(1+EXP($I$3*(COUNT($I$7:S$7)+$I$4))),TREND($D23:$E23,$D$7:$E$7,S$7))</f>
        <v>1</v>
      </c>
      <c r="T23">
        <f>IF($F23="s-curve",$D23+($E23-$D23)*$I$2/(1+EXP($I$3*(COUNT($I$7:T$7)+$I$4))),TREND($D23:$E23,$D$7:$E$7,T$7))</f>
        <v>1</v>
      </c>
      <c r="U23">
        <f>IF($F23="s-curve",$D23+($E23-$D23)*$I$2/(1+EXP($I$3*(COUNT($I$7:U$7)+$I$4))),TREND($D23:$E23,$D$7:$E$7,U$7))</f>
        <v>1</v>
      </c>
      <c r="V23">
        <f>IF($F23="s-curve",$D23+($E23-$D23)*$I$2/(1+EXP($I$3*(COUNT($I$7:V$7)+$I$4))),TREND($D23:$E23,$D$7:$E$7,V$7))</f>
        <v>1</v>
      </c>
      <c r="W23">
        <f>IF($F23="s-curve",$D23+($E23-$D23)*$I$2/(1+EXP($I$3*(COUNT($I$7:W$7)+$I$4))),TREND($D23:$E23,$D$7:$E$7,W$7))</f>
        <v>1</v>
      </c>
      <c r="X23">
        <f>IF($F23="s-curve",$D23+($E23-$D23)*$I$2/(1+EXP($I$3*(COUNT($I$7:X$7)+$I$4))),TREND($D23:$E23,$D$7:$E$7,X$7))</f>
        <v>1</v>
      </c>
      <c r="Y23">
        <f>IF($F23="s-curve",$D23+($E23-$D23)*$I$2/(1+EXP($I$3*(COUNT($I$7:Y$7)+$I$4))),TREND($D23:$E23,$D$7:$E$7,Y$7))</f>
        <v>1</v>
      </c>
      <c r="Z23">
        <f>IF($F23="s-curve",$D23+($E23-$D23)*$I$2/(1+EXP($I$3*(COUNT($I$7:Z$7)+$I$4))),TREND($D23:$E23,$D$7:$E$7,Z$7))</f>
        <v>1</v>
      </c>
      <c r="AA23">
        <f>IF($F23="s-curve",$D23+($E23-$D23)*$I$2/(1+EXP($I$3*(COUNT($I$7:AA$7)+$I$4))),TREND($D23:$E23,$D$7:$E$7,AA$7))</f>
        <v>1</v>
      </c>
      <c r="AB23">
        <f>IF($F23="s-curve",$D23+($E23-$D23)*$I$2/(1+EXP($I$3*(COUNT($I$7:AB$7)+$I$4))),TREND($D23:$E23,$D$7:$E$7,AB$7))</f>
        <v>1</v>
      </c>
      <c r="AC23">
        <f>IF($F23="s-curve",$D23+($E23-$D23)*$I$2/(1+EXP($I$3*(COUNT($I$7:AC$7)+$I$4))),TREND($D23:$E23,$D$7:$E$7,AC$7))</f>
        <v>1</v>
      </c>
      <c r="AD23">
        <f>IF($F23="s-curve",$D23+($E23-$D23)*$I$2/(1+EXP($I$3*(COUNT($I$7:AD$7)+$I$4))),TREND($D23:$E23,$D$7:$E$7,AD$7))</f>
        <v>1</v>
      </c>
      <c r="AE23">
        <f>IF($F23="s-curve",$D23+($E23-$D23)*$I$2/(1+EXP($I$3*(COUNT($I$7:AE$7)+$I$4))),TREND($D23:$E23,$D$7:$E$7,AE$7))</f>
        <v>1</v>
      </c>
      <c r="AF23">
        <f>IF($F23="s-curve",$D23+($E23-$D23)*$I$2/(1+EXP($I$3*(COUNT($I$7:AF$7)+$I$4))),TREND($D23:$E23,$D$7:$E$7,AF$7))</f>
        <v>1</v>
      </c>
      <c r="AG23">
        <f>IF($F23="s-curve",$D23+($E23-$D23)*$I$2/(1+EXP($I$3*(COUNT($I$7:AG$7)+$I$4))),TREND($D23:$E23,$D$7:$E$7,AG$7))</f>
        <v>1</v>
      </c>
      <c r="AH23">
        <f>IF($F23="s-curve",$D23+($E23-$D23)*$I$2/(1+EXP($I$3*(COUNT($I$7:AH$7)+$I$4))),TREND($D23:$E23,$D$7:$E$7,AH$7))</f>
        <v>1</v>
      </c>
      <c r="AI23">
        <f>IF($F23="s-curve",$D23+($E23-$D23)*$I$2/(1+EXP($I$3*(COUNT($I$7:AI$7)+$I$4))),TREND($D23:$E23,$D$7:$E$7,AI$7))</f>
        <v>1</v>
      </c>
      <c r="AJ23">
        <f>IF($F23="s-curve",$D23+($E23-$D23)*$I$2/(1+EXP($I$3*(COUNT($I$7:AJ$7)+$I$4))),TREND($D23:$E23,$D$7:$E$7,AJ$7))</f>
        <v>1</v>
      </c>
      <c r="AK23">
        <f>IF($F23="s-curve",$D23+($E23-$D23)*$I$2/(1+EXP($I$3*(COUNT($I$7:AK$7)+$I$4))),TREND($D23:$E23,$D$7:$E$7,AK$7))</f>
        <v>1</v>
      </c>
      <c r="AL23">
        <f>IF($F23="s-curve",$D23+($E23-$D23)*$I$2/(1+EXP($I$3*(COUNT($I$7:AL$7)+$I$4))),TREND($D23:$E23,$D$7:$E$7,AL$7))</f>
        <v>1</v>
      </c>
      <c r="AM23">
        <f>IF($F23="s-curve",$D23+($E23-$D23)*$I$2/(1+EXP($I$3*(COUNT($I$7:AM$7)+$I$4))),TREND($D23:$E23,$D$7:$E$7,AM$7))</f>
        <v>1</v>
      </c>
      <c r="AN23">
        <f>IF($F23="s-curve",$D23+($E23-$D23)*$I$2/(1+EXP($I$3*(COUNT($I$7:AN$7)+$I$4))),TREND($D23:$E23,$D$7:$E$7,AN$7))</f>
        <v>1</v>
      </c>
      <c r="AO23">
        <f>IF($F23="s-curve",$D23+($E23-$D23)*$I$2/(1+EXP($I$3*(COUNT($I$7:AO$7)+$I$4))),TREND($D23:$E23,$D$7:$E$7,AO$7))</f>
        <v>1</v>
      </c>
      <c r="AP23">
        <f>IF($F23="s-curve",$D23+($E23-$D23)*$I$2/(1+EXP($I$3*(COUNT($I$7:AP$7)+$I$4))),TREND($D23:$E23,$D$7:$E$7,AP$7))</f>
        <v>1</v>
      </c>
    </row>
    <row r="24" spans="1:42" x14ac:dyDescent="0.25">
      <c r="C24" t="s">
        <v>6</v>
      </c>
      <c r="D24" s="14">
        <f>'SYVbT-passenger'!F3/SUM('SYVbT-passenger'!B3:F3)</f>
        <v>0</v>
      </c>
      <c r="E24" s="14">
        <f>E30</f>
        <v>3.7237917773537556E-2</v>
      </c>
      <c r="F24" s="34" t="str">
        <f t="shared" si="0"/>
        <v>s-curve</v>
      </c>
      <c r="H24" s="25"/>
      <c r="I24" s="14">
        <f t="shared" si="1"/>
        <v>0</v>
      </c>
      <c r="J24">
        <f>IF($F24="s-curve",$D24+($E24-$D24)*$I$2/(1+EXP($I$3*(COUNT($I$7:J$7)+$I$4))),TREND($D24:$E24,$D$7:$E$7,J$7))</f>
        <v>4.0913086626060324E-4</v>
      </c>
      <c r="K24">
        <f>IF($F24="s-curve",$D24+($E24-$D24)*$I$2/(1+EXP($I$3*(COUNT($I$7:K$7)+$I$4))),TREND($D24:$E24,$D$7:$E$7,K$7))</f>
        <v>5.5015417737773985E-4</v>
      </c>
      <c r="L24">
        <f>IF($F24="s-curve",$D24+($E24-$D24)*$I$2/(1+EXP($I$3*(COUNT($I$7:L$7)+$I$4))),TREND($D24:$E24,$D$7:$E$7,L$7))</f>
        <v>7.3881167352742396E-4</v>
      </c>
      <c r="M24">
        <f>IF($F24="s-curve",$D24+($E24-$D24)*$I$2/(1+EXP($I$3*(COUNT($I$7:M$7)+$I$4))),TREND($D24:$E24,$D$7:$E$7,M$7))</f>
        <v>9.9041665983863754E-4</v>
      </c>
      <c r="N24">
        <f>IF($F24="s-curve",$D24+($E24-$D24)*$I$2/(1+EXP($I$3*(COUNT($I$7:N$7)+$I$4))),TREND($D24:$E24,$D$7:$E$7,N$7))</f>
        <v>1.3245970212413672E-3</v>
      </c>
      <c r="O24">
        <f>IF($F24="s-curve",$D24+($E24-$D24)*$I$2/(1+EXP($I$3*(COUNT($I$7:O$7)+$I$4))),TREND($D24:$E24,$D$7:$E$7,O$7))</f>
        <v>1.7660407657244521E-3</v>
      </c>
      <c r="P24">
        <f>IF($F24="s-curve",$D24+($E24-$D24)*$I$2/(1+EXP($I$3*(COUNT($I$7:P$7)+$I$4))),TREND($D24:$E24,$D$7:$E$7,P$7))</f>
        <v>2.3449966547741392E-3</v>
      </c>
      <c r="Q24">
        <f>IF($F24="s-curve",$D24+($E24-$D24)*$I$2/(1+EXP($I$3*(COUNT($I$7:Q$7)+$I$4))),TREND($D24:$E24,$D$7:$E$7,Q$7))</f>
        <v>3.0971780330440765E-3</v>
      </c>
      <c r="R24">
        <f>IF($F24="s-curve",$D24+($E24-$D24)*$I$2/(1+EXP($I$3*(COUNT($I$7:R$7)+$I$4))),TREND($D24:$E24,$D$7:$E$7,R$7))</f>
        <v>4.0625384570365632E-3</v>
      </c>
      <c r="S24">
        <f>IF($F24="s-curve",$D24+($E24-$D24)*$I$2/(1+EXP($I$3*(COUNT($I$7:S$7)+$I$4))),TREND($D24:$E24,$D$7:$E$7,S$7))</f>
        <v>5.2822382908531045E-3</v>
      </c>
      <c r="T24">
        <f>IF($F24="s-curve",$D24+($E24-$D24)*$I$2/(1+EXP($I$3*(COUNT($I$7:T$7)+$I$4))),TREND($D24:$E24,$D$7:$E$7,T$7))</f>
        <v>6.7931466552956154E-3</v>
      </c>
      <c r="U24">
        <f>IF($F24="s-curve",$D24+($E24-$D24)*$I$2/(1+EXP($I$3*(COUNT($I$7:U$7)+$I$4))),TREND($D24:$E24,$D$7:$E$7,U$7))</f>
        <v>8.6196550786753843E-3</v>
      </c>
      <c r="V24">
        <f>IF($F24="s-curve",$D24+($E24-$D24)*$I$2/(1+EXP($I$3*(COUNT($I$7:V$7)+$I$4))),TREND($D24:$E24,$D$7:$E$7,V$7))</f>
        <v>1.0763638653650237E-2</v>
      </c>
      <c r="W24">
        <f>IF($F24="s-curve",$D24+($E24-$D24)*$I$2/(1+EXP($I$3*(COUNT($I$7:W$7)+$I$4))),TREND($D24:$E24,$D$7:$E$7,W$7))</f>
        <v>1.31950213323354E-2</v>
      </c>
      <c r="X24">
        <f>IF($F24="s-curve",$D24+($E24-$D24)*$I$2/(1+EXP($I$3*(COUNT($I$7:X$7)+$I$4))),TREND($D24:$E24,$D$7:$E$7,X$7))</f>
        <v>1.5846874566881032E-2</v>
      </c>
      <c r="Y24">
        <f>IF($F24="s-curve",$D24+($E24-$D24)*$I$2/(1+EXP($I$3*(COUNT($I$7:Y$7)+$I$4))),TREND($D24:$E24,$D$7:$E$7,Y$7))</f>
        <v>1.8618958886768778E-2</v>
      </c>
      <c r="Z24">
        <f>IF($F24="s-curve",$D24+($E24-$D24)*$I$2/(1+EXP($I$3*(COUNT($I$7:Z$7)+$I$4))),TREND($D24:$E24,$D$7:$E$7,Z$7))</f>
        <v>2.1391043206656524E-2</v>
      </c>
      <c r="AA24">
        <f>IF($F24="s-curve",$D24+($E24-$D24)*$I$2/(1+EXP($I$3*(COUNT($I$7:AA$7)+$I$4))),TREND($D24:$E24,$D$7:$E$7,AA$7))</f>
        <v>2.4042896441202156E-2</v>
      </c>
      <c r="AB24">
        <f>IF($F24="s-curve",$D24+($E24-$D24)*$I$2/(1+EXP($I$3*(COUNT($I$7:AB$7)+$I$4))),TREND($D24:$E24,$D$7:$E$7,AB$7))</f>
        <v>2.6474279119887319E-2</v>
      </c>
      <c r="AC24">
        <f>IF($F24="s-curve",$D24+($E24-$D24)*$I$2/(1+EXP($I$3*(COUNT($I$7:AC$7)+$I$4))),TREND($D24:$E24,$D$7:$E$7,AC$7))</f>
        <v>2.861826269486217E-2</v>
      </c>
      <c r="AD24">
        <f>IF($F24="s-curve",$D24+($E24-$D24)*$I$2/(1+EXP($I$3*(COUNT($I$7:AD$7)+$I$4))),TREND($D24:$E24,$D$7:$E$7,AD$7))</f>
        <v>3.0444771118241939E-2</v>
      </c>
      <c r="AE24">
        <f>IF($F24="s-curve",$D24+($E24-$D24)*$I$2/(1+EXP($I$3*(COUNT($I$7:AE$7)+$I$4))),TREND($D24:$E24,$D$7:$E$7,AE$7))</f>
        <v>3.1955679482684456E-2</v>
      </c>
      <c r="AF24">
        <f>IF($F24="s-curve",$D24+($E24-$D24)*$I$2/(1+EXP($I$3*(COUNT($I$7:AF$7)+$I$4))),TREND($D24:$E24,$D$7:$E$7,AF$7))</f>
        <v>3.317537931650099E-2</v>
      </c>
      <c r="AG24">
        <f>IF($F24="s-curve",$D24+($E24-$D24)*$I$2/(1+EXP($I$3*(COUNT($I$7:AG$7)+$I$4))),TREND($D24:$E24,$D$7:$E$7,AG$7))</f>
        <v>3.4140739740493482E-2</v>
      </c>
      <c r="AH24">
        <f>IF($F24="s-curve",$D24+($E24-$D24)*$I$2/(1+EXP($I$3*(COUNT($I$7:AH$7)+$I$4))),TREND($D24:$E24,$D$7:$E$7,AH$7))</f>
        <v>3.4892921118763416E-2</v>
      </c>
      <c r="AI24">
        <f>IF($F24="s-curve",$D24+($E24-$D24)*$I$2/(1+EXP($I$3*(COUNT($I$7:AI$7)+$I$4))),TREND($D24:$E24,$D$7:$E$7,AI$7))</f>
        <v>3.547187700781311E-2</v>
      </c>
      <c r="AJ24">
        <f>IF($F24="s-curve",$D24+($E24-$D24)*$I$2/(1+EXP($I$3*(COUNT($I$7:AJ$7)+$I$4))),TREND($D24:$E24,$D$7:$E$7,AJ$7))</f>
        <v>3.5913320752296189E-2</v>
      </c>
      <c r="AK24">
        <f>IF($F24="s-curve",$D24+($E24-$D24)*$I$2/(1+EXP($I$3*(COUNT($I$7:AK$7)+$I$4))),TREND($D24:$E24,$D$7:$E$7,AK$7))</f>
        <v>3.6247501113698913E-2</v>
      </c>
      <c r="AL24">
        <f>IF($F24="s-curve",$D24+($E24-$D24)*$I$2/(1+EXP($I$3*(COUNT($I$7:AL$7)+$I$4))),TREND($D24:$E24,$D$7:$E$7,AL$7))</f>
        <v>3.6499106100010136E-2</v>
      </c>
      <c r="AM24">
        <f>IF($F24="s-curve",$D24+($E24-$D24)*$I$2/(1+EXP($I$3*(COUNT($I$7:AM$7)+$I$4))),TREND($D24:$E24,$D$7:$E$7,AM$7))</f>
        <v>3.6687763596159814E-2</v>
      </c>
      <c r="AN24">
        <f>IF($F24="s-curve",$D24+($E24-$D24)*$I$2/(1+EXP($I$3*(COUNT($I$7:AN$7)+$I$4))),TREND($D24:$E24,$D$7:$E$7,AN$7))</f>
        <v>3.6828786907276957E-2</v>
      </c>
      <c r="AO24">
        <f>IF($F24="s-curve",$D24+($E24-$D24)*$I$2/(1+EXP($I$3*(COUNT($I$7:AO$7)+$I$4))),TREND($D24:$E24,$D$7:$E$7,AO$7))</f>
        <v>3.6933960620115537E-2</v>
      </c>
      <c r="AP24">
        <f>IF($F24="s-curve",$D24+($E24-$D24)*$I$2/(1+EXP($I$3*(COUNT($I$7:AP$7)+$I$4))),TREND($D24:$E24,$D$7:$E$7,AP$7))</f>
        <v>3.7012263383869981E-2</v>
      </c>
    </row>
    <row r="25" spans="1:42" ht="15.75" thickBot="1" x14ac:dyDescent="0.3">
      <c r="A25" s="32"/>
      <c r="B25" s="16"/>
      <c r="C25" s="16" t="s">
        <v>7</v>
      </c>
      <c r="D25" s="16">
        <v>0</v>
      </c>
      <c r="E25" s="16">
        <v>0</v>
      </c>
      <c r="F25" s="35" t="str">
        <f t="shared" si="0"/>
        <v>n/a</v>
      </c>
      <c r="H25" s="25"/>
      <c r="I25" s="14">
        <f t="shared" si="1"/>
        <v>0</v>
      </c>
      <c r="J25">
        <f>IF($F25="s-curve",$D25+($E25-$D25)*$I$2/(1+EXP($I$3*(COUNT($I$7:J$7)+$I$4))),TREND($D25:$E25,$D$7:$E$7,J$7))</f>
        <v>0</v>
      </c>
      <c r="K25">
        <f>IF($F25="s-curve",$D25+($E25-$D25)*$I$2/(1+EXP($I$3*(COUNT($I$7:K$7)+$I$4))),TREND($D25:$E25,$D$7:$E$7,K$7))</f>
        <v>0</v>
      </c>
      <c r="L25">
        <f>IF($F25="s-curve",$D25+($E25-$D25)*$I$2/(1+EXP($I$3*(COUNT($I$7:L$7)+$I$4))),TREND($D25:$E25,$D$7:$E$7,L$7))</f>
        <v>0</v>
      </c>
      <c r="M25">
        <f>IF($F25="s-curve",$D25+($E25-$D25)*$I$2/(1+EXP($I$3*(COUNT($I$7:M$7)+$I$4))),TREND($D25:$E25,$D$7:$E$7,M$7))</f>
        <v>0</v>
      </c>
      <c r="N25">
        <f>IF($F25="s-curve",$D25+($E25-$D25)*$I$2/(1+EXP($I$3*(COUNT($I$7:N$7)+$I$4))),TREND($D25:$E25,$D$7:$E$7,N$7))</f>
        <v>0</v>
      </c>
      <c r="O25">
        <f>IF($F25="s-curve",$D25+($E25-$D25)*$I$2/(1+EXP($I$3*(COUNT($I$7:O$7)+$I$4))),TREND($D25:$E25,$D$7:$E$7,O$7))</f>
        <v>0</v>
      </c>
      <c r="P25">
        <f>IF($F25="s-curve",$D25+($E25-$D25)*$I$2/(1+EXP($I$3*(COUNT($I$7:P$7)+$I$4))),TREND($D25:$E25,$D$7:$E$7,P$7))</f>
        <v>0</v>
      </c>
      <c r="Q25">
        <f>IF($F25="s-curve",$D25+($E25-$D25)*$I$2/(1+EXP($I$3*(COUNT($I$7:Q$7)+$I$4))),TREND($D25:$E25,$D$7:$E$7,Q$7))</f>
        <v>0</v>
      </c>
      <c r="R25">
        <f>IF($F25="s-curve",$D25+($E25-$D25)*$I$2/(1+EXP($I$3*(COUNT($I$7:R$7)+$I$4))),TREND($D25:$E25,$D$7:$E$7,R$7))</f>
        <v>0</v>
      </c>
      <c r="S25">
        <f>IF($F25="s-curve",$D25+($E25-$D25)*$I$2/(1+EXP($I$3*(COUNT($I$7:S$7)+$I$4))),TREND($D25:$E25,$D$7:$E$7,S$7))</f>
        <v>0</v>
      </c>
      <c r="T25">
        <f>IF($F25="s-curve",$D25+($E25-$D25)*$I$2/(1+EXP($I$3*(COUNT($I$7:T$7)+$I$4))),TREND($D25:$E25,$D$7:$E$7,T$7))</f>
        <v>0</v>
      </c>
      <c r="U25">
        <f>IF($F25="s-curve",$D25+($E25-$D25)*$I$2/(1+EXP($I$3*(COUNT($I$7:U$7)+$I$4))),TREND($D25:$E25,$D$7:$E$7,U$7))</f>
        <v>0</v>
      </c>
      <c r="V25">
        <f>IF($F25="s-curve",$D25+($E25-$D25)*$I$2/(1+EXP($I$3*(COUNT($I$7:V$7)+$I$4))),TREND($D25:$E25,$D$7:$E$7,V$7))</f>
        <v>0</v>
      </c>
      <c r="W25">
        <f>IF($F25="s-curve",$D25+($E25-$D25)*$I$2/(1+EXP($I$3*(COUNT($I$7:W$7)+$I$4))),TREND($D25:$E25,$D$7:$E$7,W$7))</f>
        <v>0</v>
      </c>
      <c r="X25">
        <f>IF($F25="s-curve",$D25+($E25-$D25)*$I$2/(1+EXP($I$3*(COUNT($I$7:X$7)+$I$4))),TREND($D25:$E25,$D$7:$E$7,X$7))</f>
        <v>0</v>
      </c>
      <c r="Y25">
        <f>IF($F25="s-curve",$D25+($E25-$D25)*$I$2/(1+EXP($I$3*(COUNT($I$7:Y$7)+$I$4))),TREND($D25:$E25,$D$7:$E$7,Y$7))</f>
        <v>0</v>
      </c>
      <c r="Z25">
        <f>IF($F25="s-curve",$D25+($E25-$D25)*$I$2/(1+EXP($I$3*(COUNT($I$7:Z$7)+$I$4))),TREND($D25:$E25,$D$7:$E$7,Z$7))</f>
        <v>0</v>
      </c>
      <c r="AA25">
        <f>IF($F25="s-curve",$D25+($E25-$D25)*$I$2/(1+EXP($I$3*(COUNT($I$7:AA$7)+$I$4))),TREND($D25:$E25,$D$7:$E$7,AA$7))</f>
        <v>0</v>
      </c>
      <c r="AB25">
        <f>IF($F25="s-curve",$D25+($E25-$D25)*$I$2/(1+EXP($I$3*(COUNT($I$7:AB$7)+$I$4))),TREND($D25:$E25,$D$7:$E$7,AB$7))</f>
        <v>0</v>
      </c>
      <c r="AC25">
        <f>IF($F25="s-curve",$D25+($E25-$D25)*$I$2/(1+EXP($I$3*(COUNT($I$7:AC$7)+$I$4))),TREND($D25:$E25,$D$7:$E$7,AC$7))</f>
        <v>0</v>
      </c>
      <c r="AD25">
        <f>IF($F25="s-curve",$D25+($E25-$D25)*$I$2/(1+EXP($I$3*(COUNT($I$7:AD$7)+$I$4))),TREND($D25:$E25,$D$7:$E$7,AD$7))</f>
        <v>0</v>
      </c>
      <c r="AE25">
        <f>IF($F25="s-curve",$D25+($E25-$D25)*$I$2/(1+EXP($I$3*(COUNT($I$7:AE$7)+$I$4))),TREND($D25:$E25,$D$7:$E$7,AE$7))</f>
        <v>0</v>
      </c>
      <c r="AF25">
        <f>IF($F25="s-curve",$D25+($E25-$D25)*$I$2/(1+EXP($I$3*(COUNT($I$7:AF$7)+$I$4))),TREND($D25:$E25,$D$7:$E$7,AF$7))</f>
        <v>0</v>
      </c>
      <c r="AG25">
        <f>IF($F25="s-curve",$D25+($E25-$D25)*$I$2/(1+EXP($I$3*(COUNT($I$7:AG$7)+$I$4))),TREND($D25:$E25,$D$7:$E$7,AG$7))</f>
        <v>0</v>
      </c>
      <c r="AH25">
        <f>IF($F25="s-curve",$D25+($E25-$D25)*$I$2/(1+EXP($I$3*(COUNT($I$7:AH$7)+$I$4))),TREND($D25:$E25,$D$7:$E$7,AH$7))</f>
        <v>0</v>
      </c>
      <c r="AI25">
        <f>IF($F25="s-curve",$D25+($E25-$D25)*$I$2/(1+EXP($I$3*(COUNT($I$7:AI$7)+$I$4))),TREND($D25:$E25,$D$7:$E$7,AI$7))</f>
        <v>0</v>
      </c>
      <c r="AJ25">
        <f>IF($F25="s-curve",$D25+($E25-$D25)*$I$2/(1+EXP($I$3*(COUNT($I$7:AJ$7)+$I$4))),TREND($D25:$E25,$D$7:$E$7,AJ$7))</f>
        <v>0</v>
      </c>
      <c r="AK25">
        <f>IF($F25="s-curve",$D25+($E25-$D25)*$I$2/(1+EXP($I$3*(COUNT($I$7:AK$7)+$I$4))),TREND($D25:$E25,$D$7:$E$7,AK$7))</f>
        <v>0</v>
      </c>
      <c r="AL25">
        <f>IF($F25="s-curve",$D25+($E25-$D25)*$I$2/(1+EXP($I$3*(COUNT($I$7:AL$7)+$I$4))),TREND($D25:$E25,$D$7:$E$7,AL$7))</f>
        <v>0</v>
      </c>
      <c r="AM25">
        <f>IF($F25="s-curve",$D25+($E25-$D25)*$I$2/(1+EXP($I$3*(COUNT($I$7:AM$7)+$I$4))),TREND($D25:$E25,$D$7:$E$7,AM$7))</f>
        <v>0</v>
      </c>
      <c r="AN25">
        <f>IF($F25="s-curve",$D25+($E25-$D25)*$I$2/(1+EXP($I$3*(COUNT($I$7:AN$7)+$I$4))),TREND($D25:$E25,$D$7:$E$7,AN$7))</f>
        <v>0</v>
      </c>
      <c r="AO25">
        <f>IF($F25="s-curve",$D25+($E25-$D25)*$I$2/(1+EXP($I$3*(COUNT($I$7:AO$7)+$I$4))),TREND($D25:$E25,$D$7:$E$7,AO$7))</f>
        <v>0</v>
      </c>
      <c r="AP25">
        <f>IF($F25="s-curve",$D25+($E25-$D25)*$I$2/(1+EXP($I$3*(COUNT($I$7:AP$7)+$I$4))),TREND($D25:$E25,$D$7:$E$7,AP$7))</f>
        <v>0</v>
      </c>
    </row>
    <row r="26" spans="1:42" x14ac:dyDescent="0.25">
      <c r="A26" s="32" t="s">
        <v>15</v>
      </c>
      <c r="B26" t="s">
        <v>20</v>
      </c>
      <c r="C26" t="s">
        <v>2</v>
      </c>
      <c r="D26" s="14">
        <f>SUM('AEO 50'!D216,'AEO 50'!D227,'AEO 50'!D238)/'AEO 50'!D243</f>
        <v>0</v>
      </c>
      <c r="E26" s="14">
        <f>SUM('AEO 50'!AK216,'AEO 50'!AK227,'AEO 50'!AK238)*Assumptions!A2/'AEO 50'!AK243</f>
        <v>5.7511194574556244E-2</v>
      </c>
      <c r="F26" s="34" t="str">
        <f t="shared" si="0"/>
        <v>s-curve</v>
      </c>
      <c r="H26" s="25"/>
      <c r="I26" s="14">
        <f t="shared" si="1"/>
        <v>0</v>
      </c>
      <c r="J26">
        <f>IF($F26="s-curve",$D26+($E26-$D26)*$I$2/(1+EXP($I$3*(COUNT($I$7:J$7)+$I$4))),TREND($D26:$E26,$D$7:$E$7,J$7))</f>
        <v>6.318721954075312E-4</v>
      </c>
      <c r="K26">
        <f>IF($F26="s-curve",$D26+($E26-$D26)*$I$2/(1+EXP($I$3*(COUNT($I$7:K$7)+$I$4))),TREND($D26:$E26,$D$7:$E$7,K$7))</f>
        <v>8.4967221136248729E-4</v>
      </c>
      <c r="L26">
        <f>IF($F26="s-curve",$D26+($E26-$D26)*$I$2/(1+EXP($I$3*(COUNT($I$7:L$7)+$I$4))),TREND($D26:$E26,$D$7:$E$7,L$7))</f>
        <v>1.1410396834912156E-3</v>
      </c>
      <c r="M26">
        <f>IF($F26="s-curve",$D26+($E26-$D26)*$I$2/(1+EXP($I$3*(COUNT($I$7:M$7)+$I$4))),TREND($D26:$E26,$D$7:$E$7,M$7))</f>
        <v>1.5296248726973554E-3</v>
      </c>
      <c r="N26">
        <f>IF($F26="s-curve",$D26+($E26-$D26)*$I$2/(1+EXP($I$3*(COUNT($I$7:N$7)+$I$4))),TREND($D26:$E26,$D$7:$E$7,N$7))</f>
        <v>2.045741587506947E-3</v>
      </c>
      <c r="O26">
        <f>IF($F26="s-curve",$D26+($E26-$D26)*$I$2/(1+EXP($I$3*(COUNT($I$7:O$7)+$I$4))),TREND($D26:$E26,$D$7:$E$7,O$7))</f>
        <v>2.727518620183271E-3</v>
      </c>
      <c r="P26">
        <f>IF($F26="s-curve",$D26+($E26-$D26)*$I$2/(1+EXP($I$3*(COUNT($I$7:P$7)+$I$4))),TREND($D26:$E26,$D$7:$E$7,P$7))</f>
        <v>3.6216729332067361E-3</v>
      </c>
      <c r="Q26">
        <f>IF($F26="s-curve",$D26+($E26-$D26)*$I$2/(1+EXP($I$3*(COUNT($I$7:Q$7)+$I$4))),TREND($D26:$E26,$D$7:$E$7,Q$7))</f>
        <v>4.7833611313524817E-3</v>
      </c>
      <c r="R26">
        <f>IF($F26="s-curve",$D26+($E26-$D26)*$I$2/(1+EXP($I$3*(COUNT($I$7:R$7)+$I$4))),TREND($D26:$E26,$D$7:$E$7,R$7))</f>
        <v>6.2742885112464664E-3</v>
      </c>
      <c r="S26">
        <f>IF($F26="s-curve",$D26+($E26-$D26)*$I$2/(1+EXP($I$3*(COUNT($I$7:S$7)+$I$4))),TREND($D26:$E26,$D$7:$E$7,S$7))</f>
        <v>8.1580241940999599E-3</v>
      </c>
      <c r="T26">
        <f>IF($F26="s-curve",$D26+($E26-$D26)*$I$2/(1+EXP($I$3*(COUNT($I$7:T$7)+$I$4))),TREND($D26:$E26,$D$7:$E$7,T$7))</f>
        <v>1.0491509794992703E-2</v>
      </c>
      <c r="U26">
        <f>IF($F26="s-curve",$D26+($E26-$D26)*$I$2/(1+EXP($I$3*(COUNT($I$7:U$7)+$I$4))),TREND($D26:$E26,$D$7:$E$7,U$7))</f>
        <v>1.3312416215375529E-2</v>
      </c>
      <c r="V26">
        <f>IF($F26="s-curve",$D26+($E26-$D26)*$I$2/(1+EXP($I$3*(COUNT($I$7:V$7)+$I$4))),TREND($D26:$E26,$D$7:$E$7,V$7))</f>
        <v>1.6623639396405657E-2</v>
      </c>
      <c r="W26">
        <f>IF($F26="s-curve",$D26+($E26-$D26)*$I$2/(1+EXP($I$3*(COUNT($I$7:W$7)+$I$4))),TREND($D26:$E26,$D$7:$E$7,W$7))</f>
        <v>2.0378729118915251E-2</v>
      </c>
      <c r="X26">
        <f>IF($F26="s-curve",$D26+($E26-$D26)*$I$2/(1+EXP($I$3*(COUNT($I$7:X$7)+$I$4))),TREND($D26:$E26,$D$7:$E$7,X$7))</f>
        <v>2.4474319218303127E-2</v>
      </c>
      <c r="Y26">
        <f>IF($F26="s-curve",$D26+($E26-$D26)*$I$2/(1+EXP($I$3*(COUNT($I$7:Y$7)+$I$4))),TREND($D26:$E26,$D$7:$E$7,Y$7))</f>
        <v>2.8755597287278122E-2</v>
      </c>
      <c r="Z26">
        <f>IF($F26="s-curve",$D26+($E26-$D26)*$I$2/(1+EXP($I$3*(COUNT($I$7:Z$7)+$I$4))),TREND($D26:$E26,$D$7:$E$7,Z$7))</f>
        <v>3.3036875356253118E-2</v>
      </c>
      <c r="AA26">
        <f>IF($F26="s-curve",$D26+($E26-$D26)*$I$2/(1+EXP($I$3*(COUNT($I$7:AA$7)+$I$4))),TREND($D26:$E26,$D$7:$E$7,AA$7))</f>
        <v>3.7132465455640994E-2</v>
      </c>
      <c r="AB26">
        <f>IF($F26="s-curve",$D26+($E26-$D26)*$I$2/(1+EXP($I$3*(COUNT($I$7:AB$7)+$I$4))),TREND($D26:$E26,$D$7:$E$7,AB$7))</f>
        <v>4.0887555178150584E-2</v>
      </c>
      <c r="AC26">
        <f>IF($F26="s-curve",$D26+($E26-$D26)*$I$2/(1+EXP($I$3*(COUNT($I$7:AC$7)+$I$4))),TREND($D26:$E26,$D$7:$E$7,AC$7))</f>
        <v>4.4198778359180714E-2</v>
      </c>
      <c r="AD26">
        <f>IF($F26="s-curve",$D26+($E26-$D26)*$I$2/(1+EXP($I$3*(COUNT($I$7:AD$7)+$I$4))),TREND($D26:$E26,$D$7:$E$7,AD$7))</f>
        <v>4.7019684779563538E-2</v>
      </c>
      <c r="AE26">
        <f>IF($F26="s-curve",$D26+($E26-$D26)*$I$2/(1+EXP($I$3*(COUNT($I$7:AE$7)+$I$4))),TREND($D26:$E26,$D$7:$E$7,AE$7))</f>
        <v>4.9353170380456286E-2</v>
      </c>
      <c r="AF26">
        <f>IF($F26="s-curve",$D26+($E26-$D26)*$I$2/(1+EXP($I$3*(COUNT($I$7:AF$7)+$I$4))),TREND($D26:$E26,$D$7:$E$7,AF$7))</f>
        <v>5.123690606330978E-2</v>
      </c>
      <c r="AG26">
        <f>IF($F26="s-curve",$D26+($E26-$D26)*$I$2/(1+EXP($I$3*(COUNT($I$7:AG$7)+$I$4))),TREND($D26:$E26,$D$7:$E$7,AG$7))</f>
        <v>5.2727833443203767E-2</v>
      </c>
      <c r="AH26">
        <f>IF($F26="s-curve",$D26+($E26-$D26)*$I$2/(1+EXP($I$3*(COUNT($I$7:AH$7)+$I$4))),TREND($D26:$E26,$D$7:$E$7,AH$7))</f>
        <v>5.3889521641349511E-2</v>
      </c>
      <c r="AI26">
        <f>IF($F26="s-curve",$D26+($E26-$D26)*$I$2/(1+EXP($I$3*(COUNT($I$7:AI$7)+$I$4))),TREND($D26:$E26,$D$7:$E$7,AI$7))</f>
        <v>5.478367595437298E-2</v>
      </c>
      <c r="AJ26">
        <f>IF($F26="s-curve",$D26+($E26-$D26)*$I$2/(1+EXP($I$3*(COUNT($I$7:AJ$7)+$I$4))),TREND($D26:$E26,$D$7:$E$7,AJ$7))</f>
        <v>5.5465452987049302E-2</v>
      </c>
      <c r="AK26">
        <f>IF($F26="s-curve",$D26+($E26-$D26)*$I$2/(1+EXP($I$3*(COUNT($I$7:AK$7)+$I$4))),TREND($D26:$E26,$D$7:$E$7,AK$7))</f>
        <v>5.5981569701858885E-2</v>
      </c>
      <c r="AL26">
        <f>IF($F26="s-curve",$D26+($E26-$D26)*$I$2/(1+EXP($I$3*(COUNT($I$7:AL$7)+$I$4))),TREND($D26:$E26,$D$7:$E$7,AL$7))</f>
        <v>5.6370154891065033E-2</v>
      </c>
      <c r="AM26">
        <f>IF($F26="s-curve",$D26+($E26-$D26)*$I$2/(1+EXP($I$3*(COUNT($I$7:AM$7)+$I$4))),TREND($D26:$E26,$D$7:$E$7,AM$7))</f>
        <v>5.6661522363193759E-2</v>
      </c>
      <c r="AN26">
        <f>IF($F26="s-curve",$D26+($E26-$D26)*$I$2/(1+EXP($I$3*(COUNT($I$7:AN$7)+$I$4))),TREND($D26:$E26,$D$7:$E$7,AN$7))</f>
        <v>5.6879322379148715E-2</v>
      </c>
      <c r="AO26">
        <f>IF($F26="s-curve",$D26+($E26-$D26)*$I$2/(1+EXP($I$3*(COUNT($I$7:AO$7)+$I$4))),TREND($D26:$E26,$D$7:$E$7,AO$7))</f>
        <v>5.7041755356738208E-2</v>
      </c>
      <c r="AP26">
        <f>IF($F26="s-curve",$D26+($E26-$D26)*$I$2/(1+EXP($I$3*(COUNT($I$7:AP$7)+$I$4))),TREND($D26:$E26,$D$7:$E$7,AP$7))</f>
        <v>5.7162688151890559E-2</v>
      </c>
    </row>
    <row r="27" spans="1:42" x14ac:dyDescent="0.25">
      <c r="C27" t="s">
        <v>3</v>
      </c>
      <c r="D27" s="14">
        <f>SUM('AEO 50'!D214,'AEO 50'!D225,'AEO 50'!D236)/'AEO 50'!D243</f>
        <v>8.3644634226028181E-3</v>
      </c>
      <c r="E27" s="14">
        <f>SUM('AEO 50'!AK214,'AEO 50'!AK225,'AEO 50'!AK236)*Assumptions!A2/'AEO 50'!AK243</f>
        <v>0.14323445198389742</v>
      </c>
      <c r="F27" s="34" t="str">
        <f t="shared" si="0"/>
        <v>s-curve</v>
      </c>
      <c r="H27" s="25"/>
      <c r="I27" s="14">
        <f t="shared" si="1"/>
        <v>8.3644634226028181E-3</v>
      </c>
      <c r="J27">
        <f>IF($F27="s-curve",$D27+($E27-$D27)*$I$2/(1+EXP($I$3*(COUNT($I$7:J$7)+$I$4))),TREND($D27:$E27,$D$7:$E$7,J$7))</f>
        <v>9.8462722495145198E-3</v>
      </c>
      <c r="K27">
        <f>IF($F27="s-curve",$D27+($E27-$D27)*$I$2/(1+EXP($I$3*(COUNT($I$7:K$7)+$I$4))),TREND($D27:$E27,$D$7:$E$7,K$7))</f>
        <v>1.0357036908078758E-2</v>
      </c>
      <c r="L27">
        <f>IF($F27="s-curve",$D27+($E27-$D27)*$I$2/(1+EXP($I$3*(COUNT($I$7:L$7)+$I$4))),TREND($D27:$E27,$D$7:$E$7,L$7))</f>
        <v>1.104032523001044E-2</v>
      </c>
      <c r="M27">
        <f>IF($F27="s-curve",$D27+($E27-$D27)*$I$2/(1+EXP($I$3*(COUNT($I$7:M$7)+$I$4))),TREND($D27:$E27,$D$7:$E$7,M$7))</f>
        <v>1.1951599642079543E-2</v>
      </c>
      <c r="N27">
        <f>IF($F27="s-curve",$D27+($E27-$D27)*$I$2/(1+EXP($I$3*(COUNT($I$7:N$7)+$I$4))),TREND($D27:$E27,$D$7:$E$7,N$7))</f>
        <v>1.3161949312914905E-2</v>
      </c>
      <c r="O27">
        <f>IF($F27="s-curve",$D27+($E27-$D27)*$I$2/(1+EXP($I$3*(COUNT($I$7:O$7)+$I$4))),TREND($D27:$E27,$D$7:$E$7,O$7))</f>
        <v>1.4760790395570659E-2</v>
      </c>
      <c r="P27">
        <f>IF($F27="s-curve",$D27+($E27-$D27)*$I$2/(1+EXP($I$3*(COUNT($I$7:P$7)+$I$4))),TREND($D27:$E27,$D$7:$E$7,P$7))</f>
        <v>1.6857679233676266E-2</v>
      </c>
      <c r="Q27">
        <f>IF($F27="s-curve",$D27+($E27-$D27)*$I$2/(1+EXP($I$3*(COUNT($I$7:Q$7)+$I$4))),TREND($D27:$E27,$D$7:$E$7,Q$7))</f>
        <v>1.9581964047350155E-2</v>
      </c>
      <c r="R27">
        <f>IF($F27="s-curve",$D27+($E27-$D27)*$I$2/(1+EXP($I$3*(COUNT($I$7:R$7)+$I$4))),TREND($D27:$E27,$D$7:$E$7,R$7))</f>
        <v>2.3078350449328731E-2</v>
      </c>
      <c r="S27">
        <f>IF($F27="s-curve",$D27+($E27-$D27)*$I$2/(1+EXP($I$3*(COUNT($I$7:S$7)+$I$4))),TREND($D27:$E27,$D$7:$E$7,S$7))</f>
        <v>2.7495914923139068E-2</v>
      </c>
      <c r="T27">
        <f>IF($F27="s-curve",$D27+($E27-$D27)*$I$2/(1+EXP($I$3*(COUNT($I$7:T$7)+$I$4))),TREND($D27:$E27,$D$7:$E$7,T$7))</f>
        <v>3.2968191731654273E-2</v>
      </c>
      <c r="U27">
        <f>IF($F27="s-curve",$D27+($E27-$D27)*$I$2/(1+EXP($I$3*(COUNT($I$7:U$7)+$I$4))),TREND($D27:$E27,$D$7:$E$7,U$7))</f>
        <v>3.9583523224313501E-2</v>
      </c>
      <c r="V27">
        <f>IF($F27="s-curve",$D27+($E27-$D27)*$I$2/(1+EXP($I$3*(COUNT($I$7:V$7)+$I$4))),TREND($D27:$E27,$D$7:$E$7,V$7))</f>
        <v>4.7348700697205044E-2</v>
      </c>
      <c r="W27">
        <f>IF($F27="s-curve",$D27+($E27-$D27)*$I$2/(1+EXP($I$3*(COUNT($I$7:W$7)+$I$4))),TREND($D27:$E27,$D$7:$E$7,W$7))</f>
        <v>5.6154793348696656E-2</v>
      </c>
      <c r="X27">
        <f>IF($F27="s-curve",$D27+($E27-$D27)*$I$2/(1+EXP($I$3*(COUNT($I$7:X$7)+$I$4))),TREND($D27:$E27,$D$7:$E$7,X$7))</f>
        <v>6.5759396312387683E-2</v>
      </c>
      <c r="Y27">
        <f>IF($F27="s-curve",$D27+($E27-$D27)*$I$2/(1+EXP($I$3*(COUNT($I$7:Y$7)+$I$4))),TREND($D27:$E27,$D$7:$E$7,Y$7))</f>
        <v>7.5799457703250112E-2</v>
      </c>
      <c r="Z27">
        <f>IF($F27="s-curve",$D27+($E27-$D27)*$I$2/(1+EXP($I$3*(COUNT($I$7:Z$7)+$I$4))),TREND($D27:$E27,$D$7:$E$7,Z$7))</f>
        <v>8.583951909411254E-2</v>
      </c>
      <c r="AA27">
        <f>IF($F27="s-curve",$D27+($E27-$D27)*$I$2/(1+EXP($I$3*(COUNT($I$7:AA$7)+$I$4))),TREND($D27:$E27,$D$7:$E$7,AA$7))</f>
        <v>9.544412205780356E-2</v>
      </c>
      <c r="AB27">
        <f>IF($F27="s-curve",$D27+($E27-$D27)*$I$2/(1+EXP($I$3*(COUNT($I$7:AB$7)+$I$4))),TREND($D27:$E27,$D$7:$E$7,AB$7))</f>
        <v>0.10425021470929517</v>
      </c>
      <c r="AC27">
        <f>IF($F27="s-curve",$D27+($E27-$D27)*$I$2/(1+EXP($I$3*(COUNT($I$7:AC$7)+$I$4))),TREND($D27:$E27,$D$7:$E$7,AC$7))</f>
        <v>0.11201539218218672</v>
      </c>
      <c r="AD27">
        <f>IF($F27="s-curve",$D27+($E27-$D27)*$I$2/(1+EXP($I$3*(COUNT($I$7:AD$7)+$I$4))),TREND($D27:$E27,$D$7:$E$7,AD$7))</f>
        <v>0.11863072367484595</v>
      </c>
      <c r="AE27">
        <f>IF($F27="s-curve",$D27+($E27-$D27)*$I$2/(1+EXP($I$3*(COUNT($I$7:AE$7)+$I$4))),TREND($D27:$E27,$D$7:$E$7,AE$7))</f>
        <v>0.12410300048336118</v>
      </c>
      <c r="AF27">
        <f>IF($F27="s-curve",$D27+($E27-$D27)*$I$2/(1+EXP($I$3*(COUNT($I$7:AF$7)+$I$4))),TREND($D27:$E27,$D$7:$E$7,AF$7))</f>
        <v>0.12852056495717151</v>
      </c>
      <c r="AG27">
        <f>IF($F27="s-curve",$D27+($E27-$D27)*$I$2/(1+EXP($I$3*(COUNT($I$7:AG$7)+$I$4))),TREND($D27:$E27,$D$7:$E$7,AG$7))</f>
        <v>0.13201695135915009</v>
      </c>
      <c r="AH27">
        <f>IF($F27="s-curve",$D27+($E27-$D27)*$I$2/(1+EXP($I$3*(COUNT($I$7:AH$7)+$I$4))),TREND($D27:$E27,$D$7:$E$7,AH$7))</f>
        <v>0.13474123617282396</v>
      </c>
      <c r="AI27">
        <f>IF($F27="s-curve",$D27+($E27-$D27)*$I$2/(1+EXP($I$3*(COUNT($I$7:AI$7)+$I$4))),TREND($D27:$E27,$D$7:$E$7,AI$7))</f>
        <v>0.1368381250109296</v>
      </c>
      <c r="AJ27">
        <f>IF($F27="s-curve",$D27+($E27-$D27)*$I$2/(1+EXP($I$3*(COUNT($I$7:AJ$7)+$I$4))),TREND($D27:$E27,$D$7:$E$7,AJ$7))</f>
        <v>0.13843696609358533</v>
      </c>
      <c r="AK27">
        <f>IF($F27="s-curve",$D27+($E27-$D27)*$I$2/(1+EXP($I$3*(COUNT($I$7:AK$7)+$I$4))),TREND($D27:$E27,$D$7:$E$7,AK$7))</f>
        <v>0.13964731576442069</v>
      </c>
      <c r="AL27">
        <f>IF($F27="s-curve",$D27+($E27-$D27)*$I$2/(1+EXP($I$3*(COUNT($I$7:AL$7)+$I$4))),TREND($D27:$E27,$D$7:$E$7,AL$7))</f>
        <v>0.14055859017648981</v>
      </c>
      <c r="AM27">
        <f>IF($F27="s-curve",$D27+($E27-$D27)*$I$2/(1+EXP($I$3*(COUNT($I$7:AM$7)+$I$4))),TREND($D27:$E27,$D$7:$E$7,AM$7))</f>
        <v>0.14124187849842149</v>
      </c>
      <c r="AN27">
        <f>IF($F27="s-curve",$D27+($E27-$D27)*$I$2/(1+EXP($I$3*(COUNT($I$7:AN$7)+$I$4))),TREND($D27:$E27,$D$7:$E$7,AN$7))</f>
        <v>0.14175264315698571</v>
      </c>
      <c r="AO27">
        <f>IF($F27="s-curve",$D27+($E27-$D27)*$I$2/(1+EXP($I$3*(COUNT($I$7:AO$7)+$I$4))),TREND($D27:$E27,$D$7:$E$7,AO$7))</f>
        <v>0.14213356610583999</v>
      </c>
      <c r="AP27">
        <f>IF($F27="s-curve",$D27+($E27-$D27)*$I$2/(1+EXP($I$3*(COUNT($I$7:AP$7)+$I$4))),TREND($D27:$E27,$D$7:$E$7,AP$7))</f>
        <v>0.14241716662604376</v>
      </c>
    </row>
    <row r="28" spans="1:42" x14ac:dyDescent="0.25">
      <c r="C28" t="s">
        <v>4</v>
      </c>
      <c r="D28" s="14">
        <f>SUM('AEO 50'!D212,'AEO 50'!D223,'AEO 50'!D234)/'AEO 50'!D243</f>
        <v>0.18391988875941664</v>
      </c>
      <c r="E28" s="14">
        <f>SUM('AEO 50'!AK212,'AEO 50'!AK223,'AEO 50'!AK234)/'AEO 50'!AK243</f>
        <v>0.12893491472057664</v>
      </c>
      <c r="F28" s="34" t="str">
        <f t="shared" si="0"/>
        <v>linear</v>
      </c>
      <c r="H28" s="25"/>
      <c r="I28" s="14">
        <f t="shared" si="1"/>
        <v>0.18391988875941664</v>
      </c>
      <c r="J28">
        <f>IF($F28="s-curve",$D28+($E28-$D28)*$I$2/(1+EXP($I$3*(COUNT($I$7:J$7)+$I$4))),TREND($D28:$E28,$D$7:$E$7,J$7))</f>
        <v>0.18225367742490617</v>
      </c>
      <c r="K28">
        <f>IF($F28="s-curve",$D28+($E28-$D28)*$I$2/(1+EXP($I$3*(COUNT($I$7:K$7)+$I$4))),TREND($D28:$E28,$D$7:$E$7,K$7))</f>
        <v>0.18058746609039611</v>
      </c>
      <c r="L28">
        <f>IF($F28="s-curve",$D28+($E28-$D28)*$I$2/(1+EXP($I$3*(COUNT($I$7:L$7)+$I$4))),TREND($D28:$E28,$D$7:$E$7,L$7))</f>
        <v>0.17892125475588561</v>
      </c>
      <c r="M28">
        <f>IF($F28="s-curve",$D28+($E28-$D28)*$I$2/(1+EXP($I$3*(COUNT($I$7:M$7)+$I$4))),TREND($D28:$E28,$D$7:$E$7,M$7))</f>
        <v>0.17725504342137555</v>
      </c>
      <c r="N28">
        <f>IF($F28="s-curve",$D28+($E28-$D28)*$I$2/(1+EXP($I$3*(COUNT($I$7:N$7)+$I$4))),TREND($D28:$E28,$D$7:$E$7,N$7))</f>
        <v>0.17558883208686504</v>
      </c>
      <c r="O28">
        <f>IF($F28="s-curve",$D28+($E28-$D28)*$I$2/(1+EXP($I$3*(COUNT($I$7:O$7)+$I$4))),TREND($D28:$E28,$D$7:$E$7,O$7))</f>
        <v>0.17392262075235498</v>
      </c>
      <c r="P28">
        <f>IF($F28="s-curve",$D28+($E28-$D28)*$I$2/(1+EXP($I$3*(COUNT($I$7:P$7)+$I$4))),TREND($D28:$E28,$D$7:$E$7,P$7))</f>
        <v>0.17225640941784448</v>
      </c>
      <c r="Q28">
        <f>IF($F28="s-curve",$D28+($E28-$D28)*$I$2/(1+EXP($I$3*(COUNT($I$7:Q$7)+$I$4))),TREND($D28:$E28,$D$7:$E$7,Q$7))</f>
        <v>0.17059019808333442</v>
      </c>
      <c r="R28">
        <f>IF($F28="s-curve",$D28+($E28-$D28)*$I$2/(1+EXP($I$3*(COUNT($I$7:R$7)+$I$4))),TREND($D28:$E28,$D$7:$E$7,R$7))</f>
        <v>0.16892398674882392</v>
      </c>
      <c r="S28">
        <f>IF($F28="s-curve",$D28+($E28-$D28)*$I$2/(1+EXP($I$3*(COUNT($I$7:S$7)+$I$4))),TREND($D28:$E28,$D$7:$E$7,S$7))</f>
        <v>0.16725777541431386</v>
      </c>
      <c r="T28">
        <f>IF($F28="s-curve",$D28+($E28-$D28)*$I$2/(1+EXP($I$3*(COUNT($I$7:T$7)+$I$4))),TREND($D28:$E28,$D$7:$E$7,T$7))</f>
        <v>0.16559156407980336</v>
      </c>
      <c r="U28">
        <f>IF($F28="s-curve",$D28+($E28-$D28)*$I$2/(1+EXP($I$3*(COUNT($I$7:U$7)+$I$4))),TREND($D28:$E28,$D$7:$E$7,U$7))</f>
        <v>0.16392535274529285</v>
      </c>
      <c r="V28">
        <f>IF($F28="s-curve",$D28+($E28-$D28)*$I$2/(1+EXP($I$3*(COUNT($I$7:V$7)+$I$4))),TREND($D28:$E28,$D$7:$E$7,V$7))</f>
        <v>0.16225914141078279</v>
      </c>
      <c r="W28">
        <f>IF($F28="s-curve",$D28+($E28-$D28)*$I$2/(1+EXP($I$3*(COUNT($I$7:W$7)+$I$4))),TREND($D28:$E28,$D$7:$E$7,W$7))</f>
        <v>0.16059293007627229</v>
      </c>
      <c r="X28">
        <f>IF($F28="s-curve",$D28+($E28-$D28)*$I$2/(1+EXP($I$3*(COUNT($I$7:X$7)+$I$4))),TREND($D28:$E28,$D$7:$E$7,X$7))</f>
        <v>0.15892671874176223</v>
      </c>
      <c r="Y28">
        <f>IF($F28="s-curve",$D28+($E28-$D28)*$I$2/(1+EXP($I$3*(COUNT($I$7:Y$7)+$I$4))),TREND($D28:$E28,$D$7:$E$7,Y$7))</f>
        <v>0.15726050740725173</v>
      </c>
      <c r="Z28">
        <f>IF($F28="s-curve",$D28+($E28-$D28)*$I$2/(1+EXP($I$3*(COUNT($I$7:Z$7)+$I$4))),TREND($D28:$E28,$D$7:$E$7,Z$7))</f>
        <v>0.15559429607274167</v>
      </c>
      <c r="AA28">
        <f>IF($F28="s-curve",$D28+($E28-$D28)*$I$2/(1+EXP($I$3*(COUNT($I$7:AA$7)+$I$4))),TREND($D28:$E28,$D$7:$E$7,AA$7))</f>
        <v>0.15392808473823116</v>
      </c>
      <c r="AB28">
        <f>IF($F28="s-curve",$D28+($E28-$D28)*$I$2/(1+EXP($I$3*(COUNT($I$7:AB$7)+$I$4))),TREND($D28:$E28,$D$7:$E$7,AB$7))</f>
        <v>0.1522618734037211</v>
      </c>
      <c r="AC28">
        <f>IF($F28="s-curve",$D28+($E28-$D28)*$I$2/(1+EXP($I$3*(COUNT($I$7:AC$7)+$I$4))),TREND($D28:$E28,$D$7:$E$7,AC$7))</f>
        <v>0.1505956620692106</v>
      </c>
      <c r="AD28">
        <f>IF($F28="s-curve",$D28+($E28-$D28)*$I$2/(1+EXP($I$3*(COUNT($I$7:AD$7)+$I$4))),TREND($D28:$E28,$D$7:$E$7,AD$7))</f>
        <v>0.1489294507347001</v>
      </c>
      <c r="AE28">
        <f>IF($F28="s-curve",$D28+($E28-$D28)*$I$2/(1+EXP($I$3*(COUNT($I$7:AE$7)+$I$4))),TREND($D28:$E28,$D$7:$E$7,AE$7))</f>
        <v>0.14726323940019004</v>
      </c>
      <c r="AF28">
        <f>IF($F28="s-curve",$D28+($E28-$D28)*$I$2/(1+EXP($I$3*(COUNT($I$7:AF$7)+$I$4))),TREND($D28:$E28,$D$7:$E$7,AF$7))</f>
        <v>0.14559702806567953</v>
      </c>
      <c r="AG28">
        <f>IF($F28="s-curve",$D28+($E28-$D28)*$I$2/(1+EXP($I$3*(COUNT($I$7:AG$7)+$I$4))),TREND($D28:$E28,$D$7:$E$7,AG$7))</f>
        <v>0.14393081673116948</v>
      </c>
      <c r="AH28">
        <f>IF($F28="s-curve",$D28+($E28-$D28)*$I$2/(1+EXP($I$3*(COUNT($I$7:AH$7)+$I$4))),TREND($D28:$E28,$D$7:$E$7,AH$7))</f>
        <v>0.14226460539665897</v>
      </c>
      <c r="AI28">
        <f>IF($F28="s-curve",$D28+($E28-$D28)*$I$2/(1+EXP($I$3*(COUNT($I$7:AI$7)+$I$4))),TREND($D28:$E28,$D$7:$E$7,AI$7))</f>
        <v>0.14059839406214891</v>
      </c>
      <c r="AJ28">
        <f>IF($F28="s-curve",$D28+($E28-$D28)*$I$2/(1+EXP($I$3*(COUNT($I$7:AJ$7)+$I$4))),TREND($D28:$E28,$D$7:$E$7,AJ$7))</f>
        <v>0.13893218272763841</v>
      </c>
      <c r="AK28">
        <f>IF($F28="s-curve",$D28+($E28-$D28)*$I$2/(1+EXP($I$3*(COUNT($I$7:AK$7)+$I$4))),TREND($D28:$E28,$D$7:$E$7,AK$7))</f>
        <v>0.13726597139312835</v>
      </c>
      <c r="AL28">
        <f>IF($F28="s-curve",$D28+($E28-$D28)*$I$2/(1+EXP($I$3*(COUNT($I$7:AL$7)+$I$4))),TREND($D28:$E28,$D$7:$E$7,AL$7))</f>
        <v>0.13559976005861785</v>
      </c>
      <c r="AM28">
        <f>IF($F28="s-curve",$D28+($E28-$D28)*$I$2/(1+EXP($I$3*(COUNT($I$7:AM$7)+$I$4))),TREND($D28:$E28,$D$7:$E$7,AM$7))</f>
        <v>0.13393354872410779</v>
      </c>
      <c r="AN28">
        <f>IF($F28="s-curve",$D28+($E28-$D28)*$I$2/(1+EXP($I$3*(COUNT($I$7:AN$7)+$I$4))),TREND($D28:$E28,$D$7:$E$7,AN$7))</f>
        <v>0.13226733738959728</v>
      </c>
      <c r="AO28">
        <f>IF($F28="s-curve",$D28+($E28-$D28)*$I$2/(1+EXP($I$3*(COUNT($I$7:AO$7)+$I$4))),TREND($D28:$E28,$D$7:$E$7,AO$7))</f>
        <v>0.13060112605508678</v>
      </c>
      <c r="AP28">
        <f>IF($F28="s-curve",$D28+($E28-$D28)*$I$2/(1+EXP($I$3*(COUNT($I$7:AP$7)+$I$4))),TREND($D28:$E28,$D$7:$E$7,AP$7))</f>
        <v>0.12893491472057672</v>
      </c>
    </row>
    <row r="29" spans="1:42" x14ac:dyDescent="0.25">
      <c r="C29" t="s">
        <v>5</v>
      </c>
      <c r="D29">
        <v>1</v>
      </c>
      <c r="E29">
        <v>1</v>
      </c>
      <c r="F29" s="34" t="str">
        <f t="shared" si="0"/>
        <v>n/a</v>
      </c>
      <c r="H29" s="25"/>
      <c r="I29" s="14">
        <f t="shared" si="1"/>
        <v>1</v>
      </c>
      <c r="J29">
        <f>IF($F29="s-curve",$D29+($E29-$D29)*$I$2/(1+EXP($I$3*(COUNT($I$7:J$7)+$I$4))),TREND($D29:$E29,$D$7:$E$7,J$7))</f>
        <v>1</v>
      </c>
      <c r="K29">
        <f>IF($F29="s-curve",$D29+($E29-$D29)*$I$2/(1+EXP($I$3*(COUNT($I$7:K$7)+$I$4))),TREND($D29:$E29,$D$7:$E$7,K$7))</f>
        <v>1</v>
      </c>
      <c r="L29">
        <f>IF($F29="s-curve",$D29+($E29-$D29)*$I$2/(1+EXP($I$3*(COUNT($I$7:L$7)+$I$4))),TREND($D29:$E29,$D$7:$E$7,L$7))</f>
        <v>1</v>
      </c>
      <c r="M29">
        <f>IF($F29="s-curve",$D29+($E29-$D29)*$I$2/(1+EXP($I$3*(COUNT($I$7:M$7)+$I$4))),TREND($D29:$E29,$D$7:$E$7,M$7))</f>
        <v>1</v>
      </c>
      <c r="N29">
        <f>IF($F29="s-curve",$D29+($E29-$D29)*$I$2/(1+EXP($I$3*(COUNT($I$7:N$7)+$I$4))),TREND($D29:$E29,$D$7:$E$7,N$7))</f>
        <v>1</v>
      </c>
      <c r="O29">
        <f>IF($F29="s-curve",$D29+($E29-$D29)*$I$2/(1+EXP($I$3*(COUNT($I$7:O$7)+$I$4))),TREND($D29:$E29,$D$7:$E$7,O$7))</f>
        <v>1</v>
      </c>
      <c r="P29">
        <f>IF($F29="s-curve",$D29+($E29-$D29)*$I$2/(1+EXP($I$3*(COUNT($I$7:P$7)+$I$4))),TREND($D29:$E29,$D$7:$E$7,P$7))</f>
        <v>1</v>
      </c>
      <c r="Q29">
        <f>IF($F29="s-curve",$D29+($E29-$D29)*$I$2/(1+EXP($I$3*(COUNT($I$7:Q$7)+$I$4))),TREND($D29:$E29,$D$7:$E$7,Q$7))</f>
        <v>1</v>
      </c>
      <c r="R29">
        <f>IF($F29="s-curve",$D29+($E29-$D29)*$I$2/(1+EXP($I$3*(COUNT($I$7:R$7)+$I$4))),TREND($D29:$E29,$D$7:$E$7,R$7))</f>
        <v>1</v>
      </c>
      <c r="S29">
        <f>IF($F29="s-curve",$D29+($E29-$D29)*$I$2/(1+EXP($I$3*(COUNT($I$7:S$7)+$I$4))),TREND($D29:$E29,$D$7:$E$7,S$7))</f>
        <v>1</v>
      </c>
      <c r="T29">
        <f>IF($F29="s-curve",$D29+($E29-$D29)*$I$2/(1+EXP($I$3*(COUNT($I$7:T$7)+$I$4))),TREND($D29:$E29,$D$7:$E$7,T$7))</f>
        <v>1</v>
      </c>
      <c r="U29">
        <f>IF($F29="s-curve",$D29+($E29-$D29)*$I$2/(1+EXP($I$3*(COUNT($I$7:U$7)+$I$4))),TREND($D29:$E29,$D$7:$E$7,U$7))</f>
        <v>1</v>
      </c>
      <c r="V29">
        <f>IF($F29="s-curve",$D29+($E29-$D29)*$I$2/(1+EXP($I$3*(COUNT($I$7:V$7)+$I$4))),TREND($D29:$E29,$D$7:$E$7,V$7))</f>
        <v>1</v>
      </c>
      <c r="W29">
        <f>IF($F29="s-curve",$D29+($E29-$D29)*$I$2/(1+EXP($I$3*(COUNT($I$7:W$7)+$I$4))),TREND($D29:$E29,$D$7:$E$7,W$7))</f>
        <v>1</v>
      </c>
      <c r="X29">
        <f>IF($F29="s-curve",$D29+($E29-$D29)*$I$2/(1+EXP($I$3*(COUNT($I$7:X$7)+$I$4))),TREND($D29:$E29,$D$7:$E$7,X$7))</f>
        <v>1</v>
      </c>
      <c r="Y29">
        <f>IF($F29="s-curve",$D29+($E29-$D29)*$I$2/(1+EXP($I$3*(COUNT($I$7:Y$7)+$I$4))),TREND($D29:$E29,$D$7:$E$7,Y$7))</f>
        <v>1</v>
      </c>
      <c r="Z29">
        <f>IF($F29="s-curve",$D29+($E29-$D29)*$I$2/(1+EXP($I$3*(COUNT($I$7:Z$7)+$I$4))),TREND($D29:$E29,$D$7:$E$7,Z$7))</f>
        <v>1</v>
      </c>
      <c r="AA29">
        <f>IF($F29="s-curve",$D29+($E29-$D29)*$I$2/(1+EXP($I$3*(COUNT($I$7:AA$7)+$I$4))),TREND($D29:$E29,$D$7:$E$7,AA$7))</f>
        <v>1</v>
      </c>
      <c r="AB29">
        <f>IF($F29="s-curve",$D29+($E29-$D29)*$I$2/(1+EXP($I$3*(COUNT($I$7:AB$7)+$I$4))),TREND($D29:$E29,$D$7:$E$7,AB$7))</f>
        <v>1</v>
      </c>
      <c r="AC29">
        <f>IF($F29="s-curve",$D29+($E29-$D29)*$I$2/(1+EXP($I$3*(COUNT($I$7:AC$7)+$I$4))),TREND($D29:$E29,$D$7:$E$7,AC$7))</f>
        <v>1</v>
      </c>
      <c r="AD29">
        <f>IF($F29="s-curve",$D29+($E29-$D29)*$I$2/(1+EXP($I$3*(COUNT($I$7:AD$7)+$I$4))),TREND($D29:$E29,$D$7:$E$7,AD$7))</f>
        <v>1</v>
      </c>
      <c r="AE29">
        <f>IF($F29="s-curve",$D29+($E29-$D29)*$I$2/(1+EXP($I$3*(COUNT($I$7:AE$7)+$I$4))),TREND($D29:$E29,$D$7:$E$7,AE$7))</f>
        <v>1</v>
      </c>
      <c r="AF29">
        <f>IF($F29="s-curve",$D29+($E29-$D29)*$I$2/(1+EXP($I$3*(COUNT($I$7:AF$7)+$I$4))),TREND($D29:$E29,$D$7:$E$7,AF$7))</f>
        <v>1</v>
      </c>
      <c r="AG29">
        <f>IF($F29="s-curve",$D29+($E29-$D29)*$I$2/(1+EXP($I$3*(COUNT($I$7:AG$7)+$I$4))),TREND($D29:$E29,$D$7:$E$7,AG$7))</f>
        <v>1</v>
      </c>
      <c r="AH29">
        <f>IF($F29="s-curve",$D29+($E29-$D29)*$I$2/(1+EXP($I$3*(COUNT($I$7:AH$7)+$I$4))),TREND($D29:$E29,$D$7:$E$7,AH$7))</f>
        <v>1</v>
      </c>
      <c r="AI29">
        <f>IF($F29="s-curve",$D29+($E29-$D29)*$I$2/(1+EXP($I$3*(COUNT($I$7:AI$7)+$I$4))),TREND($D29:$E29,$D$7:$E$7,AI$7))</f>
        <v>1</v>
      </c>
      <c r="AJ29">
        <f>IF($F29="s-curve",$D29+($E29-$D29)*$I$2/(1+EXP($I$3*(COUNT($I$7:AJ$7)+$I$4))),TREND($D29:$E29,$D$7:$E$7,AJ$7))</f>
        <v>1</v>
      </c>
      <c r="AK29">
        <f>IF($F29="s-curve",$D29+($E29-$D29)*$I$2/(1+EXP($I$3*(COUNT($I$7:AK$7)+$I$4))),TREND($D29:$E29,$D$7:$E$7,AK$7))</f>
        <v>1</v>
      </c>
      <c r="AL29">
        <f>IF($F29="s-curve",$D29+($E29-$D29)*$I$2/(1+EXP($I$3*(COUNT($I$7:AL$7)+$I$4))),TREND($D29:$E29,$D$7:$E$7,AL$7))</f>
        <v>1</v>
      </c>
      <c r="AM29">
        <f>IF($F29="s-curve",$D29+($E29-$D29)*$I$2/(1+EXP($I$3*(COUNT($I$7:AM$7)+$I$4))),TREND($D29:$E29,$D$7:$E$7,AM$7))</f>
        <v>1</v>
      </c>
      <c r="AN29">
        <f>IF($F29="s-curve",$D29+($E29-$D29)*$I$2/(1+EXP($I$3*(COUNT($I$7:AN$7)+$I$4))),TREND($D29:$E29,$D$7:$E$7,AN$7))</f>
        <v>1</v>
      </c>
      <c r="AO29">
        <f>IF($F29="s-curve",$D29+($E29-$D29)*$I$2/(1+EXP($I$3*(COUNT($I$7:AO$7)+$I$4))),TREND($D29:$E29,$D$7:$E$7,AO$7))</f>
        <v>1</v>
      </c>
      <c r="AP29">
        <f>IF($F29="s-curve",$D29+($E29-$D29)*$I$2/(1+EXP($I$3*(COUNT($I$7:AP$7)+$I$4))),TREND($D29:$E29,$D$7:$E$7,AP$7))</f>
        <v>1</v>
      </c>
    </row>
    <row r="30" spans="1:42" x14ac:dyDescent="0.25">
      <c r="C30" t="s">
        <v>6</v>
      </c>
      <c r="D30" s="14">
        <f>SUM('AEO 50'!D217:D218,'AEO 50'!D228:D229,'AEO 50'!D239:D240)/'AEO 50'!D243</f>
        <v>0</v>
      </c>
      <c r="E30" s="14">
        <f>SUM('AEO 50'!AK217:AK218,'AEO 50'!AK228:AK229,'AEO 50'!AK239:AK240)*Assumptions!A2/'AEO 50'!AK243</f>
        <v>3.7237917773537556E-2</v>
      </c>
      <c r="F30" s="34" t="str">
        <f>IF(D30=E30,"n/a",IF(OR(C30="battery electric vehicle",C30="natural gas vehicle",C30="plugin hybrid vehicle"),"s-curve","linear"))</f>
        <v>s-curve</v>
      </c>
      <c r="H30" s="25"/>
      <c r="I30" s="14">
        <f t="shared" si="1"/>
        <v>0</v>
      </c>
      <c r="J30">
        <f>IF($F30="s-curve",$D30+($E30-$D30)*$I$2/(1+EXP($I$3*(COUNT($I$7:J$7)+$I$4))),TREND($D30:$E30,$D$7:$E$7,J$7))</f>
        <v>4.0913086626060324E-4</v>
      </c>
      <c r="K30">
        <f>IF($F30="s-curve",$D30+($E30-$D30)*$I$2/(1+EXP($I$3*(COUNT($I$7:K$7)+$I$4))),TREND($D30:$E30,$D$7:$E$7,K$7))</f>
        <v>5.5015417737773985E-4</v>
      </c>
      <c r="L30">
        <f>IF($F30="s-curve",$D30+($E30-$D30)*$I$2/(1+EXP($I$3*(COUNT($I$7:L$7)+$I$4))),TREND($D30:$E30,$D$7:$E$7,L$7))</f>
        <v>7.3881167352742396E-4</v>
      </c>
      <c r="M30">
        <f>IF($F30="s-curve",$D30+($E30-$D30)*$I$2/(1+EXP($I$3*(COUNT($I$7:M$7)+$I$4))),TREND($D30:$E30,$D$7:$E$7,M$7))</f>
        <v>9.9041665983863754E-4</v>
      </c>
      <c r="N30">
        <f>IF($F30="s-curve",$D30+($E30-$D30)*$I$2/(1+EXP($I$3*(COUNT($I$7:N$7)+$I$4))),TREND($D30:$E30,$D$7:$E$7,N$7))</f>
        <v>1.3245970212413672E-3</v>
      </c>
      <c r="O30">
        <f>IF($F30="s-curve",$D30+($E30-$D30)*$I$2/(1+EXP($I$3*(COUNT($I$7:O$7)+$I$4))),TREND($D30:$E30,$D$7:$E$7,O$7))</f>
        <v>1.7660407657244521E-3</v>
      </c>
      <c r="P30">
        <f>IF($F30="s-curve",$D30+($E30-$D30)*$I$2/(1+EXP($I$3*(COUNT($I$7:P$7)+$I$4))),TREND($D30:$E30,$D$7:$E$7,P$7))</f>
        <v>2.3449966547741392E-3</v>
      </c>
      <c r="Q30">
        <f>IF($F30="s-curve",$D30+($E30-$D30)*$I$2/(1+EXP($I$3*(COUNT($I$7:Q$7)+$I$4))),TREND($D30:$E30,$D$7:$E$7,Q$7))</f>
        <v>3.0971780330440765E-3</v>
      </c>
      <c r="R30">
        <f>IF($F30="s-curve",$D30+($E30-$D30)*$I$2/(1+EXP($I$3*(COUNT($I$7:R$7)+$I$4))),TREND($D30:$E30,$D$7:$E$7,R$7))</f>
        <v>4.0625384570365632E-3</v>
      </c>
      <c r="S30">
        <f>IF($F30="s-curve",$D30+($E30-$D30)*$I$2/(1+EXP($I$3*(COUNT($I$7:S$7)+$I$4))),TREND($D30:$E30,$D$7:$E$7,S$7))</f>
        <v>5.2822382908531045E-3</v>
      </c>
      <c r="T30">
        <f>IF($F30="s-curve",$D30+($E30-$D30)*$I$2/(1+EXP($I$3*(COUNT($I$7:T$7)+$I$4))),TREND($D30:$E30,$D$7:$E$7,T$7))</f>
        <v>6.7931466552956154E-3</v>
      </c>
      <c r="U30">
        <f>IF($F30="s-curve",$D30+($E30-$D30)*$I$2/(1+EXP($I$3*(COUNT($I$7:U$7)+$I$4))),TREND($D30:$E30,$D$7:$E$7,U$7))</f>
        <v>8.6196550786753843E-3</v>
      </c>
      <c r="V30">
        <f>IF($F30="s-curve",$D30+($E30-$D30)*$I$2/(1+EXP($I$3*(COUNT($I$7:V$7)+$I$4))),TREND($D30:$E30,$D$7:$E$7,V$7))</f>
        <v>1.0763638653650237E-2</v>
      </c>
      <c r="W30">
        <f>IF($F30="s-curve",$D30+($E30-$D30)*$I$2/(1+EXP($I$3*(COUNT($I$7:W$7)+$I$4))),TREND($D30:$E30,$D$7:$E$7,W$7))</f>
        <v>1.31950213323354E-2</v>
      </c>
      <c r="X30">
        <f>IF($F30="s-curve",$D30+($E30-$D30)*$I$2/(1+EXP($I$3*(COUNT($I$7:X$7)+$I$4))),TREND($D30:$E30,$D$7:$E$7,X$7))</f>
        <v>1.5846874566881032E-2</v>
      </c>
      <c r="Y30">
        <f>IF($F30="s-curve",$D30+($E30-$D30)*$I$2/(1+EXP($I$3*(COUNT($I$7:Y$7)+$I$4))),TREND($D30:$E30,$D$7:$E$7,Y$7))</f>
        <v>1.8618958886768778E-2</v>
      </c>
      <c r="Z30">
        <f>IF($F30="s-curve",$D30+($E30-$D30)*$I$2/(1+EXP($I$3*(COUNT($I$7:Z$7)+$I$4))),TREND($D30:$E30,$D$7:$E$7,Z$7))</f>
        <v>2.1391043206656524E-2</v>
      </c>
      <c r="AA30">
        <f>IF($F30="s-curve",$D30+($E30-$D30)*$I$2/(1+EXP($I$3*(COUNT($I$7:AA$7)+$I$4))),TREND($D30:$E30,$D$7:$E$7,AA$7))</f>
        <v>2.4042896441202156E-2</v>
      </c>
      <c r="AB30">
        <f>IF($F30="s-curve",$D30+($E30-$D30)*$I$2/(1+EXP($I$3*(COUNT($I$7:AB$7)+$I$4))),TREND($D30:$E30,$D$7:$E$7,AB$7))</f>
        <v>2.6474279119887319E-2</v>
      </c>
      <c r="AC30">
        <f>IF($F30="s-curve",$D30+($E30-$D30)*$I$2/(1+EXP($I$3*(COUNT($I$7:AC$7)+$I$4))),TREND($D30:$E30,$D$7:$E$7,AC$7))</f>
        <v>2.861826269486217E-2</v>
      </c>
      <c r="AD30">
        <f>IF($F30="s-curve",$D30+($E30-$D30)*$I$2/(1+EXP($I$3*(COUNT($I$7:AD$7)+$I$4))),TREND($D30:$E30,$D$7:$E$7,AD$7))</f>
        <v>3.0444771118241939E-2</v>
      </c>
      <c r="AE30">
        <f>IF($F30="s-curve",$D30+($E30-$D30)*$I$2/(1+EXP($I$3*(COUNT($I$7:AE$7)+$I$4))),TREND($D30:$E30,$D$7:$E$7,AE$7))</f>
        <v>3.1955679482684456E-2</v>
      </c>
      <c r="AF30">
        <f>IF($F30="s-curve",$D30+($E30-$D30)*$I$2/(1+EXP($I$3*(COUNT($I$7:AF$7)+$I$4))),TREND($D30:$E30,$D$7:$E$7,AF$7))</f>
        <v>3.317537931650099E-2</v>
      </c>
      <c r="AG30">
        <f>IF($F30="s-curve",$D30+($E30-$D30)*$I$2/(1+EXP($I$3*(COUNT($I$7:AG$7)+$I$4))),TREND($D30:$E30,$D$7:$E$7,AG$7))</f>
        <v>3.4140739740493482E-2</v>
      </c>
      <c r="AH30">
        <f>IF($F30="s-curve",$D30+($E30-$D30)*$I$2/(1+EXP($I$3*(COUNT($I$7:AH$7)+$I$4))),TREND($D30:$E30,$D$7:$E$7,AH$7))</f>
        <v>3.4892921118763416E-2</v>
      </c>
      <c r="AI30">
        <f>IF($F30="s-curve",$D30+($E30-$D30)*$I$2/(1+EXP($I$3*(COUNT($I$7:AI$7)+$I$4))),TREND($D30:$E30,$D$7:$E$7,AI$7))</f>
        <v>3.547187700781311E-2</v>
      </c>
      <c r="AJ30">
        <f>IF($F30="s-curve",$D30+($E30-$D30)*$I$2/(1+EXP($I$3*(COUNT($I$7:AJ$7)+$I$4))),TREND($D30:$E30,$D$7:$E$7,AJ$7))</f>
        <v>3.5913320752296189E-2</v>
      </c>
      <c r="AK30">
        <f>IF($F30="s-curve",$D30+($E30-$D30)*$I$2/(1+EXP($I$3*(COUNT($I$7:AK$7)+$I$4))),TREND($D30:$E30,$D$7:$E$7,AK$7))</f>
        <v>3.6247501113698913E-2</v>
      </c>
      <c r="AL30">
        <f>IF($F30="s-curve",$D30+($E30-$D30)*$I$2/(1+EXP($I$3*(COUNT($I$7:AL$7)+$I$4))),TREND($D30:$E30,$D$7:$E$7,AL$7))</f>
        <v>3.6499106100010136E-2</v>
      </c>
      <c r="AM30">
        <f>IF($F30="s-curve",$D30+($E30-$D30)*$I$2/(1+EXP($I$3*(COUNT($I$7:AM$7)+$I$4))),TREND($D30:$E30,$D$7:$E$7,AM$7))</f>
        <v>3.6687763596159814E-2</v>
      </c>
      <c r="AN30">
        <f>IF($F30="s-curve",$D30+($E30-$D30)*$I$2/(1+EXP($I$3*(COUNT($I$7:AN$7)+$I$4))),TREND($D30:$E30,$D$7:$E$7,AN$7))</f>
        <v>3.6828786907276957E-2</v>
      </c>
      <c r="AO30">
        <f>IF($F30="s-curve",$D30+($E30-$D30)*$I$2/(1+EXP($I$3*(COUNT($I$7:AO$7)+$I$4))),TREND($D30:$E30,$D$7:$E$7,AO$7))</f>
        <v>3.6933960620115537E-2</v>
      </c>
      <c r="AP30">
        <f>IF($F30="s-curve",$D30+($E30-$D30)*$I$2/(1+EXP($I$3*(COUNT($I$7:AP$7)+$I$4))),TREND($D30:$E30,$D$7:$E$7,AP$7))</f>
        <v>3.7012263383869981E-2</v>
      </c>
    </row>
    <row r="31" spans="1:42" ht="15.75" thickBot="1" x14ac:dyDescent="0.3">
      <c r="A31" s="16"/>
      <c r="B31" s="16"/>
      <c r="C31" s="16" t="s">
        <v>7</v>
      </c>
      <c r="D31" s="16">
        <v>0</v>
      </c>
      <c r="E31" s="16">
        <v>0</v>
      </c>
      <c r="F31" s="35" t="str">
        <f t="shared" si="0"/>
        <v>n/a</v>
      </c>
      <c r="H31" s="25"/>
      <c r="I31" s="14">
        <f t="shared" si="1"/>
        <v>0</v>
      </c>
      <c r="J31">
        <f>IF($F31="s-curve",$D31+($E31-$D31)*$I$2/(1+EXP($I$3*(COUNT($I$7:J$7)+$I$4))),TREND($D31:$E31,$D$7:$E$7,J$7))</f>
        <v>0</v>
      </c>
      <c r="K31">
        <f>IF($F31="s-curve",$D31+($E31-$D31)*$I$2/(1+EXP($I$3*(COUNT($I$7:K$7)+$I$4))),TREND($D31:$E31,$D$7:$E$7,K$7))</f>
        <v>0</v>
      </c>
      <c r="L31">
        <f>IF($F31="s-curve",$D31+($E31-$D31)*$I$2/(1+EXP($I$3*(COUNT($I$7:L$7)+$I$4))),TREND($D31:$E31,$D$7:$E$7,L$7))</f>
        <v>0</v>
      </c>
      <c r="M31">
        <f>IF($F31="s-curve",$D31+($E31-$D31)*$I$2/(1+EXP($I$3*(COUNT($I$7:M$7)+$I$4))),TREND($D31:$E31,$D$7:$E$7,M$7))</f>
        <v>0</v>
      </c>
      <c r="N31">
        <f>IF($F31="s-curve",$D31+($E31-$D31)*$I$2/(1+EXP($I$3*(COUNT($I$7:N$7)+$I$4))),TREND($D31:$E31,$D$7:$E$7,N$7))</f>
        <v>0</v>
      </c>
      <c r="O31">
        <f>IF($F31="s-curve",$D31+($E31-$D31)*$I$2/(1+EXP($I$3*(COUNT($I$7:O$7)+$I$4))),TREND($D31:$E31,$D$7:$E$7,O$7))</f>
        <v>0</v>
      </c>
      <c r="P31">
        <f>IF($F31="s-curve",$D31+($E31-$D31)*$I$2/(1+EXP($I$3*(COUNT($I$7:P$7)+$I$4))),TREND($D31:$E31,$D$7:$E$7,P$7))</f>
        <v>0</v>
      </c>
      <c r="Q31">
        <f>IF($F31="s-curve",$D31+($E31-$D31)*$I$2/(1+EXP($I$3*(COUNT($I$7:Q$7)+$I$4))),TREND($D31:$E31,$D$7:$E$7,Q$7))</f>
        <v>0</v>
      </c>
      <c r="R31">
        <f>IF($F31="s-curve",$D31+($E31-$D31)*$I$2/(1+EXP($I$3*(COUNT($I$7:R$7)+$I$4))),TREND($D31:$E31,$D$7:$E$7,R$7))</f>
        <v>0</v>
      </c>
      <c r="S31">
        <f>IF($F31="s-curve",$D31+($E31-$D31)*$I$2/(1+EXP($I$3*(COUNT($I$7:S$7)+$I$4))),TREND($D31:$E31,$D$7:$E$7,S$7))</f>
        <v>0</v>
      </c>
      <c r="T31">
        <f>IF($F31="s-curve",$D31+($E31-$D31)*$I$2/(1+EXP($I$3*(COUNT($I$7:T$7)+$I$4))),TREND($D31:$E31,$D$7:$E$7,T$7))</f>
        <v>0</v>
      </c>
      <c r="U31">
        <f>IF($F31="s-curve",$D31+($E31-$D31)*$I$2/(1+EXP($I$3*(COUNT($I$7:U$7)+$I$4))),TREND($D31:$E31,$D$7:$E$7,U$7))</f>
        <v>0</v>
      </c>
      <c r="V31">
        <f>IF($F31="s-curve",$D31+($E31-$D31)*$I$2/(1+EXP($I$3*(COUNT($I$7:V$7)+$I$4))),TREND($D31:$E31,$D$7:$E$7,V$7))</f>
        <v>0</v>
      </c>
      <c r="W31">
        <f>IF($F31="s-curve",$D31+($E31-$D31)*$I$2/(1+EXP($I$3*(COUNT($I$7:W$7)+$I$4))),TREND($D31:$E31,$D$7:$E$7,W$7))</f>
        <v>0</v>
      </c>
      <c r="X31">
        <f>IF($F31="s-curve",$D31+($E31-$D31)*$I$2/(1+EXP($I$3*(COUNT($I$7:X$7)+$I$4))),TREND($D31:$E31,$D$7:$E$7,X$7))</f>
        <v>0</v>
      </c>
      <c r="Y31">
        <f>IF($F31="s-curve",$D31+($E31-$D31)*$I$2/(1+EXP($I$3*(COUNT($I$7:Y$7)+$I$4))),TREND($D31:$E31,$D$7:$E$7,Y$7))</f>
        <v>0</v>
      </c>
      <c r="Z31">
        <f>IF($F31="s-curve",$D31+($E31-$D31)*$I$2/(1+EXP($I$3*(COUNT($I$7:Z$7)+$I$4))),TREND($D31:$E31,$D$7:$E$7,Z$7))</f>
        <v>0</v>
      </c>
      <c r="AA31">
        <f>IF($F31="s-curve",$D31+($E31-$D31)*$I$2/(1+EXP($I$3*(COUNT($I$7:AA$7)+$I$4))),TREND($D31:$E31,$D$7:$E$7,AA$7))</f>
        <v>0</v>
      </c>
      <c r="AB31">
        <f>IF($F31="s-curve",$D31+($E31-$D31)*$I$2/(1+EXP($I$3*(COUNT($I$7:AB$7)+$I$4))),TREND($D31:$E31,$D$7:$E$7,AB$7))</f>
        <v>0</v>
      </c>
      <c r="AC31">
        <f>IF($F31="s-curve",$D31+($E31-$D31)*$I$2/(1+EXP($I$3*(COUNT($I$7:AC$7)+$I$4))),TREND($D31:$E31,$D$7:$E$7,AC$7))</f>
        <v>0</v>
      </c>
      <c r="AD31">
        <f>IF($F31="s-curve",$D31+($E31-$D31)*$I$2/(1+EXP($I$3*(COUNT($I$7:AD$7)+$I$4))),TREND($D31:$E31,$D$7:$E$7,AD$7))</f>
        <v>0</v>
      </c>
      <c r="AE31">
        <f>IF($F31="s-curve",$D31+($E31-$D31)*$I$2/(1+EXP($I$3*(COUNT($I$7:AE$7)+$I$4))),TREND($D31:$E31,$D$7:$E$7,AE$7))</f>
        <v>0</v>
      </c>
      <c r="AF31">
        <f>IF($F31="s-curve",$D31+($E31-$D31)*$I$2/(1+EXP($I$3*(COUNT($I$7:AF$7)+$I$4))),TREND($D31:$E31,$D$7:$E$7,AF$7))</f>
        <v>0</v>
      </c>
      <c r="AG31">
        <f>IF($F31="s-curve",$D31+($E31-$D31)*$I$2/(1+EXP($I$3*(COUNT($I$7:AG$7)+$I$4))),TREND($D31:$E31,$D$7:$E$7,AG$7))</f>
        <v>0</v>
      </c>
      <c r="AH31">
        <f>IF($F31="s-curve",$D31+($E31-$D31)*$I$2/(1+EXP($I$3*(COUNT($I$7:AH$7)+$I$4))),TREND($D31:$E31,$D$7:$E$7,AH$7))</f>
        <v>0</v>
      </c>
      <c r="AI31">
        <f>IF($F31="s-curve",$D31+($E31-$D31)*$I$2/(1+EXP($I$3*(COUNT($I$7:AI$7)+$I$4))),TREND($D31:$E31,$D$7:$E$7,AI$7))</f>
        <v>0</v>
      </c>
      <c r="AJ31">
        <f>IF($F31="s-curve",$D31+($E31-$D31)*$I$2/(1+EXP($I$3*(COUNT($I$7:AJ$7)+$I$4))),TREND($D31:$E31,$D$7:$E$7,AJ$7))</f>
        <v>0</v>
      </c>
      <c r="AK31">
        <f>IF($F31="s-curve",$D31+($E31-$D31)*$I$2/(1+EXP($I$3*(COUNT($I$7:AK$7)+$I$4))),TREND($D31:$E31,$D$7:$E$7,AK$7))</f>
        <v>0</v>
      </c>
      <c r="AL31">
        <f>IF($F31="s-curve",$D31+($E31-$D31)*$I$2/(1+EXP($I$3*(COUNT($I$7:AL$7)+$I$4))),TREND($D31:$E31,$D$7:$E$7,AL$7))</f>
        <v>0</v>
      </c>
      <c r="AM31">
        <f>IF($F31="s-curve",$D31+($E31-$D31)*$I$2/(1+EXP($I$3*(COUNT($I$7:AM$7)+$I$4))),TREND($D31:$E31,$D$7:$E$7,AM$7))</f>
        <v>0</v>
      </c>
      <c r="AN31">
        <f>IF($F31="s-curve",$D31+($E31-$D31)*$I$2/(1+EXP($I$3*(COUNT($I$7:AN$7)+$I$4))),TREND($D31:$E31,$D$7:$E$7,AN$7))</f>
        <v>0</v>
      </c>
      <c r="AO31">
        <f>IF($F31="s-curve",$D31+($E31-$D31)*$I$2/(1+EXP($I$3*(COUNT($I$7:AO$7)+$I$4))),TREND($D31:$E31,$D$7:$E$7,AO$7))</f>
        <v>0</v>
      </c>
      <c r="AP31">
        <f>IF($F31="s-curve",$D31+($E31-$D31)*$I$2/(1+EXP($I$3*(COUNT($I$7:AP$7)+$I$4))),TREND($D31:$E31,$D$7:$E$7,AP$7))</f>
        <v>0</v>
      </c>
    </row>
    <row r="32" spans="1:42" x14ac:dyDescent="0.25">
      <c r="A32" t="s">
        <v>16</v>
      </c>
      <c r="B32" t="s">
        <v>21</v>
      </c>
      <c r="C32" t="s">
        <v>2</v>
      </c>
      <c r="D32">
        <v>0</v>
      </c>
      <c r="E32">
        <v>0</v>
      </c>
      <c r="F32" s="34" t="str">
        <f t="shared" si="0"/>
        <v>n/a</v>
      </c>
      <c r="H32" s="25"/>
      <c r="I32" s="14">
        <f t="shared" si="1"/>
        <v>0</v>
      </c>
      <c r="J32">
        <f>IF($F32="s-curve",$D32+($E32-$D32)*$I$2/(1+EXP($I$3*(COUNT($I$7:J$7)+$I$4))),TREND($D32:$E32,$D$7:$E$7,J$7))</f>
        <v>0</v>
      </c>
      <c r="K32">
        <f>IF($F32="s-curve",$D32+($E32-$D32)*$I$2/(1+EXP($I$3*(COUNT($I$7:K$7)+$I$4))),TREND($D32:$E32,$D$7:$E$7,K$7))</f>
        <v>0</v>
      </c>
      <c r="L32">
        <f>IF($F32="s-curve",$D32+($E32-$D32)*$I$2/(1+EXP($I$3*(COUNT($I$7:L$7)+$I$4))),TREND($D32:$E32,$D$7:$E$7,L$7))</f>
        <v>0</v>
      </c>
      <c r="M32">
        <f>IF($F32="s-curve",$D32+($E32-$D32)*$I$2/(1+EXP($I$3*(COUNT($I$7:M$7)+$I$4))),TREND($D32:$E32,$D$7:$E$7,M$7))</f>
        <v>0</v>
      </c>
      <c r="N32">
        <f>IF($F32="s-curve",$D32+($E32-$D32)*$I$2/(1+EXP($I$3*(COUNT($I$7:N$7)+$I$4))),TREND($D32:$E32,$D$7:$E$7,N$7))</f>
        <v>0</v>
      </c>
      <c r="O32">
        <f>IF($F32="s-curve",$D32+($E32-$D32)*$I$2/(1+EXP($I$3*(COUNT($I$7:O$7)+$I$4))),TREND($D32:$E32,$D$7:$E$7,O$7))</f>
        <v>0</v>
      </c>
      <c r="P32">
        <f>IF($F32="s-curve",$D32+($E32-$D32)*$I$2/(1+EXP($I$3*(COUNT($I$7:P$7)+$I$4))),TREND($D32:$E32,$D$7:$E$7,P$7))</f>
        <v>0</v>
      </c>
      <c r="Q32">
        <f>IF($F32="s-curve",$D32+($E32-$D32)*$I$2/(1+EXP($I$3*(COUNT($I$7:Q$7)+$I$4))),TREND($D32:$E32,$D$7:$E$7,Q$7))</f>
        <v>0</v>
      </c>
      <c r="R32">
        <f>IF($F32="s-curve",$D32+($E32-$D32)*$I$2/(1+EXP($I$3*(COUNT($I$7:R$7)+$I$4))),TREND($D32:$E32,$D$7:$E$7,R$7))</f>
        <v>0</v>
      </c>
      <c r="S32">
        <f>IF($F32="s-curve",$D32+($E32-$D32)*$I$2/(1+EXP($I$3*(COUNT($I$7:S$7)+$I$4))),TREND($D32:$E32,$D$7:$E$7,S$7))</f>
        <v>0</v>
      </c>
      <c r="T32">
        <f>IF($F32="s-curve",$D32+($E32-$D32)*$I$2/(1+EXP($I$3*(COUNT($I$7:T$7)+$I$4))),TREND($D32:$E32,$D$7:$E$7,T$7))</f>
        <v>0</v>
      </c>
      <c r="U32">
        <f>IF($F32="s-curve",$D32+($E32-$D32)*$I$2/(1+EXP($I$3*(COUNT($I$7:U$7)+$I$4))),TREND($D32:$E32,$D$7:$E$7,U$7))</f>
        <v>0</v>
      </c>
      <c r="V32">
        <f>IF($F32="s-curve",$D32+($E32-$D32)*$I$2/(1+EXP($I$3*(COUNT($I$7:V$7)+$I$4))),TREND($D32:$E32,$D$7:$E$7,V$7))</f>
        <v>0</v>
      </c>
      <c r="W32">
        <f>IF($F32="s-curve",$D32+($E32-$D32)*$I$2/(1+EXP($I$3*(COUNT($I$7:W$7)+$I$4))),TREND($D32:$E32,$D$7:$E$7,W$7))</f>
        <v>0</v>
      </c>
      <c r="X32">
        <f>IF($F32="s-curve",$D32+($E32-$D32)*$I$2/(1+EXP($I$3*(COUNT($I$7:X$7)+$I$4))),TREND($D32:$E32,$D$7:$E$7,X$7))</f>
        <v>0</v>
      </c>
      <c r="Y32">
        <f>IF($F32="s-curve",$D32+($E32-$D32)*$I$2/(1+EXP($I$3*(COUNT($I$7:Y$7)+$I$4))),TREND($D32:$E32,$D$7:$E$7,Y$7))</f>
        <v>0</v>
      </c>
      <c r="Z32">
        <f>IF($F32="s-curve",$D32+($E32-$D32)*$I$2/(1+EXP($I$3*(COUNT($I$7:Z$7)+$I$4))),TREND($D32:$E32,$D$7:$E$7,Z$7))</f>
        <v>0</v>
      </c>
      <c r="AA32">
        <f>IF($F32="s-curve",$D32+($E32-$D32)*$I$2/(1+EXP($I$3*(COUNT($I$7:AA$7)+$I$4))),TREND($D32:$E32,$D$7:$E$7,AA$7))</f>
        <v>0</v>
      </c>
      <c r="AB32">
        <f>IF($F32="s-curve",$D32+($E32-$D32)*$I$2/(1+EXP($I$3*(COUNT($I$7:AB$7)+$I$4))),TREND($D32:$E32,$D$7:$E$7,AB$7))</f>
        <v>0</v>
      </c>
      <c r="AC32">
        <f>IF($F32="s-curve",$D32+($E32-$D32)*$I$2/(1+EXP($I$3*(COUNT($I$7:AC$7)+$I$4))),TREND($D32:$E32,$D$7:$E$7,AC$7))</f>
        <v>0</v>
      </c>
      <c r="AD32">
        <f>IF($F32="s-curve",$D32+($E32-$D32)*$I$2/(1+EXP($I$3*(COUNT($I$7:AD$7)+$I$4))),TREND($D32:$E32,$D$7:$E$7,AD$7))</f>
        <v>0</v>
      </c>
      <c r="AE32">
        <f>IF($F32="s-curve",$D32+($E32-$D32)*$I$2/(1+EXP($I$3*(COUNT($I$7:AE$7)+$I$4))),TREND($D32:$E32,$D$7:$E$7,AE$7))</f>
        <v>0</v>
      </c>
      <c r="AF32">
        <f>IF($F32="s-curve",$D32+($E32-$D32)*$I$2/(1+EXP($I$3*(COUNT($I$7:AF$7)+$I$4))),TREND($D32:$E32,$D$7:$E$7,AF$7))</f>
        <v>0</v>
      </c>
      <c r="AG32">
        <f>IF($F32="s-curve",$D32+($E32-$D32)*$I$2/(1+EXP($I$3*(COUNT($I$7:AG$7)+$I$4))),TREND($D32:$E32,$D$7:$E$7,AG$7))</f>
        <v>0</v>
      </c>
      <c r="AH32">
        <f>IF($F32="s-curve",$D32+($E32-$D32)*$I$2/(1+EXP($I$3*(COUNT($I$7:AH$7)+$I$4))),TREND($D32:$E32,$D$7:$E$7,AH$7))</f>
        <v>0</v>
      </c>
      <c r="AI32">
        <f>IF($F32="s-curve",$D32+($E32-$D32)*$I$2/(1+EXP($I$3*(COUNT($I$7:AI$7)+$I$4))),TREND($D32:$E32,$D$7:$E$7,AI$7))</f>
        <v>0</v>
      </c>
      <c r="AJ32">
        <f>IF($F32="s-curve",$D32+($E32-$D32)*$I$2/(1+EXP($I$3*(COUNT($I$7:AJ$7)+$I$4))),TREND($D32:$E32,$D$7:$E$7,AJ$7))</f>
        <v>0</v>
      </c>
      <c r="AK32">
        <f>IF($F32="s-curve",$D32+($E32-$D32)*$I$2/(1+EXP($I$3*(COUNT($I$7:AK$7)+$I$4))),TREND($D32:$E32,$D$7:$E$7,AK$7))</f>
        <v>0</v>
      </c>
      <c r="AL32">
        <f>IF($F32="s-curve",$D32+($E32-$D32)*$I$2/(1+EXP($I$3*(COUNT($I$7:AL$7)+$I$4))),TREND($D32:$E32,$D$7:$E$7,AL$7))</f>
        <v>0</v>
      </c>
      <c r="AM32">
        <f>IF($F32="s-curve",$D32+($E32-$D32)*$I$2/(1+EXP($I$3*(COUNT($I$7:AM$7)+$I$4))),TREND($D32:$E32,$D$7:$E$7,AM$7))</f>
        <v>0</v>
      </c>
      <c r="AN32">
        <f>IF($F32="s-curve",$D32+($E32-$D32)*$I$2/(1+EXP($I$3*(COUNT($I$7:AN$7)+$I$4))),TREND($D32:$E32,$D$7:$E$7,AN$7))</f>
        <v>0</v>
      </c>
      <c r="AO32">
        <f>IF($F32="s-curve",$D32+($E32-$D32)*$I$2/(1+EXP($I$3*(COUNT($I$7:AO$7)+$I$4))),TREND($D32:$E32,$D$7:$E$7,AO$7))</f>
        <v>0</v>
      </c>
      <c r="AP32">
        <f>IF($F32="s-curve",$D32+($E32-$D32)*$I$2/(1+EXP($I$3*(COUNT($I$7:AP$7)+$I$4))),TREND($D32:$E32,$D$7:$E$7,AP$7))</f>
        <v>0</v>
      </c>
    </row>
    <row r="33" spans="1:42" x14ac:dyDescent="0.25">
      <c r="C33" t="s">
        <v>3</v>
      </c>
      <c r="D33">
        <v>0</v>
      </c>
      <c r="E33">
        <v>0</v>
      </c>
      <c r="F33" s="34" t="str">
        <f t="shared" si="0"/>
        <v>n/a</v>
      </c>
      <c r="H33" s="25"/>
      <c r="I33" s="14">
        <f t="shared" si="1"/>
        <v>0</v>
      </c>
      <c r="J33">
        <f>IF($F33="s-curve",$D33+($E33-$D33)*$I$2/(1+EXP($I$3*(COUNT($I$7:J$7)+$I$4))),TREND($D33:$E33,$D$7:$E$7,J$7))</f>
        <v>0</v>
      </c>
      <c r="K33">
        <f>IF($F33="s-curve",$D33+($E33-$D33)*$I$2/(1+EXP($I$3*(COUNT($I$7:K$7)+$I$4))),TREND($D33:$E33,$D$7:$E$7,K$7))</f>
        <v>0</v>
      </c>
      <c r="L33">
        <f>IF($F33="s-curve",$D33+($E33-$D33)*$I$2/(1+EXP($I$3*(COUNT($I$7:L$7)+$I$4))),TREND($D33:$E33,$D$7:$E$7,L$7))</f>
        <v>0</v>
      </c>
      <c r="M33">
        <f>IF($F33="s-curve",$D33+($E33-$D33)*$I$2/(1+EXP($I$3*(COUNT($I$7:M$7)+$I$4))),TREND($D33:$E33,$D$7:$E$7,M$7))</f>
        <v>0</v>
      </c>
      <c r="N33">
        <f>IF($F33="s-curve",$D33+($E33-$D33)*$I$2/(1+EXP($I$3*(COUNT($I$7:N$7)+$I$4))),TREND($D33:$E33,$D$7:$E$7,N$7))</f>
        <v>0</v>
      </c>
      <c r="O33">
        <f>IF($F33="s-curve",$D33+($E33-$D33)*$I$2/(1+EXP($I$3*(COUNT($I$7:O$7)+$I$4))),TREND($D33:$E33,$D$7:$E$7,O$7))</f>
        <v>0</v>
      </c>
      <c r="P33">
        <f>IF($F33="s-curve",$D33+($E33-$D33)*$I$2/(1+EXP($I$3*(COUNT($I$7:P$7)+$I$4))),TREND($D33:$E33,$D$7:$E$7,P$7))</f>
        <v>0</v>
      </c>
      <c r="Q33">
        <f>IF($F33="s-curve",$D33+($E33-$D33)*$I$2/(1+EXP($I$3*(COUNT($I$7:Q$7)+$I$4))),TREND($D33:$E33,$D$7:$E$7,Q$7))</f>
        <v>0</v>
      </c>
      <c r="R33">
        <f>IF($F33="s-curve",$D33+($E33-$D33)*$I$2/(1+EXP($I$3*(COUNT($I$7:R$7)+$I$4))),TREND($D33:$E33,$D$7:$E$7,R$7))</f>
        <v>0</v>
      </c>
      <c r="S33">
        <f>IF($F33="s-curve",$D33+($E33-$D33)*$I$2/(1+EXP($I$3*(COUNT($I$7:S$7)+$I$4))),TREND($D33:$E33,$D$7:$E$7,S$7))</f>
        <v>0</v>
      </c>
      <c r="T33">
        <f>IF($F33="s-curve",$D33+($E33-$D33)*$I$2/(1+EXP($I$3*(COUNT($I$7:T$7)+$I$4))),TREND($D33:$E33,$D$7:$E$7,T$7))</f>
        <v>0</v>
      </c>
      <c r="U33">
        <f>IF($F33="s-curve",$D33+($E33-$D33)*$I$2/(1+EXP($I$3*(COUNT($I$7:U$7)+$I$4))),TREND($D33:$E33,$D$7:$E$7,U$7))</f>
        <v>0</v>
      </c>
      <c r="V33">
        <f>IF($F33="s-curve",$D33+($E33-$D33)*$I$2/(1+EXP($I$3*(COUNT($I$7:V$7)+$I$4))),TREND($D33:$E33,$D$7:$E$7,V$7))</f>
        <v>0</v>
      </c>
      <c r="W33">
        <f>IF($F33="s-curve",$D33+($E33-$D33)*$I$2/(1+EXP($I$3*(COUNT($I$7:W$7)+$I$4))),TREND($D33:$E33,$D$7:$E$7,W$7))</f>
        <v>0</v>
      </c>
      <c r="X33">
        <f>IF($F33="s-curve",$D33+($E33-$D33)*$I$2/(1+EXP($I$3*(COUNT($I$7:X$7)+$I$4))),TREND($D33:$E33,$D$7:$E$7,X$7))</f>
        <v>0</v>
      </c>
      <c r="Y33">
        <f>IF($F33="s-curve",$D33+($E33-$D33)*$I$2/(1+EXP($I$3*(COUNT($I$7:Y$7)+$I$4))),TREND($D33:$E33,$D$7:$E$7,Y$7))</f>
        <v>0</v>
      </c>
      <c r="Z33">
        <f>IF($F33="s-curve",$D33+($E33-$D33)*$I$2/(1+EXP($I$3*(COUNT($I$7:Z$7)+$I$4))),TREND($D33:$E33,$D$7:$E$7,Z$7))</f>
        <v>0</v>
      </c>
      <c r="AA33">
        <f>IF($F33="s-curve",$D33+($E33-$D33)*$I$2/(1+EXP($I$3*(COUNT($I$7:AA$7)+$I$4))),TREND($D33:$E33,$D$7:$E$7,AA$7))</f>
        <v>0</v>
      </c>
      <c r="AB33">
        <f>IF($F33="s-curve",$D33+($E33-$D33)*$I$2/(1+EXP($I$3*(COUNT($I$7:AB$7)+$I$4))),TREND($D33:$E33,$D$7:$E$7,AB$7))</f>
        <v>0</v>
      </c>
      <c r="AC33">
        <f>IF($F33="s-curve",$D33+($E33-$D33)*$I$2/(1+EXP($I$3*(COUNT($I$7:AC$7)+$I$4))),TREND($D33:$E33,$D$7:$E$7,AC$7))</f>
        <v>0</v>
      </c>
      <c r="AD33">
        <f>IF($F33="s-curve",$D33+($E33-$D33)*$I$2/(1+EXP($I$3*(COUNT($I$7:AD$7)+$I$4))),TREND($D33:$E33,$D$7:$E$7,AD$7))</f>
        <v>0</v>
      </c>
      <c r="AE33">
        <f>IF($F33="s-curve",$D33+($E33-$D33)*$I$2/(1+EXP($I$3*(COUNT($I$7:AE$7)+$I$4))),TREND($D33:$E33,$D$7:$E$7,AE$7))</f>
        <v>0</v>
      </c>
      <c r="AF33">
        <f>IF($F33="s-curve",$D33+($E33-$D33)*$I$2/(1+EXP($I$3*(COUNT($I$7:AF$7)+$I$4))),TREND($D33:$E33,$D$7:$E$7,AF$7))</f>
        <v>0</v>
      </c>
      <c r="AG33">
        <f>IF($F33="s-curve",$D33+($E33-$D33)*$I$2/(1+EXP($I$3*(COUNT($I$7:AG$7)+$I$4))),TREND($D33:$E33,$D$7:$E$7,AG$7))</f>
        <v>0</v>
      </c>
      <c r="AH33">
        <f>IF($F33="s-curve",$D33+($E33-$D33)*$I$2/(1+EXP($I$3*(COUNT($I$7:AH$7)+$I$4))),TREND($D33:$E33,$D$7:$E$7,AH$7))</f>
        <v>0</v>
      </c>
      <c r="AI33">
        <f>IF($F33="s-curve",$D33+($E33-$D33)*$I$2/(1+EXP($I$3*(COUNT($I$7:AI$7)+$I$4))),TREND($D33:$E33,$D$7:$E$7,AI$7))</f>
        <v>0</v>
      </c>
      <c r="AJ33">
        <f>IF($F33="s-curve",$D33+($E33-$D33)*$I$2/(1+EXP($I$3*(COUNT($I$7:AJ$7)+$I$4))),TREND($D33:$E33,$D$7:$E$7,AJ$7))</f>
        <v>0</v>
      </c>
      <c r="AK33">
        <f>IF($F33="s-curve",$D33+($E33-$D33)*$I$2/(1+EXP($I$3*(COUNT($I$7:AK$7)+$I$4))),TREND($D33:$E33,$D$7:$E$7,AK$7))</f>
        <v>0</v>
      </c>
      <c r="AL33">
        <f>IF($F33="s-curve",$D33+($E33-$D33)*$I$2/(1+EXP($I$3*(COUNT($I$7:AL$7)+$I$4))),TREND($D33:$E33,$D$7:$E$7,AL$7))</f>
        <v>0</v>
      </c>
      <c r="AM33">
        <f>IF($F33="s-curve",$D33+($E33-$D33)*$I$2/(1+EXP($I$3*(COUNT($I$7:AM$7)+$I$4))),TREND($D33:$E33,$D$7:$E$7,AM$7))</f>
        <v>0</v>
      </c>
      <c r="AN33">
        <f>IF($F33="s-curve",$D33+($E33-$D33)*$I$2/(1+EXP($I$3*(COUNT($I$7:AN$7)+$I$4))),TREND($D33:$E33,$D$7:$E$7,AN$7))</f>
        <v>0</v>
      </c>
      <c r="AO33">
        <f>IF($F33="s-curve",$D33+($E33-$D33)*$I$2/(1+EXP($I$3*(COUNT($I$7:AO$7)+$I$4))),TREND($D33:$E33,$D$7:$E$7,AO$7))</f>
        <v>0</v>
      </c>
      <c r="AP33">
        <f>IF($F33="s-curve",$D33+($E33-$D33)*$I$2/(1+EXP($I$3*(COUNT($I$7:AP$7)+$I$4))),TREND($D33:$E33,$D$7:$E$7,AP$7))</f>
        <v>0</v>
      </c>
    </row>
    <row r="34" spans="1:42" x14ac:dyDescent="0.25">
      <c r="C34" t="s">
        <v>4</v>
      </c>
      <c r="D34">
        <v>0</v>
      </c>
      <c r="E34">
        <v>0</v>
      </c>
      <c r="F34" s="34" t="str">
        <f t="shared" si="0"/>
        <v>n/a</v>
      </c>
      <c r="H34" s="25"/>
      <c r="I34" s="14">
        <f t="shared" si="1"/>
        <v>0</v>
      </c>
      <c r="J34">
        <f>IF($F34="s-curve",$D34+($E34-$D34)*$I$2/(1+EXP($I$3*(COUNT($I$7:J$7)+$I$4))),TREND($D34:$E34,$D$7:$E$7,J$7))</f>
        <v>0</v>
      </c>
      <c r="K34">
        <f>IF($F34="s-curve",$D34+($E34-$D34)*$I$2/(1+EXP($I$3*(COUNT($I$7:K$7)+$I$4))),TREND($D34:$E34,$D$7:$E$7,K$7))</f>
        <v>0</v>
      </c>
      <c r="L34">
        <f>IF($F34="s-curve",$D34+($E34-$D34)*$I$2/(1+EXP($I$3*(COUNT($I$7:L$7)+$I$4))),TREND($D34:$E34,$D$7:$E$7,L$7))</f>
        <v>0</v>
      </c>
      <c r="M34">
        <f>IF($F34="s-curve",$D34+($E34-$D34)*$I$2/(1+EXP($I$3*(COUNT($I$7:M$7)+$I$4))),TREND($D34:$E34,$D$7:$E$7,M$7))</f>
        <v>0</v>
      </c>
      <c r="N34">
        <f>IF($F34="s-curve",$D34+($E34-$D34)*$I$2/(1+EXP($I$3*(COUNT($I$7:N$7)+$I$4))),TREND($D34:$E34,$D$7:$E$7,N$7))</f>
        <v>0</v>
      </c>
      <c r="O34">
        <f>IF($F34="s-curve",$D34+($E34-$D34)*$I$2/(1+EXP($I$3*(COUNT($I$7:O$7)+$I$4))),TREND($D34:$E34,$D$7:$E$7,O$7))</f>
        <v>0</v>
      </c>
      <c r="P34">
        <f>IF($F34="s-curve",$D34+($E34-$D34)*$I$2/(1+EXP($I$3*(COUNT($I$7:P$7)+$I$4))),TREND($D34:$E34,$D$7:$E$7,P$7))</f>
        <v>0</v>
      </c>
      <c r="Q34">
        <f>IF($F34="s-curve",$D34+($E34-$D34)*$I$2/(1+EXP($I$3*(COUNT($I$7:Q$7)+$I$4))),TREND($D34:$E34,$D$7:$E$7,Q$7))</f>
        <v>0</v>
      </c>
      <c r="R34">
        <f>IF($F34="s-curve",$D34+($E34-$D34)*$I$2/(1+EXP($I$3*(COUNT($I$7:R$7)+$I$4))),TREND($D34:$E34,$D$7:$E$7,R$7))</f>
        <v>0</v>
      </c>
      <c r="S34">
        <f>IF($F34="s-curve",$D34+($E34-$D34)*$I$2/(1+EXP($I$3*(COUNT($I$7:S$7)+$I$4))),TREND($D34:$E34,$D$7:$E$7,S$7))</f>
        <v>0</v>
      </c>
      <c r="T34">
        <f>IF($F34="s-curve",$D34+($E34-$D34)*$I$2/(1+EXP($I$3*(COUNT($I$7:T$7)+$I$4))),TREND($D34:$E34,$D$7:$E$7,T$7))</f>
        <v>0</v>
      </c>
      <c r="U34">
        <f>IF($F34="s-curve",$D34+($E34-$D34)*$I$2/(1+EXP($I$3*(COUNT($I$7:U$7)+$I$4))),TREND($D34:$E34,$D$7:$E$7,U$7))</f>
        <v>0</v>
      </c>
      <c r="V34">
        <f>IF($F34="s-curve",$D34+($E34-$D34)*$I$2/(1+EXP($I$3*(COUNT($I$7:V$7)+$I$4))),TREND($D34:$E34,$D$7:$E$7,V$7))</f>
        <v>0</v>
      </c>
      <c r="W34">
        <f>IF($F34="s-curve",$D34+($E34-$D34)*$I$2/(1+EXP($I$3*(COUNT($I$7:W$7)+$I$4))),TREND($D34:$E34,$D$7:$E$7,W$7))</f>
        <v>0</v>
      </c>
      <c r="X34">
        <f>IF($F34="s-curve",$D34+($E34-$D34)*$I$2/(1+EXP($I$3*(COUNT($I$7:X$7)+$I$4))),TREND($D34:$E34,$D$7:$E$7,X$7))</f>
        <v>0</v>
      </c>
      <c r="Y34">
        <f>IF($F34="s-curve",$D34+($E34-$D34)*$I$2/(1+EXP($I$3*(COUNT($I$7:Y$7)+$I$4))),TREND($D34:$E34,$D$7:$E$7,Y$7))</f>
        <v>0</v>
      </c>
      <c r="Z34">
        <f>IF($F34="s-curve",$D34+($E34-$D34)*$I$2/(1+EXP($I$3*(COUNT($I$7:Z$7)+$I$4))),TREND($D34:$E34,$D$7:$E$7,Z$7))</f>
        <v>0</v>
      </c>
      <c r="AA34">
        <f>IF($F34="s-curve",$D34+($E34-$D34)*$I$2/(1+EXP($I$3*(COUNT($I$7:AA$7)+$I$4))),TREND($D34:$E34,$D$7:$E$7,AA$7))</f>
        <v>0</v>
      </c>
      <c r="AB34">
        <f>IF($F34="s-curve",$D34+($E34-$D34)*$I$2/(1+EXP($I$3*(COUNT($I$7:AB$7)+$I$4))),TREND($D34:$E34,$D$7:$E$7,AB$7))</f>
        <v>0</v>
      </c>
      <c r="AC34">
        <f>IF($F34="s-curve",$D34+($E34-$D34)*$I$2/(1+EXP($I$3*(COUNT($I$7:AC$7)+$I$4))),TREND($D34:$E34,$D$7:$E$7,AC$7))</f>
        <v>0</v>
      </c>
      <c r="AD34">
        <f>IF($F34="s-curve",$D34+($E34-$D34)*$I$2/(1+EXP($I$3*(COUNT($I$7:AD$7)+$I$4))),TREND($D34:$E34,$D$7:$E$7,AD$7))</f>
        <v>0</v>
      </c>
      <c r="AE34">
        <f>IF($F34="s-curve",$D34+($E34-$D34)*$I$2/(1+EXP($I$3*(COUNT($I$7:AE$7)+$I$4))),TREND($D34:$E34,$D$7:$E$7,AE$7))</f>
        <v>0</v>
      </c>
      <c r="AF34">
        <f>IF($F34="s-curve",$D34+($E34-$D34)*$I$2/(1+EXP($I$3*(COUNT($I$7:AF$7)+$I$4))),TREND($D34:$E34,$D$7:$E$7,AF$7))</f>
        <v>0</v>
      </c>
      <c r="AG34">
        <f>IF($F34="s-curve",$D34+($E34-$D34)*$I$2/(1+EXP($I$3*(COUNT($I$7:AG$7)+$I$4))),TREND($D34:$E34,$D$7:$E$7,AG$7))</f>
        <v>0</v>
      </c>
      <c r="AH34">
        <f>IF($F34="s-curve",$D34+($E34-$D34)*$I$2/(1+EXP($I$3*(COUNT($I$7:AH$7)+$I$4))),TREND($D34:$E34,$D$7:$E$7,AH$7))</f>
        <v>0</v>
      </c>
      <c r="AI34">
        <f>IF($F34="s-curve",$D34+($E34-$D34)*$I$2/(1+EXP($I$3*(COUNT($I$7:AI$7)+$I$4))),TREND($D34:$E34,$D$7:$E$7,AI$7))</f>
        <v>0</v>
      </c>
      <c r="AJ34">
        <f>IF($F34="s-curve",$D34+($E34-$D34)*$I$2/(1+EXP($I$3*(COUNT($I$7:AJ$7)+$I$4))),TREND($D34:$E34,$D$7:$E$7,AJ$7))</f>
        <v>0</v>
      </c>
      <c r="AK34">
        <f>IF($F34="s-curve",$D34+($E34-$D34)*$I$2/(1+EXP($I$3*(COUNT($I$7:AK$7)+$I$4))),TREND($D34:$E34,$D$7:$E$7,AK$7))</f>
        <v>0</v>
      </c>
      <c r="AL34">
        <f>IF($F34="s-curve",$D34+($E34-$D34)*$I$2/(1+EXP($I$3*(COUNT($I$7:AL$7)+$I$4))),TREND($D34:$E34,$D$7:$E$7,AL$7))</f>
        <v>0</v>
      </c>
      <c r="AM34">
        <f>IF($F34="s-curve",$D34+($E34-$D34)*$I$2/(1+EXP($I$3*(COUNT($I$7:AM$7)+$I$4))),TREND($D34:$E34,$D$7:$E$7,AM$7))</f>
        <v>0</v>
      </c>
      <c r="AN34">
        <f>IF($F34="s-curve",$D34+($E34-$D34)*$I$2/(1+EXP($I$3*(COUNT($I$7:AN$7)+$I$4))),TREND($D34:$E34,$D$7:$E$7,AN$7))</f>
        <v>0</v>
      </c>
      <c r="AO34">
        <f>IF($F34="s-curve",$D34+($E34-$D34)*$I$2/(1+EXP($I$3*(COUNT($I$7:AO$7)+$I$4))),TREND($D34:$E34,$D$7:$E$7,AO$7))</f>
        <v>0</v>
      </c>
      <c r="AP34">
        <f>IF($F34="s-curve",$D34+($E34-$D34)*$I$2/(1+EXP($I$3*(COUNT($I$7:AP$7)+$I$4))),TREND($D34:$E34,$D$7:$E$7,AP$7))</f>
        <v>0</v>
      </c>
    </row>
    <row r="35" spans="1:42" x14ac:dyDescent="0.25">
      <c r="A35" s="32"/>
      <c r="C35" t="s">
        <v>5</v>
      </c>
      <c r="D35">
        <v>0</v>
      </c>
      <c r="E35">
        <v>0</v>
      </c>
      <c r="F35" s="34" t="str">
        <f t="shared" si="0"/>
        <v>n/a</v>
      </c>
      <c r="H35" s="25"/>
      <c r="I35" s="14">
        <f t="shared" si="1"/>
        <v>0</v>
      </c>
      <c r="J35">
        <f>IF($F35="s-curve",$D35+($E35-$D35)*$I$2/(1+EXP($I$3*(COUNT($I$7:J$7)+$I$4))),TREND($D35:$E35,$D$7:$E$7,J$7))</f>
        <v>0</v>
      </c>
      <c r="K35">
        <f>IF($F35="s-curve",$D35+($E35-$D35)*$I$2/(1+EXP($I$3*(COUNT($I$7:K$7)+$I$4))),TREND($D35:$E35,$D$7:$E$7,K$7))</f>
        <v>0</v>
      </c>
      <c r="L35">
        <f>IF($F35="s-curve",$D35+($E35-$D35)*$I$2/(1+EXP($I$3*(COUNT($I$7:L$7)+$I$4))),TREND($D35:$E35,$D$7:$E$7,L$7))</f>
        <v>0</v>
      </c>
      <c r="M35">
        <f>IF($F35="s-curve",$D35+($E35-$D35)*$I$2/(1+EXP($I$3*(COUNT($I$7:M$7)+$I$4))),TREND($D35:$E35,$D$7:$E$7,M$7))</f>
        <v>0</v>
      </c>
      <c r="N35">
        <f>IF($F35="s-curve",$D35+($E35-$D35)*$I$2/(1+EXP($I$3*(COUNT($I$7:N$7)+$I$4))),TREND($D35:$E35,$D$7:$E$7,N$7))</f>
        <v>0</v>
      </c>
      <c r="O35">
        <f>IF($F35="s-curve",$D35+($E35-$D35)*$I$2/(1+EXP($I$3*(COUNT($I$7:O$7)+$I$4))),TREND($D35:$E35,$D$7:$E$7,O$7))</f>
        <v>0</v>
      </c>
      <c r="P35">
        <f>IF($F35="s-curve",$D35+($E35-$D35)*$I$2/(1+EXP($I$3*(COUNT($I$7:P$7)+$I$4))),TREND($D35:$E35,$D$7:$E$7,P$7))</f>
        <v>0</v>
      </c>
      <c r="Q35">
        <f>IF($F35="s-curve",$D35+($E35-$D35)*$I$2/(1+EXP($I$3*(COUNT($I$7:Q$7)+$I$4))),TREND($D35:$E35,$D$7:$E$7,Q$7))</f>
        <v>0</v>
      </c>
      <c r="R35">
        <f>IF($F35="s-curve",$D35+($E35-$D35)*$I$2/(1+EXP($I$3*(COUNT($I$7:R$7)+$I$4))),TREND($D35:$E35,$D$7:$E$7,R$7))</f>
        <v>0</v>
      </c>
      <c r="S35">
        <f>IF($F35="s-curve",$D35+($E35-$D35)*$I$2/(1+EXP($I$3*(COUNT($I$7:S$7)+$I$4))),TREND($D35:$E35,$D$7:$E$7,S$7))</f>
        <v>0</v>
      </c>
      <c r="T35">
        <f>IF($F35="s-curve",$D35+($E35-$D35)*$I$2/(1+EXP($I$3*(COUNT($I$7:T$7)+$I$4))),TREND($D35:$E35,$D$7:$E$7,T$7))</f>
        <v>0</v>
      </c>
      <c r="U35">
        <f>IF($F35="s-curve",$D35+($E35-$D35)*$I$2/(1+EXP($I$3*(COUNT($I$7:U$7)+$I$4))),TREND($D35:$E35,$D$7:$E$7,U$7))</f>
        <v>0</v>
      </c>
      <c r="V35">
        <f>IF($F35="s-curve",$D35+($E35-$D35)*$I$2/(1+EXP($I$3*(COUNT($I$7:V$7)+$I$4))),TREND($D35:$E35,$D$7:$E$7,V$7))</f>
        <v>0</v>
      </c>
      <c r="W35">
        <f>IF($F35="s-curve",$D35+($E35-$D35)*$I$2/(1+EXP($I$3*(COUNT($I$7:W$7)+$I$4))),TREND($D35:$E35,$D$7:$E$7,W$7))</f>
        <v>0</v>
      </c>
      <c r="X35">
        <f>IF($F35="s-curve",$D35+($E35-$D35)*$I$2/(1+EXP($I$3*(COUNT($I$7:X$7)+$I$4))),TREND($D35:$E35,$D$7:$E$7,X$7))</f>
        <v>0</v>
      </c>
      <c r="Y35">
        <f>IF($F35="s-curve",$D35+($E35-$D35)*$I$2/(1+EXP($I$3*(COUNT($I$7:Y$7)+$I$4))),TREND($D35:$E35,$D$7:$E$7,Y$7))</f>
        <v>0</v>
      </c>
      <c r="Z35">
        <f>IF($F35="s-curve",$D35+($E35-$D35)*$I$2/(1+EXP($I$3*(COUNT($I$7:Z$7)+$I$4))),TREND($D35:$E35,$D$7:$E$7,Z$7))</f>
        <v>0</v>
      </c>
      <c r="AA35">
        <f>IF($F35="s-curve",$D35+($E35-$D35)*$I$2/(1+EXP($I$3*(COUNT($I$7:AA$7)+$I$4))),TREND($D35:$E35,$D$7:$E$7,AA$7))</f>
        <v>0</v>
      </c>
      <c r="AB35">
        <f>IF($F35="s-curve",$D35+($E35-$D35)*$I$2/(1+EXP($I$3*(COUNT($I$7:AB$7)+$I$4))),TREND($D35:$E35,$D$7:$E$7,AB$7))</f>
        <v>0</v>
      </c>
      <c r="AC35">
        <f>IF($F35="s-curve",$D35+($E35-$D35)*$I$2/(1+EXP($I$3*(COUNT($I$7:AC$7)+$I$4))),TREND($D35:$E35,$D$7:$E$7,AC$7))</f>
        <v>0</v>
      </c>
      <c r="AD35">
        <f>IF($F35="s-curve",$D35+($E35-$D35)*$I$2/(1+EXP($I$3*(COUNT($I$7:AD$7)+$I$4))),TREND($D35:$E35,$D$7:$E$7,AD$7))</f>
        <v>0</v>
      </c>
      <c r="AE35">
        <f>IF($F35="s-curve",$D35+($E35-$D35)*$I$2/(1+EXP($I$3*(COUNT($I$7:AE$7)+$I$4))),TREND($D35:$E35,$D$7:$E$7,AE$7))</f>
        <v>0</v>
      </c>
      <c r="AF35">
        <f>IF($F35="s-curve",$D35+($E35-$D35)*$I$2/(1+EXP($I$3*(COUNT($I$7:AF$7)+$I$4))),TREND($D35:$E35,$D$7:$E$7,AF$7))</f>
        <v>0</v>
      </c>
      <c r="AG35">
        <f>IF($F35="s-curve",$D35+($E35-$D35)*$I$2/(1+EXP($I$3*(COUNT($I$7:AG$7)+$I$4))),TREND($D35:$E35,$D$7:$E$7,AG$7))</f>
        <v>0</v>
      </c>
      <c r="AH35">
        <f>IF($F35="s-curve",$D35+($E35-$D35)*$I$2/(1+EXP($I$3*(COUNT($I$7:AH$7)+$I$4))),TREND($D35:$E35,$D$7:$E$7,AH$7))</f>
        <v>0</v>
      </c>
      <c r="AI35">
        <f>IF($F35="s-curve",$D35+($E35-$D35)*$I$2/(1+EXP($I$3*(COUNT($I$7:AI$7)+$I$4))),TREND($D35:$E35,$D$7:$E$7,AI$7))</f>
        <v>0</v>
      </c>
      <c r="AJ35">
        <f>IF($F35="s-curve",$D35+($E35-$D35)*$I$2/(1+EXP($I$3*(COUNT($I$7:AJ$7)+$I$4))),TREND($D35:$E35,$D$7:$E$7,AJ$7))</f>
        <v>0</v>
      </c>
      <c r="AK35">
        <f>IF($F35="s-curve",$D35+($E35-$D35)*$I$2/(1+EXP($I$3*(COUNT($I$7:AK$7)+$I$4))),TREND($D35:$E35,$D$7:$E$7,AK$7))</f>
        <v>0</v>
      </c>
      <c r="AL35">
        <f>IF($F35="s-curve",$D35+($E35-$D35)*$I$2/(1+EXP($I$3*(COUNT($I$7:AL$7)+$I$4))),TREND($D35:$E35,$D$7:$E$7,AL$7))</f>
        <v>0</v>
      </c>
      <c r="AM35">
        <f>IF($F35="s-curve",$D35+($E35-$D35)*$I$2/(1+EXP($I$3*(COUNT($I$7:AM$7)+$I$4))),TREND($D35:$E35,$D$7:$E$7,AM$7))</f>
        <v>0</v>
      </c>
      <c r="AN35">
        <f>IF($F35="s-curve",$D35+($E35-$D35)*$I$2/(1+EXP($I$3*(COUNT($I$7:AN$7)+$I$4))),TREND($D35:$E35,$D$7:$E$7,AN$7))</f>
        <v>0</v>
      </c>
      <c r="AO35">
        <f>IF($F35="s-curve",$D35+($E35-$D35)*$I$2/(1+EXP($I$3*(COUNT($I$7:AO$7)+$I$4))),TREND($D35:$E35,$D$7:$E$7,AO$7))</f>
        <v>0</v>
      </c>
      <c r="AP35">
        <f>IF($F35="s-curve",$D35+($E35-$D35)*$I$2/(1+EXP($I$3*(COUNT($I$7:AP$7)+$I$4))),TREND($D35:$E35,$D$7:$E$7,AP$7))</f>
        <v>0</v>
      </c>
    </row>
    <row r="36" spans="1:42" x14ac:dyDescent="0.25">
      <c r="A36" s="32"/>
      <c r="C36" t="s">
        <v>6</v>
      </c>
      <c r="D36">
        <v>0</v>
      </c>
      <c r="E36">
        <v>0</v>
      </c>
      <c r="F36" s="34" t="str">
        <f t="shared" si="0"/>
        <v>n/a</v>
      </c>
      <c r="H36" s="25"/>
      <c r="I36" s="14">
        <f t="shared" si="1"/>
        <v>0</v>
      </c>
      <c r="J36">
        <f>IF($F36="s-curve",$D36+($E36-$D36)*$I$2/(1+EXP($I$3*(COUNT($I$7:J$7)+$I$4))),TREND($D36:$E36,$D$7:$E$7,J$7))</f>
        <v>0</v>
      </c>
      <c r="K36">
        <f>IF($F36="s-curve",$D36+($E36-$D36)*$I$2/(1+EXP($I$3*(COUNT($I$7:K$7)+$I$4))),TREND($D36:$E36,$D$7:$E$7,K$7))</f>
        <v>0</v>
      </c>
      <c r="L36">
        <f>IF($F36="s-curve",$D36+($E36-$D36)*$I$2/(1+EXP($I$3*(COUNT($I$7:L$7)+$I$4))),TREND($D36:$E36,$D$7:$E$7,L$7))</f>
        <v>0</v>
      </c>
      <c r="M36">
        <f>IF($F36="s-curve",$D36+($E36-$D36)*$I$2/(1+EXP($I$3*(COUNT($I$7:M$7)+$I$4))),TREND($D36:$E36,$D$7:$E$7,M$7))</f>
        <v>0</v>
      </c>
      <c r="N36">
        <f>IF($F36="s-curve",$D36+($E36-$D36)*$I$2/(1+EXP($I$3*(COUNT($I$7:N$7)+$I$4))),TREND($D36:$E36,$D$7:$E$7,N$7))</f>
        <v>0</v>
      </c>
      <c r="O36">
        <f>IF($F36="s-curve",$D36+($E36-$D36)*$I$2/(1+EXP($I$3*(COUNT($I$7:O$7)+$I$4))),TREND($D36:$E36,$D$7:$E$7,O$7))</f>
        <v>0</v>
      </c>
      <c r="P36">
        <f>IF($F36="s-curve",$D36+($E36-$D36)*$I$2/(1+EXP($I$3*(COUNT($I$7:P$7)+$I$4))),TREND($D36:$E36,$D$7:$E$7,P$7))</f>
        <v>0</v>
      </c>
      <c r="Q36">
        <f>IF($F36="s-curve",$D36+($E36-$D36)*$I$2/(1+EXP($I$3*(COUNT($I$7:Q$7)+$I$4))),TREND($D36:$E36,$D$7:$E$7,Q$7))</f>
        <v>0</v>
      </c>
      <c r="R36">
        <f>IF($F36="s-curve",$D36+($E36-$D36)*$I$2/(1+EXP($I$3*(COUNT($I$7:R$7)+$I$4))),TREND($D36:$E36,$D$7:$E$7,R$7))</f>
        <v>0</v>
      </c>
      <c r="S36">
        <f>IF($F36="s-curve",$D36+($E36-$D36)*$I$2/(1+EXP($I$3*(COUNT($I$7:S$7)+$I$4))),TREND($D36:$E36,$D$7:$E$7,S$7))</f>
        <v>0</v>
      </c>
      <c r="T36">
        <f>IF($F36="s-curve",$D36+($E36-$D36)*$I$2/(1+EXP($I$3*(COUNT($I$7:T$7)+$I$4))),TREND($D36:$E36,$D$7:$E$7,T$7))</f>
        <v>0</v>
      </c>
      <c r="U36">
        <f>IF($F36="s-curve",$D36+($E36-$D36)*$I$2/(1+EXP($I$3*(COUNT($I$7:U$7)+$I$4))),TREND($D36:$E36,$D$7:$E$7,U$7))</f>
        <v>0</v>
      </c>
      <c r="V36">
        <f>IF($F36="s-curve",$D36+($E36-$D36)*$I$2/(1+EXP($I$3*(COUNT($I$7:V$7)+$I$4))),TREND($D36:$E36,$D$7:$E$7,V$7))</f>
        <v>0</v>
      </c>
      <c r="W36">
        <f>IF($F36="s-curve",$D36+($E36-$D36)*$I$2/(1+EXP($I$3*(COUNT($I$7:W$7)+$I$4))),TREND($D36:$E36,$D$7:$E$7,W$7))</f>
        <v>0</v>
      </c>
      <c r="X36">
        <f>IF($F36="s-curve",$D36+($E36-$D36)*$I$2/(1+EXP($I$3*(COUNT($I$7:X$7)+$I$4))),TREND($D36:$E36,$D$7:$E$7,X$7))</f>
        <v>0</v>
      </c>
      <c r="Y36">
        <f>IF($F36="s-curve",$D36+($E36-$D36)*$I$2/(1+EXP($I$3*(COUNT($I$7:Y$7)+$I$4))),TREND($D36:$E36,$D$7:$E$7,Y$7))</f>
        <v>0</v>
      </c>
      <c r="Z36">
        <f>IF($F36="s-curve",$D36+($E36-$D36)*$I$2/(1+EXP($I$3*(COUNT($I$7:Z$7)+$I$4))),TREND($D36:$E36,$D$7:$E$7,Z$7))</f>
        <v>0</v>
      </c>
      <c r="AA36">
        <f>IF($F36="s-curve",$D36+($E36-$D36)*$I$2/(1+EXP($I$3*(COUNT($I$7:AA$7)+$I$4))),TREND($D36:$E36,$D$7:$E$7,AA$7))</f>
        <v>0</v>
      </c>
      <c r="AB36">
        <f>IF($F36="s-curve",$D36+($E36-$D36)*$I$2/(1+EXP($I$3*(COUNT($I$7:AB$7)+$I$4))),TREND($D36:$E36,$D$7:$E$7,AB$7))</f>
        <v>0</v>
      </c>
      <c r="AC36">
        <f>IF($F36="s-curve",$D36+($E36-$D36)*$I$2/(1+EXP($I$3*(COUNT($I$7:AC$7)+$I$4))),TREND($D36:$E36,$D$7:$E$7,AC$7))</f>
        <v>0</v>
      </c>
      <c r="AD36">
        <f>IF($F36="s-curve",$D36+($E36-$D36)*$I$2/(1+EXP($I$3*(COUNT($I$7:AD$7)+$I$4))),TREND($D36:$E36,$D$7:$E$7,AD$7))</f>
        <v>0</v>
      </c>
      <c r="AE36">
        <f>IF($F36="s-curve",$D36+($E36-$D36)*$I$2/(1+EXP($I$3*(COUNT($I$7:AE$7)+$I$4))),TREND($D36:$E36,$D$7:$E$7,AE$7))</f>
        <v>0</v>
      </c>
      <c r="AF36">
        <f>IF($F36="s-curve",$D36+($E36-$D36)*$I$2/(1+EXP($I$3*(COUNT($I$7:AF$7)+$I$4))),TREND($D36:$E36,$D$7:$E$7,AF$7))</f>
        <v>0</v>
      </c>
      <c r="AG36">
        <f>IF($F36="s-curve",$D36+($E36-$D36)*$I$2/(1+EXP($I$3*(COUNT($I$7:AG$7)+$I$4))),TREND($D36:$E36,$D$7:$E$7,AG$7))</f>
        <v>0</v>
      </c>
      <c r="AH36">
        <f>IF($F36="s-curve",$D36+($E36-$D36)*$I$2/(1+EXP($I$3*(COUNT($I$7:AH$7)+$I$4))),TREND($D36:$E36,$D$7:$E$7,AH$7))</f>
        <v>0</v>
      </c>
      <c r="AI36">
        <f>IF($F36="s-curve",$D36+($E36-$D36)*$I$2/(1+EXP($I$3*(COUNT($I$7:AI$7)+$I$4))),TREND($D36:$E36,$D$7:$E$7,AI$7))</f>
        <v>0</v>
      </c>
      <c r="AJ36">
        <f>IF($F36="s-curve",$D36+($E36-$D36)*$I$2/(1+EXP($I$3*(COUNT($I$7:AJ$7)+$I$4))),TREND($D36:$E36,$D$7:$E$7,AJ$7))</f>
        <v>0</v>
      </c>
      <c r="AK36">
        <f>IF($F36="s-curve",$D36+($E36-$D36)*$I$2/(1+EXP($I$3*(COUNT($I$7:AK$7)+$I$4))),TREND($D36:$E36,$D$7:$E$7,AK$7))</f>
        <v>0</v>
      </c>
      <c r="AL36">
        <f>IF($F36="s-curve",$D36+($E36-$D36)*$I$2/(1+EXP($I$3*(COUNT($I$7:AL$7)+$I$4))),TREND($D36:$E36,$D$7:$E$7,AL$7))</f>
        <v>0</v>
      </c>
      <c r="AM36">
        <f>IF($F36="s-curve",$D36+($E36-$D36)*$I$2/(1+EXP($I$3*(COUNT($I$7:AM$7)+$I$4))),TREND($D36:$E36,$D$7:$E$7,AM$7))</f>
        <v>0</v>
      </c>
      <c r="AN36">
        <f>IF($F36="s-curve",$D36+($E36-$D36)*$I$2/(1+EXP($I$3*(COUNT($I$7:AN$7)+$I$4))),TREND($D36:$E36,$D$7:$E$7,AN$7))</f>
        <v>0</v>
      </c>
      <c r="AO36">
        <f>IF($F36="s-curve",$D36+($E36-$D36)*$I$2/(1+EXP($I$3*(COUNT($I$7:AO$7)+$I$4))),TREND($D36:$E36,$D$7:$E$7,AO$7))</f>
        <v>0</v>
      </c>
      <c r="AP36">
        <f>IF($F36="s-curve",$D36+($E36-$D36)*$I$2/(1+EXP($I$3*(COUNT($I$7:AP$7)+$I$4))),TREND($D36:$E36,$D$7:$E$7,AP$7))</f>
        <v>0</v>
      </c>
    </row>
    <row r="37" spans="1:42" ht="15.75" thickBot="1" x14ac:dyDescent="0.3">
      <c r="A37" s="32"/>
      <c r="B37" s="16"/>
      <c r="C37" s="16" t="s">
        <v>7</v>
      </c>
      <c r="D37" s="16">
        <v>1</v>
      </c>
      <c r="E37" s="16">
        <v>1</v>
      </c>
      <c r="F37" s="35" t="str">
        <f t="shared" si="0"/>
        <v>n/a</v>
      </c>
      <c r="H37" s="25"/>
      <c r="I37" s="14">
        <f t="shared" si="1"/>
        <v>1</v>
      </c>
      <c r="J37">
        <f>IF($F37="s-curve",$D37+($E37-$D37)*$I$2/(1+EXP($I$3*(COUNT($I$7:J$7)+$I$4))),TREND($D37:$E37,$D$7:$E$7,J$7))</f>
        <v>1</v>
      </c>
      <c r="K37">
        <f>IF($F37="s-curve",$D37+($E37-$D37)*$I$2/(1+EXP($I$3*(COUNT($I$7:K$7)+$I$4))),TREND($D37:$E37,$D$7:$E$7,K$7))</f>
        <v>1</v>
      </c>
      <c r="L37">
        <f>IF($F37="s-curve",$D37+($E37-$D37)*$I$2/(1+EXP($I$3*(COUNT($I$7:L$7)+$I$4))),TREND($D37:$E37,$D$7:$E$7,L$7))</f>
        <v>1</v>
      </c>
      <c r="M37">
        <f>IF($F37="s-curve",$D37+($E37-$D37)*$I$2/(1+EXP($I$3*(COUNT($I$7:M$7)+$I$4))),TREND($D37:$E37,$D$7:$E$7,M$7))</f>
        <v>1</v>
      </c>
      <c r="N37">
        <f>IF($F37="s-curve",$D37+($E37-$D37)*$I$2/(1+EXP($I$3*(COUNT($I$7:N$7)+$I$4))),TREND($D37:$E37,$D$7:$E$7,N$7))</f>
        <v>1</v>
      </c>
      <c r="O37">
        <f>IF($F37="s-curve",$D37+($E37-$D37)*$I$2/(1+EXP($I$3*(COUNT($I$7:O$7)+$I$4))),TREND($D37:$E37,$D$7:$E$7,O$7))</f>
        <v>1</v>
      </c>
      <c r="P37">
        <f>IF($F37="s-curve",$D37+($E37-$D37)*$I$2/(1+EXP($I$3*(COUNT($I$7:P$7)+$I$4))),TREND($D37:$E37,$D$7:$E$7,P$7))</f>
        <v>1</v>
      </c>
      <c r="Q37">
        <f>IF($F37="s-curve",$D37+($E37-$D37)*$I$2/(1+EXP($I$3*(COUNT($I$7:Q$7)+$I$4))),TREND($D37:$E37,$D$7:$E$7,Q$7))</f>
        <v>1</v>
      </c>
      <c r="R37">
        <f>IF($F37="s-curve",$D37+($E37-$D37)*$I$2/(1+EXP($I$3*(COUNT($I$7:R$7)+$I$4))),TREND($D37:$E37,$D$7:$E$7,R$7))</f>
        <v>1</v>
      </c>
      <c r="S37">
        <f>IF($F37="s-curve",$D37+($E37-$D37)*$I$2/(1+EXP($I$3*(COUNT($I$7:S$7)+$I$4))),TREND($D37:$E37,$D$7:$E$7,S$7))</f>
        <v>1</v>
      </c>
      <c r="T37">
        <f>IF($F37="s-curve",$D37+($E37-$D37)*$I$2/(1+EXP($I$3*(COUNT($I$7:T$7)+$I$4))),TREND($D37:$E37,$D$7:$E$7,T$7))</f>
        <v>1</v>
      </c>
      <c r="U37">
        <f>IF($F37="s-curve",$D37+($E37-$D37)*$I$2/(1+EXP($I$3*(COUNT($I$7:U$7)+$I$4))),TREND($D37:$E37,$D$7:$E$7,U$7))</f>
        <v>1</v>
      </c>
      <c r="V37">
        <f>IF($F37="s-curve",$D37+($E37-$D37)*$I$2/(1+EXP($I$3*(COUNT($I$7:V$7)+$I$4))),TREND($D37:$E37,$D$7:$E$7,V$7))</f>
        <v>1</v>
      </c>
      <c r="W37">
        <f>IF($F37="s-curve",$D37+($E37-$D37)*$I$2/(1+EXP($I$3*(COUNT($I$7:W$7)+$I$4))),TREND($D37:$E37,$D$7:$E$7,W$7))</f>
        <v>1</v>
      </c>
      <c r="X37">
        <f>IF($F37="s-curve",$D37+($E37-$D37)*$I$2/(1+EXP($I$3*(COUNT($I$7:X$7)+$I$4))),TREND($D37:$E37,$D$7:$E$7,X$7))</f>
        <v>1</v>
      </c>
      <c r="Y37">
        <f>IF($F37="s-curve",$D37+($E37-$D37)*$I$2/(1+EXP($I$3*(COUNT($I$7:Y$7)+$I$4))),TREND($D37:$E37,$D$7:$E$7,Y$7))</f>
        <v>1</v>
      </c>
      <c r="Z37">
        <f>IF($F37="s-curve",$D37+($E37-$D37)*$I$2/(1+EXP($I$3*(COUNT($I$7:Z$7)+$I$4))),TREND($D37:$E37,$D$7:$E$7,Z$7))</f>
        <v>1</v>
      </c>
      <c r="AA37">
        <f>IF($F37="s-curve",$D37+($E37-$D37)*$I$2/(1+EXP($I$3*(COUNT($I$7:AA$7)+$I$4))),TREND($D37:$E37,$D$7:$E$7,AA$7))</f>
        <v>1</v>
      </c>
      <c r="AB37">
        <f>IF($F37="s-curve",$D37+($E37-$D37)*$I$2/(1+EXP($I$3*(COUNT($I$7:AB$7)+$I$4))),TREND($D37:$E37,$D$7:$E$7,AB$7))</f>
        <v>1</v>
      </c>
      <c r="AC37">
        <f>IF($F37="s-curve",$D37+($E37-$D37)*$I$2/(1+EXP($I$3*(COUNT($I$7:AC$7)+$I$4))),TREND($D37:$E37,$D$7:$E$7,AC$7))</f>
        <v>1</v>
      </c>
      <c r="AD37">
        <f>IF($F37="s-curve",$D37+($E37-$D37)*$I$2/(1+EXP($I$3*(COUNT($I$7:AD$7)+$I$4))),TREND($D37:$E37,$D$7:$E$7,AD$7))</f>
        <v>1</v>
      </c>
      <c r="AE37">
        <f>IF($F37="s-curve",$D37+($E37-$D37)*$I$2/(1+EXP($I$3*(COUNT($I$7:AE$7)+$I$4))),TREND($D37:$E37,$D$7:$E$7,AE$7))</f>
        <v>1</v>
      </c>
      <c r="AF37">
        <f>IF($F37="s-curve",$D37+($E37-$D37)*$I$2/(1+EXP($I$3*(COUNT($I$7:AF$7)+$I$4))),TREND($D37:$E37,$D$7:$E$7,AF$7))</f>
        <v>1</v>
      </c>
      <c r="AG37">
        <f>IF($F37="s-curve",$D37+($E37-$D37)*$I$2/(1+EXP($I$3*(COUNT($I$7:AG$7)+$I$4))),TREND($D37:$E37,$D$7:$E$7,AG$7))</f>
        <v>1</v>
      </c>
      <c r="AH37">
        <f>IF($F37="s-curve",$D37+($E37-$D37)*$I$2/(1+EXP($I$3*(COUNT($I$7:AH$7)+$I$4))),TREND($D37:$E37,$D$7:$E$7,AH$7))</f>
        <v>1</v>
      </c>
      <c r="AI37">
        <f>IF($F37="s-curve",$D37+($E37-$D37)*$I$2/(1+EXP($I$3*(COUNT($I$7:AI$7)+$I$4))),TREND($D37:$E37,$D$7:$E$7,AI$7))</f>
        <v>1</v>
      </c>
      <c r="AJ37">
        <f>IF($F37="s-curve",$D37+($E37-$D37)*$I$2/(1+EXP($I$3*(COUNT($I$7:AJ$7)+$I$4))),TREND($D37:$E37,$D$7:$E$7,AJ$7))</f>
        <v>1</v>
      </c>
      <c r="AK37">
        <f>IF($F37="s-curve",$D37+($E37-$D37)*$I$2/(1+EXP($I$3*(COUNT($I$7:AK$7)+$I$4))),TREND($D37:$E37,$D$7:$E$7,AK$7))</f>
        <v>1</v>
      </c>
      <c r="AL37">
        <f>IF($F37="s-curve",$D37+($E37-$D37)*$I$2/(1+EXP($I$3*(COUNT($I$7:AL$7)+$I$4))),TREND($D37:$E37,$D$7:$E$7,AL$7))</f>
        <v>1</v>
      </c>
      <c r="AM37">
        <f>IF($F37="s-curve",$D37+($E37-$D37)*$I$2/(1+EXP($I$3*(COUNT($I$7:AM$7)+$I$4))),TREND($D37:$E37,$D$7:$E$7,AM$7))</f>
        <v>1</v>
      </c>
      <c r="AN37">
        <f>IF($F37="s-curve",$D37+($E37-$D37)*$I$2/(1+EXP($I$3*(COUNT($I$7:AN$7)+$I$4))),TREND($D37:$E37,$D$7:$E$7,AN$7))</f>
        <v>1</v>
      </c>
      <c r="AO37">
        <f>IF($F37="s-curve",$D37+($E37-$D37)*$I$2/(1+EXP($I$3*(COUNT($I$7:AO$7)+$I$4))),TREND($D37:$E37,$D$7:$E$7,AO$7))</f>
        <v>1</v>
      </c>
      <c r="AP37">
        <f>IF($F37="s-curve",$D37+($E37-$D37)*$I$2/(1+EXP($I$3*(COUNT($I$7:AP$7)+$I$4))),TREND($D37:$E37,$D$7:$E$7,AP$7))</f>
        <v>1</v>
      </c>
    </row>
    <row r="38" spans="1:42" x14ac:dyDescent="0.25">
      <c r="A38" s="32" t="s">
        <v>16</v>
      </c>
      <c r="B38" t="s">
        <v>20</v>
      </c>
      <c r="C38" t="s">
        <v>2</v>
      </c>
      <c r="D38">
        <v>0</v>
      </c>
      <c r="E38">
        <v>0</v>
      </c>
      <c r="F38" s="34" t="str">
        <f t="shared" si="0"/>
        <v>n/a</v>
      </c>
      <c r="H38" s="25"/>
      <c r="I38" s="14">
        <f t="shared" si="1"/>
        <v>0</v>
      </c>
      <c r="J38">
        <f>IF($F38="s-curve",$D38+($E38-$D38)*$I$2/(1+EXP($I$3*(COUNT($I$7:J$7)+$I$4))),TREND($D38:$E38,$D$7:$E$7,J$7))</f>
        <v>0</v>
      </c>
      <c r="K38">
        <f>IF($F38="s-curve",$D38+($E38-$D38)*$I$2/(1+EXP($I$3*(COUNT($I$7:K$7)+$I$4))),TREND($D38:$E38,$D$7:$E$7,K$7))</f>
        <v>0</v>
      </c>
      <c r="L38">
        <f>IF($F38="s-curve",$D38+($E38-$D38)*$I$2/(1+EXP($I$3*(COUNT($I$7:L$7)+$I$4))),TREND($D38:$E38,$D$7:$E$7,L$7))</f>
        <v>0</v>
      </c>
      <c r="M38">
        <f>IF($F38="s-curve",$D38+($E38-$D38)*$I$2/(1+EXP($I$3*(COUNT($I$7:M$7)+$I$4))),TREND($D38:$E38,$D$7:$E$7,M$7))</f>
        <v>0</v>
      </c>
      <c r="N38">
        <f>IF($F38="s-curve",$D38+($E38-$D38)*$I$2/(1+EXP($I$3*(COUNT($I$7:N$7)+$I$4))),TREND($D38:$E38,$D$7:$E$7,N$7))</f>
        <v>0</v>
      </c>
      <c r="O38">
        <f>IF($F38="s-curve",$D38+($E38-$D38)*$I$2/(1+EXP($I$3*(COUNT($I$7:O$7)+$I$4))),TREND($D38:$E38,$D$7:$E$7,O$7))</f>
        <v>0</v>
      </c>
      <c r="P38">
        <f>IF($F38="s-curve",$D38+($E38-$D38)*$I$2/(1+EXP($I$3*(COUNT($I$7:P$7)+$I$4))),TREND($D38:$E38,$D$7:$E$7,P$7))</f>
        <v>0</v>
      </c>
      <c r="Q38">
        <f>IF($F38="s-curve",$D38+($E38-$D38)*$I$2/(1+EXP($I$3*(COUNT($I$7:Q$7)+$I$4))),TREND($D38:$E38,$D$7:$E$7,Q$7))</f>
        <v>0</v>
      </c>
      <c r="R38">
        <f>IF($F38="s-curve",$D38+($E38-$D38)*$I$2/(1+EXP($I$3*(COUNT($I$7:R$7)+$I$4))),TREND($D38:$E38,$D$7:$E$7,R$7))</f>
        <v>0</v>
      </c>
      <c r="S38">
        <f>IF($F38="s-curve",$D38+($E38-$D38)*$I$2/(1+EXP($I$3*(COUNT($I$7:S$7)+$I$4))),TREND($D38:$E38,$D$7:$E$7,S$7))</f>
        <v>0</v>
      </c>
      <c r="T38">
        <f>IF($F38="s-curve",$D38+($E38-$D38)*$I$2/(1+EXP($I$3*(COUNT($I$7:T$7)+$I$4))),TREND($D38:$E38,$D$7:$E$7,T$7))</f>
        <v>0</v>
      </c>
      <c r="U38">
        <f>IF($F38="s-curve",$D38+($E38-$D38)*$I$2/(1+EXP($I$3*(COUNT($I$7:U$7)+$I$4))),TREND($D38:$E38,$D$7:$E$7,U$7))</f>
        <v>0</v>
      </c>
      <c r="V38">
        <f>IF($F38="s-curve",$D38+($E38-$D38)*$I$2/(1+EXP($I$3*(COUNT($I$7:V$7)+$I$4))),TREND($D38:$E38,$D$7:$E$7,V$7))</f>
        <v>0</v>
      </c>
      <c r="W38">
        <f>IF($F38="s-curve",$D38+($E38-$D38)*$I$2/(1+EXP($I$3*(COUNT($I$7:W$7)+$I$4))),TREND($D38:$E38,$D$7:$E$7,W$7))</f>
        <v>0</v>
      </c>
      <c r="X38">
        <f>IF($F38="s-curve",$D38+($E38-$D38)*$I$2/(1+EXP($I$3*(COUNT($I$7:X$7)+$I$4))),TREND($D38:$E38,$D$7:$E$7,X$7))</f>
        <v>0</v>
      </c>
      <c r="Y38">
        <f>IF($F38="s-curve",$D38+($E38-$D38)*$I$2/(1+EXP($I$3*(COUNT($I$7:Y$7)+$I$4))),TREND($D38:$E38,$D$7:$E$7,Y$7))</f>
        <v>0</v>
      </c>
      <c r="Z38">
        <f>IF($F38="s-curve",$D38+($E38-$D38)*$I$2/(1+EXP($I$3*(COUNT($I$7:Z$7)+$I$4))),TREND($D38:$E38,$D$7:$E$7,Z$7))</f>
        <v>0</v>
      </c>
      <c r="AA38">
        <f>IF($F38="s-curve",$D38+($E38-$D38)*$I$2/(1+EXP($I$3*(COUNT($I$7:AA$7)+$I$4))),TREND($D38:$E38,$D$7:$E$7,AA$7))</f>
        <v>0</v>
      </c>
      <c r="AB38">
        <f>IF($F38="s-curve",$D38+($E38-$D38)*$I$2/(1+EXP($I$3*(COUNT($I$7:AB$7)+$I$4))),TREND($D38:$E38,$D$7:$E$7,AB$7))</f>
        <v>0</v>
      </c>
      <c r="AC38">
        <f>IF($F38="s-curve",$D38+($E38-$D38)*$I$2/(1+EXP($I$3*(COUNT($I$7:AC$7)+$I$4))),TREND($D38:$E38,$D$7:$E$7,AC$7))</f>
        <v>0</v>
      </c>
      <c r="AD38">
        <f>IF($F38="s-curve",$D38+($E38-$D38)*$I$2/(1+EXP($I$3*(COUNT($I$7:AD$7)+$I$4))),TREND($D38:$E38,$D$7:$E$7,AD$7))</f>
        <v>0</v>
      </c>
      <c r="AE38">
        <f>IF($F38="s-curve",$D38+($E38-$D38)*$I$2/(1+EXP($I$3*(COUNT($I$7:AE$7)+$I$4))),TREND($D38:$E38,$D$7:$E$7,AE$7))</f>
        <v>0</v>
      </c>
      <c r="AF38">
        <f>IF($F38="s-curve",$D38+($E38-$D38)*$I$2/(1+EXP($I$3*(COUNT($I$7:AF$7)+$I$4))),TREND($D38:$E38,$D$7:$E$7,AF$7))</f>
        <v>0</v>
      </c>
      <c r="AG38">
        <f>IF($F38="s-curve",$D38+($E38-$D38)*$I$2/(1+EXP($I$3*(COUNT($I$7:AG$7)+$I$4))),TREND($D38:$E38,$D$7:$E$7,AG$7))</f>
        <v>0</v>
      </c>
      <c r="AH38">
        <f>IF($F38="s-curve",$D38+($E38-$D38)*$I$2/(1+EXP($I$3*(COUNT($I$7:AH$7)+$I$4))),TREND($D38:$E38,$D$7:$E$7,AH$7))</f>
        <v>0</v>
      </c>
      <c r="AI38">
        <f>IF($F38="s-curve",$D38+($E38-$D38)*$I$2/(1+EXP($I$3*(COUNT($I$7:AI$7)+$I$4))),TREND($D38:$E38,$D$7:$E$7,AI$7))</f>
        <v>0</v>
      </c>
      <c r="AJ38">
        <f>IF($F38="s-curve",$D38+($E38-$D38)*$I$2/(1+EXP($I$3*(COUNT($I$7:AJ$7)+$I$4))),TREND($D38:$E38,$D$7:$E$7,AJ$7))</f>
        <v>0</v>
      </c>
      <c r="AK38">
        <f>IF($F38="s-curve",$D38+($E38-$D38)*$I$2/(1+EXP($I$3*(COUNT($I$7:AK$7)+$I$4))),TREND($D38:$E38,$D$7:$E$7,AK$7))</f>
        <v>0</v>
      </c>
      <c r="AL38">
        <f>IF($F38="s-curve",$D38+($E38-$D38)*$I$2/(1+EXP($I$3*(COUNT($I$7:AL$7)+$I$4))),TREND($D38:$E38,$D$7:$E$7,AL$7))</f>
        <v>0</v>
      </c>
      <c r="AM38">
        <f>IF($F38="s-curve",$D38+($E38-$D38)*$I$2/(1+EXP($I$3*(COUNT($I$7:AM$7)+$I$4))),TREND($D38:$E38,$D$7:$E$7,AM$7))</f>
        <v>0</v>
      </c>
      <c r="AN38">
        <f>IF($F38="s-curve",$D38+($E38-$D38)*$I$2/(1+EXP($I$3*(COUNT($I$7:AN$7)+$I$4))),TREND($D38:$E38,$D$7:$E$7,AN$7))</f>
        <v>0</v>
      </c>
      <c r="AO38">
        <f>IF($F38="s-curve",$D38+($E38-$D38)*$I$2/(1+EXP($I$3*(COUNT($I$7:AO$7)+$I$4))),TREND($D38:$E38,$D$7:$E$7,AO$7))</f>
        <v>0</v>
      </c>
      <c r="AP38">
        <f>IF($F38="s-curve",$D38+($E38-$D38)*$I$2/(1+EXP($I$3*(COUNT($I$7:AP$7)+$I$4))),TREND($D38:$E38,$D$7:$E$7,AP$7))</f>
        <v>0</v>
      </c>
    </row>
    <row r="39" spans="1:42" x14ac:dyDescent="0.25">
      <c r="C39" t="s">
        <v>3</v>
      </c>
      <c r="D39">
        <v>0</v>
      </c>
      <c r="E39">
        <v>0</v>
      </c>
      <c r="F39" s="34" t="str">
        <f t="shared" si="0"/>
        <v>n/a</v>
      </c>
      <c r="H39" s="25"/>
      <c r="I39" s="14">
        <f t="shared" si="1"/>
        <v>0</v>
      </c>
      <c r="J39">
        <f>IF($F39="s-curve",$D39+($E39-$D39)*$I$2/(1+EXP($I$3*(COUNT($I$7:J$7)+$I$4))),TREND($D39:$E39,$D$7:$E$7,J$7))</f>
        <v>0</v>
      </c>
      <c r="K39">
        <f>IF($F39="s-curve",$D39+($E39-$D39)*$I$2/(1+EXP($I$3*(COUNT($I$7:K$7)+$I$4))),TREND($D39:$E39,$D$7:$E$7,K$7))</f>
        <v>0</v>
      </c>
      <c r="L39">
        <f>IF($F39="s-curve",$D39+($E39-$D39)*$I$2/(1+EXP($I$3*(COUNT($I$7:L$7)+$I$4))),TREND($D39:$E39,$D$7:$E$7,L$7))</f>
        <v>0</v>
      </c>
      <c r="M39">
        <f>IF($F39="s-curve",$D39+($E39-$D39)*$I$2/(1+EXP($I$3*(COUNT($I$7:M$7)+$I$4))),TREND($D39:$E39,$D$7:$E$7,M$7))</f>
        <v>0</v>
      </c>
      <c r="N39">
        <f>IF($F39="s-curve",$D39+($E39-$D39)*$I$2/(1+EXP($I$3*(COUNT($I$7:N$7)+$I$4))),TREND($D39:$E39,$D$7:$E$7,N$7))</f>
        <v>0</v>
      </c>
      <c r="O39">
        <f>IF($F39="s-curve",$D39+($E39-$D39)*$I$2/(1+EXP($I$3*(COUNT($I$7:O$7)+$I$4))),TREND($D39:$E39,$D$7:$E$7,O$7))</f>
        <v>0</v>
      </c>
      <c r="P39">
        <f>IF($F39="s-curve",$D39+($E39-$D39)*$I$2/(1+EXP($I$3*(COUNT($I$7:P$7)+$I$4))),TREND($D39:$E39,$D$7:$E$7,P$7))</f>
        <v>0</v>
      </c>
      <c r="Q39">
        <f>IF($F39="s-curve",$D39+($E39-$D39)*$I$2/(1+EXP($I$3*(COUNT($I$7:Q$7)+$I$4))),TREND($D39:$E39,$D$7:$E$7,Q$7))</f>
        <v>0</v>
      </c>
      <c r="R39">
        <f>IF($F39="s-curve",$D39+($E39-$D39)*$I$2/(1+EXP($I$3*(COUNT($I$7:R$7)+$I$4))),TREND($D39:$E39,$D$7:$E$7,R$7))</f>
        <v>0</v>
      </c>
      <c r="S39">
        <f>IF($F39="s-curve",$D39+($E39-$D39)*$I$2/(1+EXP($I$3*(COUNT($I$7:S$7)+$I$4))),TREND($D39:$E39,$D$7:$E$7,S$7))</f>
        <v>0</v>
      </c>
      <c r="T39">
        <f>IF($F39="s-curve",$D39+($E39-$D39)*$I$2/(1+EXP($I$3*(COUNT($I$7:T$7)+$I$4))),TREND($D39:$E39,$D$7:$E$7,T$7))</f>
        <v>0</v>
      </c>
      <c r="U39">
        <f>IF($F39="s-curve",$D39+($E39-$D39)*$I$2/(1+EXP($I$3*(COUNT($I$7:U$7)+$I$4))),TREND($D39:$E39,$D$7:$E$7,U$7))</f>
        <v>0</v>
      </c>
      <c r="V39">
        <f>IF($F39="s-curve",$D39+($E39-$D39)*$I$2/(1+EXP($I$3*(COUNT($I$7:V$7)+$I$4))),TREND($D39:$E39,$D$7:$E$7,V$7))</f>
        <v>0</v>
      </c>
      <c r="W39">
        <f>IF($F39="s-curve",$D39+($E39-$D39)*$I$2/(1+EXP($I$3*(COUNT($I$7:W$7)+$I$4))),TREND($D39:$E39,$D$7:$E$7,W$7))</f>
        <v>0</v>
      </c>
      <c r="X39">
        <f>IF($F39="s-curve",$D39+($E39-$D39)*$I$2/(1+EXP($I$3*(COUNT($I$7:X$7)+$I$4))),TREND($D39:$E39,$D$7:$E$7,X$7))</f>
        <v>0</v>
      </c>
      <c r="Y39">
        <f>IF($F39="s-curve",$D39+($E39-$D39)*$I$2/(1+EXP($I$3*(COUNT($I$7:Y$7)+$I$4))),TREND($D39:$E39,$D$7:$E$7,Y$7))</f>
        <v>0</v>
      </c>
      <c r="Z39">
        <f>IF($F39="s-curve",$D39+($E39-$D39)*$I$2/(1+EXP($I$3*(COUNT($I$7:Z$7)+$I$4))),TREND($D39:$E39,$D$7:$E$7,Z$7))</f>
        <v>0</v>
      </c>
      <c r="AA39">
        <f>IF($F39="s-curve",$D39+($E39-$D39)*$I$2/(1+EXP($I$3*(COUNT($I$7:AA$7)+$I$4))),TREND($D39:$E39,$D$7:$E$7,AA$7))</f>
        <v>0</v>
      </c>
      <c r="AB39">
        <f>IF($F39="s-curve",$D39+($E39-$D39)*$I$2/(1+EXP($I$3*(COUNT($I$7:AB$7)+$I$4))),TREND($D39:$E39,$D$7:$E$7,AB$7))</f>
        <v>0</v>
      </c>
      <c r="AC39">
        <f>IF($F39="s-curve",$D39+($E39-$D39)*$I$2/(1+EXP($I$3*(COUNT($I$7:AC$7)+$I$4))),TREND($D39:$E39,$D$7:$E$7,AC$7))</f>
        <v>0</v>
      </c>
      <c r="AD39">
        <f>IF($F39="s-curve",$D39+($E39-$D39)*$I$2/(1+EXP($I$3*(COUNT($I$7:AD$7)+$I$4))),TREND($D39:$E39,$D$7:$E$7,AD$7))</f>
        <v>0</v>
      </c>
      <c r="AE39">
        <f>IF($F39="s-curve",$D39+($E39-$D39)*$I$2/(1+EXP($I$3*(COUNT($I$7:AE$7)+$I$4))),TREND($D39:$E39,$D$7:$E$7,AE$7))</f>
        <v>0</v>
      </c>
      <c r="AF39">
        <f>IF($F39="s-curve",$D39+($E39-$D39)*$I$2/(1+EXP($I$3*(COUNT($I$7:AF$7)+$I$4))),TREND($D39:$E39,$D$7:$E$7,AF$7))</f>
        <v>0</v>
      </c>
      <c r="AG39">
        <f>IF($F39="s-curve",$D39+($E39-$D39)*$I$2/(1+EXP($I$3*(COUNT($I$7:AG$7)+$I$4))),TREND($D39:$E39,$D$7:$E$7,AG$7))</f>
        <v>0</v>
      </c>
      <c r="AH39">
        <f>IF($F39="s-curve",$D39+($E39-$D39)*$I$2/(1+EXP($I$3*(COUNT($I$7:AH$7)+$I$4))),TREND($D39:$E39,$D$7:$E$7,AH$7))</f>
        <v>0</v>
      </c>
      <c r="AI39">
        <f>IF($F39="s-curve",$D39+($E39-$D39)*$I$2/(1+EXP($I$3*(COUNT($I$7:AI$7)+$I$4))),TREND($D39:$E39,$D$7:$E$7,AI$7))</f>
        <v>0</v>
      </c>
      <c r="AJ39">
        <f>IF($F39="s-curve",$D39+($E39-$D39)*$I$2/(1+EXP($I$3*(COUNT($I$7:AJ$7)+$I$4))),TREND($D39:$E39,$D$7:$E$7,AJ$7))</f>
        <v>0</v>
      </c>
      <c r="AK39">
        <f>IF($F39="s-curve",$D39+($E39-$D39)*$I$2/(1+EXP($I$3*(COUNT($I$7:AK$7)+$I$4))),TREND($D39:$E39,$D$7:$E$7,AK$7))</f>
        <v>0</v>
      </c>
      <c r="AL39">
        <f>IF($F39="s-curve",$D39+($E39-$D39)*$I$2/(1+EXP($I$3*(COUNT($I$7:AL$7)+$I$4))),TREND($D39:$E39,$D$7:$E$7,AL$7))</f>
        <v>0</v>
      </c>
      <c r="AM39">
        <f>IF($F39="s-curve",$D39+($E39-$D39)*$I$2/(1+EXP($I$3*(COUNT($I$7:AM$7)+$I$4))),TREND($D39:$E39,$D$7:$E$7,AM$7))</f>
        <v>0</v>
      </c>
      <c r="AN39">
        <f>IF($F39="s-curve",$D39+($E39-$D39)*$I$2/(1+EXP($I$3*(COUNT($I$7:AN$7)+$I$4))),TREND($D39:$E39,$D$7:$E$7,AN$7))</f>
        <v>0</v>
      </c>
      <c r="AO39">
        <f>IF($F39="s-curve",$D39+($E39-$D39)*$I$2/(1+EXP($I$3*(COUNT($I$7:AO$7)+$I$4))),TREND($D39:$E39,$D$7:$E$7,AO$7))</f>
        <v>0</v>
      </c>
      <c r="AP39">
        <f>IF($F39="s-curve",$D39+($E39-$D39)*$I$2/(1+EXP($I$3*(COUNT($I$7:AP$7)+$I$4))),TREND($D39:$E39,$D$7:$E$7,AP$7))</f>
        <v>0</v>
      </c>
    </row>
    <row r="40" spans="1:42" x14ac:dyDescent="0.25">
      <c r="C40" t="s">
        <v>4</v>
      </c>
      <c r="D40">
        <v>0</v>
      </c>
      <c r="E40">
        <v>0</v>
      </c>
      <c r="F40" s="34" t="str">
        <f t="shared" si="0"/>
        <v>n/a</v>
      </c>
      <c r="H40" s="25"/>
      <c r="I40" s="14">
        <f t="shared" si="1"/>
        <v>0</v>
      </c>
      <c r="J40">
        <f>IF($F40="s-curve",$D40+($E40-$D40)*$I$2/(1+EXP($I$3*(COUNT($I$7:J$7)+$I$4))),TREND($D40:$E40,$D$7:$E$7,J$7))</f>
        <v>0</v>
      </c>
      <c r="K40">
        <f>IF($F40="s-curve",$D40+($E40-$D40)*$I$2/(1+EXP($I$3*(COUNT($I$7:K$7)+$I$4))),TREND($D40:$E40,$D$7:$E$7,K$7))</f>
        <v>0</v>
      </c>
      <c r="L40">
        <f>IF($F40="s-curve",$D40+($E40-$D40)*$I$2/(1+EXP($I$3*(COUNT($I$7:L$7)+$I$4))),TREND($D40:$E40,$D$7:$E$7,L$7))</f>
        <v>0</v>
      </c>
      <c r="M40">
        <f>IF($F40="s-curve",$D40+($E40-$D40)*$I$2/(1+EXP($I$3*(COUNT($I$7:M$7)+$I$4))),TREND($D40:$E40,$D$7:$E$7,M$7))</f>
        <v>0</v>
      </c>
      <c r="N40">
        <f>IF($F40="s-curve",$D40+($E40-$D40)*$I$2/(1+EXP($I$3*(COUNT($I$7:N$7)+$I$4))),TREND($D40:$E40,$D$7:$E$7,N$7))</f>
        <v>0</v>
      </c>
      <c r="O40">
        <f>IF($F40="s-curve",$D40+($E40-$D40)*$I$2/(1+EXP($I$3*(COUNT($I$7:O$7)+$I$4))),TREND($D40:$E40,$D$7:$E$7,O$7))</f>
        <v>0</v>
      </c>
      <c r="P40">
        <f>IF($F40="s-curve",$D40+($E40-$D40)*$I$2/(1+EXP($I$3*(COUNT($I$7:P$7)+$I$4))),TREND($D40:$E40,$D$7:$E$7,P$7))</f>
        <v>0</v>
      </c>
      <c r="Q40">
        <f>IF($F40="s-curve",$D40+($E40-$D40)*$I$2/(1+EXP($I$3*(COUNT($I$7:Q$7)+$I$4))),TREND($D40:$E40,$D$7:$E$7,Q$7))</f>
        <v>0</v>
      </c>
      <c r="R40">
        <f>IF($F40="s-curve",$D40+($E40-$D40)*$I$2/(1+EXP($I$3*(COUNT($I$7:R$7)+$I$4))),TREND($D40:$E40,$D$7:$E$7,R$7))</f>
        <v>0</v>
      </c>
      <c r="S40">
        <f>IF($F40="s-curve",$D40+($E40-$D40)*$I$2/(1+EXP($I$3*(COUNT($I$7:S$7)+$I$4))),TREND($D40:$E40,$D$7:$E$7,S$7))</f>
        <v>0</v>
      </c>
      <c r="T40">
        <f>IF($F40="s-curve",$D40+($E40-$D40)*$I$2/(1+EXP($I$3*(COUNT($I$7:T$7)+$I$4))),TREND($D40:$E40,$D$7:$E$7,T$7))</f>
        <v>0</v>
      </c>
      <c r="U40">
        <f>IF($F40="s-curve",$D40+($E40-$D40)*$I$2/(1+EXP($I$3*(COUNT($I$7:U$7)+$I$4))),TREND($D40:$E40,$D$7:$E$7,U$7))</f>
        <v>0</v>
      </c>
      <c r="V40">
        <f>IF($F40="s-curve",$D40+($E40-$D40)*$I$2/(1+EXP($I$3*(COUNT($I$7:V$7)+$I$4))),TREND($D40:$E40,$D$7:$E$7,V$7))</f>
        <v>0</v>
      </c>
      <c r="W40">
        <f>IF($F40="s-curve",$D40+($E40-$D40)*$I$2/(1+EXP($I$3*(COUNT($I$7:W$7)+$I$4))),TREND($D40:$E40,$D$7:$E$7,W$7))</f>
        <v>0</v>
      </c>
      <c r="X40">
        <f>IF($F40="s-curve",$D40+($E40-$D40)*$I$2/(1+EXP($I$3*(COUNT($I$7:X$7)+$I$4))),TREND($D40:$E40,$D$7:$E$7,X$7))</f>
        <v>0</v>
      </c>
      <c r="Y40">
        <f>IF($F40="s-curve",$D40+($E40-$D40)*$I$2/(1+EXP($I$3*(COUNT($I$7:Y$7)+$I$4))),TREND($D40:$E40,$D$7:$E$7,Y$7))</f>
        <v>0</v>
      </c>
      <c r="Z40">
        <f>IF($F40="s-curve",$D40+($E40-$D40)*$I$2/(1+EXP($I$3*(COUNT($I$7:Z$7)+$I$4))),TREND($D40:$E40,$D$7:$E$7,Z$7))</f>
        <v>0</v>
      </c>
      <c r="AA40">
        <f>IF($F40="s-curve",$D40+($E40-$D40)*$I$2/(1+EXP($I$3*(COUNT($I$7:AA$7)+$I$4))),TREND($D40:$E40,$D$7:$E$7,AA$7))</f>
        <v>0</v>
      </c>
      <c r="AB40">
        <f>IF($F40="s-curve",$D40+($E40-$D40)*$I$2/(1+EXP($I$3*(COUNT($I$7:AB$7)+$I$4))),TREND($D40:$E40,$D$7:$E$7,AB$7))</f>
        <v>0</v>
      </c>
      <c r="AC40">
        <f>IF($F40="s-curve",$D40+($E40-$D40)*$I$2/(1+EXP($I$3*(COUNT($I$7:AC$7)+$I$4))),TREND($D40:$E40,$D$7:$E$7,AC$7))</f>
        <v>0</v>
      </c>
      <c r="AD40">
        <f>IF($F40="s-curve",$D40+($E40-$D40)*$I$2/(1+EXP($I$3*(COUNT($I$7:AD$7)+$I$4))),TREND($D40:$E40,$D$7:$E$7,AD$7))</f>
        <v>0</v>
      </c>
      <c r="AE40">
        <f>IF($F40="s-curve",$D40+($E40-$D40)*$I$2/(1+EXP($I$3*(COUNT($I$7:AE$7)+$I$4))),TREND($D40:$E40,$D$7:$E$7,AE$7))</f>
        <v>0</v>
      </c>
      <c r="AF40">
        <f>IF($F40="s-curve",$D40+($E40-$D40)*$I$2/(1+EXP($I$3*(COUNT($I$7:AF$7)+$I$4))),TREND($D40:$E40,$D$7:$E$7,AF$7))</f>
        <v>0</v>
      </c>
      <c r="AG40">
        <f>IF($F40="s-curve",$D40+($E40-$D40)*$I$2/(1+EXP($I$3*(COUNT($I$7:AG$7)+$I$4))),TREND($D40:$E40,$D$7:$E$7,AG$7))</f>
        <v>0</v>
      </c>
      <c r="AH40">
        <f>IF($F40="s-curve",$D40+($E40-$D40)*$I$2/(1+EXP($I$3*(COUNT($I$7:AH$7)+$I$4))),TREND($D40:$E40,$D$7:$E$7,AH$7))</f>
        <v>0</v>
      </c>
      <c r="AI40">
        <f>IF($F40="s-curve",$D40+($E40-$D40)*$I$2/(1+EXP($I$3*(COUNT($I$7:AI$7)+$I$4))),TREND($D40:$E40,$D$7:$E$7,AI$7))</f>
        <v>0</v>
      </c>
      <c r="AJ40">
        <f>IF($F40="s-curve",$D40+($E40-$D40)*$I$2/(1+EXP($I$3*(COUNT($I$7:AJ$7)+$I$4))),TREND($D40:$E40,$D$7:$E$7,AJ$7))</f>
        <v>0</v>
      </c>
      <c r="AK40">
        <f>IF($F40="s-curve",$D40+($E40-$D40)*$I$2/(1+EXP($I$3*(COUNT($I$7:AK$7)+$I$4))),TREND($D40:$E40,$D$7:$E$7,AK$7))</f>
        <v>0</v>
      </c>
      <c r="AL40">
        <f>IF($F40="s-curve",$D40+($E40-$D40)*$I$2/(1+EXP($I$3*(COUNT($I$7:AL$7)+$I$4))),TREND($D40:$E40,$D$7:$E$7,AL$7))</f>
        <v>0</v>
      </c>
      <c r="AM40">
        <f>IF($F40="s-curve",$D40+($E40-$D40)*$I$2/(1+EXP($I$3*(COUNT($I$7:AM$7)+$I$4))),TREND($D40:$E40,$D$7:$E$7,AM$7))</f>
        <v>0</v>
      </c>
      <c r="AN40">
        <f>IF($F40="s-curve",$D40+($E40-$D40)*$I$2/(1+EXP($I$3*(COUNT($I$7:AN$7)+$I$4))),TREND($D40:$E40,$D$7:$E$7,AN$7))</f>
        <v>0</v>
      </c>
      <c r="AO40">
        <f>IF($F40="s-curve",$D40+($E40-$D40)*$I$2/(1+EXP($I$3*(COUNT($I$7:AO$7)+$I$4))),TREND($D40:$E40,$D$7:$E$7,AO$7))</f>
        <v>0</v>
      </c>
      <c r="AP40">
        <f>IF($F40="s-curve",$D40+($E40-$D40)*$I$2/(1+EXP($I$3*(COUNT($I$7:AP$7)+$I$4))),TREND($D40:$E40,$D$7:$E$7,AP$7))</f>
        <v>0</v>
      </c>
    </row>
    <row r="41" spans="1:42" x14ac:dyDescent="0.25">
      <c r="C41" t="s">
        <v>5</v>
      </c>
      <c r="D41">
        <v>0</v>
      </c>
      <c r="E41">
        <v>0</v>
      </c>
      <c r="F41" s="34" t="str">
        <f t="shared" si="0"/>
        <v>n/a</v>
      </c>
      <c r="H41" s="25"/>
      <c r="I41" s="14">
        <f t="shared" si="1"/>
        <v>0</v>
      </c>
      <c r="J41">
        <f>IF($F41="s-curve",$D41+($E41-$D41)*$I$2/(1+EXP($I$3*(COUNT($I$7:J$7)+$I$4))),TREND($D41:$E41,$D$7:$E$7,J$7))</f>
        <v>0</v>
      </c>
      <c r="K41">
        <f>IF($F41="s-curve",$D41+($E41-$D41)*$I$2/(1+EXP($I$3*(COUNT($I$7:K$7)+$I$4))),TREND($D41:$E41,$D$7:$E$7,K$7))</f>
        <v>0</v>
      </c>
      <c r="L41">
        <f>IF($F41="s-curve",$D41+($E41-$D41)*$I$2/(1+EXP($I$3*(COUNT($I$7:L$7)+$I$4))),TREND($D41:$E41,$D$7:$E$7,L$7))</f>
        <v>0</v>
      </c>
      <c r="M41">
        <f>IF($F41="s-curve",$D41+($E41-$D41)*$I$2/(1+EXP($I$3*(COUNT($I$7:M$7)+$I$4))),TREND($D41:$E41,$D$7:$E$7,M$7))</f>
        <v>0</v>
      </c>
      <c r="N41">
        <f>IF($F41="s-curve",$D41+($E41-$D41)*$I$2/(1+EXP($I$3*(COUNT($I$7:N$7)+$I$4))),TREND($D41:$E41,$D$7:$E$7,N$7))</f>
        <v>0</v>
      </c>
      <c r="O41">
        <f>IF($F41="s-curve",$D41+($E41-$D41)*$I$2/(1+EXP($I$3*(COUNT($I$7:O$7)+$I$4))),TREND($D41:$E41,$D$7:$E$7,O$7))</f>
        <v>0</v>
      </c>
      <c r="P41">
        <f>IF($F41="s-curve",$D41+($E41-$D41)*$I$2/(1+EXP($I$3*(COUNT($I$7:P$7)+$I$4))),TREND($D41:$E41,$D$7:$E$7,P$7))</f>
        <v>0</v>
      </c>
      <c r="Q41">
        <f>IF($F41="s-curve",$D41+($E41-$D41)*$I$2/(1+EXP($I$3*(COUNT($I$7:Q$7)+$I$4))),TREND($D41:$E41,$D$7:$E$7,Q$7))</f>
        <v>0</v>
      </c>
      <c r="R41">
        <f>IF($F41="s-curve",$D41+($E41-$D41)*$I$2/(1+EXP($I$3*(COUNT($I$7:R$7)+$I$4))),TREND($D41:$E41,$D$7:$E$7,R$7))</f>
        <v>0</v>
      </c>
      <c r="S41">
        <f>IF($F41="s-curve",$D41+($E41-$D41)*$I$2/(1+EXP($I$3*(COUNT($I$7:S$7)+$I$4))),TREND($D41:$E41,$D$7:$E$7,S$7))</f>
        <v>0</v>
      </c>
      <c r="T41">
        <f>IF($F41="s-curve",$D41+($E41-$D41)*$I$2/(1+EXP($I$3*(COUNT($I$7:T$7)+$I$4))),TREND($D41:$E41,$D$7:$E$7,T$7))</f>
        <v>0</v>
      </c>
      <c r="U41">
        <f>IF($F41="s-curve",$D41+($E41-$D41)*$I$2/(1+EXP($I$3*(COUNT($I$7:U$7)+$I$4))),TREND($D41:$E41,$D$7:$E$7,U$7))</f>
        <v>0</v>
      </c>
      <c r="V41">
        <f>IF($F41="s-curve",$D41+($E41-$D41)*$I$2/(1+EXP($I$3*(COUNT($I$7:V$7)+$I$4))),TREND($D41:$E41,$D$7:$E$7,V$7))</f>
        <v>0</v>
      </c>
      <c r="W41">
        <f>IF($F41="s-curve",$D41+($E41-$D41)*$I$2/(1+EXP($I$3*(COUNT($I$7:W$7)+$I$4))),TREND($D41:$E41,$D$7:$E$7,W$7))</f>
        <v>0</v>
      </c>
      <c r="X41">
        <f>IF($F41="s-curve",$D41+($E41-$D41)*$I$2/(1+EXP($I$3*(COUNT($I$7:X$7)+$I$4))),TREND($D41:$E41,$D$7:$E$7,X$7))</f>
        <v>0</v>
      </c>
      <c r="Y41">
        <f>IF($F41="s-curve",$D41+($E41-$D41)*$I$2/(1+EXP($I$3*(COUNT($I$7:Y$7)+$I$4))),TREND($D41:$E41,$D$7:$E$7,Y$7))</f>
        <v>0</v>
      </c>
      <c r="Z41">
        <f>IF($F41="s-curve",$D41+($E41-$D41)*$I$2/(1+EXP($I$3*(COUNT($I$7:Z$7)+$I$4))),TREND($D41:$E41,$D$7:$E$7,Z$7))</f>
        <v>0</v>
      </c>
      <c r="AA41">
        <f>IF($F41="s-curve",$D41+($E41-$D41)*$I$2/(1+EXP($I$3*(COUNT($I$7:AA$7)+$I$4))),TREND($D41:$E41,$D$7:$E$7,AA$7))</f>
        <v>0</v>
      </c>
      <c r="AB41">
        <f>IF($F41="s-curve",$D41+($E41-$D41)*$I$2/(1+EXP($I$3*(COUNT($I$7:AB$7)+$I$4))),TREND($D41:$E41,$D$7:$E$7,AB$7))</f>
        <v>0</v>
      </c>
      <c r="AC41">
        <f>IF($F41="s-curve",$D41+($E41-$D41)*$I$2/(1+EXP($I$3*(COUNT($I$7:AC$7)+$I$4))),TREND($D41:$E41,$D$7:$E$7,AC$7))</f>
        <v>0</v>
      </c>
      <c r="AD41">
        <f>IF($F41="s-curve",$D41+($E41-$D41)*$I$2/(1+EXP($I$3*(COUNT($I$7:AD$7)+$I$4))),TREND($D41:$E41,$D$7:$E$7,AD$7))</f>
        <v>0</v>
      </c>
      <c r="AE41">
        <f>IF($F41="s-curve",$D41+($E41-$D41)*$I$2/(1+EXP($I$3*(COUNT($I$7:AE$7)+$I$4))),TREND($D41:$E41,$D$7:$E$7,AE$7))</f>
        <v>0</v>
      </c>
      <c r="AF41">
        <f>IF($F41="s-curve",$D41+($E41-$D41)*$I$2/(1+EXP($I$3*(COUNT($I$7:AF$7)+$I$4))),TREND($D41:$E41,$D$7:$E$7,AF$7))</f>
        <v>0</v>
      </c>
      <c r="AG41">
        <f>IF($F41="s-curve",$D41+($E41-$D41)*$I$2/(1+EXP($I$3*(COUNT($I$7:AG$7)+$I$4))),TREND($D41:$E41,$D$7:$E$7,AG$7))</f>
        <v>0</v>
      </c>
      <c r="AH41">
        <f>IF($F41="s-curve",$D41+($E41-$D41)*$I$2/(1+EXP($I$3*(COUNT($I$7:AH$7)+$I$4))),TREND($D41:$E41,$D$7:$E$7,AH$7))</f>
        <v>0</v>
      </c>
      <c r="AI41">
        <f>IF($F41="s-curve",$D41+($E41-$D41)*$I$2/(1+EXP($I$3*(COUNT($I$7:AI$7)+$I$4))),TREND($D41:$E41,$D$7:$E$7,AI$7))</f>
        <v>0</v>
      </c>
      <c r="AJ41">
        <f>IF($F41="s-curve",$D41+($E41-$D41)*$I$2/(1+EXP($I$3*(COUNT($I$7:AJ$7)+$I$4))),TREND($D41:$E41,$D$7:$E$7,AJ$7))</f>
        <v>0</v>
      </c>
      <c r="AK41">
        <f>IF($F41="s-curve",$D41+($E41-$D41)*$I$2/(1+EXP($I$3*(COUNT($I$7:AK$7)+$I$4))),TREND($D41:$E41,$D$7:$E$7,AK$7))</f>
        <v>0</v>
      </c>
      <c r="AL41">
        <f>IF($F41="s-curve",$D41+($E41-$D41)*$I$2/(1+EXP($I$3*(COUNT($I$7:AL$7)+$I$4))),TREND($D41:$E41,$D$7:$E$7,AL$7))</f>
        <v>0</v>
      </c>
      <c r="AM41">
        <f>IF($F41="s-curve",$D41+($E41-$D41)*$I$2/(1+EXP($I$3*(COUNT($I$7:AM$7)+$I$4))),TREND($D41:$E41,$D$7:$E$7,AM$7))</f>
        <v>0</v>
      </c>
      <c r="AN41">
        <f>IF($F41="s-curve",$D41+($E41-$D41)*$I$2/(1+EXP($I$3*(COUNT($I$7:AN$7)+$I$4))),TREND($D41:$E41,$D$7:$E$7,AN$7))</f>
        <v>0</v>
      </c>
      <c r="AO41">
        <f>IF($F41="s-curve",$D41+($E41-$D41)*$I$2/(1+EXP($I$3*(COUNT($I$7:AO$7)+$I$4))),TREND($D41:$E41,$D$7:$E$7,AO$7))</f>
        <v>0</v>
      </c>
      <c r="AP41">
        <f>IF($F41="s-curve",$D41+($E41-$D41)*$I$2/(1+EXP($I$3*(COUNT($I$7:AP$7)+$I$4))),TREND($D41:$E41,$D$7:$E$7,AP$7))</f>
        <v>0</v>
      </c>
    </row>
    <row r="42" spans="1:42" x14ac:dyDescent="0.25">
      <c r="C42" t="s">
        <v>6</v>
      </c>
      <c r="D42">
        <v>0</v>
      </c>
      <c r="E42">
        <v>0</v>
      </c>
      <c r="F42" s="34" t="str">
        <f t="shared" si="0"/>
        <v>n/a</v>
      </c>
      <c r="H42" s="25"/>
      <c r="I42" s="14">
        <f t="shared" si="1"/>
        <v>0</v>
      </c>
      <c r="J42">
        <f>IF($F42="s-curve",$D42+($E42-$D42)*$I$2/(1+EXP($I$3*(COUNT($I$7:J$7)+$I$4))),TREND($D42:$E42,$D$7:$E$7,J$7))</f>
        <v>0</v>
      </c>
      <c r="K42">
        <f>IF($F42="s-curve",$D42+($E42-$D42)*$I$2/(1+EXP($I$3*(COUNT($I$7:K$7)+$I$4))),TREND($D42:$E42,$D$7:$E$7,K$7))</f>
        <v>0</v>
      </c>
      <c r="L42">
        <f>IF($F42="s-curve",$D42+($E42-$D42)*$I$2/(1+EXP($I$3*(COUNT($I$7:L$7)+$I$4))),TREND($D42:$E42,$D$7:$E$7,L$7))</f>
        <v>0</v>
      </c>
      <c r="M42">
        <f>IF($F42="s-curve",$D42+($E42-$D42)*$I$2/(1+EXP($I$3*(COUNT($I$7:M$7)+$I$4))),TREND($D42:$E42,$D$7:$E$7,M$7))</f>
        <v>0</v>
      </c>
      <c r="N42">
        <f>IF($F42="s-curve",$D42+($E42-$D42)*$I$2/(1+EXP($I$3*(COUNT($I$7:N$7)+$I$4))),TREND($D42:$E42,$D$7:$E$7,N$7))</f>
        <v>0</v>
      </c>
      <c r="O42">
        <f>IF($F42="s-curve",$D42+($E42-$D42)*$I$2/(1+EXP($I$3*(COUNT($I$7:O$7)+$I$4))),TREND($D42:$E42,$D$7:$E$7,O$7))</f>
        <v>0</v>
      </c>
      <c r="P42">
        <f>IF($F42="s-curve",$D42+($E42-$D42)*$I$2/(1+EXP($I$3*(COUNT($I$7:P$7)+$I$4))),TREND($D42:$E42,$D$7:$E$7,P$7))</f>
        <v>0</v>
      </c>
      <c r="Q42">
        <f>IF($F42="s-curve",$D42+($E42-$D42)*$I$2/(1+EXP($I$3*(COUNT($I$7:Q$7)+$I$4))),TREND($D42:$E42,$D$7:$E$7,Q$7))</f>
        <v>0</v>
      </c>
      <c r="R42">
        <f>IF($F42="s-curve",$D42+($E42-$D42)*$I$2/(1+EXP($I$3*(COUNT($I$7:R$7)+$I$4))),TREND($D42:$E42,$D$7:$E$7,R$7))</f>
        <v>0</v>
      </c>
      <c r="S42">
        <f>IF($F42="s-curve",$D42+($E42-$D42)*$I$2/(1+EXP($I$3*(COUNT($I$7:S$7)+$I$4))),TREND($D42:$E42,$D$7:$E$7,S$7))</f>
        <v>0</v>
      </c>
      <c r="T42">
        <f>IF($F42="s-curve",$D42+($E42-$D42)*$I$2/(1+EXP($I$3*(COUNT($I$7:T$7)+$I$4))),TREND($D42:$E42,$D$7:$E$7,T$7))</f>
        <v>0</v>
      </c>
      <c r="U42">
        <f>IF($F42="s-curve",$D42+($E42-$D42)*$I$2/(1+EXP($I$3*(COUNT($I$7:U$7)+$I$4))),TREND($D42:$E42,$D$7:$E$7,U$7))</f>
        <v>0</v>
      </c>
      <c r="V42">
        <f>IF($F42="s-curve",$D42+($E42-$D42)*$I$2/(1+EXP($I$3*(COUNT($I$7:V$7)+$I$4))),TREND($D42:$E42,$D$7:$E$7,V$7))</f>
        <v>0</v>
      </c>
      <c r="W42">
        <f>IF($F42="s-curve",$D42+($E42-$D42)*$I$2/(1+EXP($I$3*(COUNT($I$7:W$7)+$I$4))),TREND($D42:$E42,$D$7:$E$7,W$7))</f>
        <v>0</v>
      </c>
      <c r="X42">
        <f>IF($F42="s-curve",$D42+($E42-$D42)*$I$2/(1+EXP($I$3*(COUNT($I$7:X$7)+$I$4))),TREND($D42:$E42,$D$7:$E$7,X$7))</f>
        <v>0</v>
      </c>
      <c r="Y42">
        <f>IF($F42="s-curve",$D42+($E42-$D42)*$I$2/(1+EXP($I$3*(COUNT($I$7:Y$7)+$I$4))),TREND($D42:$E42,$D$7:$E$7,Y$7))</f>
        <v>0</v>
      </c>
      <c r="Z42">
        <f>IF($F42="s-curve",$D42+($E42-$D42)*$I$2/(1+EXP($I$3*(COUNT($I$7:Z$7)+$I$4))),TREND($D42:$E42,$D$7:$E$7,Z$7))</f>
        <v>0</v>
      </c>
      <c r="AA42">
        <f>IF($F42="s-curve",$D42+($E42-$D42)*$I$2/(1+EXP($I$3*(COUNT($I$7:AA$7)+$I$4))),TREND($D42:$E42,$D$7:$E$7,AA$7))</f>
        <v>0</v>
      </c>
      <c r="AB42">
        <f>IF($F42="s-curve",$D42+($E42-$D42)*$I$2/(1+EXP($I$3*(COUNT($I$7:AB$7)+$I$4))),TREND($D42:$E42,$D$7:$E$7,AB$7))</f>
        <v>0</v>
      </c>
      <c r="AC42">
        <f>IF($F42="s-curve",$D42+($E42-$D42)*$I$2/(1+EXP($I$3*(COUNT($I$7:AC$7)+$I$4))),TREND($D42:$E42,$D$7:$E$7,AC$7))</f>
        <v>0</v>
      </c>
      <c r="AD42">
        <f>IF($F42="s-curve",$D42+($E42-$D42)*$I$2/(1+EXP($I$3*(COUNT($I$7:AD$7)+$I$4))),TREND($D42:$E42,$D$7:$E$7,AD$7))</f>
        <v>0</v>
      </c>
      <c r="AE42">
        <f>IF($F42="s-curve",$D42+($E42-$D42)*$I$2/(1+EXP($I$3*(COUNT($I$7:AE$7)+$I$4))),TREND($D42:$E42,$D$7:$E$7,AE$7))</f>
        <v>0</v>
      </c>
      <c r="AF42">
        <f>IF($F42="s-curve",$D42+($E42-$D42)*$I$2/(1+EXP($I$3*(COUNT($I$7:AF$7)+$I$4))),TREND($D42:$E42,$D$7:$E$7,AF$7))</f>
        <v>0</v>
      </c>
      <c r="AG42">
        <f>IF($F42="s-curve",$D42+($E42-$D42)*$I$2/(1+EXP($I$3*(COUNT($I$7:AG$7)+$I$4))),TREND($D42:$E42,$D$7:$E$7,AG$7))</f>
        <v>0</v>
      </c>
      <c r="AH42">
        <f>IF($F42="s-curve",$D42+($E42-$D42)*$I$2/(1+EXP($I$3*(COUNT($I$7:AH$7)+$I$4))),TREND($D42:$E42,$D$7:$E$7,AH$7))</f>
        <v>0</v>
      </c>
      <c r="AI42">
        <f>IF($F42="s-curve",$D42+($E42-$D42)*$I$2/(1+EXP($I$3*(COUNT($I$7:AI$7)+$I$4))),TREND($D42:$E42,$D$7:$E$7,AI$7))</f>
        <v>0</v>
      </c>
      <c r="AJ42">
        <f>IF($F42="s-curve",$D42+($E42-$D42)*$I$2/(1+EXP($I$3*(COUNT($I$7:AJ$7)+$I$4))),TREND($D42:$E42,$D$7:$E$7,AJ$7))</f>
        <v>0</v>
      </c>
      <c r="AK42">
        <f>IF($F42="s-curve",$D42+($E42-$D42)*$I$2/(1+EXP($I$3*(COUNT($I$7:AK$7)+$I$4))),TREND($D42:$E42,$D$7:$E$7,AK$7))</f>
        <v>0</v>
      </c>
      <c r="AL42">
        <f>IF($F42="s-curve",$D42+($E42-$D42)*$I$2/(1+EXP($I$3*(COUNT($I$7:AL$7)+$I$4))),TREND($D42:$E42,$D$7:$E$7,AL$7))</f>
        <v>0</v>
      </c>
      <c r="AM42">
        <f>IF($F42="s-curve",$D42+($E42-$D42)*$I$2/(1+EXP($I$3*(COUNT($I$7:AM$7)+$I$4))),TREND($D42:$E42,$D$7:$E$7,AM$7))</f>
        <v>0</v>
      </c>
      <c r="AN42">
        <f>IF($F42="s-curve",$D42+($E42-$D42)*$I$2/(1+EXP($I$3*(COUNT($I$7:AN$7)+$I$4))),TREND($D42:$E42,$D$7:$E$7,AN$7))</f>
        <v>0</v>
      </c>
      <c r="AO42">
        <f>IF($F42="s-curve",$D42+($E42-$D42)*$I$2/(1+EXP($I$3*(COUNT($I$7:AO$7)+$I$4))),TREND($D42:$E42,$D$7:$E$7,AO$7))</f>
        <v>0</v>
      </c>
      <c r="AP42">
        <f>IF($F42="s-curve",$D42+($E42-$D42)*$I$2/(1+EXP($I$3*(COUNT($I$7:AP$7)+$I$4))),TREND($D42:$E42,$D$7:$E$7,AP$7))</f>
        <v>0</v>
      </c>
    </row>
    <row r="43" spans="1:42" ht="15.75" thickBot="1" x14ac:dyDescent="0.3">
      <c r="A43" s="16"/>
      <c r="B43" s="16"/>
      <c r="C43" s="16" t="s">
        <v>7</v>
      </c>
      <c r="D43" s="16">
        <v>1</v>
      </c>
      <c r="E43" s="16">
        <v>1</v>
      </c>
      <c r="F43" s="35" t="str">
        <f t="shared" si="0"/>
        <v>n/a</v>
      </c>
      <c r="H43" s="25"/>
      <c r="I43" s="14">
        <f t="shared" si="1"/>
        <v>1</v>
      </c>
      <c r="J43">
        <f>IF($F43="s-curve",$D43+($E43-$D43)*$I$2/(1+EXP($I$3*(COUNT($I$7:J$7)+$I$4))),TREND($D43:$E43,$D$7:$E$7,J$7))</f>
        <v>1</v>
      </c>
      <c r="K43">
        <f>IF($F43="s-curve",$D43+($E43-$D43)*$I$2/(1+EXP($I$3*(COUNT($I$7:K$7)+$I$4))),TREND($D43:$E43,$D$7:$E$7,K$7))</f>
        <v>1</v>
      </c>
      <c r="L43">
        <f>IF($F43="s-curve",$D43+($E43-$D43)*$I$2/(1+EXP($I$3*(COUNT($I$7:L$7)+$I$4))),TREND($D43:$E43,$D$7:$E$7,L$7))</f>
        <v>1</v>
      </c>
      <c r="M43">
        <f>IF($F43="s-curve",$D43+($E43-$D43)*$I$2/(1+EXP($I$3*(COUNT($I$7:M$7)+$I$4))),TREND($D43:$E43,$D$7:$E$7,M$7))</f>
        <v>1</v>
      </c>
      <c r="N43">
        <f>IF($F43="s-curve",$D43+($E43-$D43)*$I$2/(1+EXP($I$3*(COUNT($I$7:N$7)+$I$4))),TREND($D43:$E43,$D$7:$E$7,N$7))</f>
        <v>1</v>
      </c>
      <c r="O43">
        <f>IF($F43="s-curve",$D43+($E43-$D43)*$I$2/(1+EXP($I$3*(COUNT($I$7:O$7)+$I$4))),TREND($D43:$E43,$D$7:$E$7,O$7))</f>
        <v>1</v>
      </c>
      <c r="P43">
        <f>IF($F43="s-curve",$D43+($E43-$D43)*$I$2/(1+EXP($I$3*(COUNT($I$7:P$7)+$I$4))),TREND($D43:$E43,$D$7:$E$7,P$7))</f>
        <v>1</v>
      </c>
      <c r="Q43">
        <f>IF($F43="s-curve",$D43+($E43-$D43)*$I$2/(1+EXP($I$3*(COUNT($I$7:Q$7)+$I$4))),TREND($D43:$E43,$D$7:$E$7,Q$7))</f>
        <v>1</v>
      </c>
      <c r="R43">
        <f>IF($F43="s-curve",$D43+($E43-$D43)*$I$2/(1+EXP($I$3*(COUNT($I$7:R$7)+$I$4))),TREND($D43:$E43,$D$7:$E$7,R$7))</f>
        <v>1</v>
      </c>
      <c r="S43">
        <f>IF($F43="s-curve",$D43+($E43-$D43)*$I$2/(1+EXP($I$3*(COUNT($I$7:S$7)+$I$4))),TREND($D43:$E43,$D$7:$E$7,S$7))</f>
        <v>1</v>
      </c>
      <c r="T43">
        <f>IF($F43="s-curve",$D43+($E43-$D43)*$I$2/(1+EXP($I$3*(COUNT($I$7:T$7)+$I$4))),TREND($D43:$E43,$D$7:$E$7,T$7))</f>
        <v>1</v>
      </c>
      <c r="U43">
        <f>IF($F43="s-curve",$D43+($E43-$D43)*$I$2/(1+EXP($I$3*(COUNT($I$7:U$7)+$I$4))),TREND($D43:$E43,$D$7:$E$7,U$7))</f>
        <v>1</v>
      </c>
      <c r="V43">
        <f>IF($F43="s-curve",$D43+($E43-$D43)*$I$2/(1+EXP($I$3*(COUNT($I$7:V$7)+$I$4))),TREND($D43:$E43,$D$7:$E$7,V$7))</f>
        <v>1</v>
      </c>
      <c r="W43">
        <f>IF($F43="s-curve",$D43+($E43-$D43)*$I$2/(1+EXP($I$3*(COUNT($I$7:W$7)+$I$4))),TREND($D43:$E43,$D$7:$E$7,W$7))</f>
        <v>1</v>
      </c>
      <c r="X43">
        <f>IF($F43="s-curve",$D43+($E43-$D43)*$I$2/(1+EXP($I$3*(COUNT($I$7:X$7)+$I$4))),TREND($D43:$E43,$D$7:$E$7,X$7))</f>
        <v>1</v>
      </c>
      <c r="Y43">
        <f>IF($F43="s-curve",$D43+($E43-$D43)*$I$2/(1+EXP($I$3*(COUNT($I$7:Y$7)+$I$4))),TREND($D43:$E43,$D$7:$E$7,Y$7))</f>
        <v>1</v>
      </c>
      <c r="Z43">
        <f>IF($F43="s-curve",$D43+($E43-$D43)*$I$2/(1+EXP($I$3*(COUNT($I$7:Z$7)+$I$4))),TREND($D43:$E43,$D$7:$E$7,Z$7))</f>
        <v>1</v>
      </c>
      <c r="AA43">
        <f>IF($F43="s-curve",$D43+($E43-$D43)*$I$2/(1+EXP($I$3*(COUNT($I$7:AA$7)+$I$4))),TREND($D43:$E43,$D$7:$E$7,AA$7))</f>
        <v>1</v>
      </c>
      <c r="AB43">
        <f>IF($F43="s-curve",$D43+($E43-$D43)*$I$2/(1+EXP($I$3*(COUNT($I$7:AB$7)+$I$4))),TREND($D43:$E43,$D$7:$E$7,AB$7))</f>
        <v>1</v>
      </c>
      <c r="AC43">
        <f>IF($F43="s-curve",$D43+($E43-$D43)*$I$2/(1+EXP($I$3*(COUNT($I$7:AC$7)+$I$4))),TREND($D43:$E43,$D$7:$E$7,AC$7))</f>
        <v>1</v>
      </c>
      <c r="AD43">
        <f>IF($F43="s-curve",$D43+($E43-$D43)*$I$2/(1+EXP($I$3*(COUNT($I$7:AD$7)+$I$4))),TREND($D43:$E43,$D$7:$E$7,AD$7))</f>
        <v>1</v>
      </c>
      <c r="AE43">
        <f>IF($F43="s-curve",$D43+($E43-$D43)*$I$2/(1+EXP($I$3*(COUNT($I$7:AE$7)+$I$4))),TREND($D43:$E43,$D$7:$E$7,AE$7))</f>
        <v>1</v>
      </c>
      <c r="AF43">
        <f>IF($F43="s-curve",$D43+($E43-$D43)*$I$2/(1+EXP($I$3*(COUNT($I$7:AF$7)+$I$4))),TREND($D43:$E43,$D$7:$E$7,AF$7))</f>
        <v>1</v>
      </c>
      <c r="AG43">
        <f>IF($F43="s-curve",$D43+($E43-$D43)*$I$2/(1+EXP($I$3*(COUNT($I$7:AG$7)+$I$4))),TREND($D43:$E43,$D$7:$E$7,AG$7))</f>
        <v>1</v>
      </c>
      <c r="AH43">
        <f>IF($F43="s-curve",$D43+($E43-$D43)*$I$2/(1+EXP($I$3*(COUNT($I$7:AH$7)+$I$4))),TREND($D43:$E43,$D$7:$E$7,AH$7))</f>
        <v>1</v>
      </c>
      <c r="AI43">
        <f>IF($F43="s-curve",$D43+($E43-$D43)*$I$2/(1+EXP($I$3*(COUNT($I$7:AI$7)+$I$4))),TREND($D43:$E43,$D$7:$E$7,AI$7))</f>
        <v>1</v>
      </c>
      <c r="AJ43">
        <f>IF($F43="s-curve",$D43+($E43-$D43)*$I$2/(1+EXP($I$3*(COUNT($I$7:AJ$7)+$I$4))),TREND($D43:$E43,$D$7:$E$7,AJ$7))</f>
        <v>1</v>
      </c>
      <c r="AK43">
        <f>IF($F43="s-curve",$D43+($E43-$D43)*$I$2/(1+EXP($I$3*(COUNT($I$7:AK$7)+$I$4))),TREND($D43:$E43,$D$7:$E$7,AK$7))</f>
        <v>1</v>
      </c>
      <c r="AL43">
        <f>IF($F43="s-curve",$D43+($E43-$D43)*$I$2/(1+EXP($I$3*(COUNT($I$7:AL$7)+$I$4))),TREND($D43:$E43,$D$7:$E$7,AL$7))</f>
        <v>1</v>
      </c>
      <c r="AM43">
        <f>IF($F43="s-curve",$D43+($E43-$D43)*$I$2/(1+EXP($I$3*(COUNT($I$7:AM$7)+$I$4))),TREND($D43:$E43,$D$7:$E$7,AM$7))</f>
        <v>1</v>
      </c>
      <c r="AN43">
        <f>IF($F43="s-curve",$D43+($E43-$D43)*$I$2/(1+EXP($I$3*(COUNT($I$7:AN$7)+$I$4))),TREND($D43:$E43,$D$7:$E$7,AN$7))</f>
        <v>1</v>
      </c>
      <c r="AO43">
        <f>IF($F43="s-curve",$D43+($E43-$D43)*$I$2/(1+EXP($I$3*(COUNT($I$7:AO$7)+$I$4))),TREND($D43:$E43,$D$7:$E$7,AO$7))</f>
        <v>1</v>
      </c>
      <c r="AP43">
        <f>IF($F43="s-curve",$D43+($E43-$D43)*$I$2/(1+EXP($I$3*(COUNT($I$7:AP$7)+$I$4))),TREND($D43:$E43,$D$7:$E$7,AP$7))</f>
        <v>1</v>
      </c>
    </row>
    <row r="44" spans="1:42" x14ac:dyDescent="0.25">
      <c r="A44" t="s">
        <v>17</v>
      </c>
      <c r="B44" t="s">
        <v>21</v>
      </c>
      <c r="C44" t="s">
        <v>2</v>
      </c>
      <c r="D44">
        <v>0</v>
      </c>
      <c r="E44">
        <v>0</v>
      </c>
      <c r="F44" s="34" t="str">
        <f t="shared" si="0"/>
        <v>n/a</v>
      </c>
      <c r="H44" s="25"/>
      <c r="I44" s="14">
        <f t="shared" si="1"/>
        <v>0</v>
      </c>
      <c r="J44">
        <f>IF($F44="s-curve",$D44+($E44-$D44)*$I$2/(1+EXP($I$3*(COUNT($I$7:J$7)+$I$4))),TREND($D44:$E44,$D$7:$E$7,J$7))</f>
        <v>0</v>
      </c>
      <c r="K44">
        <f>IF($F44="s-curve",$D44+($E44-$D44)*$I$2/(1+EXP($I$3*(COUNT($I$7:K$7)+$I$4))),TREND($D44:$E44,$D$7:$E$7,K$7))</f>
        <v>0</v>
      </c>
      <c r="L44">
        <f>IF($F44="s-curve",$D44+($E44-$D44)*$I$2/(1+EXP($I$3*(COUNT($I$7:L$7)+$I$4))),TREND($D44:$E44,$D$7:$E$7,L$7))</f>
        <v>0</v>
      </c>
      <c r="M44">
        <f>IF($F44="s-curve",$D44+($E44-$D44)*$I$2/(1+EXP($I$3*(COUNT($I$7:M$7)+$I$4))),TREND($D44:$E44,$D$7:$E$7,M$7))</f>
        <v>0</v>
      </c>
      <c r="N44">
        <f>IF($F44="s-curve",$D44+($E44-$D44)*$I$2/(1+EXP($I$3*(COUNT($I$7:N$7)+$I$4))),TREND($D44:$E44,$D$7:$E$7,N$7))</f>
        <v>0</v>
      </c>
      <c r="O44">
        <f>IF($F44="s-curve",$D44+($E44-$D44)*$I$2/(1+EXP($I$3*(COUNT($I$7:O$7)+$I$4))),TREND($D44:$E44,$D$7:$E$7,O$7))</f>
        <v>0</v>
      </c>
      <c r="P44">
        <f>IF($F44="s-curve",$D44+($E44-$D44)*$I$2/(1+EXP($I$3*(COUNT($I$7:P$7)+$I$4))),TREND($D44:$E44,$D$7:$E$7,P$7))</f>
        <v>0</v>
      </c>
      <c r="Q44">
        <f>IF($F44="s-curve",$D44+($E44-$D44)*$I$2/(1+EXP($I$3*(COUNT($I$7:Q$7)+$I$4))),TREND($D44:$E44,$D$7:$E$7,Q$7))</f>
        <v>0</v>
      </c>
      <c r="R44">
        <f>IF($F44="s-curve",$D44+($E44-$D44)*$I$2/(1+EXP($I$3*(COUNT($I$7:R$7)+$I$4))),TREND($D44:$E44,$D$7:$E$7,R$7))</f>
        <v>0</v>
      </c>
      <c r="S44">
        <f>IF($F44="s-curve",$D44+($E44-$D44)*$I$2/(1+EXP($I$3*(COUNT($I$7:S$7)+$I$4))),TREND($D44:$E44,$D$7:$E$7,S$7))</f>
        <v>0</v>
      </c>
      <c r="T44">
        <f>IF($F44="s-curve",$D44+($E44-$D44)*$I$2/(1+EXP($I$3*(COUNT($I$7:T$7)+$I$4))),TREND($D44:$E44,$D$7:$E$7,T$7))</f>
        <v>0</v>
      </c>
      <c r="U44">
        <f>IF($F44="s-curve",$D44+($E44-$D44)*$I$2/(1+EXP($I$3*(COUNT($I$7:U$7)+$I$4))),TREND($D44:$E44,$D$7:$E$7,U$7))</f>
        <v>0</v>
      </c>
      <c r="V44">
        <f>IF($F44="s-curve",$D44+($E44-$D44)*$I$2/(1+EXP($I$3*(COUNT($I$7:V$7)+$I$4))),TREND($D44:$E44,$D$7:$E$7,V$7))</f>
        <v>0</v>
      </c>
      <c r="W44">
        <f>IF($F44="s-curve",$D44+($E44-$D44)*$I$2/(1+EXP($I$3*(COUNT($I$7:W$7)+$I$4))),TREND($D44:$E44,$D$7:$E$7,W$7))</f>
        <v>0</v>
      </c>
      <c r="X44">
        <f>IF($F44="s-curve",$D44+($E44-$D44)*$I$2/(1+EXP($I$3*(COUNT($I$7:X$7)+$I$4))),TREND($D44:$E44,$D$7:$E$7,X$7))</f>
        <v>0</v>
      </c>
      <c r="Y44">
        <f>IF($F44="s-curve",$D44+($E44-$D44)*$I$2/(1+EXP($I$3*(COUNT($I$7:Y$7)+$I$4))),TREND($D44:$E44,$D$7:$E$7,Y$7))</f>
        <v>0</v>
      </c>
      <c r="Z44">
        <f>IF($F44="s-curve",$D44+($E44-$D44)*$I$2/(1+EXP($I$3*(COUNT($I$7:Z$7)+$I$4))),TREND($D44:$E44,$D$7:$E$7,Z$7))</f>
        <v>0</v>
      </c>
      <c r="AA44">
        <f>IF($F44="s-curve",$D44+($E44-$D44)*$I$2/(1+EXP($I$3*(COUNT($I$7:AA$7)+$I$4))),TREND($D44:$E44,$D$7:$E$7,AA$7))</f>
        <v>0</v>
      </c>
      <c r="AB44">
        <f>IF($F44="s-curve",$D44+($E44-$D44)*$I$2/(1+EXP($I$3*(COUNT($I$7:AB$7)+$I$4))),TREND($D44:$E44,$D$7:$E$7,AB$7))</f>
        <v>0</v>
      </c>
      <c r="AC44">
        <f>IF($F44="s-curve",$D44+($E44-$D44)*$I$2/(1+EXP($I$3*(COUNT($I$7:AC$7)+$I$4))),TREND($D44:$E44,$D$7:$E$7,AC$7))</f>
        <v>0</v>
      </c>
      <c r="AD44">
        <f>IF($F44="s-curve",$D44+($E44-$D44)*$I$2/(1+EXP($I$3*(COUNT($I$7:AD$7)+$I$4))),TREND($D44:$E44,$D$7:$E$7,AD$7))</f>
        <v>0</v>
      </c>
      <c r="AE44">
        <f>IF($F44="s-curve",$D44+($E44-$D44)*$I$2/(1+EXP($I$3*(COUNT($I$7:AE$7)+$I$4))),TREND($D44:$E44,$D$7:$E$7,AE$7))</f>
        <v>0</v>
      </c>
      <c r="AF44">
        <f>IF($F44="s-curve",$D44+($E44-$D44)*$I$2/(1+EXP($I$3*(COUNT($I$7:AF$7)+$I$4))),TREND($D44:$E44,$D$7:$E$7,AF$7))</f>
        <v>0</v>
      </c>
      <c r="AG44">
        <f>IF($F44="s-curve",$D44+($E44-$D44)*$I$2/(1+EXP($I$3*(COUNT($I$7:AG$7)+$I$4))),TREND($D44:$E44,$D$7:$E$7,AG$7))</f>
        <v>0</v>
      </c>
      <c r="AH44">
        <f>IF($F44="s-curve",$D44+($E44-$D44)*$I$2/(1+EXP($I$3*(COUNT($I$7:AH$7)+$I$4))),TREND($D44:$E44,$D$7:$E$7,AH$7))</f>
        <v>0</v>
      </c>
      <c r="AI44">
        <f>IF($F44="s-curve",$D44+($E44-$D44)*$I$2/(1+EXP($I$3*(COUNT($I$7:AI$7)+$I$4))),TREND($D44:$E44,$D$7:$E$7,AI$7))</f>
        <v>0</v>
      </c>
      <c r="AJ44">
        <f>IF($F44="s-curve",$D44+($E44-$D44)*$I$2/(1+EXP($I$3*(COUNT($I$7:AJ$7)+$I$4))),TREND($D44:$E44,$D$7:$E$7,AJ$7))</f>
        <v>0</v>
      </c>
      <c r="AK44">
        <f>IF($F44="s-curve",$D44+($E44-$D44)*$I$2/(1+EXP($I$3*(COUNT($I$7:AK$7)+$I$4))),TREND($D44:$E44,$D$7:$E$7,AK$7))</f>
        <v>0</v>
      </c>
      <c r="AL44">
        <f>IF($F44="s-curve",$D44+($E44-$D44)*$I$2/(1+EXP($I$3*(COUNT($I$7:AL$7)+$I$4))),TREND($D44:$E44,$D$7:$E$7,AL$7))</f>
        <v>0</v>
      </c>
      <c r="AM44">
        <f>IF($F44="s-curve",$D44+($E44-$D44)*$I$2/(1+EXP($I$3*(COUNT($I$7:AM$7)+$I$4))),TREND($D44:$E44,$D$7:$E$7,AM$7))</f>
        <v>0</v>
      </c>
      <c r="AN44">
        <f>IF($F44="s-curve",$D44+($E44-$D44)*$I$2/(1+EXP($I$3*(COUNT($I$7:AN$7)+$I$4))),TREND($D44:$E44,$D$7:$E$7,AN$7))</f>
        <v>0</v>
      </c>
      <c r="AO44">
        <f>IF($F44="s-curve",$D44+($E44-$D44)*$I$2/(1+EXP($I$3*(COUNT($I$7:AO$7)+$I$4))),TREND($D44:$E44,$D$7:$E$7,AO$7))</f>
        <v>0</v>
      </c>
      <c r="AP44">
        <f>IF($F44="s-curve",$D44+($E44-$D44)*$I$2/(1+EXP($I$3*(COUNT($I$7:AP$7)+$I$4))),TREND($D44:$E44,$D$7:$E$7,AP$7))</f>
        <v>0</v>
      </c>
    </row>
    <row r="45" spans="1:42" x14ac:dyDescent="0.25">
      <c r="C45" t="s">
        <v>3</v>
      </c>
      <c r="D45">
        <v>0</v>
      </c>
      <c r="E45">
        <v>0</v>
      </c>
      <c r="F45" s="34" t="str">
        <f>IF(D45=E45,"n/a",IF(OR(C45="battery electric vehicle",C45="natural gas vehicle",C45="plugin hybrid vehicle"),"s-curve","linear"))</f>
        <v>n/a</v>
      </c>
      <c r="H45" s="25"/>
      <c r="I45" s="14">
        <f t="shared" si="1"/>
        <v>0</v>
      </c>
      <c r="J45">
        <f>IF($F45="s-curve",$D45+($E45-$D45)*$I$2/(1+EXP($I$3*(COUNT($I$7:J$7)+$I$4))),TREND($D45:$E45,$D$7:$E$7,J$7))</f>
        <v>0</v>
      </c>
      <c r="K45">
        <f>IF($F45="s-curve",$D45+($E45-$D45)*$I$2/(1+EXP($I$3*(COUNT($I$7:K$7)+$I$4))),TREND($D45:$E45,$D$7:$E$7,K$7))</f>
        <v>0</v>
      </c>
      <c r="L45">
        <f>IF($F45="s-curve",$D45+($E45-$D45)*$I$2/(1+EXP($I$3*(COUNT($I$7:L$7)+$I$4))),TREND($D45:$E45,$D$7:$E$7,L$7))</f>
        <v>0</v>
      </c>
      <c r="M45">
        <f>IF($F45="s-curve",$D45+($E45-$D45)*$I$2/(1+EXP($I$3*(COUNT($I$7:M$7)+$I$4))),TREND($D45:$E45,$D$7:$E$7,M$7))</f>
        <v>0</v>
      </c>
      <c r="N45">
        <f>IF($F45="s-curve",$D45+($E45-$D45)*$I$2/(1+EXP($I$3*(COUNT($I$7:N$7)+$I$4))),TREND($D45:$E45,$D$7:$E$7,N$7))</f>
        <v>0</v>
      </c>
      <c r="O45">
        <f>IF($F45="s-curve",$D45+($E45-$D45)*$I$2/(1+EXP($I$3*(COUNT($I$7:O$7)+$I$4))),TREND($D45:$E45,$D$7:$E$7,O$7))</f>
        <v>0</v>
      </c>
      <c r="P45">
        <f>IF($F45="s-curve",$D45+($E45-$D45)*$I$2/(1+EXP($I$3*(COUNT($I$7:P$7)+$I$4))),TREND($D45:$E45,$D$7:$E$7,P$7))</f>
        <v>0</v>
      </c>
      <c r="Q45">
        <f>IF($F45="s-curve",$D45+($E45-$D45)*$I$2/(1+EXP($I$3*(COUNT($I$7:Q$7)+$I$4))),TREND($D45:$E45,$D$7:$E$7,Q$7))</f>
        <v>0</v>
      </c>
      <c r="R45">
        <f>IF($F45="s-curve",$D45+($E45-$D45)*$I$2/(1+EXP($I$3*(COUNT($I$7:R$7)+$I$4))),TREND($D45:$E45,$D$7:$E$7,R$7))</f>
        <v>0</v>
      </c>
      <c r="S45">
        <f>IF($F45="s-curve",$D45+($E45-$D45)*$I$2/(1+EXP($I$3*(COUNT($I$7:S$7)+$I$4))),TREND($D45:$E45,$D$7:$E$7,S$7))</f>
        <v>0</v>
      </c>
      <c r="T45">
        <f>IF($F45="s-curve",$D45+($E45-$D45)*$I$2/(1+EXP($I$3*(COUNT($I$7:T$7)+$I$4))),TREND($D45:$E45,$D$7:$E$7,T$7))</f>
        <v>0</v>
      </c>
      <c r="U45">
        <f>IF($F45="s-curve",$D45+($E45-$D45)*$I$2/(1+EXP($I$3*(COUNT($I$7:U$7)+$I$4))),TREND($D45:$E45,$D$7:$E$7,U$7))</f>
        <v>0</v>
      </c>
      <c r="V45">
        <f>IF($F45="s-curve",$D45+($E45-$D45)*$I$2/(1+EXP($I$3*(COUNT($I$7:V$7)+$I$4))),TREND($D45:$E45,$D$7:$E$7,V$7))</f>
        <v>0</v>
      </c>
      <c r="W45">
        <f>IF($F45="s-curve",$D45+($E45-$D45)*$I$2/(1+EXP($I$3*(COUNT($I$7:W$7)+$I$4))),TREND($D45:$E45,$D$7:$E$7,W$7))</f>
        <v>0</v>
      </c>
      <c r="X45">
        <f>IF($F45="s-curve",$D45+($E45-$D45)*$I$2/(1+EXP($I$3*(COUNT($I$7:X$7)+$I$4))),TREND($D45:$E45,$D$7:$E$7,X$7))</f>
        <v>0</v>
      </c>
      <c r="Y45">
        <f>IF($F45="s-curve",$D45+($E45-$D45)*$I$2/(1+EXP($I$3*(COUNT($I$7:Y$7)+$I$4))),TREND($D45:$E45,$D$7:$E$7,Y$7))</f>
        <v>0</v>
      </c>
      <c r="Z45">
        <f>IF($F45="s-curve",$D45+($E45-$D45)*$I$2/(1+EXP($I$3*(COUNT($I$7:Z$7)+$I$4))),TREND($D45:$E45,$D$7:$E$7,Z$7))</f>
        <v>0</v>
      </c>
      <c r="AA45">
        <f>IF($F45="s-curve",$D45+($E45-$D45)*$I$2/(1+EXP($I$3*(COUNT($I$7:AA$7)+$I$4))),TREND($D45:$E45,$D$7:$E$7,AA$7))</f>
        <v>0</v>
      </c>
      <c r="AB45">
        <f>IF($F45="s-curve",$D45+($E45-$D45)*$I$2/(1+EXP($I$3*(COUNT($I$7:AB$7)+$I$4))),TREND($D45:$E45,$D$7:$E$7,AB$7))</f>
        <v>0</v>
      </c>
      <c r="AC45">
        <f>IF($F45="s-curve",$D45+($E45-$D45)*$I$2/(1+EXP($I$3*(COUNT($I$7:AC$7)+$I$4))),TREND($D45:$E45,$D$7:$E$7,AC$7))</f>
        <v>0</v>
      </c>
      <c r="AD45">
        <f>IF($F45="s-curve",$D45+($E45-$D45)*$I$2/(1+EXP($I$3*(COUNT($I$7:AD$7)+$I$4))),TREND($D45:$E45,$D$7:$E$7,AD$7))</f>
        <v>0</v>
      </c>
      <c r="AE45">
        <f>IF($F45="s-curve",$D45+($E45-$D45)*$I$2/(1+EXP($I$3*(COUNT($I$7:AE$7)+$I$4))),TREND($D45:$E45,$D$7:$E$7,AE$7))</f>
        <v>0</v>
      </c>
      <c r="AF45">
        <f>IF($F45="s-curve",$D45+($E45-$D45)*$I$2/(1+EXP($I$3*(COUNT($I$7:AF$7)+$I$4))),TREND($D45:$E45,$D$7:$E$7,AF$7))</f>
        <v>0</v>
      </c>
      <c r="AG45">
        <f>IF($F45="s-curve",$D45+($E45-$D45)*$I$2/(1+EXP($I$3*(COUNT($I$7:AG$7)+$I$4))),TREND($D45:$E45,$D$7:$E$7,AG$7))</f>
        <v>0</v>
      </c>
      <c r="AH45">
        <f>IF($F45="s-curve",$D45+($E45-$D45)*$I$2/(1+EXP($I$3*(COUNT($I$7:AH$7)+$I$4))),TREND($D45:$E45,$D$7:$E$7,AH$7))</f>
        <v>0</v>
      </c>
      <c r="AI45">
        <f>IF($F45="s-curve",$D45+($E45-$D45)*$I$2/(1+EXP($I$3*(COUNT($I$7:AI$7)+$I$4))),TREND($D45:$E45,$D$7:$E$7,AI$7))</f>
        <v>0</v>
      </c>
      <c r="AJ45">
        <f>IF($F45="s-curve",$D45+($E45-$D45)*$I$2/(1+EXP($I$3*(COUNT($I$7:AJ$7)+$I$4))),TREND($D45:$E45,$D$7:$E$7,AJ$7))</f>
        <v>0</v>
      </c>
      <c r="AK45">
        <f>IF($F45="s-curve",$D45+($E45-$D45)*$I$2/(1+EXP($I$3*(COUNT($I$7:AK$7)+$I$4))),TREND($D45:$E45,$D$7:$E$7,AK$7))</f>
        <v>0</v>
      </c>
      <c r="AL45">
        <f>IF($F45="s-curve",$D45+($E45-$D45)*$I$2/(1+EXP($I$3*(COUNT($I$7:AL$7)+$I$4))),TREND($D45:$E45,$D$7:$E$7,AL$7))</f>
        <v>0</v>
      </c>
      <c r="AM45">
        <f>IF($F45="s-curve",$D45+($E45-$D45)*$I$2/(1+EXP($I$3*(COUNT($I$7:AM$7)+$I$4))),TREND($D45:$E45,$D$7:$E$7,AM$7))</f>
        <v>0</v>
      </c>
      <c r="AN45">
        <f>IF($F45="s-curve",$D45+($E45-$D45)*$I$2/(1+EXP($I$3*(COUNT($I$7:AN$7)+$I$4))),TREND($D45:$E45,$D$7:$E$7,AN$7))</f>
        <v>0</v>
      </c>
      <c r="AO45">
        <f>IF($F45="s-curve",$D45+($E45-$D45)*$I$2/(1+EXP($I$3*(COUNT($I$7:AO$7)+$I$4))),TREND($D45:$E45,$D$7:$E$7,AO$7))</f>
        <v>0</v>
      </c>
      <c r="AP45">
        <f>IF($F45="s-curve",$D45+($E45-$D45)*$I$2/(1+EXP($I$3*(COUNT($I$7:AP$7)+$I$4))),TREND($D45:$E45,$D$7:$E$7,AP$7))</f>
        <v>0</v>
      </c>
    </row>
    <row r="46" spans="1:42" x14ac:dyDescent="0.25">
      <c r="C46" t="s">
        <v>4</v>
      </c>
      <c r="D46">
        <v>0</v>
      </c>
      <c r="E46">
        <v>0</v>
      </c>
      <c r="F46" s="34" t="str">
        <f t="shared" si="0"/>
        <v>n/a</v>
      </c>
      <c r="H46" s="25"/>
      <c r="I46" s="14">
        <f t="shared" si="1"/>
        <v>0</v>
      </c>
      <c r="J46">
        <f>IF($F46="s-curve",$D46+($E46-$D46)*$I$2/(1+EXP($I$3*(COUNT($I$7:J$7)+$I$4))),TREND($D46:$E46,$D$7:$E$7,J$7))</f>
        <v>0</v>
      </c>
      <c r="K46">
        <f>IF($F46="s-curve",$D46+($E46-$D46)*$I$2/(1+EXP($I$3*(COUNT($I$7:K$7)+$I$4))),TREND($D46:$E46,$D$7:$E$7,K$7))</f>
        <v>0</v>
      </c>
      <c r="L46">
        <f>IF($F46="s-curve",$D46+($E46-$D46)*$I$2/(1+EXP($I$3*(COUNT($I$7:L$7)+$I$4))),TREND($D46:$E46,$D$7:$E$7,L$7))</f>
        <v>0</v>
      </c>
      <c r="M46">
        <f>IF($F46="s-curve",$D46+($E46-$D46)*$I$2/(1+EXP($I$3*(COUNT($I$7:M$7)+$I$4))),TREND($D46:$E46,$D$7:$E$7,M$7))</f>
        <v>0</v>
      </c>
      <c r="N46">
        <f>IF($F46="s-curve",$D46+($E46-$D46)*$I$2/(1+EXP($I$3*(COUNT($I$7:N$7)+$I$4))),TREND($D46:$E46,$D$7:$E$7,N$7))</f>
        <v>0</v>
      </c>
      <c r="O46">
        <f>IF($F46="s-curve",$D46+($E46-$D46)*$I$2/(1+EXP($I$3*(COUNT($I$7:O$7)+$I$4))),TREND($D46:$E46,$D$7:$E$7,O$7))</f>
        <v>0</v>
      </c>
      <c r="P46">
        <f>IF($F46="s-curve",$D46+($E46-$D46)*$I$2/(1+EXP($I$3*(COUNT($I$7:P$7)+$I$4))),TREND($D46:$E46,$D$7:$E$7,P$7))</f>
        <v>0</v>
      </c>
      <c r="Q46">
        <f>IF($F46="s-curve",$D46+($E46-$D46)*$I$2/(1+EXP($I$3*(COUNT($I$7:Q$7)+$I$4))),TREND($D46:$E46,$D$7:$E$7,Q$7))</f>
        <v>0</v>
      </c>
      <c r="R46">
        <f>IF($F46="s-curve",$D46+($E46-$D46)*$I$2/(1+EXP($I$3*(COUNT($I$7:R$7)+$I$4))),TREND($D46:$E46,$D$7:$E$7,R$7))</f>
        <v>0</v>
      </c>
      <c r="S46">
        <f>IF($F46="s-curve",$D46+($E46-$D46)*$I$2/(1+EXP($I$3*(COUNT($I$7:S$7)+$I$4))),TREND($D46:$E46,$D$7:$E$7,S$7))</f>
        <v>0</v>
      </c>
      <c r="T46">
        <f>IF($F46="s-curve",$D46+($E46-$D46)*$I$2/(1+EXP($I$3*(COUNT($I$7:T$7)+$I$4))),TREND($D46:$E46,$D$7:$E$7,T$7))</f>
        <v>0</v>
      </c>
      <c r="U46">
        <f>IF($F46="s-curve",$D46+($E46-$D46)*$I$2/(1+EXP($I$3*(COUNT($I$7:U$7)+$I$4))),TREND($D46:$E46,$D$7:$E$7,U$7))</f>
        <v>0</v>
      </c>
      <c r="V46">
        <f>IF($F46="s-curve",$D46+($E46-$D46)*$I$2/(1+EXP($I$3*(COUNT($I$7:V$7)+$I$4))),TREND($D46:$E46,$D$7:$E$7,V$7))</f>
        <v>0</v>
      </c>
      <c r="W46">
        <f>IF($F46="s-curve",$D46+($E46-$D46)*$I$2/(1+EXP($I$3*(COUNT($I$7:W$7)+$I$4))),TREND($D46:$E46,$D$7:$E$7,W$7))</f>
        <v>0</v>
      </c>
      <c r="X46">
        <f>IF($F46="s-curve",$D46+($E46-$D46)*$I$2/(1+EXP($I$3*(COUNT($I$7:X$7)+$I$4))),TREND($D46:$E46,$D$7:$E$7,X$7))</f>
        <v>0</v>
      </c>
      <c r="Y46">
        <f>IF($F46="s-curve",$D46+($E46-$D46)*$I$2/(1+EXP($I$3*(COUNT($I$7:Y$7)+$I$4))),TREND($D46:$E46,$D$7:$E$7,Y$7))</f>
        <v>0</v>
      </c>
      <c r="Z46">
        <f>IF($F46="s-curve",$D46+($E46-$D46)*$I$2/(1+EXP($I$3*(COUNT($I$7:Z$7)+$I$4))),TREND($D46:$E46,$D$7:$E$7,Z$7))</f>
        <v>0</v>
      </c>
      <c r="AA46">
        <f>IF($F46="s-curve",$D46+($E46-$D46)*$I$2/(1+EXP($I$3*(COUNT($I$7:AA$7)+$I$4))),TREND($D46:$E46,$D$7:$E$7,AA$7))</f>
        <v>0</v>
      </c>
      <c r="AB46">
        <f>IF($F46="s-curve",$D46+($E46-$D46)*$I$2/(1+EXP($I$3*(COUNT($I$7:AB$7)+$I$4))),TREND($D46:$E46,$D$7:$E$7,AB$7))</f>
        <v>0</v>
      </c>
      <c r="AC46">
        <f>IF($F46="s-curve",$D46+($E46-$D46)*$I$2/(1+EXP($I$3*(COUNT($I$7:AC$7)+$I$4))),TREND($D46:$E46,$D$7:$E$7,AC$7))</f>
        <v>0</v>
      </c>
      <c r="AD46">
        <f>IF($F46="s-curve",$D46+($E46-$D46)*$I$2/(1+EXP($I$3*(COUNT($I$7:AD$7)+$I$4))),TREND($D46:$E46,$D$7:$E$7,AD$7))</f>
        <v>0</v>
      </c>
      <c r="AE46">
        <f>IF($F46="s-curve",$D46+($E46-$D46)*$I$2/(1+EXP($I$3*(COUNT($I$7:AE$7)+$I$4))),TREND($D46:$E46,$D$7:$E$7,AE$7))</f>
        <v>0</v>
      </c>
      <c r="AF46">
        <f>IF($F46="s-curve",$D46+($E46-$D46)*$I$2/(1+EXP($I$3*(COUNT($I$7:AF$7)+$I$4))),TREND($D46:$E46,$D$7:$E$7,AF$7))</f>
        <v>0</v>
      </c>
      <c r="AG46">
        <f>IF($F46="s-curve",$D46+($E46-$D46)*$I$2/(1+EXP($I$3*(COUNT($I$7:AG$7)+$I$4))),TREND($D46:$E46,$D$7:$E$7,AG$7))</f>
        <v>0</v>
      </c>
      <c r="AH46">
        <f>IF($F46="s-curve",$D46+($E46-$D46)*$I$2/(1+EXP($I$3*(COUNT($I$7:AH$7)+$I$4))),TREND($D46:$E46,$D$7:$E$7,AH$7))</f>
        <v>0</v>
      </c>
      <c r="AI46">
        <f>IF($F46="s-curve",$D46+($E46-$D46)*$I$2/(1+EXP($I$3*(COUNT($I$7:AI$7)+$I$4))),TREND($D46:$E46,$D$7:$E$7,AI$7))</f>
        <v>0</v>
      </c>
      <c r="AJ46">
        <f>IF($F46="s-curve",$D46+($E46-$D46)*$I$2/(1+EXP($I$3*(COUNT($I$7:AJ$7)+$I$4))),TREND($D46:$E46,$D$7:$E$7,AJ$7))</f>
        <v>0</v>
      </c>
      <c r="AK46">
        <f>IF($F46="s-curve",$D46+($E46-$D46)*$I$2/(1+EXP($I$3*(COUNT($I$7:AK$7)+$I$4))),TREND($D46:$E46,$D$7:$E$7,AK$7))</f>
        <v>0</v>
      </c>
      <c r="AL46">
        <f>IF($F46="s-curve",$D46+($E46-$D46)*$I$2/(1+EXP($I$3*(COUNT($I$7:AL$7)+$I$4))),TREND($D46:$E46,$D$7:$E$7,AL$7))</f>
        <v>0</v>
      </c>
      <c r="AM46">
        <f>IF($F46="s-curve",$D46+($E46-$D46)*$I$2/(1+EXP($I$3*(COUNT($I$7:AM$7)+$I$4))),TREND($D46:$E46,$D$7:$E$7,AM$7))</f>
        <v>0</v>
      </c>
      <c r="AN46">
        <f>IF($F46="s-curve",$D46+($E46-$D46)*$I$2/(1+EXP($I$3*(COUNT($I$7:AN$7)+$I$4))),TREND($D46:$E46,$D$7:$E$7,AN$7))</f>
        <v>0</v>
      </c>
      <c r="AO46">
        <f>IF($F46="s-curve",$D46+($E46-$D46)*$I$2/(1+EXP($I$3*(COUNT($I$7:AO$7)+$I$4))),TREND($D46:$E46,$D$7:$E$7,AO$7))</f>
        <v>0</v>
      </c>
      <c r="AP46">
        <f>IF($F46="s-curve",$D46+($E46-$D46)*$I$2/(1+EXP($I$3*(COUNT($I$7:AP$7)+$I$4))),TREND($D46:$E46,$D$7:$E$7,AP$7))</f>
        <v>0</v>
      </c>
    </row>
    <row r="47" spans="1:42" x14ac:dyDescent="0.25">
      <c r="C47" t="s">
        <v>5</v>
      </c>
      <c r="D47">
        <v>0</v>
      </c>
      <c r="E47">
        <v>0</v>
      </c>
      <c r="F47" s="34" t="str">
        <f t="shared" si="0"/>
        <v>n/a</v>
      </c>
      <c r="H47" s="25"/>
      <c r="I47" s="14">
        <f t="shared" si="1"/>
        <v>0</v>
      </c>
      <c r="J47">
        <f>IF($F47="s-curve",$D47+($E47-$D47)*$I$2/(1+EXP($I$3*(COUNT($I$7:J$7)+$I$4))),TREND($D47:$E47,$D$7:$E$7,J$7))</f>
        <v>0</v>
      </c>
      <c r="K47">
        <f>IF($F47="s-curve",$D47+($E47-$D47)*$I$2/(1+EXP($I$3*(COUNT($I$7:K$7)+$I$4))),TREND($D47:$E47,$D$7:$E$7,K$7))</f>
        <v>0</v>
      </c>
      <c r="L47">
        <f>IF($F47="s-curve",$D47+($E47-$D47)*$I$2/(1+EXP($I$3*(COUNT($I$7:L$7)+$I$4))),TREND($D47:$E47,$D$7:$E$7,L$7))</f>
        <v>0</v>
      </c>
      <c r="M47">
        <f>IF($F47="s-curve",$D47+($E47-$D47)*$I$2/(1+EXP($I$3*(COUNT($I$7:M$7)+$I$4))),TREND($D47:$E47,$D$7:$E$7,M$7))</f>
        <v>0</v>
      </c>
      <c r="N47">
        <f>IF($F47="s-curve",$D47+($E47-$D47)*$I$2/(1+EXP($I$3*(COUNT($I$7:N$7)+$I$4))),TREND($D47:$E47,$D$7:$E$7,N$7))</f>
        <v>0</v>
      </c>
      <c r="O47">
        <f>IF($F47="s-curve",$D47+($E47-$D47)*$I$2/(1+EXP($I$3*(COUNT($I$7:O$7)+$I$4))),TREND($D47:$E47,$D$7:$E$7,O$7))</f>
        <v>0</v>
      </c>
      <c r="P47">
        <f>IF($F47="s-curve",$D47+($E47-$D47)*$I$2/(1+EXP($I$3*(COUNT($I$7:P$7)+$I$4))),TREND($D47:$E47,$D$7:$E$7,P$7))</f>
        <v>0</v>
      </c>
      <c r="Q47">
        <f>IF($F47="s-curve",$D47+($E47-$D47)*$I$2/(1+EXP($I$3*(COUNT($I$7:Q$7)+$I$4))),TREND($D47:$E47,$D$7:$E$7,Q$7))</f>
        <v>0</v>
      </c>
      <c r="R47">
        <f>IF($F47="s-curve",$D47+($E47-$D47)*$I$2/(1+EXP($I$3*(COUNT($I$7:R$7)+$I$4))),TREND($D47:$E47,$D$7:$E$7,R$7))</f>
        <v>0</v>
      </c>
      <c r="S47">
        <f>IF($F47="s-curve",$D47+($E47-$D47)*$I$2/(1+EXP($I$3*(COUNT($I$7:S$7)+$I$4))),TREND($D47:$E47,$D$7:$E$7,S$7))</f>
        <v>0</v>
      </c>
      <c r="T47">
        <f>IF($F47="s-curve",$D47+($E47-$D47)*$I$2/(1+EXP($I$3*(COUNT($I$7:T$7)+$I$4))),TREND($D47:$E47,$D$7:$E$7,T$7))</f>
        <v>0</v>
      </c>
      <c r="U47">
        <f>IF($F47="s-curve",$D47+($E47-$D47)*$I$2/(1+EXP($I$3*(COUNT($I$7:U$7)+$I$4))),TREND($D47:$E47,$D$7:$E$7,U$7))</f>
        <v>0</v>
      </c>
      <c r="V47">
        <f>IF($F47="s-curve",$D47+($E47-$D47)*$I$2/(1+EXP($I$3*(COUNT($I$7:V$7)+$I$4))),TREND($D47:$E47,$D$7:$E$7,V$7))</f>
        <v>0</v>
      </c>
      <c r="W47">
        <f>IF($F47="s-curve",$D47+($E47-$D47)*$I$2/(1+EXP($I$3*(COUNT($I$7:W$7)+$I$4))),TREND($D47:$E47,$D$7:$E$7,W$7))</f>
        <v>0</v>
      </c>
      <c r="X47">
        <f>IF($F47="s-curve",$D47+($E47-$D47)*$I$2/(1+EXP($I$3*(COUNT($I$7:X$7)+$I$4))),TREND($D47:$E47,$D$7:$E$7,X$7))</f>
        <v>0</v>
      </c>
      <c r="Y47">
        <f>IF($F47="s-curve",$D47+($E47-$D47)*$I$2/(1+EXP($I$3*(COUNT($I$7:Y$7)+$I$4))),TREND($D47:$E47,$D$7:$E$7,Y$7))</f>
        <v>0</v>
      </c>
      <c r="Z47">
        <f>IF($F47="s-curve",$D47+($E47-$D47)*$I$2/(1+EXP($I$3*(COUNT($I$7:Z$7)+$I$4))),TREND($D47:$E47,$D$7:$E$7,Z$7))</f>
        <v>0</v>
      </c>
      <c r="AA47">
        <f>IF($F47="s-curve",$D47+($E47-$D47)*$I$2/(1+EXP($I$3*(COUNT($I$7:AA$7)+$I$4))),TREND($D47:$E47,$D$7:$E$7,AA$7))</f>
        <v>0</v>
      </c>
      <c r="AB47">
        <f>IF($F47="s-curve",$D47+($E47-$D47)*$I$2/(1+EXP($I$3*(COUNT($I$7:AB$7)+$I$4))),TREND($D47:$E47,$D$7:$E$7,AB$7))</f>
        <v>0</v>
      </c>
      <c r="AC47">
        <f>IF($F47="s-curve",$D47+($E47-$D47)*$I$2/(1+EXP($I$3*(COUNT($I$7:AC$7)+$I$4))),TREND($D47:$E47,$D$7:$E$7,AC$7))</f>
        <v>0</v>
      </c>
      <c r="AD47">
        <f>IF($F47="s-curve",$D47+($E47-$D47)*$I$2/(1+EXP($I$3*(COUNT($I$7:AD$7)+$I$4))),TREND($D47:$E47,$D$7:$E$7,AD$7))</f>
        <v>0</v>
      </c>
      <c r="AE47">
        <f>IF($F47="s-curve",$D47+($E47-$D47)*$I$2/(1+EXP($I$3*(COUNT($I$7:AE$7)+$I$4))),TREND($D47:$E47,$D$7:$E$7,AE$7))</f>
        <v>0</v>
      </c>
      <c r="AF47">
        <f>IF($F47="s-curve",$D47+($E47-$D47)*$I$2/(1+EXP($I$3*(COUNT($I$7:AF$7)+$I$4))),TREND($D47:$E47,$D$7:$E$7,AF$7))</f>
        <v>0</v>
      </c>
      <c r="AG47">
        <f>IF($F47="s-curve",$D47+($E47-$D47)*$I$2/(1+EXP($I$3*(COUNT($I$7:AG$7)+$I$4))),TREND($D47:$E47,$D$7:$E$7,AG$7))</f>
        <v>0</v>
      </c>
      <c r="AH47">
        <f>IF($F47="s-curve",$D47+($E47-$D47)*$I$2/(1+EXP($I$3*(COUNT($I$7:AH$7)+$I$4))),TREND($D47:$E47,$D$7:$E$7,AH$7))</f>
        <v>0</v>
      </c>
      <c r="AI47">
        <f>IF($F47="s-curve",$D47+($E47-$D47)*$I$2/(1+EXP($I$3*(COUNT($I$7:AI$7)+$I$4))),TREND($D47:$E47,$D$7:$E$7,AI$7))</f>
        <v>0</v>
      </c>
      <c r="AJ47">
        <f>IF($F47="s-curve",$D47+($E47-$D47)*$I$2/(1+EXP($I$3*(COUNT($I$7:AJ$7)+$I$4))),TREND($D47:$E47,$D$7:$E$7,AJ$7))</f>
        <v>0</v>
      </c>
      <c r="AK47">
        <f>IF($F47="s-curve",$D47+($E47-$D47)*$I$2/(1+EXP($I$3*(COUNT($I$7:AK$7)+$I$4))),TREND($D47:$E47,$D$7:$E$7,AK$7))</f>
        <v>0</v>
      </c>
      <c r="AL47">
        <f>IF($F47="s-curve",$D47+($E47-$D47)*$I$2/(1+EXP($I$3*(COUNT($I$7:AL$7)+$I$4))),TREND($D47:$E47,$D$7:$E$7,AL$7))</f>
        <v>0</v>
      </c>
      <c r="AM47">
        <f>IF($F47="s-curve",$D47+($E47-$D47)*$I$2/(1+EXP($I$3*(COUNT($I$7:AM$7)+$I$4))),TREND($D47:$E47,$D$7:$E$7,AM$7))</f>
        <v>0</v>
      </c>
      <c r="AN47">
        <f>IF($F47="s-curve",$D47+($E47-$D47)*$I$2/(1+EXP($I$3*(COUNT($I$7:AN$7)+$I$4))),TREND($D47:$E47,$D$7:$E$7,AN$7))</f>
        <v>0</v>
      </c>
      <c r="AO47">
        <f>IF($F47="s-curve",$D47+($E47-$D47)*$I$2/(1+EXP($I$3*(COUNT($I$7:AO$7)+$I$4))),TREND($D47:$E47,$D$7:$E$7,AO$7))</f>
        <v>0</v>
      </c>
      <c r="AP47">
        <f>IF($F47="s-curve",$D47+($E47-$D47)*$I$2/(1+EXP($I$3*(COUNT($I$7:AP$7)+$I$4))),TREND($D47:$E47,$D$7:$E$7,AP$7))</f>
        <v>0</v>
      </c>
    </row>
    <row r="48" spans="1:42" x14ac:dyDescent="0.25">
      <c r="A48" s="32"/>
      <c r="C48" t="s">
        <v>6</v>
      </c>
      <c r="D48">
        <v>0</v>
      </c>
      <c r="E48">
        <v>0</v>
      </c>
      <c r="F48" s="34" t="str">
        <f t="shared" si="0"/>
        <v>n/a</v>
      </c>
      <c r="H48" s="25"/>
      <c r="I48" s="14">
        <f t="shared" si="1"/>
        <v>0</v>
      </c>
      <c r="J48">
        <f>IF($F48="s-curve",$D48+($E48-$D48)*$I$2/(1+EXP($I$3*(COUNT($I$7:J$7)+$I$4))),TREND($D48:$E48,$D$7:$E$7,J$7))</f>
        <v>0</v>
      </c>
      <c r="K48">
        <f>IF($F48="s-curve",$D48+($E48-$D48)*$I$2/(1+EXP($I$3*(COUNT($I$7:K$7)+$I$4))),TREND($D48:$E48,$D$7:$E$7,K$7))</f>
        <v>0</v>
      </c>
      <c r="L48">
        <f>IF($F48="s-curve",$D48+($E48-$D48)*$I$2/(1+EXP($I$3*(COUNT($I$7:L$7)+$I$4))),TREND($D48:$E48,$D$7:$E$7,L$7))</f>
        <v>0</v>
      </c>
      <c r="M48">
        <f>IF($F48="s-curve",$D48+($E48-$D48)*$I$2/(1+EXP($I$3*(COUNT($I$7:M$7)+$I$4))),TREND($D48:$E48,$D$7:$E$7,M$7))</f>
        <v>0</v>
      </c>
      <c r="N48">
        <f>IF($F48="s-curve",$D48+($E48-$D48)*$I$2/(1+EXP($I$3*(COUNT($I$7:N$7)+$I$4))),TREND($D48:$E48,$D$7:$E$7,N$7))</f>
        <v>0</v>
      </c>
      <c r="O48">
        <f>IF($F48="s-curve",$D48+($E48-$D48)*$I$2/(1+EXP($I$3*(COUNT($I$7:O$7)+$I$4))),TREND($D48:$E48,$D$7:$E$7,O$7))</f>
        <v>0</v>
      </c>
      <c r="P48">
        <f>IF($F48="s-curve",$D48+($E48-$D48)*$I$2/(1+EXP($I$3*(COUNT($I$7:P$7)+$I$4))),TREND($D48:$E48,$D$7:$E$7,P$7))</f>
        <v>0</v>
      </c>
      <c r="Q48">
        <f>IF($F48="s-curve",$D48+($E48-$D48)*$I$2/(1+EXP($I$3*(COUNT($I$7:Q$7)+$I$4))),TREND($D48:$E48,$D$7:$E$7,Q$7))</f>
        <v>0</v>
      </c>
      <c r="R48">
        <f>IF($F48="s-curve",$D48+($E48-$D48)*$I$2/(1+EXP($I$3*(COUNT($I$7:R$7)+$I$4))),TREND($D48:$E48,$D$7:$E$7,R$7))</f>
        <v>0</v>
      </c>
      <c r="S48">
        <f>IF($F48="s-curve",$D48+($E48-$D48)*$I$2/(1+EXP($I$3*(COUNT($I$7:S$7)+$I$4))),TREND($D48:$E48,$D$7:$E$7,S$7))</f>
        <v>0</v>
      </c>
      <c r="T48">
        <f>IF($F48="s-curve",$D48+($E48-$D48)*$I$2/(1+EXP($I$3*(COUNT($I$7:T$7)+$I$4))),TREND($D48:$E48,$D$7:$E$7,T$7))</f>
        <v>0</v>
      </c>
      <c r="U48">
        <f>IF($F48="s-curve",$D48+($E48-$D48)*$I$2/(1+EXP($I$3*(COUNT($I$7:U$7)+$I$4))),TREND($D48:$E48,$D$7:$E$7,U$7))</f>
        <v>0</v>
      </c>
      <c r="V48">
        <f>IF($F48="s-curve",$D48+($E48-$D48)*$I$2/(1+EXP($I$3*(COUNT($I$7:V$7)+$I$4))),TREND($D48:$E48,$D$7:$E$7,V$7))</f>
        <v>0</v>
      </c>
      <c r="W48">
        <f>IF($F48="s-curve",$D48+($E48-$D48)*$I$2/(1+EXP($I$3*(COUNT($I$7:W$7)+$I$4))),TREND($D48:$E48,$D$7:$E$7,W$7))</f>
        <v>0</v>
      </c>
      <c r="X48">
        <f>IF($F48="s-curve",$D48+($E48-$D48)*$I$2/(1+EXP($I$3*(COUNT($I$7:X$7)+$I$4))),TREND($D48:$E48,$D$7:$E$7,X$7))</f>
        <v>0</v>
      </c>
      <c r="Y48">
        <f>IF($F48="s-curve",$D48+($E48-$D48)*$I$2/(1+EXP($I$3*(COUNT($I$7:Y$7)+$I$4))),TREND($D48:$E48,$D$7:$E$7,Y$7))</f>
        <v>0</v>
      </c>
      <c r="Z48">
        <f>IF($F48="s-curve",$D48+($E48-$D48)*$I$2/(1+EXP($I$3*(COUNT($I$7:Z$7)+$I$4))),TREND($D48:$E48,$D$7:$E$7,Z$7))</f>
        <v>0</v>
      </c>
      <c r="AA48">
        <f>IF($F48="s-curve",$D48+($E48-$D48)*$I$2/(1+EXP($I$3*(COUNT($I$7:AA$7)+$I$4))),TREND($D48:$E48,$D$7:$E$7,AA$7))</f>
        <v>0</v>
      </c>
      <c r="AB48">
        <f>IF($F48="s-curve",$D48+($E48-$D48)*$I$2/(1+EXP($I$3*(COUNT($I$7:AB$7)+$I$4))),TREND($D48:$E48,$D$7:$E$7,AB$7))</f>
        <v>0</v>
      </c>
      <c r="AC48">
        <f>IF($F48="s-curve",$D48+($E48-$D48)*$I$2/(1+EXP($I$3*(COUNT($I$7:AC$7)+$I$4))),TREND($D48:$E48,$D$7:$E$7,AC$7))</f>
        <v>0</v>
      </c>
      <c r="AD48">
        <f>IF($F48="s-curve",$D48+($E48-$D48)*$I$2/(1+EXP($I$3*(COUNT($I$7:AD$7)+$I$4))),TREND($D48:$E48,$D$7:$E$7,AD$7))</f>
        <v>0</v>
      </c>
      <c r="AE48">
        <f>IF($F48="s-curve",$D48+($E48-$D48)*$I$2/(1+EXP($I$3*(COUNT($I$7:AE$7)+$I$4))),TREND($D48:$E48,$D$7:$E$7,AE$7))</f>
        <v>0</v>
      </c>
      <c r="AF48">
        <f>IF($F48="s-curve",$D48+($E48-$D48)*$I$2/(1+EXP($I$3*(COUNT($I$7:AF$7)+$I$4))),TREND($D48:$E48,$D$7:$E$7,AF$7))</f>
        <v>0</v>
      </c>
      <c r="AG48">
        <f>IF($F48="s-curve",$D48+($E48-$D48)*$I$2/(1+EXP($I$3*(COUNT($I$7:AG$7)+$I$4))),TREND($D48:$E48,$D$7:$E$7,AG$7))</f>
        <v>0</v>
      </c>
      <c r="AH48">
        <f>IF($F48="s-curve",$D48+($E48-$D48)*$I$2/(1+EXP($I$3*(COUNT($I$7:AH$7)+$I$4))),TREND($D48:$E48,$D$7:$E$7,AH$7))</f>
        <v>0</v>
      </c>
      <c r="AI48">
        <f>IF($F48="s-curve",$D48+($E48-$D48)*$I$2/(1+EXP($I$3*(COUNT($I$7:AI$7)+$I$4))),TREND($D48:$E48,$D$7:$E$7,AI$7))</f>
        <v>0</v>
      </c>
      <c r="AJ48">
        <f>IF($F48="s-curve",$D48+($E48-$D48)*$I$2/(1+EXP($I$3*(COUNT($I$7:AJ$7)+$I$4))),TREND($D48:$E48,$D$7:$E$7,AJ$7))</f>
        <v>0</v>
      </c>
      <c r="AK48">
        <f>IF($F48="s-curve",$D48+($E48-$D48)*$I$2/(1+EXP($I$3*(COUNT($I$7:AK$7)+$I$4))),TREND($D48:$E48,$D$7:$E$7,AK$7))</f>
        <v>0</v>
      </c>
      <c r="AL48">
        <f>IF($F48="s-curve",$D48+($E48-$D48)*$I$2/(1+EXP($I$3*(COUNT($I$7:AL$7)+$I$4))),TREND($D48:$E48,$D$7:$E$7,AL$7))</f>
        <v>0</v>
      </c>
      <c r="AM48">
        <f>IF($F48="s-curve",$D48+($E48-$D48)*$I$2/(1+EXP($I$3*(COUNT($I$7:AM$7)+$I$4))),TREND($D48:$E48,$D$7:$E$7,AM$7))</f>
        <v>0</v>
      </c>
      <c r="AN48">
        <f>IF($F48="s-curve",$D48+($E48-$D48)*$I$2/(1+EXP($I$3*(COUNT($I$7:AN$7)+$I$4))),TREND($D48:$E48,$D$7:$E$7,AN$7))</f>
        <v>0</v>
      </c>
      <c r="AO48">
        <f>IF($F48="s-curve",$D48+($E48-$D48)*$I$2/(1+EXP($I$3*(COUNT($I$7:AO$7)+$I$4))),TREND($D48:$E48,$D$7:$E$7,AO$7))</f>
        <v>0</v>
      </c>
      <c r="AP48">
        <f>IF($F48="s-curve",$D48+($E48-$D48)*$I$2/(1+EXP($I$3*(COUNT($I$7:AP$7)+$I$4))),TREND($D48:$E48,$D$7:$E$7,AP$7))</f>
        <v>0</v>
      </c>
    </row>
    <row r="49" spans="1:42" ht="15.75" thickBot="1" x14ac:dyDescent="0.3">
      <c r="A49" s="32"/>
      <c r="B49" s="16"/>
      <c r="C49" s="16" t="s">
        <v>7</v>
      </c>
      <c r="D49" s="16">
        <v>1</v>
      </c>
      <c r="E49" s="16">
        <v>1</v>
      </c>
      <c r="F49" s="35" t="str">
        <f t="shared" si="0"/>
        <v>n/a</v>
      </c>
      <c r="H49" s="25"/>
      <c r="I49" s="14">
        <f t="shared" si="1"/>
        <v>1</v>
      </c>
      <c r="J49">
        <f>IF($F49="s-curve",$D49+($E49-$D49)*$I$2/(1+EXP($I$3*(COUNT($I$7:J$7)+$I$4))),TREND($D49:$E49,$D$7:$E$7,J$7))</f>
        <v>1</v>
      </c>
      <c r="K49">
        <f>IF($F49="s-curve",$D49+($E49-$D49)*$I$2/(1+EXP($I$3*(COUNT($I$7:K$7)+$I$4))),TREND($D49:$E49,$D$7:$E$7,K$7))</f>
        <v>1</v>
      </c>
      <c r="L49">
        <f>IF($F49="s-curve",$D49+($E49-$D49)*$I$2/(1+EXP($I$3*(COUNT($I$7:L$7)+$I$4))),TREND($D49:$E49,$D$7:$E$7,L$7))</f>
        <v>1</v>
      </c>
      <c r="M49">
        <f>IF($F49="s-curve",$D49+($E49-$D49)*$I$2/(1+EXP($I$3*(COUNT($I$7:M$7)+$I$4))),TREND($D49:$E49,$D$7:$E$7,M$7))</f>
        <v>1</v>
      </c>
      <c r="N49">
        <f>IF($F49="s-curve",$D49+($E49-$D49)*$I$2/(1+EXP($I$3*(COUNT($I$7:N$7)+$I$4))),TREND($D49:$E49,$D$7:$E$7,N$7))</f>
        <v>1</v>
      </c>
      <c r="O49">
        <f>IF($F49="s-curve",$D49+($E49-$D49)*$I$2/(1+EXP($I$3*(COUNT($I$7:O$7)+$I$4))),TREND($D49:$E49,$D$7:$E$7,O$7))</f>
        <v>1</v>
      </c>
      <c r="P49">
        <f>IF($F49="s-curve",$D49+($E49-$D49)*$I$2/(1+EXP($I$3*(COUNT($I$7:P$7)+$I$4))),TREND($D49:$E49,$D$7:$E$7,P$7))</f>
        <v>1</v>
      </c>
      <c r="Q49">
        <f>IF($F49="s-curve",$D49+($E49-$D49)*$I$2/(1+EXP($I$3*(COUNT($I$7:Q$7)+$I$4))),TREND($D49:$E49,$D$7:$E$7,Q$7))</f>
        <v>1</v>
      </c>
      <c r="R49">
        <f>IF($F49="s-curve",$D49+($E49-$D49)*$I$2/(1+EXP($I$3*(COUNT($I$7:R$7)+$I$4))),TREND($D49:$E49,$D$7:$E$7,R$7))</f>
        <v>1</v>
      </c>
      <c r="S49">
        <f>IF($F49="s-curve",$D49+($E49-$D49)*$I$2/(1+EXP($I$3*(COUNT($I$7:S$7)+$I$4))),TREND($D49:$E49,$D$7:$E$7,S$7))</f>
        <v>1</v>
      </c>
      <c r="T49">
        <f>IF($F49="s-curve",$D49+($E49-$D49)*$I$2/(1+EXP($I$3*(COUNT($I$7:T$7)+$I$4))),TREND($D49:$E49,$D$7:$E$7,T$7))</f>
        <v>1</v>
      </c>
      <c r="U49">
        <f>IF($F49="s-curve",$D49+($E49-$D49)*$I$2/(1+EXP($I$3*(COUNT($I$7:U$7)+$I$4))),TREND($D49:$E49,$D$7:$E$7,U$7))</f>
        <v>1</v>
      </c>
      <c r="V49">
        <f>IF($F49="s-curve",$D49+($E49-$D49)*$I$2/(1+EXP($I$3*(COUNT($I$7:V$7)+$I$4))),TREND($D49:$E49,$D$7:$E$7,V$7))</f>
        <v>1</v>
      </c>
      <c r="W49">
        <f>IF($F49="s-curve",$D49+($E49-$D49)*$I$2/(1+EXP($I$3*(COUNT($I$7:W$7)+$I$4))),TREND($D49:$E49,$D$7:$E$7,W$7))</f>
        <v>1</v>
      </c>
      <c r="X49">
        <f>IF($F49="s-curve",$D49+($E49-$D49)*$I$2/(1+EXP($I$3*(COUNT($I$7:X$7)+$I$4))),TREND($D49:$E49,$D$7:$E$7,X$7))</f>
        <v>1</v>
      </c>
      <c r="Y49">
        <f>IF($F49="s-curve",$D49+($E49-$D49)*$I$2/(1+EXP($I$3*(COUNT($I$7:Y$7)+$I$4))),TREND($D49:$E49,$D$7:$E$7,Y$7))</f>
        <v>1</v>
      </c>
      <c r="Z49">
        <f>IF($F49="s-curve",$D49+($E49-$D49)*$I$2/(1+EXP($I$3*(COUNT($I$7:Z$7)+$I$4))),TREND($D49:$E49,$D$7:$E$7,Z$7))</f>
        <v>1</v>
      </c>
      <c r="AA49">
        <f>IF($F49="s-curve",$D49+($E49-$D49)*$I$2/(1+EXP($I$3*(COUNT($I$7:AA$7)+$I$4))),TREND($D49:$E49,$D$7:$E$7,AA$7))</f>
        <v>1</v>
      </c>
      <c r="AB49">
        <f>IF($F49="s-curve",$D49+($E49-$D49)*$I$2/(1+EXP($I$3*(COUNT($I$7:AB$7)+$I$4))),TREND($D49:$E49,$D$7:$E$7,AB$7))</f>
        <v>1</v>
      </c>
      <c r="AC49">
        <f>IF($F49="s-curve",$D49+($E49-$D49)*$I$2/(1+EXP($I$3*(COUNT($I$7:AC$7)+$I$4))),TREND($D49:$E49,$D$7:$E$7,AC$7))</f>
        <v>1</v>
      </c>
      <c r="AD49">
        <f>IF($F49="s-curve",$D49+($E49-$D49)*$I$2/(1+EXP($I$3*(COUNT($I$7:AD$7)+$I$4))),TREND($D49:$E49,$D$7:$E$7,AD$7))</f>
        <v>1</v>
      </c>
      <c r="AE49">
        <f>IF($F49="s-curve",$D49+($E49-$D49)*$I$2/(1+EXP($I$3*(COUNT($I$7:AE$7)+$I$4))),TREND($D49:$E49,$D$7:$E$7,AE$7))</f>
        <v>1</v>
      </c>
      <c r="AF49">
        <f>IF($F49="s-curve",$D49+($E49-$D49)*$I$2/(1+EXP($I$3*(COUNT($I$7:AF$7)+$I$4))),TREND($D49:$E49,$D$7:$E$7,AF$7))</f>
        <v>1</v>
      </c>
      <c r="AG49">
        <f>IF($F49="s-curve",$D49+($E49-$D49)*$I$2/(1+EXP($I$3*(COUNT($I$7:AG$7)+$I$4))),TREND($D49:$E49,$D$7:$E$7,AG$7))</f>
        <v>1</v>
      </c>
      <c r="AH49">
        <f>IF($F49="s-curve",$D49+($E49-$D49)*$I$2/(1+EXP($I$3*(COUNT($I$7:AH$7)+$I$4))),TREND($D49:$E49,$D$7:$E$7,AH$7))</f>
        <v>1</v>
      </c>
      <c r="AI49">
        <f>IF($F49="s-curve",$D49+($E49-$D49)*$I$2/(1+EXP($I$3*(COUNT($I$7:AI$7)+$I$4))),TREND($D49:$E49,$D$7:$E$7,AI$7))</f>
        <v>1</v>
      </c>
      <c r="AJ49">
        <f>IF($F49="s-curve",$D49+($E49-$D49)*$I$2/(1+EXP($I$3*(COUNT($I$7:AJ$7)+$I$4))),TREND($D49:$E49,$D$7:$E$7,AJ$7))</f>
        <v>1</v>
      </c>
      <c r="AK49">
        <f>IF($F49="s-curve",$D49+($E49-$D49)*$I$2/(1+EXP($I$3*(COUNT($I$7:AK$7)+$I$4))),TREND($D49:$E49,$D$7:$E$7,AK$7))</f>
        <v>1</v>
      </c>
      <c r="AL49">
        <f>IF($F49="s-curve",$D49+($E49-$D49)*$I$2/(1+EXP($I$3*(COUNT($I$7:AL$7)+$I$4))),TREND($D49:$E49,$D$7:$E$7,AL$7))</f>
        <v>1</v>
      </c>
      <c r="AM49">
        <f>IF($F49="s-curve",$D49+($E49-$D49)*$I$2/(1+EXP($I$3*(COUNT($I$7:AM$7)+$I$4))),TREND($D49:$E49,$D$7:$E$7,AM$7))</f>
        <v>1</v>
      </c>
      <c r="AN49">
        <f>IF($F49="s-curve",$D49+($E49-$D49)*$I$2/(1+EXP($I$3*(COUNT($I$7:AN$7)+$I$4))),TREND($D49:$E49,$D$7:$E$7,AN$7))</f>
        <v>1</v>
      </c>
      <c r="AO49">
        <f>IF($F49="s-curve",$D49+($E49-$D49)*$I$2/(1+EXP($I$3*(COUNT($I$7:AO$7)+$I$4))),TREND($D49:$E49,$D$7:$E$7,AO$7))</f>
        <v>1</v>
      </c>
      <c r="AP49">
        <f>IF($F49="s-curve",$D49+($E49-$D49)*$I$2/(1+EXP($I$3*(COUNT($I$7:AP$7)+$I$4))),TREND($D49:$E49,$D$7:$E$7,AP$7))</f>
        <v>1</v>
      </c>
    </row>
    <row r="50" spans="1:42" x14ac:dyDescent="0.25">
      <c r="A50" s="32" t="s">
        <v>17</v>
      </c>
      <c r="B50" t="s">
        <v>20</v>
      </c>
      <c r="C50" t="s">
        <v>2</v>
      </c>
      <c r="D50">
        <v>0</v>
      </c>
      <c r="E50">
        <v>0</v>
      </c>
      <c r="F50" s="34" t="str">
        <f t="shared" si="0"/>
        <v>n/a</v>
      </c>
      <c r="H50" s="25"/>
      <c r="I50" s="14">
        <f t="shared" si="1"/>
        <v>0</v>
      </c>
      <c r="J50">
        <f>IF($F50="s-curve",$D50+($E50-$D50)*$I$2/(1+EXP($I$3*(COUNT($I$7:J$7)+$I$4))),TREND($D50:$E50,$D$7:$E$7,J$7))</f>
        <v>0</v>
      </c>
      <c r="K50">
        <f>IF($F50="s-curve",$D50+($E50-$D50)*$I$2/(1+EXP($I$3*(COUNT($I$7:K$7)+$I$4))),TREND($D50:$E50,$D$7:$E$7,K$7))</f>
        <v>0</v>
      </c>
      <c r="L50">
        <f>IF($F50="s-curve",$D50+($E50-$D50)*$I$2/(1+EXP($I$3*(COUNT($I$7:L$7)+$I$4))),TREND($D50:$E50,$D$7:$E$7,L$7))</f>
        <v>0</v>
      </c>
      <c r="M50">
        <f>IF($F50="s-curve",$D50+($E50-$D50)*$I$2/(1+EXP($I$3*(COUNT($I$7:M$7)+$I$4))),TREND($D50:$E50,$D$7:$E$7,M$7))</f>
        <v>0</v>
      </c>
      <c r="N50">
        <f>IF($F50="s-curve",$D50+($E50-$D50)*$I$2/(1+EXP($I$3*(COUNT($I$7:N$7)+$I$4))),TREND($D50:$E50,$D$7:$E$7,N$7))</f>
        <v>0</v>
      </c>
      <c r="O50">
        <f>IF($F50="s-curve",$D50+($E50-$D50)*$I$2/(1+EXP($I$3*(COUNT($I$7:O$7)+$I$4))),TREND($D50:$E50,$D$7:$E$7,O$7))</f>
        <v>0</v>
      </c>
      <c r="P50">
        <f>IF($F50="s-curve",$D50+($E50-$D50)*$I$2/(1+EXP($I$3*(COUNT($I$7:P$7)+$I$4))),TREND($D50:$E50,$D$7:$E$7,P$7))</f>
        <v>0</v>
      </c>
      <c r="Q50">
        <f>IF($F50="s-curve",$D50+($E50-$D50)*$I$2/(1+EXP($I$3*(COUNT($I$7:Q$7)+$I$4))),TREND($D50:$E50,$D$7:$E$7,Q$7))</f>
        <v>0</v>
      </c>
      <c r="R50">
        <f>IF($F50="s-curve",$D50+($E50-$D50)*$I$2/(1+EXP($I$3*(COUNT($I$7:R$7)+$I$4))),TREND($D50:$E50,$D$7:$E$7,R$7))</f>
        <v>0</v>
      </c>
      <c r="S50">
        <f>IF($F50="s-curve",$D50+($E50-$D50)*$I$2/(1+EXP($I$3*(COUNT($I$7:S$7)+$I$4))),TREND($D50:$E50,$D$7:$E$7,S$7))</f>
        <v>0</v>
      </c>
      <c r="T50">
        <f>IF($F50="s-curve",$D50+($E50-$D50)*$I$2/(1+EXP($I$3*(COUNT($I$7:T$7)+$I$4))),TREND($D50:$E50,$D$7:$E$7,T$7))</f>
        <v>0</v>
      </c>
      <c r="U50">
        <f>IF($F50="s-curve",$D50+($E50-$D50)*$I$2/(1+EXP($I$3*(COUNT($I$7:U$7)+$I$4))),TREND($D50:$E50,$D$7:$E$7,U$7))</f>
        <v>0</v>
      </c>
      <c r="V50">
        <f>IF($F50="s-curve",$D50+($E50-$D50)*$I$2/(1+EXP($I$3*(COUNT($I$7:V$7)+$I$4))),TREND($D50:$E50,$D$7:$E$7,V$7))</f>
        <v>0</v>
      </c>
      <c r="W50">
        <f>IF($F50="s-curve",$D50+($E50-$D50)*$I$2/(1+EXP($I$3*(COUNT($I$7:W$7)+$I$4))),TREND($D50:$E50,$D$7:$E$7,W$7))</f>
        <v>0</v>
      </c>
      <c r="X50">
        <f>IF($F50="s-curve",$D50+($E50-$D50)*$I$2/(1+EXP($I$3*(COUNT($I$7:X$7)+$I$4))),TREND($D50:$E50,$D$7:$E$7,X$7))</f>
        <v>0</v>
      </c>
      <c r="Y50">
        <f>IF($F50="s-curve",$D50+($E50-$D50)*$I$2/(1+EXP($I$3*(COUNT($I$7:Y$7)+$I$4))),TREND($D50:$E50,$D$7:$E$7,Y$7))</f>
        <v>0</v>
      </c>
      <c r="Z50">
        <f>IF($F50="s-curve",$D50+($E50-$D50)*$I$2/(1+EXP($I$3*(COUNT($I$7:Z$7)+$I$4))),TREND($D50:$E50,$D$7:$E$7,Z$7))</f>
        <v>0</v>
      </c>
      <c r="AA50">
        <f>IF($F50="s-curve",$D50+($E50-$D50)*$I$2/(1+EXP($I$3*(COUNT($I$7:AA$7)+$I$4))),TREND($D50:$E50,$D$7:$E$7,AA$7))</f>
        <v>0</v>
      </c>
      <c r="AB50">
        <f>IF($F50="s-curve",$D50+($E50-$D50)*$I$2/(1+EXP($I$3*(COUNT($I$7:AB$7)+$I$4))),TREND($D50:$E50,$D$7:$E$7,AB$7))</f>
        <v>0</v>
      </c>
      <c r="AC50">
        <f>IF($F50="s-curve",$D50+($E50-$D50)*$I$2/(1+EXP($I$3*(COUNT($I$7:AC$7)+$I$4))),TREND($D50:$E50,$D$7:$E$7,AC$7))</f>
        <v>0</v>
      </c>
      <c r="AD50">
        <f>IF($F50="s-curve",$D50+($E50-$D50)*$I$2/(1+EXP($I$3*(COUNT($I$7:AD$7)+$I$4))),TREND($D50:$E50,$D$7:$E$7,AD$7))</f>
        <v>0</v>
      </c>
      <c r="AE50">
        <f>IF($F50="s-curve",$D50+($E50-$D50)*$I$2/(1+EXP($I$3*(COUNT($I$7:AE$7)+$I$4))),TREND($D50:$E50,$D$7:$E$7,AE$7))</f>
        <v>0</v>
      </c>
      <c r="AF50">
        <f>IF($F50="s-curve",$D50+($E50-$D50)*$I$2/(1+EXP($I$3*(COUNT($I$7:AF$7)+$I$4))),TREND($D50:$E50,$D$7:$E$7,AF$7))</f>
        <v>0</v>
      </c>
      <c r="AG50">
        <f>IF($F50="s-curve",$D50+($E50-$D50)*$I$2/(1+EXP($I$3*(COUNT($I$7:AG$7)+$I$4))),TREND($D50:$E50,$D$7:$E$7,AG$7))</f>
        <v>0</v>
      </c>
      <c r="AH50">
        <f>IF($F50="s-curve",$D50+($E50-$D50)*$I$2/(1+EXP($I$3*(COUNT($I$7:AH$7)+$I$4))),TREND($D50:$E50,$D$7:$E$7,AH$7))</f>
        <v>0</v>
      </c>
      <c r="AI50">
        <f>IF($F50="s-curve",$D50+($E50-$D50)*$I$2/(1+EXP($I$3*(COUNT($I$7:AI$7)+$I$4))),TREND($D50:$E50,$D$7:$E$7,AI$7))</f>
        <v>0</v>
      </c>
      <c r="AJ50">
        <f>IF($F50="s-curve",$D50+($E50-$D50)*$I$2/(1+EXP($I$3*(COUNT($I$7:AJ$7)+$I$4))),TREND($D50:$E50,$D$7:$E$7,AJ$7))</f>
        <v>0</v>
      </c>
      <c r="AK50">
        <f>IF($F50="s-curve",$D50+($E50-$D50)*$I$2/(1+EXP($I$3*(COUNT($I$7:AK$7)+$I$4))),TREND($D50:$E50,$D$7:$E$7,AK$7))</f>
        <v>0</v>
      </c>
      <c r="AL50">
        <f>IF($F50="s-curve",$D50+($E50-$D50)*$I$2/(1+EXP($I$3*(COUNT($I$7:AL$7)+$I$4))),TREND($D50:$E50,$D$7:$E$7,AL$7))</f>
        <v>0</v>
      </c>
      <c r="AM50">
        <f>IF($F50="s-curve",$D50+($E50-$D50)*$I$2/(1+EXP($I$3*(COUNT($I$7:AM$7)+$I$4))),TREND($D50:$E50,$D$7:$E$7,AM$7))</f>
        <v>0</v>
      </c>
      <c r="AN50">
        <f>IF($F50="s-curve",$D50+($E50-$D50)*$I$2/(1+EXP($I$3*(COUNT($I$7:AN$7)+$I$4))),TREND($D50:$E50,$D$7:$E$7,AN$7))</f>
        <v>0</v>
      </c>
      <c r="AO50">
        <f>IF($F50="s-curve",$D50+($E50-$D50)*$I$2/(1+EXP($I$3*(COUNT($I$7:AO$7)+$I$4))),TREND($D50:$E50,$D$7:$E$7,AO$7))</f>
        <v>0</v>
      </c>
      <c r="AP50">
        <f>IF($F50="s-curve",$D50+($E50-$D50)*$I$2/(1+EXP($I$3*(COUNT($I$7:AP$7)+$I$4))),TREND($D50:$E50,$D$7:$E$7,AP$7))</f>
        <v>0</v>
      </c>
    </row>
    <row r="51" spans="1:42" x14ac:dyDescent="0.25">
      <c r="A51" s="32"/>
      <c r="C51" t="s">
        <v>3</v>
      </c>
      <c r="D51">
        <v>0</v>
      </c>
      <c r="E51">
        <v>0</v>
      </c>
      <c r="F51" s="34" t="str">
        <f t="shared" si="0"/>
        <v>n/a</v>
      </c>
      <c r="H51" s="25"/>
      <c r="I51" s="14">
        <f t="shared" si="1"/>
        <v>0</v>
      </c>
      <c r="J51">
        <f>IF($F51="s-curve",$D51+($E51-$D51)*$I$2/(1+EXP($I$3*(COUNT($I$7:J$7)+$I$4))),TREND($D51:$E51,$D$7:$E$7,J$7))</f>
        <v>0</v>
      </c>
      <c r="K51">
        <f>IF($F51="s-curve",$D51+($E51-$D51)*$I$2/(1+EXP($I$3*(COUNT($I$7:K$7)+$I$4))),TREND($D51:$E51,$D$7:$E$7,K$7))</f>
        <v>0</v>
      </c>
      <c r="L51">
        <f>IF($F51="s-curve",$D51+($E51-$D51)*$I$2/(1+EXP($I$3*(COUNT($I$7:L$7)+$I$4))),TREND($D51:$E51,$D$7:$E$7,L$7))</f>
        <v>0</v>
      </c>
      <c r="M51">
        <f>IF($F51="s-curve",$D51+($E51-$D51)*$I$2/(1+EXP($I$3*(COUNT($I$7:M$7)+$I$4))),TREND($D51:$E51,$D$7:$E$7,M$7))</f>
        <v>0</v>
      </c>
      <c r="N51">
        <f>IF($F51="s-curve",$D51+($E51-$D51)*$I$2/(1+EXP($I$3*(COUNT($I$7:N$7)+$I$4))),TREND($D51:$E51,$D$7:$E$7,N$7))</f>
        <v>0</v>
      </c>
      <c r="O51">
        <f>IF($F51="s-curve",$D51+($E51-$D51)*$I$2/(1+EXP($I$3*(COUNT($I$7:O$7)+$I$4))),TREND($D51:$E51,$D$7:$E$7,O$7))</f>
        <v>0</v>
      </c>
      <c r="P51">
        <f>IF($F51="s-curve",$D51+($E51-$D51)*$I$2/(1+EXP($I$3*(COUNT($I$7:P$7)+$I$4))),TREND($D51:$E51,$D$7:$E$7,P$7))</f>
        <v>0</v>
      </c>
      <c r="Q51">
        <f>IF($F51="s-curve",$D51+($E51-$D51)*$I$2/(1+EXP($I$3*(COUNT($I$7:Q$7)+$I$4))),TREND($D51:$E51,$D$7:$E$7,Q$7))</f>
        <v>0</v>
      </c>
      <c r="R51">
        <f>IF($F51="s-curve",$D51+($E51-$D51)*$I$2/(1+EXP($I$3*(COUNT($I$7:R$7)+$I$4))),TREND($D51:$E51,$D$7:$E$7,R$7))</f>
        <v>0</v>
      </c>
      <c r="S51">
        <f>IF($F51="s-curve",$D51+($E51-$D51)*$I$2/(1+EXP($I$3*(COUNT($I$7:S$7)+$I$4))),TREND($D51:$E51,$D$7:$E$7,S$7))</f>
        <v>0</v>
      </c>
      <c r="T51">
        <f>IF($F51="s-curve",$D51+($E51-$D51)*$I$2/(1+EXP($I$3*(COUNT($I$7:T$7)+$I$4))),TREND($D51:$E51,$D$7:$E$7,T$7))</f>
        <v>0</v>
      </c>
      <c r="U51">
        <f>IF($F51="s-curve",$D51+($E51-$D51)*$I$2/(1+EXP($I$3*(COUNT($I$7:U$7)+$I$4))),TREND($D51:$E51,$D$7:$E$7,U$7))</f>
        <v>0</v>
      </c>
      <c r="V51">
        <f>IF($F51="s-curve",$D51+($E51-$D51)*$I$2/(1+EXP($I$3*(COUNT($I$7:V$7)+$I$4))),TREND($D51:$E51,$D$7:$E$7,V$7))</f>
        <v>0</v>
      </c>
      <c r="W51">
        <f>IF($F51="s-curve",$D51+($E51-$D51)*$I$2/(1+EXP($I$3*(COUNT($I$7:W$7)+$I$4))),TREND($D51:$E51,$D$7:$E$7,W$7))</f>
        <v>0</v>
      </c>
      <c r="X51">
        <f>IF($F51="s-curve",$D51+($E51-$D51)*$I$2/(1+EXP($I$3*(COUNT($I$7:X$7)+$I$4))),TREND($D51:$E51,$D$7:$E$7,X$7))</f>
        <v>0</v>
      </c>
      <c r="Y51">
        <f>IF($F51="s-curve",$D51+($E51-$D51)*$I$2/(1+EXP($I$3*(COUNT($I$7:Y$7)+$I$4))),TREND($D51:$E51,$D$7:$E$7,Y$7))</f>
        <v>0</v>
      </c>
      <c r="Z51">
        <f>IF($F51="s-curve",$D51+($E51-$D51)*$I$2/(1+EXP($I$3*(COUNT($I$7:Z$7)+$I$4))),TREND($D51:$E51,$D$7:$E$7,Z$7))</f>
        <v>0</v>
      </c>
      <c r="AA51">
        <f>IF($F51="s-curve",$D51+($E51-$D51)*$I$2/(1+EXP($I$3*(COUNT($I$7:AA$7)+$I$4))),TREND($D51:$E51,$D$7:$E$7,AA$7))</f>
        <v>0</v>
      </c>
      <c r="AB51">
        <f>IF($F51="s-curve",$D51+($E51-$D51)*$I$2/(1+EXP($I$3*(COUNT($I$7:AB$7)+$I$4))),TREND($D51:$E51,$D$7:$E$7,AB$7))</f>
        <v>0</v>
      </c>
      <c r="AC51">
        <f>IF($F51="s-curve",$D51+($E51-$D51)*$I$2/(1+EXP($I$3*(COUNT($I$7:AC$7)+$I$4))),TREND($D51:$E51,$D$7:$E$7,AC$7))</f>
        <v>0</v>
      </c>
      <c r="AD51">
        <f>IF($F51="s-curve",$D51+($E51-$D51)*$I$2/(1+EXP($I$3*(COUNT($I$7:AD$7)+$I$4))),TREND($D51:$E51,$D$7:$E$7,AD$7))</f>
        <v>0</v>
      </c>
      <c r="AE51">
        <f>IF($F51="s-curve",$D51+($E51-$D51)*$I$2/(1+EXP($I$3*(COUNT($I$7:AE$7)+$I$4))),TREND($D51:$E51,$D$7:$E$7,AE$7))</f>
        <v>0</v>
      </c>
      <c r="AF51">
        <f>IF($F51="s-curve",$D51+($E51-$D51)*$I$2/(1+EXP($I$3*(COUNT($I$7:AF$7)+$I$4))),TREND($D51:$E51,$D$7:$E$7,AF$7))</f>
        <v>0</v>
      </c>
      <c r="AG51">
        <f>IF($F51="s-curve",$D51+($E51-$D51)*$I$2/(1+EXP($I$3*(COUNT($I$7:AG$7)+$I$4))),TREND($D51:$E51,$D$7:$E$7,AG$7))</f>
        <v>0</v>
      </c>
      <c r="AH51">
        <f>IF($F51="s-curve",$D51+($E51-$D51)*$I$2/(1+EXP($I$3*(COUNT($I$7:AH$7)+$I$4))),TREND($D51:$E51,$D$7:$E$7,AH$7))</f>
        <v>0</v>
      </c>
      <c r="AI51">
        <f>IF($F51="s-curve",$D51+($E51-$D51)*$I$2/(1+EXP($I$3*(COUNT($I$7:AI$7)+$I$4))),TREND($D51:$E51,$D$7:$E$7,AI$7))</f>
        <v>0</v>
      </c>
      <c r="AJ51">
        <f>IF($F51="s-curve",$D51+($E51-$D51)*$I$2/(1+EXP($I$3*(COUNT($I$7:AJ$7)+$I$4))),TREND($D51:$E51,$D$7:$E$7,AJ$7))</f>
        <v>0</v>
      </c>
      <c r="AK51">
        <f>IF($F51="s-curve",$D51+($E51-$D51)*$I$2/(1+EXP($I$3*(COUNT($I$7:AK$7)+$I$4))),TREND($D51:$E51,$D$7:$E$7,AK$7))</f>
        <v>0</v>
      </c>
      <c r="AL51">
        <f>IF($F51="s-curve",$D51+($E51-$D51)*$I$2/(1+EXP($I$3*(COUNT($I$7:AL$7)+$I$4))),TREND($D51:$E51,$D$7:$E$7,AL$7))</f>
        <v>0</v>
      </c>
      <c r="AM51">
        <f>IF($F51="s-curve",$D51+($E51-$D51)*$I$2/(1+EXP($I$3*(COUNT($I$7:AM$7)+$I$4))),TREND($D51:$E51,$D$7:$E$7,AM$7))</f>
        <v>0</v>
      </c>
      <c r="AN51">
        <f>IF($F51="s-curve",$D51+($E51-$D51)*$I$2/(1+EXP($I$3*(COUNT($I$7:AN$7)+$I$4))),TREND($D51:$E51,$D$7:$E$7,AN$7))</f>
        <v>0</v>
      </c>
      <c r="AO51">
        <f>IF($F51="s-curve",$D51+($E51-$D51)*$I$2/(1+EXP($I$3*(COUNT($I$7:AO$7)+$I$4))),TREND($D51:$E51,$D$7:$E$7,AO$7))</f>
        <v>0</v>
      </c>
      <c r="AP51">
        <f>IF($F51="s-curve",$D51+($E51-$D51)*$I$2/(1+EXP($I$3*(COUNT($I$7:AP$7)+$I$4))),TREND($D51:$E51,$D$7:$E$7,AP$7))</f>
        <v>0</v>
      </c>
    </row>
    <row r="52" spans="1:42" x14ac:dyDescent="0.25">
      <c r="A52" s="32"/>
      <c r="C52" t="s">
        <v>4</v>
      </c>
      <c r="D52">
        <v>0</v>
      </c>
      <c r="E52">
        <v>0</v>
      </c>
      <c r="F52" s="34" t="str">
        <f t="shared" si="0"/>
        <v>n/a</v>
      </c>
      <c r="H52" s="25"/>
      <c r="I52" s="14">
        <f t="shared" si="1"/>
        <v>0</v>
      </c>
      <c r="J52">
        <f>IF($F52="s-curve",$D52+($E52-$D52)*$I$2/(1+EXP($I$3*(COUNT($I$7:J$7)+$I$4))),TREND($D52:$E52,$D$7:$E$7,J$7))</f>
        <v>0</v>
      </c>
      <c r="K52">
        <f>IF($F52="s-curve",$D52+($E52-$D52)*$I$2/(1+EXP($I$3*(COUNT($I$7:K$7)+$I$4))),TREND($D52:$E52,$D$7:$E$7,K$7))</f>
        <v>0</v>
      </c>
      <c r="L52">
        <f>IF($F52="s-curve",$D52+($E52-$D52)*$I$2/(1+EXP($I$3*(COUNT($I$7:L$7)+$I$4))),TREND($D52:$E52,$D$7:$E$7,L$7))</f>
        <v>0</v>
      </c>
      <c r="M52">
        <f>IF($F52="s-curve",$D52+($E52-$D52)*$I$2/(1+EXP($I$3*(COUNT($I$7:M$7)+$I$4))),TREND($D52:$E52,$D$7:$E$7,M$7))</f>
        <v>0</v>
      </c>
      <c r="N52">
        <f>IF($F52="s-curve",$D52+($E52-$D52)*$I$2/(1+EXP($I$3*(COUNT($I$7:N$7)+$I$4))),TREND($D52:$E52,$D$7:$E$7,N$7))</f>
        <v>0</v>
      </c>
      <c r="O52">
        <f>IF($F52="s-curve",$D52+($E52-$D52)*$I$2/(1+EXP($I$3*(COUNT($I$7:O$7)+$I$4))),TREND($D52:$E52,$D$7:$E$7,O$7))</f>
        <v>0</v>
      </c>
      <c r="P52">
        <f>IF($F52="s-curve",$D52+($E52-$D52)*$I$2/(1+EXP($I$3*(COUNT($I$7:P$7)+$I$4))),TREND($D52:$E52,$D$7:$E$7,P$7))</f>
        <v>0</v>
      </c>
      <c r="Q52">
        <f>IF($F52="s-curve",$D52+($E52-$D52)*$I$2/(1+EXP($I$3*(COUNT($I$7:Q$7)+$I$4))),TREND($D52:$E52,$D$7:$E$7,Q$7))</f>
        <v>0</v>
      </c>
      <c r="R52">
        <f>IF($F52="s-curve",$D52+($E52-$D52)*$I$2/(1+EXP($I$3*(COUNT($I$7:R$7)+$I$4))),TREND($D52:$E52,$D$7:$E$7,R$7))</f>
        <v>0</v>
      </c>
      <c r="S52">
        <f>IF($F52="s-curve",$D52+($E52-$D52)*$I$2/(1+EXP($I$3*(COUNT($I$7:S$7)+$I$4))),TREND($D52:$E52,$D$7:$E$7,S$7))</f>
        <v>0</v>
      </c>
      <c r="T52">
        <f>IF($F52="s-curve",$D52+($E52-$D52)*$I$2/(1+EXP($I$3*(COUNT($I$7:T$7)+$I$4))),TREND($D52:$E52,$D$7:$E$7,T$7))</f>
        <v>0</v>
      </c>
      <c r="U52">
        <f>IF($F52="s-curve",$D52+($E52-$D52)*$I$2/(1+EXP($I$3*(COUNT($I$7:U$7)+$I$4))),TREND($D52:$E52,$D$7:$E$7,U$7))</f>
        <v>0</v>
      </c>
      <c r="V52">
        <f>IF($F52="s-curve",$D52+($E52-$D52)*$I$2/(1+EXP($I$3*(COUNT($I$7:V$7)+$I$4))),TREND($D52:$E52,$D$7:$E$7,V$7))</f>
        <v>0</v>
      </c>
      <c r="W52">
        <f>IF($F52="s-curve",$D52+($E52-$D52)*$I$2/(1+EXP($I$3*(COUNT($I$7:W$7)+$I$4))),TREND($D52:$E52,$D$7:$E$7,W$7))</f>
        <v>0</v>
      </c>
      <c r="X52">
        <f>IF($F52="s-curve",$D52+($E52-$D52)*$I$2/(1+EXP($I$3*(COUNT($I$7:X$7)+$I$4))),TREND($D52:$E52,$D$7:$E$7,X$7))</f>
        <v>0</v>
      </c>
      <c r="Y52">
        <f>IF($F52="s-curve",$D52+($E52-$D52)*$I$2/(1+EXP($I$3*(COUNT($I$7:Y$7)+$I$4))),TREND($D52:$E52,$D$7:$E$7,Y$7))</f>
        <v>0</v>
      </c>
      <c r="Z52">
        <f>IF($F52="s-curve",$D52+($E52-$D52)*$I$2/(1+EXP($I$3*(COUNT($I$7:Z$7)+$I$4))),TREND($D52:$E52,$D$7:$E$7,Z$7))</f>
        <v>0</v>
      </c>
      <c r="AA52">
        <f>IF($F52="s-curve",$D52+($E52-$D52)*$I$2/(1+EXP($I$3*(COUNT($I$7:AA$7)+$I$4))),TREND($D52:$E52,$D$7:$E$7,AA$7))</f>
        <v>0</v>
      </c>
      <c r="AB52">
        <f>IF($F52="s-curve",$D52+($E52-$D52)*$I$2/(1+EXP($I$3*(COUNT($I$7:AB$7)+$I$4))),TREND($D52:$E52,$D$7:$E$7,AB$7))</f>
        <v>0</v>
      </c>
      <c r="AC52">
        <f>IF($F52="s-curve",$D52+($E52-$D52)*$I$2/(1+EXP($I$3*(COUNT($I$7:AC$7)+$I$4))),TREND($D52:$E52,$D$7:$E$7,AC$7))</f>
        <v>0</v>
      </c>
      <c r="AD52">
        <f>IF($F52="s-curve",$D52+($E52-$D52)*$I$2/(1+EXP($I$3*(COUNT($I$7:AD$7)+$I$4))),TREND($D52:$E52,$D$7:$E$7,AD$7))</f>
        <v>0</v>
      </c>
      <c r="AE52">
        <f>IF($F52="s-curve",$D52+($E52-$D52)*$I$2/(1+EXP($I$3*(COUNT($I$7:AE$7)+$I$4))),TREND($D52:$E52,$D$7:$E$7,AE$7))</f>
        <v>0</v>
      </c>
      <c r="AF52">
        <f>IF($F52="s-curve",$D52+($E52-$D52)*$I$2/(1+EXP($I$3*(COUNT($I$7:AF$7)+$I$4))),TREND($D52:$E52,$D$7:$E$7,AF$7))</f>
        <v>0</v>
      </c>
      <c r="AG52">
        <f>IF($F52="s-curve",$D52+($E52-$D52)*$I$2/(1+EXP($I$3*(COUNT($I$7:AG$7)+$I$4))),TREND($D52:$E52,$D$7:$E$7,AG$7))</f>
        <v>0</v>
      </c>
      <c r="AH52">
        <f>IF($F52="s-curve",$D52+($E52-$D52)*$I$2/(1+EXP($I$3*(COUNT($I$7:AH$7)+$I$4))),TREND($D52:$E52,$D$7:$E$7,AH$7))</f>
        <v>0</v>
      </c>
      <c r="AI52">
        <f>IF($F52="s-curve",$D52+($E52-$D52)*$I$2/(1+EXP($I$3*(COUNT($I$7:AI$7)+$I$4))),TREND($D52:$E52,$D$7:$E$7,AI$7))</f>
        <v>0</v>
      </c>
      <c r="AJ52">
        <f>IF($F52="s-curve",$D52+($E52-$D52)*$I$2/(1+EXP($I$3*(COUNT($I$7:AJ$7)+$I$4))),TREND($D52:$E52,$D$7:$E$7,AJ$7))</f>
        <v>0</v>
      </c>
      <c r="AK52">
        <f>IF($F52="s-curve",$D52+($E52-$D52)*$I$2/(1+EXP($I$3*(COUNT($I$7:AK$7)+$I$4))),TREND($D52:$E52,$D$7:$E$7,AK$7))</f>
        <v>0</v>
      </c>
      <c r="AL52">
        <f>IF($F52="s-curve",$D52+($E52-$D52)*$I$2/(1+EXP($I$3*(COUNT($I$7:AL$7)+$I$4))),TREND($D52:$E52,$D$7:$E$7,AL$7))</f>
        <v>0</v>
      </c>
      <c r="AM52">
        <f>IF($F52="s-curve",$D52+($E52-$D52)*$I$2/(1+EXP($I$3*(COUNT($I$7:AM$7)+$I$4))),TREND($D52:$E52,$D$7:$E$7,AM$7))</f>
        <v>0</v>
      </c>
      <c r="AN52">
        <f>IF($F52="s-curve",$D52+($E52-$D52)*$I$2/(1+EXP($I$3*(COUNT($I$7:AN$7)+$I$4))),TREND($D52:$E52,$D$7:$E$7,AN$7))</f>
        <v>0</v>
      </c>
      <c r="AO52">
        <f>IF($F52="s-curve",$D52+($E52-$D52)*$I$2/(1+EXP($I$3*(COUNT($I$7:AO$7)+$I$4))),TREND($D52:$E52,$D$7:$E$7,AO$7))</f>
        <v>0</v>
      </c>
      <c r="AP52">
        <f>IF($F52="s-curve",$D52+($E52-$D52)*$I$2/(1+EXP($I$3*(COUNT($I$7:AP$7)+$I$4))),TREND($D52:$E52,$D$7:$E$7,AP$7))</f>
        <v>0</v>
      </c>
    </row>
    <row r="53" spans="1:42" x14ac:dyDescent="0.25">
      <c r="C53" t="s">
        <v>5</v>
      </c>
      <c r="D53">
        <v>0</v>
      </c>
      <c r="E53">
        <v>0</v>
      </c>
      <c r="F53" s="34" t="str">
        <f t="shared" si="0"/>
        <v>n/a</v>
      </c>
      <c r="H53" s="25"/>
      <c r="I53" s="14">
        <f t="shared" si="1"/>
        <v>0</v>
      </c>
      <c r="J53">
        <f>IF($F53="s-curve",$D53+($E53-$D53)*$I$2/(1+EXP($I$3*(COUNT($I$7:J$7)+$I$4))),TREND($D53:$E53,$D$7:$E$7,J$7))</f>
        <v>0</v>
      </c>
      <c r="K53">
        <f>IF($F53="s-curve",$D53+($E53-$D53)*$I$2/(1+EXP($I$3*(COUNT($I$7:K$7)+$I$4))),TREND($D53:$E53,$D$7:$E$7,K$7))</f>
        <v>0</v>
      </c>
      <c r="L53">
        <f>IF($F53="s-curve",$D53+($E53-$D53)*$I$2/(1+EXP($I$3*(COUNT($I$7:L$7)+$I$4))),TREND($D53:$E53,$D$7:$E$7,L$7))</f>
        <v>0</v>
      </c>
      <c r="M53">
        <f>IF($F53="s-curve",$D53+($E53-$D53)*$I$2/(1+EXP($I$3*(COUNT($I$7:M$7)+$I$4))),TREND($D53:$E53,$D$7:$E$7,M$7))</f>
        <v>0</v>
      </c>
      <c r="N53">
        <f>IF($F53="s-curve",$D53+($E53-$D53)*$I$2/(1+EXP($I$3*(COUNT($I$7:N$7)+$I$4))),TREND($D53:$E53,$D$7:$E$7,N$7))</f>
        <v>0</v>
      </c>
      <c r="O53">
        <f>IF($F53="s-curve",$D53+($E53-$D53)*$I$2/(1+EXP($I$3*(COUNT($I$7:O$7)+$I$4))),TREND($D53:$E53,$D$7:$E$7,O$7))</f>
        <v>0</v>
      </c>
      <c r="P53">
        <f>IF($F53="s-curve",$D53+($E53-$D53)*$I$2/(1+EXP($I$3*(COUNT($I$7:P$7)+$I$4))),TREND($D53:$E53,$D$7:$E$7,P$7))</f>
        <v>0</v>
      </c>
      <c r="Q53">
        <f>IF($F53="s-curve",$D53+($E53-$D53)*$I$2/(1+EXP($I$3*(COUNT($I$7:Q$7)+$I$4))),TREND($D53:$E53,$D$7:$E$7,Q$7))</f>
        <v>0</v>
      </c>
      <c r="R53">
        <f>IF($F53="s-curve",$D53+($E53-$D53)*$I$2/(1+EXP($I$3*(COUNT($I$7:R$7)+$I$4))),TREND($D53:$E53,$D$7:$E$7,R$7))</f>
        <v>0</v>
      </c>
      <c r="S53">
        <f>IF($F53="s-curve",$D53+($E53-$D53)*$I$2/(1+EXP($I$3*(COUNT($I$7:S$7)+$I$4))),TREND($D53:$E53,$D$7:$E$7,S$7))</f>
        <v>0</v>
      </c>
      <c r="T53">
        <f>IF($F53="s-curve",$D53+($E53-$D53)*$I$2/(1+EXP($I$3*(COUNT($I$7:T$7)+$I$4))),TREND($D53:$E53,$D$7:$E$7,T$7))</f>
        <v>0</v>
      </c>
      <c r="U53">
        <f>IF($F53="s-curve",$D53+($E53-$D53)*$I$2/(1+EXP($I$3*(COUNT($I$7:U$7)+$I$4))),TREND($D53:$E53,$D$7:$E$7,U$7))</f>
        <v>0</v>
      </c>
      <c r="V53">
        <f>IF($F53="s-curve",$D53+($E53-$D53)*$I$2/(1+EXP($I$3*(COUNT($I$7:V$7)+$I$4))),TREND($D53:$E53,$D$7:$E$7,V$7))</f>
        <v>0</v>
      </c>
      <c r="W53">
        <f>IF($F53="s-curve",$D53+($E53-$D53)*$I$2/(1+EXP($I$3*(COUNT($I$7:W$7)+$I$4))),TREND($D53:$E53,$D$7:$E$7,W$7))</f>
        <v>0</v>
      </c>
      <c r="X53">
        <f>IF($F53="s-curve",$D53+($E53-$D53)*$I$2/(1+EXP($I$3*(COUNT($I$7:X$7)+$I$4))),TREND($D53:$E53,$D$7:$E$7,X$7))</f>
        <v>0</v>
      </c>
      <c r="Y53">
        <f>IF($F53="s-curve",$D53+($E53-$D53)*$I$2/(1+EXP($I$3*(COUNT($I$7:Y$7)+$I$4))),TREND($D53:$E53,$D$7:$E$7,Y$7))</f>
        <v>0</v>
      </c>
      <c r="Z53">
        <f>IF($F53="s-curve",$D53+($E53-$D53)*$I$2/(1+EXP($I$3*(COUNT($I$7:Z$7)+$I$4))),TREND($D53:$E53,$D$7:$E$7,Z$7))</f>
        <v>0</v>
      </c>
      <c r="AA53">
        <f>IF($F53="s-curve",$D53+($E53-$D53)*$I$2/(1+EXP($I$3*(COUNT($I$7:AA$7)+$I$4))),TREND($D53:$E53,$D$7:$E$7,AA$7))</f>
        <v>0</v>
      </c>
      <c r="AB53">
        <f>IF($F53="s-curve",$D53+($E53-$D53)*$I$2/(1+EXP($I$3*(COUNT($I$7:AB$7)+$I$4))),TREND($D53:$E53,$D$7:$E$7,AB$7))</f>
        <v>0</v>
      </c>
      <c r="AC53">
        <f>IF($F53="s-curve",$D53+($E53-$D53)*$I$2/(1+EXP($I$3*(COUNT($I$7:AC$7)+$I$4))),TREND($D53:$E53,$D$7:$E$7,AC$7))</f>
        <v>0</v>
      </c>
      <c r="AD53">
        <f>IF($F53="s-curve",$D53+($E53-$D53)*$I$2/(1+EXP($I$3*(COUNT($I$7:AD$7)+$I$4))),TREND($D53:$E53,$D$7:$E$7,AD$7))</f>
        <v>0</v>
      </c>
      <c r="AE53">
        <f>IF($F53="s-curve",$D53+($E53-$D53)*$I$2/(1+EXP($I$3*(COUNT($I$7:AE$7)+$I$4))),TREND($D53:$E53,$D$7:$E$7,AE$7))</f>
        <v>0</v>
      </c>
      <c r="AF53">
        <f>IF($F53="s-curve",$D53+($E53-$D53)*$I$2/(1+EXP($I$3*(COUNT($I$7:AF$7)+$I$4))),TREND($D53:$E53,$D$7:$E$7,AF$7))</f>
        <v>0</v>
      </c>
      <c r="AG53">
        <f>IF($F53="s-curve",$D53+($E53-$D53)*$I$2/(1+EXP($I$3*(COUNT($I$7:AG$7)+$I$4))),TREND($D53:$E53,$D$7:$E$7,AG$7))</f>
        <v>0</v>
      </c>
      <c r="AH53">
        <f>IF($F53="s-curve",$D53+($E53-$D53)*$I$2/(1+EXP($I$3*(COUNT($I$7:AH$7)+$I$4))),TREND($D53:$E53,$D$7:$E$7,AH$7))</f>
        <v>0</v>
      </c>
      <c r="AI53">
        <f>IF($F53="s-curve",$D53+($E53-$D53)*$I$2/(1+EXP($I$3*(COUNT($I$7:AI$7)+$I$4))),TREND($D53:$E53,$D$7:$E$7,AI$7))</f>
        <v>0</v>
      </c>
      <c r="AJ53">
        <f>IF($F53="s-curve",$D53+($E53-$D53)*$I$2/(1+EXP($I$3*(COUNT($I$7:AJ$7)+$I$4))),TREND($D53:$E53,$D$7:$E$7,AJ$7))</f>
        <v>0</v>
      </c>
      <c r="AK53">
        <f>IF($F53="s-curve",$D53+($E53-$D53)*$I$2/(1+EXP($I$3*(COUNT($I$7:AK$7)+$I$4))),TREND($D53:$E53,$D$7:$E$7,AK$7))</f>
        <v>0</v>
      </c>
      <c r="AL53">
        <f>IF($F53="s-curve",$D53+($E53-$D53)*$I$2/(1+EXP($I$3*(COUNT($I$7:AL$7)+$I$4))),TREND($D53:$E53,$D$7:$E$7,AL$7))</f>
        <v>0</v>
      </c>
      <c r="AM53">
        <f>IF($F53="s-curve",$D53+($E53-$D53)*$I$2/(1+EXP($I$3*(COUNT($I$7:AM$7)+$I$4))),TREND($D53:$E53,$D$7:$E$7,AM$7))</f>
        <v>0</v>
      </c>
      <c r="AN53">
        <f>IF($F53="s-curve",$D53+($E53-$D53)*$I$2/(1+EXP($I$3*(COUNT($I$7:AN$7)+$I$4))),TREND($D53:$E53,$D$7:$E$7,AN$7))</f>
        <v>0</v>
      </c>
      <c r="AO53">
        <f>IF($F53="s-curve",$D53+($E53-$D53)*$I$2/(1+EXP($I$3*(COUNT($I$7:AO$7)+$I$4))),TREND($D53:$E53,$D$7:$E$7,AO$7))</f>
        <v>0</v>
      </c>
      <c r="AP53">
        <f>IF($F53="s-curve",$D53+($E53-$D53)*$I$2/(1+EXP($I$3*(COUNT($I$7:AP$7)+$I$4))),TREND($D53:$E53,$D$7:$E$7,AP$7))</f>
        <v>0</v>
      </c>
    </row>
    <row r="54" spans="1:42" x14ac:dyDescent="0.25">
      <c r="C54" t="s">
        <v>6</v>
      </c>
      <c r="D54">
        <v>0</v>
      </c>
      <c r="E54">
        <v>0</v>
      </c>
      <c r="F54" s="34" t="str">
        <f t="shared" si="0"/>
        <v>n/a</v>
      </c>
      <c r="H54" s="25"/>
      <c r="I54" s="14">
        <f t="shared" si="1"/>
        <v>0</v>
      </c>
      <c r="J54">
        <f>IF($F54="s-curve",$D54+($E54-$D54)*$I$2/(1+EXP($I$3*(COUNT($I$7:J$7)+$I$4))),TREND($D54:$E54,$D$7:$E$7,J$7))</f>
        <v>0</v>
      </c>
      <c r="K54">
        <f>IF($F54="s-curve",$D54+($E54-$D54)*$I$2/(1+EXP($I$3*(COUNT($I$7:K$7)+$I$4))),TREND($D54:$E54,$D$7:$E$7,K$7))</f>
        <v>0</v>
      </c>
      <c r="L54">
        <f>IF($F54="s-curve",$D54+($E54-$D54)*$I$2/(1+EXP($I$3*(COUNT($I$7:L$7)+$I$4))),TREND($D54:$E54,$D$7:$E$7,L$7))</f>
        <v>0</v>
      </c>
      <c r="M54">
        <f>IF($F54="s-curve",$D54+($E54-$D54)*$I$2/(1+EXP($I$3*(COUNT($I$7:M$7)+$I$4))),TREND($D54:$E54,$D$7:$E$7,M$7))</f>
        <v>0</v>
      </c>
      <c r="N54">
        <f>IF($F54="s-curve",$D54+($E54-$D54)*$I$2/(1+EXP($I$3*(COUNT($I$7:N$7)+$I$4))),TREND($D54:$E54,$D$7:$E$7,N$7))</f>
        <v>0</v>
      </c>
      <c r="O54">
        <f>IF($F54="s-curve",$D54+($E54-$D54)*$I$2/(1+EXP($I$3*(COUNT($I$7:O$7)+$I$4))),TREND($D54:$E54,$D$7:$E$7,O$7))</f>
        <v>0</v>
      </c>
      <c r="P54">
        <f>IF($F54="s-curve",$D54+($E54-$D54)*$I$2/(1+EXP($I$3*(COUNT($I$7:P$7)+$I$4))),TREND($D54:$E54,$D$7:$E$7,P$7))</f>
        <v>0</v>
      </c>
      <c r="Q54">
        <f>IF($F54="s-curve",$D54+($E54-$D54)*$I$2/(1+EXP($I$3*(COUNT($I$7:Q$7)+$I$4))),TREND($D54:$E54,$D$7:$E$7,Q$7))</f>
        <v>0</v>
      </c>
      <c r="R54">
        <f>IF($F54="s-curve",$D54+($E54-$D54)*$I$2/(1+EXP($I$3*(COUNT($I$7:R$7)+$I$4))),TREND($D54:$E54,$D$7:$E$7,R$7))</f>
        <v>0</v>
      </c>
      <c r="S54">
        <f>IF($F54="s-curve",$D54+($E54-$D54)*$I$2/(1+EXP($I$3*(COUNT($I$7:S$7)+$I$4))),TREND($D54:$E54,$D$7:$E$7,S$7))</f>
        <v>0</v>
      </c>
      <c r="T54">
        <f>IF($F54="s-curve",$D54+($E54-$D54)*$I$2/(1+EXP($I$3*(COUNT($I$7:T$7)+$I$4))),TREND($D54:$E54,$D$7:$E$7,T$7))</f>
        <v>0</v>
      </c>
      <c r="U54">
        <f>IF($F54="s-curve",$D54+($E54-$D54)*$I$2/(1+EXP($I$3*(COUNT($I$7:U$7)+$I$4))),TREND($D54:$E54,$D$7:$E$7,U$7))</f>
        <v>0</v>
      </c>
      <c r="V54">
        <f>IF($F54="s-curve",$D54+($E54-$D54)*$I$2/(1+EXP($I$3*(COUNT($I$7:V$7)+$I$4))),TREND($D54:$E54,$D$7:$E$7,V$7))</f>
        <v>0</v>
      </c>
      <c r="W54">
        <f>IF($F54="s-curve",$D54+($E54-$D54)*$I$2/(1+EXP($I$3*(COUNT($I$7:W$7)+$I$4))),TREND($D54:$E54,$D$7:$E$7,W$7))</f>
        <v>0</v>
      </c>
      <c r="X54">
        <f>IF($F54="s-curve",$D54+($E54-$D54)*$I$2/(1+EXP($I$3*(COUNT($I$7:X$7)+$I$4))),TREND($D54:$E54,$D$7:$E$7,X$7))</f>
        <v>0</v>
      </c>
      <c r="Y54">
        <f>IF($F54="s-curve",$D54+($E54-$D54)*$I$2/(1+EXP($I$3*(COUNT($I$7:Y$7)+$I$4))),TREND($D54:$E54,$D$7:$E$7,Y$7))</f>
        <v>0</v>
      </c>
      <c r="Z54">
        <f>IF($F54="s-curve",$D54+($E54-$D54)*$I$2/(1+EXP($I$3*(COUNT($I$7:Z$7)+$I$4))),TREND($D54:$E54,$D$7:$E$7,Z$7))</f>
        <v>0</v>
      </c>
      <c r="AA54">
        <f>IF($F54="s-curve",$D54+($E54-$D54)*$I$2/(1+EXP($I$3*(COUNT($I$7:AA$7)+$I$4))),TREND($D54:$E54,$D$7:$E$7,AA$7))</f>
        <v>0</v>
      </c>
      <c r="AB54">
        <f>IF($F54="s-curve",$D54+($E54-$D54)*$I$2/(1+EXP($I$3*(COUNT($I$7:AB$7)+$I$4))),TREND($D54:$E54,$D$7:$E$7,AB$7))</f>
        <v>0</v>
      </c>
      <c r="AC54">
        <f>IF($F54="s-curve",$D54+($E54-$D54)*$I$2/(1+EXP($I$3*(COUNT($I$7:AC$7)+$I$4))),TREND($D54:$E54,$D$7:$E$7,AC$7))</f>
        <v>0</v>
      </c>
      <c r="AD54">
        <f>IF($F54="s-curve",$D54+($E54-$D54)*$I$2/(1+EXP($I$3*(COUNT($I$7:AD$7)+$I$4))),TREND($D54:$E54,$D$7:$E$7,AD$7))</f>
        <v>0</v>
      </c>
      <c r="AE54">
        <f>IF($F54="s-curve",$D54+($E54-$D54)*$I$2/(1+EXP($I$3*(COUNT($I$7:AE$7)+$I$4))),TREND($D54:$E54,$D$7:$E$7,AE$7))</f>
        <v>0</v>
      </c>
      <c r="AF54">
        <f>IF($F54="s-curve",$D54+($E54-$D54)*$I$2/(1+EXP($I$3*(COUNT($I$7:AF$7)+$I$4))),TREND($D54:$E54,$D$7:$E$7,AF$7))</f>
        <v>0</v>
      </c>
      <c r="AG54">
        <f>IF($F54="s-curve",$D54+($E54-$D54)*$I$2/(1+EXP($I$3*(COUNT($I$7:AG$7)+$I$4))),TREND($D54:$E54,$D$7:$E$7,AG$7))</f>
        <v>0</v>
      </c>
      <c r="AH54">
        <f>IF($F54="s-curve",$D54+($E54-$D54)*$I$2/(1+EXP($I$3*(COUNT($I$7:AH$7)+$I$4))),TREND($D54:$E54,$D$7:$E$7,AH$7))</f>
        <v>0</v>
      </c>
      <c r="AI54">
        <f>IF($F54="s-curve",$D54+($E54-$D54)*$I$2/(1+EXP($I$3*(COUNT($I$7:AI$7)+$I$4))),TREND($D54:$E54,$D$7:$E$7,AI$7))</f>
        <v>0</v>
      </c>
      <c r="AJ54">
        <f>IF($F54="s-curve",$D54+($E54-$D54)*$I$2/(1+EXP($I$3*(COUNT($I$7:AJ$7)+$I$4))),TREND($D54:$E54,$D$7:$E$7,AJ$7))</f>
        <v>0</v>
      </c>
      <c r="AK54">
        <f>IF($F54="s-curve",$D54+($E54-$D54)*$I$2/(1+EXP($I$3*(COUNT($I$7:AK$7)+$I$4))),TREND($D54:$E54,$D$7:$E$7,AK$7))</f>
        <v>0</v>
      </c>
      <c r="AL54">
        <f>IF($F54="s-curve",$D54+($E54-$D54)*$I$2/(1+EXP($I$3*(COUNT($I$7:AL$7)+$I$4))),TREND($D54:$E54,$D$7:$E$7,AL$7))</f>
        <v>0</v>
      </c>
      <c r="AM54">
        <f>IF($F54="s-curve",$D54+($E54-$D54)*$I$2/(1+EXP($I$3*(COUNT($I$7:AM$7)+$I$4))),TREND($D54:$E54,$D$7:$E$7,AM$7))</f>
        <v>0</v>
      </c>
      <c r="AN54">
        <f>IF($F54="s-curve",$D54+($E54-$D54)*$I$2/(1+EXP($I$3*(COUNT($I$7:AN$7)+$I$4))),TREND($D54:$E54,$D$7:$E$7,AN$7))</f>
        <v>0</v>
      </c>
      <c r="AO54">
        <f>IF($F54="s-curve",$D54+($E54-$D54)*$I$2/(1+EXP($I$3*(COUNT($I$7:AO$7)+$I$4))),TREND($D54:$E54,$D$7:$E$7,AO$7))</f>
        <v>0</v>
      </c>
      <c r="AP54">
        <f>IF($F54="s-curve",$D54+($E54-$D54)*$I$2/(1+EXP($I$3*(COUNT($I$7:AP$7)+$I$4))),TREND($D54:$E54,$D$7:$E$7,AP$7))</f>
        <v>0</v>
      </c>
    </row>
    <row r="55" spans="1:42" ht="15.75" thickBot="1" x14ac:dyDescent="0.3">
      <c r="A55" s="16"/>
      <c r="B55" s="16"/>
      <c r="C55" s="16" t="s">
        <v>7</v>
      </c>
      <c r="D55" s="16">
        <v>1</v>
      </c>
      <c r="E55" s="16">
        <v>1</v>
      </c>
      <c r="F55" s="35" t="str">
        <f t="shared" si="0"/>
        <v>n/a</v>
      </c>
      <c r="H55" s="25"/>
      <c r="I55" s="14">
        <f t="shared" si="1"/>
        <v>1</v>
      </c>
      <c r="J55">
        <f>IF($F55="s-curve",$D55+($E55-$D55)*$I$2/(1+EXP($I$3*(COUNT($I$7:J$7)+$I$4))),TREND($D55:$E55,$D$7:$E$7,J$7))</f>
        <v>1</v>
      </c>
      <c r="K55">
        <f>IF($F55="s-curve",$D55+($E55-$D55)*$I$2/(1+EXP($I$3*(COUNT($I$7:K$7)+$I$4))),TREND($D55:$E55,$D$7:$E$7,K$7))</f>
        <v>1</v>
      </c>
      <c r="L55">
        <f>IF($F55="s-curve",$D55+($E55-$D55)*$I$2/(1+EXP($I$3*(COUNT($I$7:L$7)+$I$4))),TREND($D55:$E55,$D$7:$E$7,L$7))</f>
        <v>1</v>
      </c>
      <c r="M55">
        <f>IF($F55="s-curve",$D55+($E55-$D55)*$I$2/(1+EXP($I$3*(COUNT($I$7:M$7)+$I$4))),TREND($D55:$E55,$D$7:$E$7,M$7))</f>
        <v>1</v>
      </c>
      <c r="N55">
        <f>IF($F55="s-curve",$D55+($E55-$D55)*$I$2/(1+EXP($I$3*(COUNT($I$7:N$7)+$I$4))),TREND($D55:$E55,$D$7:$E$7,N$7))</f>
        <v>1</v>
      </c>
      <c r="O55">
        <f>IF($F55="s-curve",$D55+($E55-$D55)*$I$2/(1+EXP($I$3*(COUNT($I$7:O$7)+$I$4))),TREND($D55:$E55,$D$7:$E$7,O$7))</f>
        <v>1</v>
      </c>
      <c r="P55">
        <f>IF($F55="s-curve",$D55+($E55-$D55)*$I$2/(1+EXP($I$3*(COUNT($I$7:P$7)+$I$4))),TREND($D55:$E55,$D$7:$E$7,P$7))</f>
        <v>1</v>
      </c>
      <c r="Q55">
        <f>IF($F55="s-curve",$D55+($E55-$D55)*$I$2/(1+EXP($I$3*(COUNT($I$7:Q$7)+$I$4))),TREND($D55:$E55,$D$7:$E$7,Q$7))</f>
        <v>1</v>
      </c>
      <c r="R55">
        <f>IF($F55="s-curve",$D55+($E55-$D55)*$I$2/(1+EXP($I$3*(COUNT($I$7:R$7)+$I$4))),TREND($D55:$E55,$D$7:$E$7,R$7))</f>
        <v>1</v>
      </c>
      <c r="S55">
        <f>IF($F55="s-curve",$D55+($E55-$D55)*$I$2/(1+EXP($I$3*(COUNT($I$7:S$7)+$I$4))),TREND($D55:$E55,$D$7:$E$7,S$7))</f>
        <v>1</v>
      </c>
      <c r="T55">
        <f>IF($F55="s-curve",$D55+($E55-$D55)*$I$2/(1+EXP($I$3*(COUNT($I$7:T$7)+$I$4))),TREND($D55:$E55,$D$7:$E$7,T$7))</f>
        <v>1</v>
      </c>
      <c r="U55">
        <f>IF($F55="s-curve",$D55+($E55-$D55)*$I$2/(1+EXP($I$3*(COUNT($I$7:U$7)+$I$4))),TREND($D55:$E55,$D$7:$E$7,U$7))</f>
        <v>1</v>
      </c>
      <c r="V55">
        <f>IF($F55="s-curve",$D55+($E55-$D55)*$I$2/(1+EXP($I$3*(COUNT($I$7:V$7)+$I$4))),TREND($D55:$E55,$D$7:$E$7,V$7))</f>
        <v>1</v>
      </c>
      <c r="W55">
        <f>IF($F55="s-curve",$D55+($E55-$D55)*$I$2/(1+EXP($I$3*(COUNT($I$7:W$7)+$I$4))),TREND($D55:$E55,$D$7:$E$7,W$7))</f>
        <v>1</v>
      </c>
      <c r="X55">
        <f>IF($F55="s-curve",$D55+($E55-$D55)*$I$2/(1+EXP($I$3*(COUNT($I$7:X$7)+$I$4))),TREND($D55:$E55,$D$7:$E$7,X$7))</f>
        <v>1</v>
      </c>
      <c r="Y55">
        <f>IF($F55="s-curve",$D55+($E55-$D55)*$I$2/(1+EXP($I$3*(COUNT($I$7:Y$7)+$I$4))),TREND($D55:$E55,$D$7:$E$7,Y$7))</f>
        <v>1</v>
      </c>
      <c r="Z55">
        <f>IF($F55="s-curve",$D55+($E55-$D55)*$I$2/(1+EXP($I$3*(COUNT($I$7:Z$7)+$I$4))),TREND($D55:$E55,$D$7:$E$7,Z$7))</f>
        <v>1</v>
      </c>
      <c r="AA55">
        <f>IF($F55="s-curve",$D55+($E55-$D55)*$I$2/(1+EXP($I$3*(COUNT($I$7:AA$7)+$I$4))),TREND($D55:$E55,$D$7:$E$7,AA$7))</f>
        <v>1</v>
      </c>
      <c r="AB55">
        <f>IF($F55="s-curve",$D55+($E55-$D55)*$I$2/(1+EXP($I$3*(COUNT($I$7:AB$7)+$I$4))),TREND($D55:$E55,$D$7:$E$7,AB$7))</f>
        <v>1</v>
      </c>
      <c r="AC55">
        <f>IF($F55="s-curve",$D55+($E55-$D55)*$I$2/(1+EXP($I$3*(COUNT($I$7:AC$7)+$I$4))),TREND($D55:$E55,$D$7:$E$7,AC$7))</f>
        <v>1</v>
      </c>
      <c r="AD55">
        <f>IF($F55="s-curve",$D55+($E55-$D55)*$I$2/(1+EXP($I$3*(COUNT($I$7:AD$7)+$I$4))),TREND($D55:$E55,$D$7:$E$7,AD$7))</f>
        <v>1</v>
      </c>
      <c r="AE55">
        <f>IF($F55="s-curve",$D55+($E55-$D55)*$I$2/(1+EXP($I$3*(COUNT($I$7:AE$7)+$I$4))),TREND($D55:$E55,$D$7:$E$7,AE$7))</f>
        <v>1</v>
      </c>
      <c r="AF55">
        <f>IF($F55="s-curve",$D55+($E55-$D55)*$I$2/(1+EXP($I$3*(COUNT($I$7:AF$7)+$I$4))),TREND($D55:$E55,$D$7:$E$7,AF$7))</f>
        <v>1</v>
      </c>
      <c r="AG55">
        <f>IF($F55="s-curve",$D55+($E55-$D55)*$I$2/(1+EXP($I$3*(COUNT($I$7:AG$7)+$I$4))),TREND($D55:$E55,$D$7:$E$7,AG$7))</f>
        <v>1</v>
      </c>
      <c r="AH55">
        <f>IF($F55="s-curve",$D55+($E55-$D55)*$I$2/(1+EXP($I$3*(COUNT($I$7:AH$7)+$I$4))),TREND($D55:$E55,$D$7:$E$7,AH$7))</f>
        <v>1</v>
      </c>
      <c r="AI55">
        <f>IF($F55="s-curve",$D55+($E55-$D55)*$I$2/(1+EXP($I$3*(COUNT($I$7:AI$7)+$I$4))),TREND($D55:$E55,$D$7:$E$7,AI$7))</f>
        <v>1</v>
      </c>
      <c r="AJ55">
        <f>IF($F55="s-curve",$D55+($E55-$D55)*$I$2/(1+EXP($I$3*(COUNT($I$7:AJ$7)+$I$4))),TREND($D55:$E55,$D$7:$E$7,AJ$7))</f>
        <v>1</v>
      </c>
      <c r="AK55">
        <f>IF($F55="s-curve",$D55+($E55-$D55)*$I$2/(1+EXP($I$3*(COUNT($I$7:AK$7)+$I$4))),TREND($D55:$E55,$D$7:$E$7,AK$7))</f>
        <v>1</v>
      </c>
      <c r="AL55">
        <f>IF($F55="s-curve",$D55+($E55-$D55)*$I$2/(1+EXP($I$3*(COUNT($I$7:AL$7)+$I$4))),TREND($D55:$E55,$D$7:$E$7,AL$7))</f>
        <v>1</v>
      </c>
      <c r="AM55">
        <f>IF($F55="s-curve",$D55+($E55-$D55)*$I$2/(1+EXP($I$3*(COUNT($I$7:AM$7)+$I$4))),TREND($D55:$E55,$D$7:$E$7,AM$7))</f>
        <v>1</v>
      </c>
      <c r="AN55">
        <f>IF($F55="s-curve",$D55+($E55-$D55)*$I$2/(1+EXP($I$3*(COUNT($I$7:AN$7)+$I$4))),TREND($D55:$E55,$D$7:$E$7,AN$7))</f>
        <v>1</v>
      </c>
      <c r="AO55">
        <f>IF($F55="s-curve",$D55+($E55-$D55)*$I$2/(1+EXP($I$3*(COUNT($I$7:AO$7)+$I$4))),TREND($D55:$E55,$D$7:$E$7,AO$7))</f>
        <v>1</v>
      </c>
      <c r="AP55">
        <f>IF($F55="s-curve",$D55+($E55-$D55)*$I$2/(1+EXP($I$3*(COUNT($I$7:AP$7)+$I$4))),TREND($D55:$E55,$D$7:$E$7,AP$7))</f>
        <v>1</v>
      </c>
    </row>
    <row r="56" spans="1:42" x14ac:dyDescent="0.25">
      <c r="A56" t="s">
        <v>18</v>
      </c>
      <c r="B56" t="s">
        <v>21</v>
      </c>
      <c r="C56" t="s">
        <v>2</v>
      </c>
      <c r="D56">
        <v>0</v>
      </c>
      <c r="E56">
        <v>0</v>
      </c>
      <c r="F56" s="34" t="str">
        <f t="shared" si="0"/>
        <v>n/a</v>
      </c>
      <c r="H56" s="25"/>
      <c r="I56" s="14">
        <f t="shared" si="1"/>
        <v>0</v>
      </c>
      <c r="J56">
        <f>IF($F56="s-curve",$D56+($E56-$D56)*$I$2/(1+EXP($I$3*(COUNT($I$7:J$7)+$I$4))),TREND($D56:$E56,$D$7:$E$7,J$7))</f>
        <v>0</v>
      </c>
      <c r="K56">
        <f>IF($F56="s-curve",$D56+($E56-$D56)*$I$2/(1+EXP($I$3*(COUNT($I$7:K$7)+$I$4))),TREND($D56:$E56,$D$7:$E$7,K$7))</f>
        <v>0</v>
      </c>
      <c r="L56">
        <f>IF($F56="s-curve",$D56+($E56-$D56)*$I$2/(1+EXP($I$3*(COUNT($I$7:L$7)+$I$4))),TREND($D56:$E56,$D$7:$E$7,L$7))</f>
        <v>0</v>
      </c>
      <c r="M56">
        <f>IF($F56="s-curve",$D56+($E56-$D56)*$I$2/(1+EXP($I$3*(COUNT($I$7:M$7)+$I$4))),TREND($D56:$E56,$D$7:$E$7,M$7))</f>
        <v>0</v>
      </c>
      <c r="N56">
        <f>IF($F56="s-curve",$D56+($E56-$D56)*$I$2/(1+EXP($I$3*(COUNT($I$7:N$7)+$I$4))),TREND($D56:$E56,$D$7:$E$7,N$7))</f>
        <v>0</v>
      </c>
      <c r="O56">
        <f>IF($F56="s-curve",$D56+($E56-$D56)*$I$2/(1+EXP($I$3*(COUNT($I$7:O$7)+$I$4))),TREND($D56:$E56,$D$7:$E$7,O$7))</f>
        <v>0</v>
      </c>
      <c r="P56">
        <f>IF($F56="s-curve",$D56+($E56-$D56)*$I$2/(1+EXP($I$3*(COUNT($I$7:P$7)+$I$4))),TREND($D56:$E56,$D$7:$E$7,P$7))</f>
        <v>0</v>
      </c>
      <c r="Q56">
        <f>IF($F56="s-curve",$D56+($E56-$D56)*$I$2/(1+EXP($I$3*(COUNT($I$7:Q$7)+$I$4))),TREND($D56:$E56,$D$7:$E$7,Q$7))</f>
        <v>0</v>
      </c>
      <c r="R56">
        <f>IF($F56="s-curve",$D56+($E56-$D56)*$I$2/(1+EXP($I$3*(COUNT($I$7:R$7)+$I$4))),TREND($D56:$E56,$D$7:$E$7,R$7))</f>
        <v>0</v>
      </c>
      <c r="S56">
        <f>IF($F56="s-curve",$D56+($E56-$D56)*$I$2/(1+EXP($I$3*(COUNT($I$7:S$7)+$I$4))),TREND($D56:$E56,$D$7:$E$7,S$7))</f>
        <v>0</v>
      </c>
      <c r="T56">
        <f>IF($F56="s-curve",$D56+($E56-$D56)*$I$2/(1+EXP($I$3*(COUNT($I$7:T$7)+$I$4))),TREND($D56:$E56,$D$7:$E$7,T$7))</f>
        <v>0</v>
      </c>
      <c r="U56">
        <f>IF($F56="s-curve",$D56+($E56-$D56)*$I$2/(1+EXP($I$3*(COUNT($I$7:U$7)+$I$4))),TREND($D56:$E56,$D$7:$E$7,U$7))</f>
        <v>0</v>
      </c>
      <c r="V56">
        <f>IF($F56="s-curve",$D56+($E56-$D56)*$I$2/(1+EXP($I$3*(COUNT($I$7:V$7)+$I$4))),TREND($D56:$E56,$D$7:$E$7,V$7))</f>
        <v>0</v>
      </c>
      <c r="W56">
        <f>IF($F56="s-curve",$D56+($E56-$D56)*$I$2/(1+EXP($I$3*(COUNT($I$7:W$7)+$I$4))),TREND($D56:$E56,$D$7:$E$7,W$7))</f>
        <v>0</v>
      </c>
      <c r="X56">
        <f>IF($F56="s-curve",$D56+($E56-$D56)*$I$2/(1+EXP($I$3*(COUNT($I$7:X$7)+$I$4))),TREND($D56:$E56,$D$7:$E$7,X$7))</f>
        <v>0</v>
      </c>
      <c r="Y56">
        <f>IF($F56="s-curve",$D56+($E56-$D56)*$I$2/(1+EXP($I$3*(COUNT($I$7:Y$7)+$I$4))),TREND($D56:$E56,$D$7:$E$7,Y$7))</f>
        <v>0</v>
      </c>
      <c r="Z56">
        <f>IF($F56="s-curve",$D56+($E56-$D56)*$I$2/(1+EXP($I$3*(COUNT($I$7:Z$7)+$I$4))),TREND($D56:$E56,$D$7:$E$7,Z$7))</f>
        <v>0</v>
      </c>
      <c r="AA56">
        <f>IF($F56="s-curve",$D56+($E56-$D56)*$I$2/(1+EXP($I$3*(COUNT($I$7:AA$7)+$I$4))),TREND($D56:$E56,$D$7:$E$7,AA$7))</f>
        <v>0</v>
      </c>
      <c r="AB56">
        <f>IF($F56="s-curve",$D56+($E56-$D56)*$I$2/(1+EXP($I$3*(COUNT($I$7:AB$7)+$I$4))),TREND($D56:$E56,$D$7:$E$7,AB$7))</f>
        <v>0</v>
      </c>
      <c r="AC56">
        <f>IF($F56="s-curve",$D56+($E56-$D56)*$I$2/(1+EXP($I$3*(COUNT($I$7:AC$7)+$I$4))),TREND($D56:$E56,$D$7:$E$7,AC$7))</f>
        <v>0</v>
      </c>
      <c r="AD56">
        <f>IF($F56="s-curve",$D56+($E56-$D56)*$I$2/(1+EXP($I$3*(COUNT($I$7:AD$7)+$I$4))),TREND($D56:$E56,$D$7:$E$7,AD$7))</f>
        <v>0</v>
      </c>
      <c r="AE56">
        <f>IF($F56="s-curve",$D56+($E56-$D56)*$I$2/(1+EXP($I$3*(COUNT($I$7:AE$7)+$I$4))),TREND($D56:$E56,$D$7:$E$7,AE$7))</f>
        <v>0</v>
      </c>
      <c r="AF56">
        <f>IF($F56="s-curve",$D56+($E56-$D56)*$I$2/(1+EXP($I$3*(COUNT($I$7:AF$7)+$I$4))),TREND($D56:$E56,$D$7:$E$7,AF$7))</f>
        <v>0</v>
      </c>
      <c r="AG56">
        <f>IF($F56="s-curve",$D56+($E56-$D56)*$I$2/(1+EXP($I$3*(COUNT($I$7:AG$7)+$I$4))),TREND($D56:$E56,$D$7:$E$7,AG$7))</f>
        <v>0</v>
      </c>
      <c r="AH56">
        <f>IF($F56="s-curve",$D56+($E56-$D56)*$I$2/(1+EXP($I$3*(COUNT($I$7:AH$7)+$I$4))),TREND($D56:$E56,$D$7:$E$7,AH$7))</f>
        <v>0</v>
      </c>
      <c r="AI56">
        <f>IF($F56="s-curve",$D56+($E56-$D56)*$I$2/(1+EXP($I$3*(COUNT($I$7:AI$7)+$I$4))),TREND($D56:$E56,$D$7:$E$7,AI$7))</f>
        <v>0</v>
      </c>
      <c r="AJ56">
        <f>IF($F56="s-curve",$D56+($E56-$D56)*$I$2/(1+EXP($I$3*(COUNT($I$7:AJ$7)+$I$4))),TREND($D56:$E56,$D$7:$E$7,AJ$7))</f>
        <v>0</v>
      </c>
      <c r="AK56">
        <f>IF($F56="s-curve",$D56+($E56-$D56)*$I$2/(1+EXP($I$3*(COUNT($I$7:AK$7)+$I$4))),TREND($D56:$E56,$D$7:$E$7,AK$7))</f>
        <v>0</v>
      </c>
      <c r="AL56">
        <f>IF($F56="s-curve",$D56+($E56-$D56)*$I$2/(1+EXP($I$3*(COUNT($I$7:AL$7)+$I$4))),TREND($D56:$E56,$D$7:$E$7,AL$7))</f>
        <v>0</v>
      </c>
      <c r="AM56">
        <f>IF($F56="s-curve",$D56+($E56-$D56)*$I$2/(1+EXP($I$3*(COUNT($I$7:AM$7)+$I$4))),TREND($D56:$E56,$D$7:$E$7,AM$7))</f>
        <v>0</v>
      </c>
      <c r="AN56">
        <f>IF($F56="s-curve",$D56+($E56-$D56)*$I$2/(1+EXP($I$3*(COUNT($I$7:AN$7)+$I$4))),TREND($D56:$E56,$D$7:$E$7,AN$7))</f>
        <v>0</v>
      </c>
      <c r="AO56">
        <f>IF($F56="s-curve",$D56+($E56-$D56)*$I$2/(1+EXP($I$3*(COUNT($I$7:AO$7)+$I$4))),TREND($D56:$E56,$D$7:$E$7,AO$7))</f>
        <v>0</v>
      </c>
      <c r="AP56">
        <f>IF($F56="s-curve",$D56+($E56-$D56)*$I$2/(1+EXP($I$3*(COUNT($I$7:AP$7)+$I$4))),TREND($D56:$E56,$D$7:$E$7,AP$7))</f>
        <v>0</v>
      </c>
    </row>
    <row r="57" spans="1:42" x14ac:dyDescent="0.25">
      <c r="C57" t="s">
        <v>3</v>
      </c>
      <c r="D57">
        <v>0</v>
      </c>
      <c r="E57">
        <v>0</v>
      </c>
      <c r="F57" s="34" t="str">
        <f t="shared" si="0"/>
        <v>n/a</v>
      </c>
      <c r="H57" s="25"/>
      <c r="I57" s="14">
        <f t="shared" si="1"/>
        <v>0</v>
      </c>
      <c r="J57">
        <f>IF($F57="s-curve",$D57+($E57-$D57)*$I$2/(1+EXP($I$3*(COUNT($I$7:J$7)+$I$4))),TREND($D57:$E57,$D$7:$E$7,J$7))</f>
        <v>0</v>
      </c>
      <c r="K57">
        <f>IF($F57="s-curve",$D57+($E57-$D57)*$I$2/(1+EXP($I$3*(COUNT($I$7:K$7)+$I$4))),TREND($D57:$E57,$D$7:$E$7,K$7))</f>
        <v>0</v>
      </c>
      <c r="L57">
        <f>IF($F57="s-curve",$D57+($E57-$D57)*$I$2/(1+EXP($I$3*(COUNT($I$7:L$7)+$I$4))),TREND($D57:$E57,$D$7:$E$7,L$7))</f>
        <v>0</v>
      </c>
      <c r="M57">
        <f>IF($F57="s-curve",$D57+($E57-$D57)*$I$2/(1+EXP($I$3*(COUNT($I$7:M$7)+$I$4))),TREND($D57:$E57,$D$7:$E$7,M$7))</f>
        <v>0</v>
      </c>
      <c r="N57">
        <f>IF($F57="s-curve",$D57+($E57-$D57)*$I$2/(1+EXP($I$3*(COUNT($I$7:N$7)+$I$4))),TREND($D57:$E57,$D$7:$E$7,N$7))</f>
        <v>0</v>
      </c>
      <c r="O57">
        <f>IF($F57="s-curve",$D57+($E57-$D57)*$I$2/(1+EXP($I$3*(COUNT($I$7:O$7)+$I$4))),TREND($D57:$E57,$D$7:$E$7,O$7))</f>
        <v>0</v>
      </c>
      <c r="P57">
        <f>IF($F57="s-curve",$D57+($E57-$D57)*$I$2/(1+EXP($I$3*(COUNT($I$7:P$7)+$I$4))),TREND($D57:$E57,$D$7:$E$7,P$7))</f>
        <v>0</v>
      </c>
      <c r="Q57">
        <f>IF($F57="s-curve",$D57+($E57-$D57)*$I$2/(1+EXP($I$3*(COUNT($I$7:Q$7)+$I$4))),TREND($D57:$E57,$D$7:$E$7,Q$7))</f>
        <v>0</v>
      </c>
      <c r="R57">
        <f>IF($F57="s-curve",$D57+($E57-$D57)*$I$2/(1+EXP($I$3*(COUNT($I$7:R$7)+$I$4))),TREND($D57:$E57,$D$7:$E$7,R$7))</f>
        <v>0</v>
      </c>
      <c r="S57">
        <f>IF($F57="s-curve",$D57+($E57-$D57)*$I$2/(1+EXP($I$3*(COUNT($I$7:S$7)+$I$4))),TREND($D57:$E57,$D$7:$E$7,S$7))</f>
        <v>0</v>
      </c>
      <c r="T57">
        <f>IF($F57="s-curve",$D57+($E57-$D57)*$I$2/(1+EXP($I$3*(COUNT($I$7:T$7)+$I$4))),TREND($D57:$E57,$D$7:$E$7,T$7))</f>
        <v>0</v>
      </c>
      <c r="U57">
        <f>IF($F57="s-curve",$D57+($E57-$D57)*$I$2/(1+EXP($I$3*(COUNT($I$7:U$7)+$I$4))),TREND($D57:$E57,$D$7:$E$7,U$7))</f>
        <v>0</v>
      </c>
      <c r="V57">
        <f>IF($F57="s-curve",$D57+($E57-$D57)*$I$2/(1+EXP($I$3*(COUNT($I$7:V$7)+$I$4))),TREND($D57:$E57,$D$7:$E$7,V$7))</f>
        <v>0</v>
      </c>
      <c r="W57">
        <f>IF($F57="s-curve",$D57+($E57-$D57)*$I$2/(1+EXP($I$3*(COUNT($I$7:W$7)+$I$4))),TREND($D57:$E57,$D$7:$E$7,W$7))</f>
        <v>0</v>
      </c>
      <c r="X57">
        <f>IF($F57="s-curve",$D57+($E57-$D57)*$I$2/(1+EXP($I$3*(COUNT($I$7:X$7)+$I$4))),TREND($D57:$E57,$D$7:$E$7,X$7))</f>
        <v>0</v>
      </c>
      <c r="Y57">
        <f>IF($F57="s-curve",$D57+($E57-$D57)*$I$2/(1+EXP($I$3*(COUNT($I$7:Y$7)+$I$4))),TREND($D57:$E57,$D$7:$E$7,Y$7))</f>
        <v>0</v>
      </c>
      <c r="Z57">
        <f>IF($F57="s-curve",$D57+($E57-$D57)*$I$2/(1+EXP($I$3*(COUNT($I$7:Z$7)+$I$4))),TREND($D57:$E57,$D$7:$E$7,Z$7))</f>
        <v>0</v>
      </c>
      <c r="AA57">
        <f>IF($F57="s-curve",$D57+($E57-$D57)*$I$2/(1+EXP($I$3*(COUNT($I$7:AA$7)+$I$4))),TREND($D57:$E57,$D$7:$E$7,AA$7))</f>
        <v>0</v>
      </c>
      <c r="AB57">
        <f>IF($F57="s-curve",$D57+($E57-$D57)*$I$2/(1+EXP($I$3*(COUNT($I$7:AB$7)+$I$4))),TREND($D57:$E57,$D$7:$E$7,AB$7))</f>
        <v>0</v>
      </c>
      <c r="AC57">
        <f>IF($F57="s-curve",$D57+($E57-$D57)*$I$2/(1+EXP($I$3*(COUNT($I$7:AC$7)+$I$4))),TREND($D57:$E57,$D$7:$E$7,AC$7))</f>
        <v>0</v>
      </c>
      <c r="AD57">
        <f>IF($F57="s-curve",$D57+($E57-$D57)*$I$2/(1+EXP($I$3*(COUNT($I$7:AD$7)+$I$4))),TREND($D57:$E57,$D$7:$E$7,AD$7))</f>
        <v>0</v>
      </c>
      <c r="AE57">
        <f>IF($F57="s-curve",$D57+($E57-$D57)*$I$2/(1+EXP($I$3*(COUNT($I$7:AE$7)+$I$4))),TREND($D57:$E57,$D$7:$E$7,AE$7))</f>
        <v>0</v>
      </c>
      <c r="AF57">
        <f>IF($F57="s-curve",$D57+($E57-$D57)*$I$2/(1+EXP($I$3*(COUNT($I$7:AF$7)+$I$4))),TREND($D57:$E57,$D$7:$E$7,AF$7))</f>
        <v>0</v>
      </c>
      <c r="AG57">
        <f>IF($F57="s-curve",$D57+($E57-$D57)*$I$2/(1+EXP($I$3*(COUNT($I$7:AG$7)+$I$4))),TREND($D57:$E57,$D$7:$E$7,AG$7))</f>
        <v>0</v>
      </c>
      <c r="AH57">
        <f>IF($F57="s-curve",$D57+($E57-$D57)*$I$2/(1+EXP($I$3*(COUNT($I$7:AH$7)+$I$4))),TREND($D57:$E57,$D$7:$E$7,AH$7))</f>
        <v>0</v>
      </c>
      <c r="AI57">
        <f>IF($F57="s-curve",$D57+($E57-$D57)*$I$2/(1+EXP($I$3*(COUNT($I$7:AI$7)+$I$4))),TREND($D57:$E57,$D$7:$E$7,AI$7))</f>
        <v>0</v>
      </c>
      <c r="AJ57">
        <f>IF($F57="s-curve",$D57+($E57-$D57)*$I$2/(1+EXP($I$3*(COUNT($I$7:AJ$7)+$I$4))),TREND($D57:$E57,$D$7:$E$7,AJ$7))</f>
        <v>0</v>
      </c>
      <c r="AK57">
        <f>IF($F57="s-curve",$D57+($E57-$D57)*$I$2/(1+EXP($I$3*(COUNT($I$7:AK$7)+$I$4))),TREND($D57:$E57,$D$7:$E$7,AK$7))</f>
        <v>0</v>
      </c>
      <c r="AL57">
        <f>IF($F57="s-curve",$D57+($E57-$D57)*$I$2/(1+EXP($I$3*(COUNT($I$7:AL$7)+$I$4))),TREND($D57:$E57,$D$7:$E$7,AL$7))</f>
        <v>0</v>
      </c>
      <c r="AM57">
        <f>IF($F57="s-curve",$D57+($E57-$D57)*$I$2/(1+EXP($I$3*(COUNT($I$7:AM$7)+$I$4))),TREND($D57:$E57,$D$7:$E$7,AM$7))</f>
        <v>0</v>
      </c>
      <c r="AN57">
        <f>IF($F57="s-curve",$D57+($E57-$D57)*$I$2/(1+EXP($I$3*(COUNT($I$7:AN$7)+$I$4))),TREND($D57:$E57,$D$7:$E$7,AN$7))</f>
        <v>0</v>
      </c>
      <c r="AO57">
        <f>IF($F57="s-curve",$D57+($E57-$D57)*$I$2/(1+EXP($I$3*(COUNT($I$7:AO$7)+$I$4))),TREND($D57:$E57,$D$7:$E$7,AO$7))</f>
        <v>0</v>
      </c>
      <c r="AP57">
        <f>IF($F57="s-curve",$D57+($E57-$D57)*$I$2/(1+EXP($I$3*(COUNT($I$7:AP$7)+$I$4))),TREND($D57:$E57,$D$7:$E$7,AP$7))</f>
        <v>0</v>
      </c>
    </row>
    <row r="58" spans="1:42" x14ac:dyDescent="0.25">
      <c r="C58" t="s">
        <v>4</v>
      </c>
      <c r="D58">
        <v>0</v>
      </c>
      <c r="E58">
        <v>0</v>
      </c>
      <c r="F58" s="34" t="str">
        <f t="shared" si="0"/>
        <v>n/a</v>
      </c>
      <c r="H58" s="25"/>
      <c r="I58" s="14">
        <f t="shared" si="1"/>
        <v>0</v>
      </c>
      <c r="J58">
        <f>IF($F58="s-curve",$D58+($E58-$D58)*$I$2/(1+EXP($I$3*(COUNT($I$7:J$7)+$I$4))),TREND($D58:$E58,$D$7:$E$7,J$7))</f>
        <v>0</v>
      </c>
      <c r="K58">
        <f>IF($F58="s-curve",$D58+($E58-$D58)*$I$2/(1+EXP($I$3*(COUNT($I$7:K$7)+$I$4))),TREND($D58:$E58,$D$7:$E$7,K$7))</f>
        <v>0</v>
      </c>
      <c r="L58">
        <f>IF($F58="s-curve",$D58+($E58-$D58)*$I$2/(1+EXP($I$3*(COUNT($I$7:L$7)+$I$4))),TREND($D58:$E58,$D$7:$E$7,L$7))</f>
        <v>0</v>
      </c>
      <c r="M58">
        <f>IF($F58="s-curve",$D58+($E58-$D58)*$I$2/(1+EXP($I$3*(COUNT($I$7:M$7)+$I$4))),TREND($D58:$E58,$D$7:$E$7,M$7))</f>
        <v>0</v>
      </c>
      <c r="N58">
        <f>IF($F58="s-curve",$D58+($E58-$D58)*$I$2/(1+EXP($I$3*(COUNT($I$7:N$7)+$I$4))),TREND($D58:$E58,$D$7:$E$7,N$7))</f>
        <v>0</v>
      </c>
      <c r="O58">
        <f>IF($F58="s-curve",$D58+($E58-$D58)*$I$2/(1+EXP($I$3*(COUNT($I$7:O$7)+$I$4))),TREND($D58:$E58,$D$7:$E$7,O$7))</f>
        <v>0</v>
      </c>
      <c r="P58">
        <f>IF($F58="s-curve",$D58+($E58-$D58)*$I$2/(1+EXP($I$3*(COUNT($I$7:P$7)+$I$4))),TREND($D58:$E58,$D$7:$E$7,P$7))</f>
        <v>0</v>
      </c>
      <c r="Q58">
        <f>IF($F58="s-curve",$D58+($E58-$D58)*$I$2/(1+EXP($I$3*(COUNT($I$7:Q$7)+$I$4))),TREND($D58:$E58,$D$7:$E$7,Q$7))</f>
        <v>0</v>
      </c>
      <c r="R58">
        <f>IF($F58="s-curve",$D58+($E58-$D58)*$I$2/(1+EXP($I$3*(COUNT($I$7:R$7)+$I$4))),TREND($D58:$E58,$D$7:$E$7,R$7))</f>
        <v>0</v>
      </c>
      <c r="S58">
        <f>IF($F58="s-curve",$D58+($E58-$D58)*$I$2/(1+EXP($I$3*(COUNT($I$7:S$7)+$I$4))),TREND($D58:$E58,$D$7:$E$7,S$7))</f>
        <v>0</v>
      </c>
      <c r="T58">
        <f>IF($F58="s-curve",$D58+($E58-$D58)*$I$2/(1+EXP($I$3*(COUNT($I$7:T$7)+$I$4))),TREND($D58:$E58,$D$7:$E$7,T$7))</f>
        <v>0</v>
      </c>
      <c r="U58">
        <f>IF($F58="s-curve",$D58+($E58-$D58)*$I$2/(1+EXP($I$3*(COUNT($I$7:U$7)+$I$4))),TREND($D58:$E58,$D$7:$E$7,U$7))</f>
        <v>0</v>
      </c>
      <c r="V58">
        <f>IF($F58="s-curve",$D58+($E58-$D58)*$I$2/(1+EXP($I$3*(COUNT($I$7:V$7)+$I$4))),TREND($D58:$E58,$D$7:$E$7,V$7))</f>
        <v>0</v>
      </c>
      <c r="W58">
        <f>IF($F58="s-curve",$D58+($E58-$D58)*$I$2/(1+EXP($I$3*(COUNT($I$7:W$7)+$I$4))),TREND($D58:$E58,$D$7:$E$7,W$7))</f>
        <v>0</v>
      </c>
      <c r="X58">
        <f>IF($F58="s-curve",$D58+($E58-$D58)*$I$2/(1+EXP($I$3*(COUNT($I$7:X$7)+$I$4))),TREND($D58:$E58,$D$7:$E$7,X$7))</f>
        <v>0</v>
      </c>
      <c r="Y58">
        <f>IF($F58="s-curve",$D58+($E58-$D58)*$I$2/(1+EXP($I$3*(COUNT($I$7:Y$7)+$I$4))),TREND($D58:$E58,$D$7:$E$7,Y$7))</f>
        <v>0</v>
      </c>
      <c r="Z58">
        <f>IF($F58="s-curve",$D58+($E58-$D58)*$I$2/(1+EXP($I$3*(COUNT($I$7:Z$7)+$I$4))),TREND($D58:$E58,$D$7:$E$7,Z$7))</f>
        <v>0</v>
      </c>
      <c r="AA58">
        <f>IF($F58="s-curve",$D58+($E58-$D58)*$I$2/(1+EXP($I$3*(COUNT($I$7:AA$7)+$I$4))),TREND($D58:$E58,$D$7:$E$7,AA$7))</f>
        <v>0</v>
      </c>
      <c r="AB58">
        <f>IF($F58="s-curve",$D58+($E58-$D58)*$I$2/(1+EXP($I$3*(COUNT($I$7:AB$7)+$I$4))),TREND($D58:$E58,$D$7:$E$7,AB$7))</f>
        <v>0</v>
      </c>
      <c r="AC58">
        <f>IF($F58="s-curve",$D58+($E58-$D58)*$I$2/(1+EXP($I$3*(COUNT($I$7:AC$7)+$I$4))),TREND($D58:$E58,$D$7:$E$7,AC$7))</f>
        <v>0</v>
      </c>
      <c r="AD58">
        <f>IF($F58="s-curve",$D58+($E58-$D58)*$I$2/(1+EXP($I$3*(COUNT($I$7:AD$7)+$I$4))),TREND($D58:$E58,$D$7:$E$7,AD$7))</f>
        <v>0</v>
      </c>
      <c r="AE58">
        <f>IF($F58="s-curve",$D58+($E58-$D58)*$I$2/(1+EXP($I$3*(COUNT($I$7:AE$7)+$I$4))),TREND($D58:$E58,$D$7:$E$7,AE$7))</f>
        <v>0</v>
      </c>
      <c r="AF58">
        <f>IF($F58="s-curve",$D58+($E58-$D58)*$I$2/(1+EXP($I$3*(COUNT($I$7:AF$7)+$I$4))),TREND($D58:$E58,$D$7:$E$7,AF$7))</f>
        <v>0</v>
      </c>
      <c r="AG58">
        <f>IF($F58="s-curve",$D58+($E58-$D58)*$I$2/(1+EXP($I$3*(COUNT($I$7:AG$7)+$I$4))),TREND($D58:$E58,$D$7:$E$7,AG$7))</f>
        <v>0</v>
      </c>
      <c r="AH58">
        <f>IF($F58="s-curve",$D58+($E58-$D58)*$I$2/(1+EXP($I$3*(COUNT($I$7:AH$7)+$I$4))),TREND($D58:$E58,$D$7:$E$7,AH$7))</f>
        <v>0</v>
      </c>
      <c r="AI58">
        <f>IF($F58="s-curve",$D58+($E58-$D58)*$I$2/(1+EXP($I$3*(COUNT($I$7:AI$7)+$I$4))),TREND($D58:$E58,$D$7:$E$7,AI$7))</f>
        <v>0</v>
      </c>
      <c r="AJ58">
        <f>IF($F58="s-curve",$D58+($E58-$D58)*$I$2/(1+EXP($I$3*(COUNT($I$7:AJ$7)+$I$4))),TREND($D58:$E58,$D$7:$E$7,AJ$7))</f>
        <v>0</v>
      </c>
      <c r="AK58">
        <f>IF($F58="s-curve",$D58+($E58-$D58)*$I$2/(1+EXP($I$3*(COUNT($I$7:AK$7)+$I$4))),TREND($D58:$E58,$D$7:$E$7,AK$7))</f>
        <v>0</v>
      </c>
      <c r="AL58">
        <f>IF($F58="s-curve",$D58+($E58-$D58)*$I$2/(1+EXP($I$3*(COUNT($I$7:AL$7)+$I$4))),TREND($D58:$E58,$D$7:$E$7,AL$7))</f>
        <v>0</v>
      </c>
      <c r="AM58">
        <f>IF($F58="s-curve",$D58+($E58-$D58)*$I$2/(1+EXP($I$3*(COUNT($I$7:AM$7)+$I$4))),TREND($D58:$E58,$D$7:$E$7,AM$7))</f>
        <v>0</v>
      </c>
      <c r="AN58">
        <f>IF($F58="s-curve",$D58+($E58-$D58)*$I$2/(1+EXP($I$3*(COUNT($I$7:AN$7)+$I$4))),TREND($D58:$E58,$D$7:$E$7,AN$7))</f>
        <v>0</v>
      </c>
      <c r="AO58">
        <f>IF($F58="s-curve",$D58+($E58-$D58)*$I$2/(1+EXP($I$3*(COUNT($I$7:AO$7)+$I$4))),TREND($D58:$E58,$D$7:$E$7,AO$7))</f>
        <v>0</v>
      </c>
      <c r="AP58">
        <f>IF($F58="s-curve",$D58+($E58-$D58)*$I$2/(1+EXP($I$3*(COUNT($I$7:AP$7)+$I$4))),TREND($D58:$E58,$D$7:$E$7,AP$7))</f>
        <v>0</v>
      </c>
    </row>
    <row r="59" spans="1:42" x14ac:dyDescent="0.25">
      <c r="C59" t="s">
        <v>5</v>
      </c>
      <c r="D59">
        <v>0</v>
      </c>
      <c r="E59">
        <v>0</v>
      </c>
      <c r="F59" s="34" t="str">
        <f t="shared" si="0"/>
        <v>n/a</v>
      </c>
      <c r="H59" s="25"/>
      <c r="I59" s="14">
        <f t="shared" si="1"/>
        <v>0</v>
      </c>
      <c r="J59">
        <f>IF($F59="s-curve",$D59+($E59-$D59)*$I$2/(1+EXP($I$3*(COUNT($I$7:J$7)+$I$4))),TREND($D59:$E59,$D$7:$E$7,J$7))</f>
        <v>0</v>
      </c>
      <c r="K59">
        <f>IF($F59="s-curve",$D59+($E59-$D59)*$I$2/(1+EXP($I$3*(COUNT($I$7:K$7)+$I$4))),TREND($D59:$E59,$D$7:$E$7,K$7))</f>
        <v>0</v>
      </c>
      <c r="L59">
        <f>IF($F59="s-curve",$D59+($E59-$D59)*$I$2/(1+EXP($I$3*(COUNT($I$7:L$7)+$I$4))),TREND($D59:$E59,$D$7:$E$7,L$7))</f>
        <v>0</v>
      </c>
      <c r="M59">
        <f>IF($F59="s-curve",$D59+($E59-$D59)*$I$2/(1+EXP($I$3*(COUNT($I$7:M$7)+$I$4))),TREND($D59:$E59,$D$7:$E$7,M$7))</f>
        <v>0</v>
      </c>
      <c r="N59">
        <f>IF($F59="s-curve",$D59+($E59-$D59)*$I$2/(1+EXP($I$3*(COUNT($I$7:N$7)+$I$4))),TREND($D59:$E59,$D$7:$E$7,N$7))</f>
        <v>0</v>
      </c>
      <c r="O59">
        <f>IF($F59="s-curve",$D59+($E59-$D59)*$I$2/(1+EXP($I$3*(COUNT($I$7:O$7)+$I$4))),TREND($D59:$E59,$D$7:$E$7,O$7))</f>
        <v>0</v>
      </c>
      <c r="P59">
        <f>IF($F59="s-curve",$D59+($E59-$D59)*$I$2/(1+EXP($I$3*(COUNT($I$7:P$7)+$I$4))),TREND($D59:$E59,$D$7:$E$7,P$7))</f>
        <v>0</v>
      </c>
      <c r="Q59">
        <f>IF($F59="s-curve",$D59+($E59-$D59)*$I$2/(1+EXP($I$3*(COUNT($I$7:Q$7)+$I$4))),TREND($D59:$E59,$D$7:$E$7,Q$7))</f>
        <v>0</v>
      </c>
      <c r="R59">
        <f>IF($F59="s-curve",$D59+($E59-$D59)*$I$2/(1+EXP($I$3*(COUNT($I$7:R$7)+$I$4))),TREND($D59:$E59,$D$7:$E$7,R$7))</f>
        <v>0</v>
      </c>
      <c r="S59">
        <f>IF($F59="s-curve",$D59+($E59-$D59)*$I$2/(1+EXP($I$3*(COUNT($I$7:S$7)+$I$4))),TREND($D59:$E59,$D$7:$E$7,S$7))</f>
        <v>0</v>
      </c>
      <c r="T59">
        <f>IF($F59="s-curve",$D59+($E59-$D59)*$I$2/(1+EXP($I$3*(COUNT($I$7:T$7)+$I$4))),TREND($D59:$E59,$D$7:$E$7,T$7))</f>
        <v>0</v>
      </c>
      <c r="U59">
        <f>IF($F59="s-curve",$D59+($E59-$D59)*$I$2/(1+EXP($I$3*(COUNT($I$7:U$7)+$I$4))),TREND($D59:$E59,$D$7:$E$7,U$7))</f>
        <v>0</v>
      </c>
      <c r="V59">
        <f>IF($F59="s-curve",$D59+($E59-$D59)*$I$2/(1+EXP($I$3*(COUNT($I$7:V$7)+$I$4))),TREND($D59:$E59,$D$7:$E$7,V$7))</f>
        <v>0</v>
      </c>
      <c r="W59">
        <f>IF($F59="s-curve",$D59+($E59-$D59)*$I$2/(1+EXP($I$3*(COUNT($I$7:W$7)+$I$4))),TREND($D59:$E59,$D$7:$E$7,W$7))</f>
        <v>0</v>
      </c>
      <c r="X59">
        <f>IF($F59="s-curve",$D59+($E59-$D59)*$I$2/(1+EXP($I$3*(COUNT($I$7:X$7)+$I$4))),TREND($D59:$E59,$D$7:$E$7,X$7))</f>
        <v>0</v>
      </c>
      <c r="Y59">
        <f>IF($F59="s-curve",$D59+($E59-$D59)*$I$2/(1+EXP($I$3*(COUNT($I$7:Y$7)+$I$4))),TREND($D59:$E59,$D$7:$E$7,Y$7))</f>
        <v>0</v>
      </c>
      <c r="Z59">
        <f>IF($F59="s-curve",$D59+($E59-$D59)*$I$2/(1+EXP($I$3*(COUNT($I$7:Z$7)+$I$4))),TREND($D59:$E59,$D$7:$E$7,Z$7))</f>
        <v>0</v>
      </c>
      <c r="AA59">
        <f>IF($F59="s-curve",$D59+($E59-$D59)*$I$2/(1+EXP($I$3*(COUNT($I$7:AA$7)+$I$4))),TREND($D59:$E59,$D$7:$E$7,AA$7))</f>
        <v>0</v>
      </c>
      <c r="AB59">
        <f>IF($F59="s-curve",$D59+($E59-$D59)*$I$2/(1+EXP($I$3*(COUNT($I$7:AB$7)+$I$4))),TREND($D59:$E59,$D$7:$E$7,AB$7))</f>
        <v>0</v>
      </c>
      <c r="AC59">
        <f>IF($F59="s-curve",$D59+($E59-$D59)*$I$2/(1+EXP($I$3*(COUNT($I$7:AC$7)+$I$4))),TREND($D59:$E59,$D$7:$E$7,AC$7))</f>
        <v>0</v>
      </c>
      <c r="AD59">
        <f>IF($F59="s-curve",$D59+($E59-$D59)*$I$2/(1+EXP($I$3*(COUNT($I$7:AD$7)+$I$4))),TREND($D59:$E59,$D$7:$E$7,AD$7))</f>
        <v>0</v>
      </c>
      <c r="AE59">
        <f>IF($F59="s-curve",$D59+($E59-$D59)*$I$2/(1+EXP($I$3*(COUNT($I$7:AE$7)+$I$4))),TREND($D59:$E59,$D$7:$E$7,AE$7))</f>
        <v>0</v>
      </c>
      <c r="AF59">
        <f>IF($F59="s-curve",$D59+($E59-$D59)*$I$2/(1+EXP($I$3*(COUNT($I$7:AF$7)+$I$4))),TREND($D59:$E59,$D$7:$E$7,AF$7))</f>
        <v>0</v>
      </c>
      <c r="AG59">
        <f>IF($F59="s-curve",$D59+($E59-$D59)*$I$2/(1+EXP($I$3*(COUNT($I$7:AG$7)+$I$4))),TREND($D59:$E59,$D$7:$E$7,AG$7))</f>
        <v>0</v>
      </c>
      <c r="AH59">
        <f>IF($F59="s-curve",$D59+($E59-$D59)*$I$2/(1+EXP($I$3*(COUNT($I$7:AH$7)+$I$4))),TREND($D59:$E59,$D$7:$E$7,AH$7))</f>
        <v>0</v>
      </c>
      <c r="AI59">
        <f>IF($F59="s-curve",$D59+($E59-$D59)*$I$2/(1+EXP($I$3*(COUNT($I$7:AI$7)+$I$4))),TREND($D59:$E59,$D$7:$E$7,AI$7))</f>
        <v>0</v>
      </c>
      <c r="AJ59">
        <f>IF($F59="s-curve",$D59+($E59-$D59)*$I$2/(1+EXP($I$3*(COUNT($I$7:AJ$7)+$I$4))),TREND($D59:$E59,$D$7:$E$7,AJ$7))</f>
        <v>0</v>
      </c>
      <c r="AK59">
        <f>IF($F59="s-curve",$D59+($E59-$D59)*$I$2/(1+EXP($I$3*(COUNT($I$7:AK$7)+$I$4))),TREND($D59:$E59,$D$7:$E$7,AK$7))</f>
        <v>0</v>
      </c>
      <c r="AL59">
        <f>IF($F59="s-curve",$D59+($E59-$D59)*$I$2/(1+EXP($I$3*(COUNT($I$7:AL$7)+$I$4))),TREND($D59:$E59,$D$7:$E$7,AL$7))</f>
        <v>0</v>
      </c>
      <c r="AM59">
        <f>IF($F59="s-curve",$D59+($E59-$D59)*$I$2/(1+EXP($I$3*(COUNT($I$7:AM$7)+$I$4))),TREND($D59:$E59,$D$7:$E$7,AM$7))</f>
        <v>0</v>
      </c>
      <c r="AN59">
        <f>IF($F59="s-curve",$D59+($E59-$D59)*$I$2/(1+EXP($I$3*(COUNT($I$7:AN$7)+$I$4))),TREND($D59:$E59,$D$7:$E$7,AN$7))</f>
        <v>0</v>
      </c>
      <c r="AO59">
        <f>IF($F59="s-curve",$D59+($E59-$D59)*$I$2/(1+EXP($I$3*(COUNT($I$7:AO$7)+$I$4))),TREND($D59:$E59,$D$7:$E$7,AO$7))</f>
        <v>0</v>
      </c>
      <c r="AP59">
        <f>IF($F59="s-curve",$D59+($E59-$D59)*$I$2/(1+EXP($I$3*(COUNT($I$7:AP$7)+$I$4))),TREND($D59:$E59,$D$7:$E$7,AP$7))</f>
        <v>0</v>
      </c>
    </row>
    <row r="60" spans="1:42" x14ac:dyDescent="0.25">
      <c r="C60" t="s">
        <v>6</v>
      </c>
      <c r="D60">
        <v>0</v>
      </c>
      <c r="E60">
        <v>0</v>
      </c>
      <c r="F60" s="34" t="str">
        <f t="shared" si="0"/>
        <v>n/a</v>
      </c>
      <c r="H60" s="25"/>
      <c r="I60" s="14">
        <f t="shared" si="1"/>
        <v>0</v>
      </c>
      <c r="J60">
        <f>IF($F60="s-curve",$D60+($E60-$D60)*$I$2/(1+EXP($I$3*(COUNT($I$7:J$7)+$I$4))),TREND($D60:$E60,$D$7:$E$7,J$7))</f>
        <v>0</v>
      </c>
      <c r="K60">
        <f>IF($F60="s-curve",$D60+($E60-$D60)*$I$2/(1+EXP($I$3*(COUNT($I$7:K$7)+$I$4))),TREND($D60:$E60,$D$7:$E$7,K$7))</f>
        <v>0</v>
      </c>
      <c r="L60">
        <f>IF($F60="s-curve",$D60+($E60-$D60)*$I$2/(1+EXP($I$3*(COUNT($I$7:L$7)+$I$4))),TREND($D60:$E60,$D$7:$E$7,L$7))</f>
        <v>0</v>
      </c>
      <c r="M60">
        <f>IF($F60="s-curve",$D60+($E60-$D60)*$I$2/(1+EXP($I$3*(COUNT($I$7:M$7)+$I$4))),TREND($D60:$E60,$D$7:$E$7,M$7))</f>
        <v>0</v>
      </c>
      <c r="N60">
        <f>IF($F60="s-curve",$D60+($E60-$D60)*$I$2/(1+EXP($I$3*(COUNT($I$7:N$7)+$I$4))),TREND($D60:$E60,$D$7:$E$7,N$7))</f>
        <v>0</v>
      </c>
      <c r="O60">
        <f>IF($F60="s-curve",$D60+($E60-$D60)*$I$2/(1+EXP($I$3*(COUNT($I$7:O$7)+$I$4))),TREND($D60:$E60,$D$7:$E$7,O$7))</f>
        <v>0</v>
      </c>
      <c r="P60">
        <f>IF($F60="s-curve",$D60+($E60-$D60)*$I$2/(1+EXP($I$3*(COUNT($I$7:P$7)+$I$4))),TREND($D60:$E60,$D$7:$E$7,P$7))</f>
        <v>0</v>
      </c>
      <c r="Q60">
        <f>IF($F60="s-curve",$D60+($E60-$D60)*$I$2/(1+EXP($I$3*(COUNT($I$7:Q$7)+$I$4))),TREND($D60:$E60,$D$7:$E$7,Q$7))</f>
        <v>0</v>
      </c>
      <c r="R60">
        <f>IF($F60="s-curve",$D60+($E60-$D60)*$I$2/(1+EXP($I$3*(COUNT($I$7:R$7)+$I$4))),TREND($D60:$E60,$D$7:$E$7,R$7))</f>
        <v>0</v>
      </c>
      <c r="S60">
        <f>IF($F60="s-curve",$D60+($E60-$D60)*$I$2/(1+EXP($I$3*(COUNT($I$7:S$7)+$I$4))),TREND($D60:$E60,$D$7:$E$7,S$7))</f>
        <v>0</v>
      </c>
      <c r="T60">
        <f>IF($F60="s-curve",$D60+($E60-$D60)*$I$2/(1+EXP($I$3*(COUNT($I$7:T$7)+$I$4))),TREND($D60:$E60,$D$7:$E$7,T$7))</f>
        <v>0</v>
      </c>
      <c r="U60">
        <f>IF($F60="s-curve",$D60+($E60-$D60)*$I$2/(1+EXP($I$3*(COUNT($I$7:U$7)+$I$4))),TREND($D60:$E60,$D$7:$E$7,U$7))</f>
        <v>0</v>
      </c>
      <c r="V60">
        <f>IF($F60="s-curve",$D60+($E60-$D60)*$I$2/(1+EXP($I$3*(COUNT($I$7:V$7)+$I$4))),TREND($D60:$E60,$D$7:$E$7,V$7))</f>
        <v>0</v>
      </c>
      <c r="W60">
        <f>IF($F60="s-curve",$D60+($E60-$D60)*$I$2/(1+EXP($I$3*(COUNT($I$7:W$7)+$I$4))),TREND($D60:$E60,$D$7:$E$7,W$7))</f>
        <v>0</v>
      </c>
      <c r="X60">
        <f>IF($F60="s-curve",$D60+($E60-$D60)*$I$2/(1+EXP($I$3*(COUNT($I$7:X$7)+$I$4))),TREND($D60:$E60,$D$7:$E$7,X$7))</f>
        <v>0</v>
      </c>
      <c r="Y60">
        <f>IF($F60="s-curve",$D60+($E60-$D60)*$I$2/(1+EXP($I$3*(COUNT($I$7:Y$7)+$I$4))),TREND($D60:$E60,$D$7:$E$7,Y$7))</f>
        <v>0</v>
      </c>
      <c r="Z60">
        <f>IF($F60="s-curve",$D60+($E60-$D60)*$I$2/(1+EXP($I$3*(COUNT($I$7:Z$7)+$I$4))),TREND($D60:$E60,$D$7:$E$7,Z$7))</f>
        <v>0</v>
      </c>
      <c r="AA60">
        <f>IF($F60="s-curve",$D60+($E60-$D60)*$I$2/(1+EXP($I$3*(COUNT($I$7:AA$7)+$I$4))),TREND($D60:$E60,$D$7:$E$7,AA$7))</f>
        <v>0</v>
      </c>
      <c r="AB60">
        <f>IF($F60="s-curve",$D60+($E60-$D60)*$I$2/(1+EXP($I$3*(COUNT($I$7:AB$7)+$I$4))),TREND($D60:$E60,$D$7:$E$7,AB$7))</f>
        <v>0</v>
      </c>
      <c r="AC60">
        <f>IF($F60="s-curve",$D60+($E60-$D60)*$I$2/(1+EXP($I$3*(COUNT($I$7:AC$7)+$I$4))),TREND($D60:$E60,$D$7:$E$7,AC$7))</f>
        <v>0</v>
      </c>
      <c r="AD60">
        <f>IF($F60="s-curve",$D60+($E60-$D60)*$I$2/(1+EXP($I$3*(COUNT($I$7:AD$7)+$I$4))),TREND($D60:$E60,$D$7:$E$7,AD$7))</f>
        <v>0</v>
      </c>
      <c r="AE60">
        <f>IF($F60="s-curve",$D60+($E60-$D60)*$I$2/(1+EXP($I$3*(COUNT($I$7:AE$7)+$I$4))),TREND($D60:$E60,$D$7:$E$7,AE$7))</f>
        <v>0</v>
      </c>
      <c r="AF60">
        <f>IF($F60="s-curve",$D60+($E60-$D60)*$I$2/(1+EXP($I$3*(COUNT($I$7:AF$7)+$I$4))),TREND($D60:$E60,$D$7:$E$7,AF$7))</f>
        <v>0</v>
      </c>
      <c r="AG60">
        <f>IF($F60="s-curve",$D60+($E60-$D60)*$I$2/(1+EXP($I$3*(COUNT($I$7:AG$7)+$I$4))),TREND($D60:$E60,$D$7:$E$7,AG$7))</f>
        <v>0</v>
      </c>
      <c r="AH60">
        <f>IF($F60="s-curve",$D60+($E60-$D60)*$I$2/(1+EXP($I$3*(COUNT($I$7:AH$7)+$I$4))),TREND($D60:$E60,$D$7:$E$7,AH$7))</f>
        <v>0</v>
      </c>
      <c r="AI60">
        <f>IF($F60="s-curve",$D60+($E60-$D60)*$I$2/(1+EXP($I$3*(COUNT($I$7:AI$7)+$I$4))),TREND($D60:$E60,$D$7:$E$7,AI$7))</f>
        <v>0</v>
      </c>
      <c r="AJ60">
        <f>IF($F60="s-curve",$D60+($E60-$D60)*$I$2/(1+EXP($I$3*(COUNT($I$7:AJ$7)+$I$4))),TREND($D60:$E60,$D$7:$E$7,AJ$7))</f>
        <v>0</v>
      </c>
      <c r="AK60">
        <f>IF($F60="s-curve",$D60+($E60-$D60)*$I$2/(1+EXP($I$3*(COUNT($I$7:AK$7)+$I$4))),TREND($D60:$E60,$D$7:$E$7,AK$7))</f>
        <v>0</v>
      </c>
      <c r="AL60">
        <f>IF($F60="s-curve",$D60+($E60-$D60)*$I$2/(1+EXP($I$3*(COUNT($I$7:AL$7)+$I$4))),TREND($D60:$E60,$D$7:$E$7,AL$7))</f>
        <v>0</v>
      </c>
      <c r="AM60">
        <f>IF($F60="s-curve",$D60+($E60-$D60)*$I$2/(1+EXP($I$3*(COUNT($I$7:AM$7)+$I$4))),TREND($D60:$E60,$D$7:$E$7,AM$7))</f>
        <v>0</v>
      </c>
      <c r="AN60">
        <f>IF($F60="s-curve",$D60+($E60-$D60)*$I$2/(1+EXP($I$3*(COUNT($I$7:AN$7)+$I$4))),TREND($D60:$E60,$D$7:$E$7,AN$7))</f>
        <v>0</v>
      </c>
      <c r="AO60">
        <f>IF($F60="s-curve",$D60+($E60-$D60)*$I$2/(1+EXP($I$3*(COUNT($I$7:AO$7)+$I$4))),TREND($D60:$E60,$D$7:$E$7,AO$7))</f>
        <v>0</v>
      </c>
      <c r="AP60">
        <f>IF($F60="s-curve",$D60+($E60-$D60)*$I$2/(1+EXP($I$3*(COUNT($I$7:AP$7)+$I$4))),TREND($D60:$E60,$D$7:$E$7,AP$7))</f>
        <v>0</v>
      </c>
    </row>
    <row r="61" spans="1:42" ht="15.75" thickBot="1" x14ac:dyDescent="0.3">
      <c r="A61" s="32"/>
      <c r="B61" s="16"/>
      <c r="C61" s="16" t="s">
        <v>7</v>
      </c>
      <c r="D61" s="16">
        <v>1</v>
      </c>
      <c r="E61" s="16">
        <v>1</v>
      </c>
      <c r="F61" s="35" t="str">
        <f t="shared" si="0"/>
        <v>n/a</v>
      </c>
      <c r="H61" s="25"/>
      <c r="I61" s="14">
        <f t="shared" si="1"/>
        <v>1</v>
      </c>
      <c r="J61">
        <f>IF($F61="s-curve",$D61+($E61-$D61)*$I$2/(1+EXP($I$3*(COUNT($I$7:J$7)+$I$4))),TREND($D61:$E61,$D$7:$E$7,J$7))</f>
        <v>1</v>
      </c>
      <c r="K61">
        <f>IF($F61="s-curve",$D61+($E61-$D61)*$I$2/(1+EXP($I$3*(COUNT($I$7:K$7)+$I$4))),TREND($D61:$E61,$D$7:$E$7,K$7))</f>
        <v>1</v>
      </c>
      <c r="L61">
        <f>IF($F61="s-curve",$D61+($E61-$D61)*$I$2/(1+EXP($I$3*(COUNT($I$7:L$7)+$I$4))),TREND($D61:$E61,$D$7:$E$7,L$7))</f>
        <v>1</v>
      </c>
      <c r="M61">
        <f>IF($F61="s-curve",$D61+($E61-$D61)*$I$2/(1+EXP($I$3*(COUNT($I$7:M$7)+$I$4))),TREND($D61:$E61,$D$7:$E$7,M$7))</f>
        <v>1</v>
      </c>
      <c r="N61">
        <f>IF($F61="s-curve",$D61+($E61-$D61)*$I$2/(1+EXP($I$3*(COUNT($I$7:N$7)+$I$4))),TREND($D61:$E61,$D$7:$E$7,N$7))</f>
        <v>1</v>
      </c>
      <c r="O61">
        <f>IF($F61="s-curve",$D61+($E61-$D61)*$I$2/(1+EXP($I$3*(COUNT($I$7:O$7)+$I$4))),TREND($D61:$E61,$D$7:$E$7,O$7))</f>
        <v>1</v>
      </c>
      <c r="P61">
        <f>IF($F61="s-curve",$D61+($E61-$D61)*$I$2/(1+EXP($I$3*(COUNT($I$7:P$7)+$I$4))),TREND($D61:$E61,$D$7:$E$7,P$7))</f>
        <v>1</v>
      </c>
      <c r="Q61">
        <f>IF($F61="s-curve",$D61+($E61-$D61)*$I$2/(1+EXP($I$3*(COUNT($I$7:Q$7)+$I$4))),TREND($D61:$E61,$D$7:$E$7,Q$7))</f>
        <v>1</v>
      </c>
      <c r="R61">
        <f>IF($F61="s-curve",$D61+($E61-$D61)*$I$2/(1+EXP($I$3*(COUNT($I$7:R$7)+$I$4))),TREND($D61:$E61,$D$7:$E$7,R$7))</f>
        <v>1</v>
      </c>
      <c r="S61">
        <f>IF($F61="s-curve",$D61+($E61-$D61)*$I$2/(1+EXP($I$3*(COUNT($I$7:S$7)+$I$4))),TREND($D61:$E61,$D$7:$E$7,S$7))</f>
        <v>1</v>
      </c>
      <c r="T61">
        <f>IF($F61="s-curve",$D61+($E61-$D61)*$I$2/(1+EXP($I$3*(COUNT($I$7:T$7)+$I$4))),TREND($D61:$E61,$D$7:$E$7,T$7))</f>
        <v>1</v>
      </c>
      <c r="U61">
        <f>IF($F61="s-curve",$D61+($E61-$D61)*$I$2/(1+EXP($I$3*(COUNT($I$7:U$7)+$I$4))),TREND($D61:$E61,$D$7:$E$7,U$7))</f>
        <v>1</v>
      </c>
      <c r="V61">
        <f>IF($F61="s-curve",$D61+($E61-$D61)*$I$2/(1+EXP($I$3*(COUNT($I$7:V$7)+$I$4))),TREND($D61:$E61,$D$7:$E$7,V$7))</f>
        <v>1</v>
      </c>
      <c r="W61">
        <f>IF($F61="s-curve",$D61+($E61-$D61)*$I$2/(1+EXP($I$3*(COUNT($I$7:W$7)+$I$4))),TREND($D61:$E61,$D$7:$E$7,W$7))</f>
        <v>1</v>
      </c>
      <c r="X61">
        <f>IF($F61="s-curve",$D61+($E61-$D61)*$I$2/(1+EXP($I$3*(COUNT($I$7:X$7)+$I$4))),TREND($D61:$E61,$D$7:$E$7,X$7))</f>
        <v>1</v>
      </c>
      <c r="Y61">
        <f>IF($F61="s-curve",$D61+($E61-$D61)*$I$2/(1+EXP($I$3*(COUNT($I$7:Y$7)+$I$4))),TREND($D61:$E61,$D$7:$E$7,Y$7))</f>
        <v>1</v>
      </c>
      <c r="Z61">
        <f>IF($F61="s-curve",$D61+($E61-$D61)*$I$2/(1+EXP($I$3*(COUNT($I$7:Z$7)+$I$4))),TREND($D61:$E61,$D$7:$E$7,Z$7))</f>
        <v>1</v>
      </c>
      <c r="AA61">
        <f>IF($F61="s-curve",$D61+($E61-$D61)*$I$2/(1+EXP($I$3*(COUNT($I$7:AA$7)+$I$4))),TREND($D61:$E61,$D$7:$E$7,AA$7))</f>
        <v>1</v>
      </c>
      <c r="AB61">
        <f>IF($F61="s-curve",$D61+($E61-$D61)*$I$2/(1+EXP($I$3*(COUNT($I$7:AB$7)+$I$4))),TREND($D61:$E61,$D$7:$E$7,AB$7))</f>
        <v>1</v>
      </c>
      <c r="AC61">
        <f>IF($F61="s-curve",$D61+($E61-$D61)*$I$2/(1+EXP($I$3*(COUNT($I$7:AC$7)+$I$4))),TREND($D61:$E61,$D$7:$E$7,AC$7))</f>
        <v>1</v>
      </c>
      <c r="AD61">
        <f>IF($F61="s-curve",$D61+($E61-$D61)*$I$2/(1+EXP($I$3*(COUNT($I$7:AD$7)+$I$4))),TREND($D61:$E61,$D$7:$E$7,AD$7))</f>
        <v>1</v>
      </c>
      <c r="AE61">
        <f>IF($F61="s-curve",$D61+($E61-$D61)*$I$2/(1+EXP($I$3*(COUNT($I$7:AE$7)+$I$4))),TREND($D61:$E61,$D$7:$E$7,AE$7))</f>
        <v>1</v>
      </c>
      <c r="AF61">
        <f>IF($F61="s-curve",$D61+($E61-$D61)*$I$2/(1+EXP($I$3*(COUNT($I$7:AF$7)+$I$4))),TREND($D61:$E61,$D$7:$E$7,AF$7))</f>
        <v>1</v>
      </c>
      <c r="AG61">
        <f>IF($F61="s-curve",$D61+($E61-$D61)*$I$2/(1+EXP($I$3*(COUNT($I$7:AG$7)+$I$4))),TREND($D61:$E61,$D$7:$E$7,AG$7))</f>
        <v>1</v>
      </c>
      <c r="AH61">
        <f>IF($F61="s-curve",$D61+($E61-$D61)*$I$2/(1+EXP($I$3*(COUNT($I$7:AH$7)+$I$4))),TREND($D61:$E61,$D$7:$E$7,AH$7))</f>
        <v>1</v>
      </c>
      <c r="AI61">
        <f>IF($F61="s-curve",$D61+($E61-$D61)*$I$2/(1+EXP($I$3*(COUNT($I$7:AI$7)+$I$4))),TREND($D61:$E61,$D$7:$E$7,AI$7))</f>
        <v>1</v>
      </c>
      <c r="AJ61">
        <f>IF($F61="s-curve",$D61+($E61-$D61)*$I$2/(1+EXP($I$3*(COUNT($I$7:AJ$7)+$I$4))),TREND($D61:$E61,$D$7:$E$7,AJ$7))</f>
        <v>1</v>
      </c>
      <c r="AK61">
        <f>IF($F61="s-curve",$D61+($E61-$D61)*$I$2/(1+EXP($I$3*(COUNT($I$7:AK$7)+$I$4))),TREND($D61:$E61,$D$7:$E$7,AK$7))</f>
        <v>1</v>
      </c>
      <c r="AL61">
        <f>IF($F61="s-curve",$D61+($E61-$D61)*$I$2/(1+EXP($I$3*(COUNT($I$7:AL$7)+$I$4))),TREND($D61:$E61,$D$7:$E$7,AL$7))</f>
        <v>1</v>
      </c>
      <c r="AM61">
        <f>IF($F61="s-curve",$D61+($E61-$D61)*$I$2/(1+EXP($I$3*(COUNT($I$7:AM$7)+$I$4))),TREND($D61:$E61,$D$7:$E$7,AM$7))</f>
        <v>1</v>
      </c>
      <c r="AN61">
        <f>IF($F61="s-curve",$D61+($E61-$D61)*$I$2/(1+EXP($I$3*(COUNT($I$7:AN$7)+$I$4))),TREND($D61:$E61,$D$7:$E$7,AN$7))</f>
        <v>1</v>
      </c>
      <c r="AO61">
        <f>IF($F61="s-curve",$D61+($E61-$D61)*$I$2/(1+EXP($I$3*(COUNT($I$7:AO$7)+$I$4))),TREND($D61:$E61,$D$7:$E$7,AO$7))</f>
        <v>1</v>
      </c>
      <c r="AP61">
        <f>IF($F61="s-curve",$D61+($E61-$D61)*$I$2/(1+EXP($I$3*(COUNT($I$7:AP$7)+$I$4))),TREND($D61:$E61,$D$7:$E$7,AP$7))</f>
        <v>1</v>
      </c>
    </row>
    <row r="62" spans="1:42" x14ac:dyDescent="0.25">
      <c r="A62" s="32" t="s">
        <v>18</v>
      </c>
      <c r="B62" t="s">
        <v>20</v>
      </c>
      <c r="C62" t="s">
        <v>2</v>
      </c>
      <c r="D62">
        <v>0</v>
      </c>
      <c r="E62">
        <v>0</v>
      </c>
      <c r="F62" s="34" t="str">
        <f t="shared" si="0"/>
        <v>n/a</v>
      </c>
      <c r="H62" s="25"/>
      <c r="I62" s="14">
        <f t="shared" si="1"/>
        <v>0</v>
      </c>
      <c r="J62">
        <f>IF($F62="s-curve",$D62+($E62-$D62)*$I$2/(1+EXP($I$3*(COUNT($I$7:J$7)+$I$4))),TREND($D62:$E62,$D$7:$E$7,J$7))</f>
        <v>0</v>
      </c>
      <c r="K62">
        <f>IF($F62="s-curve",$D62+($E62-$D62)*$I$2/(1+EXP($I$3*(COUNT($I$7:K$7)+$I$4))),TREND($D62:$E62,$D$7:$E$7,K$7))</f>
        <v>0</v>
      </c>
      <c r="L62">
        <f>IF($F62="s-curve",$D62+($E62-$D62)*$I$2/(1+EXP($I$3*(COUNT($I$7:L$7)+$I$4))),TREND($D62:$E62,$D$7:$E$7,L$7))</f>
        <v>0</v>
      </c>
      <c r="M62">
        <f>IF($F62="s-curve",$D62+($E62-$D62)*$I$2/(1+EXP($I$3*(COUNT($I$7:M$7)+$I$4))),TREND($D62:$E62,$D$7:$E$7,M$7))</f>
        <v>0</v>
      </c>
      <c r="N62">
        <f>IF($F62="s-curve",$D62+($E62-$D62)*$I$2/(1+EXP($I$3*(COUNT($I$7:N$7)+$I$4))),TREND($D62:$E62,$D$7:$E$7,N$7))</f>
        <v>0</v>
      </c>
      <c r="O62">
        <f>IF($F62="s-curve",$D62+($E62-$D62)*$I$2/(1+EXP($I$3*(COUNT($I$7:O$7)+$I$4))),TREND($D62:$E62,$D$7:$E$7,O$7))</f>
        <v>0</v>
      </c>
      <c r="P62">
        <f>IF($F62="s-curve",$D62+($E62-$D62)*$I$2/(1+EXP($I$3*(COUNT($I$7:P$7)+$I$4))),TREND($D62:$E62,$D$7:$E$7,P$7))</f>
        <v>0</v>
      </c>
      <c r="Q62">
        <f>IF($F62="s-curve",$D62+($E62-$D62)*$I$2/(1+EXP($I$3*(COUNT($I$7:Q$7)+$I$4))),TREND($D62:$E62,$D$7:$E$7,Q$7))</f>
        <v>0</v>
      </c>
      <c r="R62">
        <f>IF($F62="s-curve",$D62+($E62-$D62)*$I$2/(1+EXP($I$3*(COUNT($I$7:R$7)+$I$4))),TREND($D62:$E62,$D$7:$E$7,R$7))</f>
        <v>0</v>
      </c>
      <c r="S62">
        <f>IF($F62="s-curve",$D62+($E62-$D62)*$I$2/(1+EXP($I$3*(COUNT($I$7:S$7)+$I$4))),TREND($D62:$E62,$D$7:$E$7,S$7))</f>
        <v>0</v>
      </c>
      <c r="T62">
        <f>IF($F62="s-curve",$D62+($E62-$D62)*$I$2/(1+EXP($I$3*(COUNT($I$7:T$7)+$I$4))),TREND($D62:$E62,$D$7:$E$7,T$7))</f>
        <v>0</v>
      </c>
      <c r="U62">
        <f>IF($F62="s-curve",$D62+($E62-$D62)*$I$2/(1+EXP($I$3*(COUNT($I$7:U$7)+$I$4))),TREND($D62:$E62,$D$7:$E$7,U$7))</f>
        <v>0</v>
      </c>
      <c r="V62">
        <f>IF($F62="s-curve",$D62+($E62-$D62)*$I$2/(1+EXP($I$3*(COUNT($I$7:V$7)+$I$4))),TREND($D62:$E62,$D$7:$E$7,V$7))</f>
        <v>0</v>
      </c>
      <c r="W62">
        <f>IF($F62="s-curve",$D62+($E62-$D62)*$I$2/(1+EXP($I$3*(COUNT($I$7:W$7)+$I$4))),TREND($D62:$E62,$D$7:$E$7,W$7))</f>
        <v>0</v>
      </c>
      <c r="X62">
        <f>IF($F62="s-curve",$D62+($E62-$D62)*$I$2/(1+EXP($I$3*(COUNT($I$7:X$7)+$I$4))),TREND($D62:$E62,$D$7:$E$7,X$7))</f>
        <v>0</v>
      </c>
      <c r="Y62">
        <f>IF($F62="s-curve",$D62+($E62-$D62)*$I$2/(1+EXP($I$3*(COUNT($I$7:Y$7)+$I$4))),TREND($D62:$E62,$D$7:$E$7,Y$7))</f>
        <v>0</v>
      </c>
      <c r="Z62">
        <f>IF($F62="s-curve",$D62+($E62-$D62)*$I$2/(1+EXP($I$3*(COUNT($I$7:Z$7)+$I$4))),TREND($D62:$E62,$D$7:$E$7,Z$7))</f>
        <v>0</v>
      </c>
      <c r="AA62">
        <f>IF($F62="s-curve",$D62+($E62-$D62)*$I$2/(1+EXP($I$3*(COUNT($I$7:AA$7)+$I$4))),TREND($D62:$E62,$D$7:$E$7,AA$7))</f>
        <v>0</v>
      </c>
      <c r="AB62">
        <f>IF($F62="s-curve",$D62+($E62-$D62)*$I$2/(1+EXP($I$3*(COUNT($I$7:AB$7)+$I$4))),TREND($D62:$E62,$D$7:$E$7,AB$7))</f>
        <v>0</v>
      </c>
      <c r="AC62">
        <f>IF($F62="s-curve",$D62+($E62-$D62)*$I$2/(1+EXP($I$3*(COUNT($I$7:AC$7)+$I$4))),TREND($D62:$E62,$D$7:$E$7,AC$7))</f>
        <v>0</v>
      </c>
      <c r="AD62">
        <f>IF($F62="s-curve",$D62+($E62-$D62)*$I$2/(1+EXP($I$3*(COUNT($I$7:AD$7)+$I$4))),TREND($D62:$E62,$D$7:$E$7,AD$7))</f>
        <v>0</v>
      </c>
      <c r="AE62">
        <f>IF($F62="s-curve",$D62+($E62-$D62)*$I$2/(1+EXP($I$3*(COUNT($I$7:AE$7)+$I$4))),TREND($D62:$E62,$D$7:$E$7,AE$7))</f>
        <v>0</v>
      </c>
      <c r="AF62">
        <f>IF($F62="s-curve",$D62+($E62-$D62)*$I$2/(1+EXP($I$3*(COUNT($I$7:AF$7)+$I$4))),TREND($D62:$E62,$D$7:$E$7,AF$7))</f>
        <v>0</v>
      </c>
      <c r="AG62">
        <f>IF($F62="s-curve",$D62+($E62-$D62)*$I$2/(1+EXP($I$3*(COUNT($I$7:AG$7)+$I$4))),TREND($D62:$E62,$D$7:$E$7,AG$7))</f>
        <v>0</v>
      </c>
      <c r="AH62">
        <f>IF($F62="s-curve",$D62+($E62-$D62)*$I$2/(1+EXP($I$3*(COUNT($I$7:AH$7)+$I$4))),TREND($D62:$E62,$D$7:$E$7,AH$7))</f>
        <v>0</v>
      </c>
      <c r="AI62">
        <f>IF($F62="s-curve",$D62+($E62-$D62)*$I$2/(1+EXP($I$3*(COUNT($I$7:AI$7)+$I$4))),TREND($D62:$E62,$D$7:$E$7,AI$7))</f>
        <v>0</v>
      </c>
      <c r="AJ62">
        <f>IF($F62="s-curve",$D62+($E62-$D62)*$I$2/(1+EXP($I$3*(COUNT($I$7:AJ$7)+$I$4))),TREND($D62:$E62,$D$7:$E$7,AJ$7))</f>
        <v>0</v>
      </c>
      <c r="AK62">
        <f>IF($F62="s-curve",$D62+($E62-$D62)*$I$2/(1+EXP($I$3*(COUNT($I$7:AK$7)+$I$4))),TREND($D62:$E62,$D$7:$E$7,AK$7))</f>
        <v>0</v>
      </c>
      <c r="AL62">
        <f>IF($F62="s-curve",$D62+($E62-$D62)*$I$2/(1+EXP($I$3*(COUNT($I$7:AL$7)+$I$4))),TREND($D62:$E62,$D$7:$E$7,AL$7))</f>
        <v>0</v>
      </c>
      <c r="AM62">
        <f>IF($F62="s-curve",$D62+($E62-$D62)*$I$2/(1+EXP($I$3*(COUNT($I$7:AM$7)+$I$4))),TREND($D62:$E62,$D$7:$E$7,AM$7))</f>
        <v>0</v>
      </c>
      <c r="AN62">
        <f>IF($F62="s-curve",$D62+($E62-$D62)*$I$2/(1+EXP($I$3*(COUNT($I$7:AN$7)+$I$4))),TREND($D62:$E62,$D$7:$E$7,AN$7))</f>
        <v>0</v>
      </c>
      <c r="AO62">
        <f>IF($F62="s-curve",$D62+($E62-$D62)*$I$2/(1+EXP($I$3*(COUNT($I$7:AO$7)+$I$4))),TREND($D62:$E62,$D$7:$E$7,AO$7))</f>
        <v>0</v>
      </c>
      <c r="AP62">
        <f>IF($F62="s-curve",$D62+($E62-$D62)*$I$2/(1+EXP($I$3*(COUNT($I$7:AP$7)+$I$4))),TREND($D62:$E62,$D$7:$E$7,AP$7))</f>
        <v>0</v>
      </c>
    </row>
    <row r="63" spans="1:42" x14ac:dyDescent="0.25">
      <c r="C63" t="s">
        <v>3</v>
      </c>
      <c r="D63">
        <v>0</v>
      </c>
      <c r="E63">
        <v>0</v>
      </c>
      <c r="F63" s="34" t="str">
        <f t="shared" si="0"/>
        <v>n/a</v>
      </c>
      <c r="H63" s="25"/>
      <c r="I63" s="14">
        <f t="shared" si="1"/>
        <v>0</v>
      </c>
      <c r="J63">
        <f>IF($F63="s-curve",$D63+($E63-$D63)*$I$2/(1+EXP($I$3*(COUNT($I$7:J$7)+$I$4))),TREND($D63:$E63,$D$7:$E$7,J$7))</f>
        <v>0</v>
      </c>
      <c r="K63">
        <f>IF($F63="s-curve",$D63+($E63-$D63)*$I$2/(1+EXP($I$3*(COUNT($I$7:K$7)+$I$4))),TREND($D63:$E63,$D$7:$E$7,K$7))</f>
        <v>0</v>
      </c>
      <c r="L63">
        <f>IF($F63="s-curve",$D63+($E63-$D63)*$I$2/(1+EXP($I$3*(COUNT($I$7:L$7)+$I$4))),TREND($D63:$E63,$D$7:$E$7,L$7))</f>
        <v>0</v>
      </c>
      <c r="M63">
        <f>IF($F63="s-curve",$D63+($E63-$D63)*$I$2/(1+EXP($I$3*(COUNT($I$7:M$7)+$I$4))),TREND($D63:$E63,$D$7:$E$7,M$7))</f>
        <v>0</v>
      </c>
      <c r="N63">
        <f>IF($F63="s-curve",$D63+($E63-$D63)*$I$2/(1+EXP($I$3*(COUNT($I$7:N$7)+$I$4))),TREND($D63:$E63,$D$7:$E$7,N$7))</f>
        <v>0</v>
      </c>
      <c r="O63">
        <f>IF($F63="s-curve",$D63+($E63-$D63)*$I$2/(1+EXP($I$3*(COUNT($I$7:O$7)+$I$4))),TREND($D63:$E63,$D$7:$E$7,O$7))</f>
        <v>0</v>
      </c>
      <c r="P63">
        <f>IF($F63="s-curve",$D63+($E63-$D63)*$I$2/(1+EXP($I$3*(COUNT($I$7:P$7)+$I$4))),TREND($D63:$E63,$D$7:$E$7,P$7))</f>
        <v>0</v>
      </c>
      <c r="Q63">
        <f>IF($F63="s-curve",$D63+($E63-$D63)*$I$2/(1+EXP($I$3*(COUNT($I$7:Q$7)+$I$4))),TREND($D63:$E63,$D$7:$E$7,Q$7))</f>
        <v>0</v>
      </c>
      <c r="R63">
        <f>IF($F63="s-curve",$D63+($E63-$D63)*$I$2/(1+EXP($I$3*(COUNT($I$7:R$7)+$I$4))),TREND($D63:$E63,$D$7:$E$7,R$7))</f>
        <v>0</v>
      </c>
      <c r="S63">
        <f>IF($F63="s-curve",$D63+($E63-$D63)*$I$2/(1+EXP($I$3*(COUNT($I$7:S$7)+$I$4))),TREND($D63:$E63,$D$7:$E$7,S$7))</f>
        <v>0</v>
      </c>
      <c r="T63">
        <f>IF($F63="s-curve",$D63+($E63-$D63)*$I$2/(1+EXP($I$3*(COUNT($I$7:T$7)+$I$4))),TREND($D63:$E63,$D$7:$E$7,T$7))</f>
        <v>0</v>
      </c>
      <c r="U63">
        <f>IF($F63="s-curve",$D63+($E63-$D63)*$I$2/(1+EXP($I$3*(COUNT($I$7:U$7)+$I$4))),TREND($D63:$E63,$D$7:$E$7,U$7))</f>
        <v>0</v>
      </c>
      <c r="V63">
        <f>IF($F63="s-curve",$D63+($E63-$D63)*$I$2/(1+EXP($I$3*(COUNT($I$7:V$7)+$I$4))),TREND($D63:$E63,$D$7:$E$7,V$7))</f>
        <v>0</v>
      </c>
      <c r="W63">
        <f>IF($F63="s-curve",$D63+($E63-$D63)*$I$2/(1+EXP($I$3*(COUNT($I$7:W$7)+$I$4))),TREND($D63:$E63,$D$7:$E$7,W$7))</f>
        <v>0</v>
      </c>
      <c r="X63">
        <f>IF($F63="s-curve",$D63+($E63-$D63)*$I$2/(1+EXP($I$3*(COUNT($I$7:X$7)+$I$4))),TREND($D63:$E63,$D$7:$E$7,X$7))</f>
        <v>0</v>
      </c>
      <c r="Y63">
        <f>IF($F63="s-curve",$D63+($E63-$D63)*$I$2/(1+EXP($I$3*(COUNT($I$7:Y$7)+$I$4))),TREND($D63:$E63,$D$7:$E$7,Y$7))</f>
        <v>0</v>
      </c>
      <c r="Z63">
        <f>IF($F63="s-curve",$D63+($E63-$D63)*$I$2/(1+EXP($I$3*(COUNT($I$7:Z$7)+$I$4))),TREND($D63:$E63,$D$7:$E$7,Z$7))</f>
        <v>0</v>
      </c>
      <c r="AA63">
        <f>IF($F63="s-curve",$D63+($E63-$D63)*$I$2/(1+EXP($I$3*(COUNT($I$7:AA$7)+$I$4))),TREND($D63:$E63,$D$7:$E$7,AA$7))</f>
        <v>0</v>
      </c>
      <c r="AB63">
        <f>IF($F63="s-curve",$D63+($E63-$D63)*$I$2/(1+EXP($I$3*(COUNT($I$7:AB$7)+$I$4))),TREND($D63:$E63,$D$7:$E$7,AB$7))</f>
        <v>0</v>
      </c>
      <c r="AC63">
        <f>IF($F63="s-curve",$D63+($E63-$D63)*$I$2/(1+EXP($I$3*(COUNT($I$7:AC$7)+$I$4))),TREND($D63:$E63,$D$7:$E$7,AC$7))</f>
        <v>0</v>
      </c>
      <c r="AD63">
        <f>IF($F63="s-curve",$D63+($E63-$D63)*$I$2/(1+EXP($I$3*(COUNT($I$7:AD$7)+$I$4))),TREND($D63:$E63,$D$7:$E$7,AD$7))</f>
        <v>0</v>
      </c>
      <c r="AE63">
        <f>IF($F63="s-curve",$D63+($E63-$D63)*$I$2/(1+EXP($I$3*(COUNT($I$7:AE$7)+$I$4))),TREND($D63:$E63,$D$7:$E$7,AE$7))</f>
        <v>0</v>
      </c>
      <c r="AF63">
        <f>IF($F63="s-curve",$D63+($E63-$D63)*$I$2/(1+EXP($I$3*(COUNT($I$7:AF$7)+$I$4))),TREND($D63:$E63,$D$7:$E$7,AF$7))</f>
        <v>0</v>
      </c>
      <c r="AG63">
        <f>IF($F63="s-curve",$D63+($E63-$D63)*$I$2/(1+EXP($I$3*(COUNT($I$7:AG$7)+$I$4))),TREND($D63:$E63,$D$7:$E$7,AG$7))</f>
        <v>0</v>
      </c>
      <c r="AH63">
        <f>IF($F63="s-curve",$D63+($E63-$D63)*$I$2/(1+EXP($I$3*(COUNT($I$7:AH$7)+$I$4))),TREND($D63:$E63,$D$7:$E$7,AH$7))</f>
        <v>0</v>
      </c>
      <c r="AI63">
        <f>IF($F63="s-curve",$D63+($E63-$D63)*$I$2/(1+EXP($I$3*(COUNT($I$7:AI$7)+$I$4))),TREND($D63:$E63,$D$7:$E$7,AI$7))</f>
        <v>0</v>
      </c>
      <c r="AJ63">
        <f>IF($F63="s-curve",$D63+($E63-$D63)*$I$2/(1+EXP($I$3*(COUNT($I$7:AJ$7)+$I$4))),TREND($D63:$E63,$D$7:$E$7,AJ$7))</f>
        <v>0</v>
      </c>
      <c r="AK63">
        <f>IF($F63="s-curve",$D63+($E63-$D63)*$I$2/(1+EXP($I$3*(COUNT($I$7:AK$7)+$I$4))),TREND($D63:$E63,$D$7:$E$7,AK$7))</f>
        <v>0</v>
      </c>
      <c r="AL63">
        <f>IF($F63="s-curve",$D63+($E63-$D63)*$I$2/(1+EXP($I$3*(COUNT($I$7:AL$7)+$I$4))),TREND($D63:$E63,$D$7:$E$7,AL$7))</f>
        <v>0</v>
      </c>
      <c r="AM63">
        <f>IF($F63="s-curve",$D63+($E63-$D63)*$I$2/(1+EXP($I$3*(COUNT($I$7:AM$7)+$I$4))),TREND($D63:$E63,$D$7:$E$7,AM$7))</f>
        <v>0</v>
      </c>
      <c r="AN63">
        <f>IF($F63="s-curve",$D63+($E63-$D63)*$I$2/(1+EXP($I$3*(COUNT($I$7:AN$7)+$I$4))),TREND($D63:$E63,$D$7:$E$7,AN$7))</f>
        <v>0</v>
      </c>
      <c r="AO63">
        <f>IF($F63="s-curve",$D63+($E63-$D63)*$I$2/(1+EXP($I$3*(COUNT($I$7:AO$7)+$I$4))),TREND($D63:$E63,$D$7:$E$7,AO$7))</f>
        <v>0</v>
      </c>
      <c r="AP63">
        <f>IF($F63="s-curve",$D63+($E63-$D63)*$I$2/(1+EXP($I$3*(COUNT($I$7:AP$7)+$I$4))),TREND($D63:$E63,$D$7:$E$7,AP$7))</f>
        <v>0</v>
      </c>
    </row>
    <row r="64" spans="1:42" x14ac:dyDescent="0.25">
      <c r="C64" t="s">
        <v>4</v>
      </c>
      <c r="D64">
        <v>0</v>
      </c>
      <c r="E64">
        <v>0</v>
      </c>
      <c r="F64" s="34" t="str">
        <f t="shared" si="0"/>
        <v>n/a</v>
      </c>
      <c r="H64" s="25"/>
      <c r="I64" s="14">
        <f t="shared" si="1"/>
        <v>0</v>
      </c>
      <c r="J64">
        <f>IF($F64="s-curve",$D64+($E64-$D64)*$I$2/(1+EXP($I$3*(COUNT($I$7:J$7)+$I$4))),TREND($D64:$E64,$D$7:$E$7,J$7))</f>
        <v>0</v>
      </c>
      <c r="K64">
        <f>IF($F64="s-curve",$D64+($E64-$D64)*$I$2/(1+EXP($I$3*(COUNT($I$7:K$7)+$I$4))),TREND($D64:$E64,$D$7:$E$7,K$7))</f>
        <v>0</v>
      </c>
      <c r="L64">
        <f>IF($F64="s-curve",$D64+($E64-$D64)*$I$2/(1+EXP($I$3*(COUNT($I$7:L$7)+$I$4))),TREND($D64:$E64,$D$7:$E$7,L$7))</f>
        <v>0</v>
      </c>
      <c r="M64">
        <f>IF($F64="s-curve",$D64+($E64-$D64)*$I$2/(1+EXP($I$3*(COUNT($I$7:M$7)+$I$4))),TREND($D64:$E64,$D$7:$E$7,M$7))</f>
        <v>0</v>
      </c>
      <c r="N64">
        <f>IF($F64="s-curve",$D64+($E64-$D64)*$I$2/(1+EXP($I$3*(COUNT($I$7:N$7)+$I$4))),TREND($D64:$E64,$D$7:$E$7,N$7))</f>
        <v>0</v>
      </c>
      <c r="O64">
        <f>IF($F64="s-curve",$D64+($E64-$D64)*$I$2/(1+EXP($I$3*(COUNT($I$7:O$7)+$I$4))),TREND($D64:$E64,$D$7:$E$7,O$7))</f>
        <v>0</v>
      </c>
      <c r="P64">
        <f>IF($F64="s-curve",$D64+($E64-$D64)*$I$2/(1+EXP($I$3*(COUNT($I$7:P$7)+$I$4))),TREND($D64:$E64,$D$7:$E$7,P$7))</f>
        <v>0</v>
      </c>
      <c r="Q64">
        <f>IF($F64="s-curve",$D64+($E64-$D64)*$I$2/(1+EXP($I$3*(COUNT($I$7:Q$7)+$I$4))),TREND($D64:$E64,$D$7:$E$7,Q$7))</f>
        <v>0</v>
      </c>
      <c r="R64">
        <f>IF($F64="s-curve",$D64+($E64-$D64)*$I$2/(1+EXP($I$3*(COUNT($I$7:R$7)+$I$4))),TREND($D64:$E64,$D$7:$E$7,R$7))</f>
        <v>0</v>
      </c>
      <c r="S64">
        <f>IF($F64="s-curve",$D64+($E64-$D64)*$I$2/(1+EXP($I$3*(COUNT($I$7:S$7)+$I$4))),TREND($D64:$E64,$D$7:$E$7,S$7))</f>
        <v>0</v>
      </c>
      <c r="T64">
        <f>IF($F64="s-curve",$D64+($E64-$D64)*$I$2/(1+EXP($I$3*(COUNT($I$7:T$7)+$I$4))),TREND($D64:$E64,$D$7:$E$7,T$7))</f>
        <v>0</v>
      </c>
      <c r="U64">
        <f>IF($F64="s-curve",$D64+($E64-$D64)*$I$2/(1+EXP($I$3*(COUNT($I$7:U$7)+$I$4))),TREND($D64:$E64,$D$7:$E$7,U$7))</f>
        <v>0</v>
      </c>
      <c r="V64">
        <f>IF($F64="s-curve",$D64+($E64-$D64)*$I$2/(1+EXP($I$3*(COUNT($I$7:V$7)+$I$4))),TREND($D64:$E64,$D$7:$E$7,V$7))</f>
        <v>0</v>
      </c>
      <c r="W64">
        <f>IF($F64="s-curve",$D64+($E64-$D64)*$I$2/(1+EXP($I$3*(COUNT($I$7:W$7)+$I$4))),TREND($D64:$E64,$D$7:$E$7,W$7))</f>
        <v>0</v>
      </c>
      <c r="X64">
        <f>IF($F64="s-curve",$D64+($E64-$D64)*$I$2/(1+EXP($I$3*(COUNT($I$7:X$7)+$I$4))),TREND($D64:$E64,$D$7:$E$7,X$7))</f>
        <v>0</v>
      </c>
      <c r="Y64">
        <f>IF($F64="s-curve",$D64+($E64-$D64)*$I$2/(1+EXP($I$3*(COUNT($I$7:Y$7)+$I$4))),TREND($D64:$E64,$D$7:$E$7,Y$7))</f>
        <v>0</v>
      </c>
      <c r="Z64">
        <f>IF($F64="s-curve",$D64+($E64-$D64)*$I$2/(1+EXP($I$3*(COUNT($I$7:Z$7)+$I$4))),TREND($D64:$E64,$D$7:$E$7,Z$7))</f>
        <v>0</v>
      </c>
      <c r="AA64">
        <f>IF($F64="s-curve",$D64+($E64-$D64)*$I$2/(1+EXP($I$3*(COUNT($I$7:AA$7)+$I$4))),TREND($D64:$E64,$D$7:$E$7,AA$7))</f>
        <v>0</v>
      </c>
      <c r="AB64">
        <f>IF($F64="s-curve",$D64+($E64-$D64)*$I$2/(1+EXP($I$3*(COUNT($I$7:AB$7)+$I$4))),TREND($D64:$E64,$D$7:$E$7,AB$7))</f>
        <v>0</v>
      </c>
      <c r="AC64">
        <f>IF($F64="s-curve",$D64+($E64-$D64)*$I$2/(1+EXP($I$3*(COUNT($I$7:AC$7)+$I$4))),TREND($D64:$E64,$D$7:$E$7,AC$7))</f>
        <v>0</v>
      </c>
      <c r="AD64">
        <f>IF($F64="s-curve",$D64+($E64-$D64)*$I$2/(1+EXP($I$3*(COUNT($I$7:AD$7)+$I$4))),TREND($D64:$E64,$D$7:$E$7,AD$7))</f>
        <v>0</v>
      </c>
      <c r="AE64">
        <f>IF($F64="s-curve",$D64+($E64-$D64)*$I$2/(1+EXP($I$3*(COUNT($I$7:AE$7)+$I$4))),TREND($D64:$E64,$D$7:$E$7,AE$7))</f>
        <v>0</v>
      </c>
      <c r="AF64">
        <f>IF($F64="s-curve",$D64+($E64-$D64)*$I$2/(1+EXP($I$3*(COUNT($I$7:AF$7)+$I$4))),TREND($D64:$E64,$D$7:$E$7,AF$7))</f>
        <v>0</v>
      </c>
      <c r="AG64">
        <f>IF($F64="s-curve",$D64+($E64-$D64)*$I$2/(1+EXP($I$3*(COUNT($I$7:AG$7)+$I$4))),TREND($D64:$E64,$D$7:$E$7,AG$7))</f>
        <v>0</v>
      </c>
      <c r="AH64">
        <f>IF($F64="s-curve",$D64+($E64-$D64)*$I$2/(1+EXP($I$3*(COUNT($I$7:AH$7)+$I$4))),TREND($D64:$E64,$D$7:$E$7,AH$7))</f>
        <v>0</v>
      </c>
      <c r="AI64">
        <f>IF($F64="s-curve",$D64+($E64-$D64)*$I$2/(1+EXP($I$3*(COUNT($I$7:AI$7)+$I$4))),TREND($D64:$E64,$D$7:$E$7,AI$7))</f>
        <v>0</v>
      </c>
      <c r="AJ64">
        <f>IF($F64="s-curve",$D64+($E64-$D64)*$I$2/(1+EXP($I$3*(COUNT($I$7:AJ$7)+$I$4))),TREND($D64:$E64,$D$7:$E$7,AJ$7))</f>
        <v>0</v>
      </c>
      <c r="AK64">
        <f>IF($F64="s-curve",$D64+($E64-$D64)*$I$2/(1+EXP($I$3*(COUNT($I$7:AK$7)+$I$4))),TREND($D64:$E64,$D$7:$E$7,AK$7))</f>
        <v>0</v>
      </c>
      <c r="AL64">
        <f>IF($F64="s-curve",$D64+($E64-$D64)*$I$2/(1+EXP($I$3*(COUNT($I$7:AL$7)+$I$4))),TREND($D64:$E64,$D$7:$E$7,AL$7))</f>
        <v>0</v>
      </c>
      <c r="AM64">
        <f>IF($F64="s-curve",$D64+($E64-$D64)*$I$2/(1+EXP($I$3*(COUNT($I$7:AM$7)+$I$4))),TREND($D64:$E64,$D$7:$E$7,AM$7))</f>
        <v>0</v>
      </c>
      <c r="AN64">
        <f>IF($F64="s-curve",$D64+($E64-$D64)*$I$2/(1+EXP($I$3*(COUNT($I$7:AN$7)+$I$4))),TREND($D64:$E64,$D$7:$E$7,AN$7))</f>
        <v>0</v>
      </c>
      <c r="AO64">
        <f>IF($F64="s-curve",$D64+($E64-$D64)*$I$2/(1+EXP($I$3*(COUNT($I$7:AO$7)+$I$4))),TREND($D64:$E64,$D$7:$E$7,AO$7))</f>
        <v>0</v>
      </c>
      <c r="AP64">
        <f>IF($F64="s-curve",$D64+($E64-$D64)*$I$2/(1+EXP($I$3*(COUNT($I$7:AP$7)+$I$4))),TREND($D64:$E64,$D$7:$E$7,AP$7))</f>
        <v>0</v>
      </c>
    </row>
    <row r="65" spans="1:42" x14ac:dyDescent="0.25">
      <c r="C65" t="s">
        <v>5</v>
      </c>
      <c r="D65">
        <v>0</v>
      </c>
      <c r="E65">
        <v>0</v>
      </c>
      <c r="F65" s="34" t="str">
        <f t="shared" si="0"/>
        <v>n/a</v>
      </c>
      <c r="H65" s="25"/>
      <c r="I65" s="14">
        <f t="shared" si="1"/>
        <v>0</v>
      </c>
      <c r="J65">
        <f>IF($F65="s-curve",$D65+($E65-$D65)*$I$2/(1+EXP($I$3*(COUNT($I$7:J$7)+$I$4))),TREND($D65:$E65,$D$7:$E$7,J$7))</f>
        <v>0</v>
      </c>
      <c r="K65">
        <f>IF($F65="s-curve",$D65+($E65-$D65)*$I$2/(1+EXP($I$3*(COUNT($I$7:K$7)+$I$4))),TREND($D65:$E65,$D$7:$E$7,K$7))</f>
        <v>0</v>
      </c>
      <c r="L65">
        <f>IF($F65="s-curve",$D65+($E65-$D65)*$I$2/(1+EXP($I$3*(COUNT($I$7:L$7)+$I$4))),TREND($D65:$E65,$D$7:$E$7,L$7))</f>
        <v>0</v>
      </c>
      <c r="M65">
        <f>IF($F65="s-curve",$D65+($E65-$D65)*$I$2/(1+EXP($I$3*(COUNT($I$7:M$7)+$I$4))),TREND($D65:$E65,$D$7:$E$7,M$7))</f>
        <v>0</v>
      </c>
      <c r="N65">
        <f>IF($F65="s-curve",$D65+($E65-$D65)*$I$2/(1+EXP($I$3*(COUNT($I$7:N$7)+$I$4))),TREND($D65:$E65,$D$7:$E$7,N$7))</f>
        <v>0</v>
      </c>
      <c r="O65">
        <f>IF($F65="s-curve",$D65+($E65-$D65)*$I$2/(1+EXP($I$3*(COUNT($I$7:O$7)+$I$4))),TREND($D65:$E65,$D$7:$E$7,O$7))</f>
        <v>0</v>
      </c>
      <c r="P65">
        <f>IF($F65="s-curve",$D65+($E65-$D65)*$I$2/(1+EXP($I$3*(COUNT($I$7:P$7)+$I$4))),TREND($D65:$E65,$D$7:$E$7,P$7))</f>
        <v>0</v>
      </c>
      <c r="Q65">
        <f>IF($F65="s-curve",$D65+($E65-$D65)*$I$2/(1+EXP($I$3*(COUNT($I$7:Q$7)+$I$4))),TREND($D65:$E65,$D$7:$E$7,Q$7))</f>
        <v>0</v>
      </c>
      <c r="R65">
        <f>IF($F65="s-curve",$D65+($E65-$D65)*$I$2/(1+EXP($I$3*(COUNT($I$7:R$7)+$I$4))),TREND($D65:$E65,$D$7:$E$7,R$7))</f>
        <v>0</v>
      </c>
      <c r="S65">
        <f>IF($F65="s-curve",$D65+($E65-$D65)*$I$2/(1+EXP($I$3*(COUNT($I$7:S$7)+$I$4))),TREND($D65:$E65,$D$7:$E$7,S$7))</f>
        <v>0</v>
      </c>
      <c r="T65">
        <f>IF($F65="s-curve",$D65+($E65-$D65)*$I$2/(1+EXP($I$3*(COUNT($I$7:T$7)+$I$4))),TREND($D65:$E65,$D$7:$E$7,T$7))</f>
        <v>0</v>
      </c>
      <c r="U65">
        <f>IF($F65="s-curve",$D65+($E65-$D65)*$I$2/(1+EXP($I$3*(COUNT($I$7:U$7)+$I$4))),TREND($D65:$E65,$D$7:$E$7,U$7))</f>
        <v>0</v>
      </c>
      <c r="V65">
        <f>IF($F65="s-curve",$D65+($E65-$D65)*$I$2/(1+EXP($I$3*(COUNT($I$7:V$7)+$I$4))),TREND($D65:$E65,$D$7:$E$7,V$7))</f>
        <v>0</v>
      </c>
      <c r="W65">
        <f>IF($F65="s-curve",$D65+($E65-$D65)*$I$2/(1+EXP($I$3*(COUNT($I$7:W$7)+$I$4))),TREND($D65:$E65,$D$7:$E$7,W$7))</f>
        <v>0</v>
      </c>
      <c r="X65">
        <f>IF($F65="s-curve",$D65+($E65-$D65)*$I$2/(1+EXP($I$3*(COUNT($I$7:X$7)+$I$4))),TREND($D65:$E65,$D$7:$E$7,X$7))</f>
        <v>0</v>
      </c>
      <c r="Y65">
        <f>IF($F65="s-curve",$D65+($E65-$D65)*$I$2/(1+EXP($I$3*(COUNT($I$7:Y$7)+$I$4))),TREND($D65:$E65,$D$7:$E$7,Y$7))</f>
        <v>0</v>
      </c>
      <c r="Z65">
        <f>IF($F65="s-curve",$D65+($E65-$D65)*$I$2/(1+EXP($I$3*(COUNT($I$7:Z$7)+$I$4))),TREND($D65:$E65,$D$7:$E$7,Z$7))</f>
        <v>0</v>
      </c>
      <c r="AA65">
        <f>IF($F65="s-curve",$D65+($E65-$D65)*$I$2/(1+EXP($I$3*(COUNT($I$7:AA$7)+$I$4))),TREND($D65:$E65,$D$7:$E$7,AA$7))</f>
        <v>0</v>
      </c>
      <c r="AB65">
        <f>IF($F65="s-curve",$D65+($E65-$D65)*$I$2/(1+EXP($I$3*(COUNT($I$7:AB$7)+$I$4))),TREND($D65:$E65,$D$7:$E$7,AB$7))</f>
        <v>0</v>
      </c>
      <c r="AC65">
        <f>IF($F65="s-curve",$D65+($E65-$D65)*$I$2/(1+EXP($I$3*(COUNT($I$7:AC$7)+$I$4))),TREND($D65:$E65,$D$7:$E$7,AC$7))</f>
        <v>0</v>
      </c>
      <c r="AD65">
        <f>IF($F65="s-curve",$D65+($E65-$D65)*$I$2/(1+EXP($I$3*(COUNT($I$7:AD$7)+$I$4))),TREND($D65:$E65,$D$7:$E$7,AD$7))</f>
        <v>0</v>
      </c>
      <c r="AE65">
        <f>IF($F65="s-curve",$D65+($E65-$D65)*$I$2/(1+EXP($I$3*(COUNT($I$7:AE$7)+$I$4))),TREND($D65:$E65,$D$7:$E$7,AE$7))</f>
        <v>0</v>
      </c>
      <c r="AF65">
        <f>IF($F65="s-curve",$D65+($E65-$D65)*$I$2/(1+EXP($I$3*(COUNT($I$7:AF$7)+$I$4))),TREND($D65:$E65,$D$7:$E$7,AF$7))</f>
        <v>0</v>
      </c>
      <c r="AG65">
        <f>IF($F65="s-curve",$D65+($E65-$D65)*$I$2/(1+EXP($I$3*(COUNT($I$7:AG$7)+$I$4))),TREND($D65:$E65,$D$7:$E$7,AG$7))</f>
        <v>0</v>
      </c>
      <c r="AH65">
        <f>IF($F65="s-curve",$D65+($E65-$D65)*$I$2/(1+EXP($I$3*(COUNT($I$7:AH$7)+$I$4))),TREND($D65:$E65,$D$7:$E$7,AH$7))</f>
        <v>0</v>
      </c>
      <c r="AI65">
        <f>IF($F65="s-curve",$D65+($E65-$D65)*$I$2/(1+EXP($I$3*(COUNT($I$7:AI$7)+$I$4))),TREND($D65:$E65,$D$7:$E$7,AI$7))</f>
        <v>0</v>
      </c>
      <c r="AJ65">
        <f>IF($F65="s-curve",$D65+($E65-$D65)*$I$2/(1+EXP($I$3*(COUNT($I$7:AJ$7)+$I$4))),TREND($D65:$E65,$D$7:$E$7,AJ$7))</f>
        <v>0</v>
      </c>
      <c r="AK65">
        <f>IF($F65="s-curve",$D65+($E65-$D65)*$I$2/(1+EXP($I$3*(COUNT($I$7:AK$7)+$I$4))),TREND($D65:$E65,$D$7:$E$7,AK$7))</f>
        <v>0</v>
      </c>
      <c r="AL65">
        <f>IF($F65="s-curve",$D65+($E65-$D65)*$I$2/(1+EXP($I$3*(COUNT($I$7:AL$7)+$I$4))),TREND($D65:$E65,$D$7:$E$7,AL$7))</f>
        <v>0</v>
      </c>
      <c r="AM65">
        <f>IF($F65="s-curve",$D65+($E65-$D65)*$I$2/(1+EXP($I$3*(COUNT($I$7:AM$7)+$I$4))),TREND($D65:$E65,$D$7:$E$7,AM$7))</f>
        <v>0</v>
      </c>
      <c r="AN65">
        <f>IF($F65="s-curve",$D65+($E65-$D65)*$I$2/(1+EXP($I$3*(COUNT($I$7:AN$7)+$I$4))),TREND($D65:$E65,$D$7:$E$7,AN$7))</f>
        <v>0</v>
      </c>
      <c r="AO65">
        <f>IF($F65="s-curve",$D65+($E65-$D65)*$I$2/(1+EXP($I$3*(COUNT($I$7:AO$7)+$I$4))),TREND($D65:$E65,$D$7:$E$7,AO$7))</f>
        <v>0</v>
      </c>
      <c r="AP65">
        <f>IF($F65="s-curve",$D65+($E65-$D65)*$I$2/(1+EXP($I$3*(COUNT($I$7:AP$7)+$I$4))),TREND($D65:$E65,$D$7:$E$7,AP$7))</f>
        <v>0</v>
      </c>
    </row>
    <row r="66" spans="1:42" x14ac:dyDescent="0.25">
      <c r="C66" t="s">
        <v>6</v>
      </c>
      <c r="D66">
        <v>0</v>
      </c>
      <c r="E66">
        <v>0</v>
      </c>
      <c r="F66" s="34" t="str">
        <f t="shared" si="0"/>
        <v>n/a</v>
      </c>
      <c r="H66" s="25"/>
      <c r="I66" s="14">
        <f t="shared" si="1"/>
        <v>0</v>
      </c>
      <c r="J66">
        <f>IF($F66="s-curve",$D66+($E66-$D66)*$I$2/(1+EXP($I$3*(COUNT($I$7:J$7)+$I$4))),TREND($D66:$E66,$D$7:$E$7,J$7))</f>
        <v>0</v>
      </c>
      <c r="K66">
        <f>IF($F66="s-curve",$D66+($E66-$D66)*$I$2/(1+EXP($I$3*(COUNT($I$7:K$7)+$I$4))),TREND($D66:$E66,$D$7:$E$7,K$7))</f>
        <v>0</v>
      </c>
      <c r="L66">
        <f>IF($F66="s-curve",$D66+($E66-$D66)*$I$2/(1+EXP($I$3*(COUNT($I$7:L$7)+$I$4))),TREND($D66:$E66,$D$7:$E$7,L$7))</f>
        <v>0</v>
      </c>
      <c r="M66">
        <f>IF($F66="s-curve",$D66+($E66-$D66)*$I$2/(1+EXP($I$3*(COUNT($I$7:M$7)+$I$4))),TREND($D66:$E66,$D$7:$E$7,M$7))</f>
        <v>0</v>
      </c>
      <c r="N66">
        <f>IF($F66="s-curve",$D66+($E66-$D66)*$I$2/(1+EXP($I$3*(COUNT($I$7:N$7)+$I$4))),TREND($D66:$E66,$D$7:$E$7,N$7))</f>
        <v>0</v>
      </c>
      <c r="O66">
        <f>IF($F66="s-curve",$D66+($E66-$D66)*$I$2/(1+EXP($I$3*(COUNT($I$7:O$7)+$I$4))),TREND($D66:$E66,$D$7:$E$7,O$7))</f>
        <v>0</v>
      </c>
      <c r="P66">
        <f>IF($F66="s-curve",$D66+($E66-$D66)*$I$2/(1+EXP($I$3*(COUNT($I$7:P$7)+$I$4))),TREND($D66:$E66,$D$7:$E$7,P$7))</f>
        <v>0</v>
      </c>
      <c r="Q66">
        <f>IF($F66="s-curve",$D66+($E66-$D66)*$I$2/(1+EXP($I$3*(COUNT($I$7:Q$7)+$I$4))),TREND($D66:$E66,$D$7:$E$7,Q$7))</f>
        <v>0</v>
      </c>
      <c r="R66">
        <f>IF($F66="s-curve",$D66+($E66-$D66)*$I$2/(1+EXP($I$3*(COUNT($I$7:R$7)+$I$4))),TREND($D66:$E66,$D$7:$E$7,R$7))</f>
        <v>0</v>
      </c>
      <c r="S66">
        <f>IF($F66="s-curve",$D66+($E66-$D66)*$I$2/(1+EXP($I$3*(COUNT($I$7:S$7)+$I$4))),TREND($D66:$E66,$D$7:$E$7,S$7))</f>
        <v>0</v>
      </c>
      <c r="T66">
        <f>IF($F66="s-curve",$D66+($E66-$D66)*$I$2/(1+EXP($I$3*(COUNT($I$7:T$7)+$I$4))),TREND($D66:$E66,$D$7:$E$7,T$7))</f>
        <v>0</v>
      </c>
      <c r="U66">
        <f>IF($F66="s-curve",$D66+($E66-$D66)*$I$2/(1+EXP($I$3*(COUNT($I$7:U$7)+$I$4))),TREND($D66:$E66,$D$7:$E$7,U$7))</f>
        <v>0</v>
      </c>
      <c r="V66">
        <f>IF($F66="s-curve",$D66+($E66-$D66)*$I$2/(1+EXP($I$3*(COUNT($I$7:V$7)+$I$4))),TREND($D66:$E66,$D$7:$E$7,V$7))</f>
        <v>0</v>
      </c>
      <c r="W66">
        <f>IF($F66="s-curve",$D66+($E66-$D66)*$I$2/(1+EXP($I$3*(COUNT($I$7:W$7)+$I$4))),TREND($D66:$E66,$D$7:$E$7,W$7))</f>
        <v>0</v>
      </c>
      <c r="X66">
        <f>IF($F66="s-curve",$D66+($E66-$D66)*$I$2/(1+EXP($I$3*(COUNT($I$7:X$7)+$I$4))),TREND($D66:$E66,$D$7:$E$7,X$7))</f>
        <v>0</v>
      </c>
      <c r="Y66">
        <f>IF($F66="s-curve",$D66+($E66-$D66)*$I$2/(1+EXP($I$3*(COUNT($I$7:Y$7)+$I$4))),TREND($D66:$E66,$D$7:$E$7,Y$7))</f>
        <v>0</v>
      </c>
      <c r="Z66">
        <f>IF($F66="s-curve",$D66+($E66-$D66)*$I$2/(1+EXP($I$3*(COUNT($I$7:Z$7)+$I$4))),TREND($D66:$E66,$D$7:$E$7,Z$7))</f>
        <v>0</v>
      </c>
      <c r="AA66">
        <f>IF($F66="s-curve",$D66+($E66-$D66)*$I$2/(1+EXP($I$3*(COUNT($I$7:AA$7)+$I$4))),TREND($D66:$E66,$D$7:$E$7,AA$7))</f>
        <v>0</v>
      </c>
      <c r="AB66">
        <f>IF($F66="s-curve",$D66+($E66-$D66)*$I$2/(1+EXP($I$3*(COUNT($I$7:AB$7)+$I$4))),TREND($D66:$E66,$D$7:$E$7,AB$7))</f>
        <v>0</v>
      </c>
      <c r="AC66">
        <f>IF($F66="s-curve",$D66+($E66-$D66)*$I$2/(1+EXP($I$3*(COUNT($I$7:AC$7)+$I$4))),TREND($D66:$E66,$D$7:$E$7,AC$7))</f>
        <v>0</v>
      </c>
      <c r="AD66">
        <f>IF($F66="s-curve",$D66+($E66-$D66)*$I$2/(1+EXP($I$3*(COUNT($I$7:AD$7)+$I$4))),TREND($D66:$E66,$D$7:$E$7,AD$7))</f>
        <v>0</v>
      </c>
      <c r="AE66">
        <f>IF($F66="s-curve",$D66+($E66-$D66)*$I$2/(1+EXP($I$3*(COUNT($I$7:AE$7)+$I$4))),TREND($D66:$E66,$D$7:$E$7,AE$7))</f>
        <v>0</v>
      </c>
      <c r="AF66">
        <f>IF($F66="s-curve",$D66+($E66-$D66)*$I$2/(1+EXP($I$3*(COUNT($I$7:AF$7)+$I$4))),TREND($D66:$E66,$D$7:$E$7,AF$7))</f>
        <v>0</v>
      </c>
      <c r="AG66">
        <f>IF($F66="s-curve",$D66+($E66-$D66)*$I$2/(1+EXP($I$3*(COUNT($I$7:AG$7)+$I$4))),TREND($D66:$E66,$D$7:$E$7,AG$7))</f>
        <v>0</v>
      </c>
      <c r="AH66">
        <f>IF($F66="s-curve",$D66+($E66-$D66)*$I$2/(1+EXP($I$3*(COUNT($I$7:AH$7)+$I$4))),TREND($D66:$E66,$D$7:$E$7,AH$7))</f>
        <v>0</v>
      </c>
      <c r="AI66">
        <f>IF($F66="s-curve",$D66+($E66-$D66)*$I$2/(1+EXP($I$3*(COUNT($I$7:AI$7)+$I$4))),TREND($D66:$E66,$D$7:$E$7,AI$7))</f>
        <v>0</v>
      </c>
      <c r="AJ66">
        <f>IF($F66="s-curve",$D66+($E66-$D66)*$I$2/(1+EXP($I$3*(COUNT($I$7:AJ$7)+$I$4))),TREND($D66:$E66,$D$7:$E$7,AJ$7))</f>
        <v>0</v>
      </c>
      <c r="AK66">
        <f>IF($F66="s-curve",$D66+($E66-$D66)*$I$2/(1+EXP($I$3*(COUNT($I$7:AK$7)+$I$4))),TREND($D66:$E66,$D$7:$E$7,AK$7))</f>
        <v>0</v>
      </c>
      <c r="AL66">
        <f>IF($F66="s-curve",$D66+($E66-$D66)*$I$2/(1+EXP($I$3*(COUNT($I$7:AL$7)+$I$4))),TREND($D66:$E66,$D$7:$E$7,AL$7))</f>
        <v>0</v>
      </c>
      <c r="AM66">
        <f>IF($F66="s-curve",$D66+($E66-$D66)*$I$2/(1+EXP($I$3*(COUNT($I$7:AM$7)+$I$4))),TREND($D66:$E66,$D$7:$E$7,AM$7))</f>
        <v>0</v>
      </c>
      <c r="AN66">
        <f>IF($F66="s-curve",$D66+($E66-$D66)*$I$2/(1+EXP($I$3*(COUNT($I$7:AN$7)+$I$4))),TREND($D66:$E66,$D$7:$E$7,AN$7))</f>
        <v>0</v>
      </c>
      <c r="AO66">
        <f>IF($F66="s-curve",$D66+($E66-$D66)*$I$2/(1+EXP($I$3*(COUNT($I$7:AO$7)+$I$4))),TREND($D66:$E66,$D$7:$E$7,AO$7))</f>
        <v>0</v>
      </c>
      <c r="AP66">
        <f>IF($F66="s-curve",$D66+($E66-$D66)*$I$2/(1+EXP($I$3*(COUNT($I$7:AP$7)+$I$4))),TREND($D66:$E66,$D$7:$E$7,AP$7))</f>
        <v>0</v>
      </c>
    </row>
    <row r="67" spans="1:42" ht="15.75" thickBot="1" x14ac:dyDescent="0.3">
      <c r="A67" s="16"/>
      <c r="B67" s="16"/>
      <c r="C67" s="16" t="s">
        <v>7</v>
      </c>
      <c r="D67" s="16">
        <v>1</v>
      </c>
      <c r="E67" s="16">
        <v>1</v>
      </c>
      <c r="F67" s="35" t="str">
        <f>IF(D67=E67,"n/a",IF(OR(C67="battery electric vehicle",C67="natural gas vehicle",C67="plugin hybrid vehicle"),"s-curve","linear"))</f>
        <v>n/a</v>
      </c>
      <c r="H67" s="25"/>
      <c r="I67" s="14">
        <f t="shared" si="1"/>
        <v>1</v>
      </c>
      <c r="J67">
        <f>IF($F67="s-curve",$D67+($E67-$D67)*$I$2/(1+EXP($I$3*(COUNT($I$7:J$7)+$I$4))),TREND($D67:$E67,$D$7:$E$7,J$7))</f>
        <v>1</v>
      </c>
      <c r="K67">
        <f>IF($F67="s-curve",$D67+($E67-$D67)*$I$2/(1+EXP($I$3*(COUNT($I$7:K$7)+$I$4))),TREND($D67:$E67,$D$7:$E$7,K$7))</f>
        <v>1</v>
      </c>
      <c r="L67">
        <f>IF($F67="s-curve",$D67+($E67-$D67)*$I$2/(1+EXP($I$3*(COUNT($I$7:L$7)+$I$4))),TREND($D67:$E67,$D$7:$E$7,L$7))</f>
        <v>1</v>
      </c>
      <c r="M67">
        <f>IF($F67="s-curve",$D67+($E67-$D67)*$I$2/(1+EXP($I$3*(COUNT($I$7:M$7)+$I$4))),TREND($D67:$E67,$D$7:$E$7,M$7))</f>
        <v>1</v>
      </c>
      <c r="N67">
        <f>IF($F67="s-curve",$D67+($E67-$D67)*$I$2/(1+EXP($I$3*(COUNT($I$7:N$7)+$I$4))),TREND($D67:$E67,$D$7:$E$7,N$7))</f>
        <v>1</v>
      </c>
      <c r="O67">
        <f>IF($F67="s-curve",$D67+($E67-$D67)*$I$2/(1+EXP($I$3*(COUNT($I$7:O$7)+$I$4))),TREND($D67:$E67,$D$7:$E$7,O$7))</f>
        <v>1</v>
      </c>
      <c r="P67">
        <f>IF($F67="s-curve",$D67+($E67-$D67)*$I$2/(1+EXP($I$3*(COUNT($I$7:P$7)+$I$4))),TREND($D67:$E67,$D$7:$E$7,P$7))</f>
        <v>1</v>
      </c>
      <c r="Q67">
        <f>IF($F67="s-curve",$D67+($E67-$D67)*$I$2/(1+EXP($I$3*(COUNT($I$7:Q$7)+$I$4))),TREND($D67:$E67,$D$7:$E$7,Q$7))</f>
        <v>1</v>
      </c>
      <c r="R67">
        <f>IF($F67="s-curve",$D67+($E67-$D67)*$I$2/(1+EXP($I$3*(COUNT($I$7:R$7)+$I$4))),TREND($D67:$E67,$D$7:$E$7,R$7))</f>
        <v>1</v>
      </c>
      <c r="S67">
        <f>IF($F67="s-curve",$D67+($E67-$D67)*$I$2/(1+EXP($I$3*(COUNT($I$7:S$7)+$I$4))),TREND($D67:$E67,$D$7:$E$7,S$7))</f>
        <v>1</v>
      </c>
      <c r="T67">
        <f>IF($F67="s-curve",$D67+($E67-$D67)*$I$2/(1+EXP($I$3*(COUNT($I$7:T$7)+$I$4))),TREND($D67:$E67,$D$7:$E$7,T$7))</f>
        <v>1</v>
      </c>
      <c r="U67">
        <f>IF($F67="s-curve",$D67+($E67-$D67)*$I$2/(1+EXP($I$3*(COUNT($I$7:U$7)+$I$4))),TREND($D67:$E67,$D$7:$E$7,U$7))</f>
        <v>1</v>
      </c>
      <c r="V67">
        <f>IF($F67="s-curve",$D67+($E67-$D67)*$I$2/(1+EXP($I$3*(COUNT($I$7:V$7)+$I$4))),TREND($D67:$E67,$D$7:$E$7,V$7))</f>
        <v>1</v>
      </c>
      <c r="W67">
        <f>IF($F67="s-curve",$D67+($E67-$D67)*$I$2/(1+EXP($I$3*(COUNT($I$7:W$7)+$I$4))),TREND($D67:$E67,$D$7:$E$7,W$7))</f>
        <v>1</v>
      </c>
      <c r="X67">
        <f>IF($F67="s-curve",$D67+($E67-$D67)*$I$2/(1+EXP($I$3*(COUNT($I$7:X$7)+$I$4))),TREND($D67:$E67,$D$7:$E$7,X$7))</f>
        <v>1</v>
      </c>
      <c r="Y67">
        <f>IF($F67="s-curve",$D67+($E67-$D67)*$I$2/(1+EXP($I$3*(COUNT($I$7:Y$7)+$I$4))),TREND($D67:$E67,$D$7:$E$7,Y$7))</f>
        <v>1</v>
      </c>
      <c r="Z67">
        <f>IF($F67="s-curve",$D67+($E67-$D67)*$I$2/(1+EXP($I$3*(COUNT($I$7:Z$7)+$I$4))),TREND($D67:$E67,$D$7:$E$7,Z$7))</f>
        <v>1</v>
      </c>
      <c r="AA67">
        <f>IF($F67="s-curve",$D67+($E67-$D67)*$I$2/(1+EXP($I$3*(COUNT($I$7:AA$7)+$I$4))),TREND($D67:$E67,$D$7:$E$7,AA$7))</f>
        <v>1</v>
      </c>
      <c r="AB67">
        <f>IF($F67="s-curve",$D67+($E67-$D67)*$I$2/(1+EXP($I$3*(COUNT($I$7:AB$7)+$I$4))),TREND($D67:$E67,$D$7:$E$7,AB$7))</f>
        <v>1</v>
      </c>
      <c r="AC67">
        <f>IF($F67="s-curve",$D67+($E67-$D67)*$I$2/(1+EXP($I$3*(COUNT($I$7:AC$7)+$I$4))),TREND($D67:$E67,$D$7:$E$7,AC$7))</f>
        <v>1</v>
      </c>
      <c r="AD67">
        <f>IF($F67="s-curve",$D67+($E67-$D67)*$I$2/(1+EXP($I$3*(COUNT($I$7:AD$7)+$I$4))),TREND($D67:$E67,$D$7:$E$7,AD$7))</f>
        <v>1</v>
      </c>
      <c r="AE67">
        <f>IF($F67="s-curve",$D67+($E67-$D67)*$I$2/(1+EXP($I$3*(COUNT($I$7:AE$7)+$I$4))),TREND($D67:$E67,$D$7:$E$7,AE$7))</f>
        <v>1</v>
      </c>
      <c r="AF67">
        <f>IF($F67="s-curve",$D67+($E67-$D67)*$I$2/(1+EXP($I$3*(COUNT($I$7:AF$7)+$I$4))),TREND($D67:$E67,$D$7:$E$7,AF$7))</f>
        <v>1</v>
      </c>
      <c r="AG67">
        <f>IF($F67="s-curve",$D67+($E67-$D67)*$I$2/(1+EXP($I$3*(COUNT($I$7:AG$7)+$I$4))),TREND($D67:$E67,$D$7:$E$7,AG$7))</f>
        <v>1</v>
      </c>
      <c r="AH67">
        <f>IF($F67="s-curve",$D67+($E67-$D67)*$I$2/(1+EXP($I$3*(COUNT($I$7:AH$7)+$I$4))),TREND($D67:$E67,$D$7:$E$7,AH$7))</f>
        <v>1</v>
      </c>
      <c r="AI67">
        <f>IF($F67="s-curve",$D67+($E67-$D67)*$I$2/(1+EXP($I$3*(COUNT($I$7:AI$7)+$I$4))),TREND($D67:$E67,$D$7:$E$7,AI$7))</f>
        <v>1</v>
      </c>
      <c r="AJ67">
        <f>IF($F67="s-curve",$D67+($E67-$D67)*$I$2/(1+EXP($I$3*(COUNT($I$7:AJ$7)+$I$4))),TREND($D67:$E67,$D$7:$E$7,AJ$7))</f>
        <v>1</v>
      </c>
      <c r="AK67">
        <f>IF($F67="s-curve",$D67+($E67-$D67)*$I$2/(1+EXP($I$3*(COUNT($I$7:AK$7)+$I$4))),TREND($D67:$E67,$D$7:$E$7,AK$7))</f>
        <v>1</v>
      </c>
      <c r="AL67">
        <f>IF($F67="s-curve",$D67+($E67-$D67)*$I$2/(1+EXP($I$3*(COUNT($I$7:AL$7)+$I$4))),TREND($D67:$E67,$D$7:$E$7,AL$7))</f>
        <v>1</v>
      </c>
      <c r="AM67">
        <f>IF($F67="s-curve",$D67+($E67-$D67)*$I$2/(1+EXP($I$3*(COUNT($I$7:AM$7)+$I$4))),TREND($D67:$E67,$D$7:$E$7,AM$7))</f>
        <v>1</v>
      </c>
      <c r="AN67">
        <f>IF($F67="s-curve",$D67+($E67-$D67)*$I$2/(1+EXP($I$3*(COUNT($I$7:AN$7)+$I$4))),TREND($D67:$E67,$D$7:$E$7,AN$7))</f>
        <v>1</v>
      </c>
      <c r="AO67">
        <f>IF($F67="s-curve",$D67+($E67-$D67)*$I$2/(1+EXP($I$3*(COUNT($I$7:AO$7)+$I$4))),TREND($D67:$E67,$D$7:$E$7,AO$7))</f>
        <v>1</v>
      </c>
      <c r="AP67">
        <f>IF($F67="s-curve",$D67+($E67-$D67)*$I$2/(1+EXP($I$3*(COUNT($I$7:AP$7)+$I$4))),TREND($D67:$E67,$D$7:$E$7,AP$7))</f>
        <v>1</v>
      </c>
    </row>
    <row r="68" spans="1:42" x14ac:dyDescent="0.25">
      <c r="A68" t="s">
        <v>19</v>
      </c>
      <c r="B68" t="s">
        <v>21</v>
      </c>
      <c r="C68" t="s">
        <v>2</v>
      </c>
      <c r="D68" s="14">
        <f>'SYVbT-passenger'!B7/SUM('SYVbT-passenger'!B7:F7)</f>
        <v>0</v>
      </c>
      <c r="E68" s="29">
        <v>1</v>
      </c>
      <c r="F68" s="34" t="str">
        <f t="shared" si="0"/>
        <v>s-curve</v>
      </c>
      <c r="H68" s="25"/>
      <c r="I68" s="14">
        <f t="shared" si="1"/>
        <v>0</v>
      </c>
      <c r="J68">
        <f>IF($F68="s-curve",$D68+($E68-$D68)*$I$2/(1+EXP($I$3*(COUNT($I$7:J$7)+$I$4))),TREND($D68:$E68,$D$7:$E$7,J$7))</f>
        <v>1.098694263059318E-2</v>
      </c>
      <c r="K68">
        <f>IF($F68="s-curve",$D68+($E68-$D68)*$I$2/(1+EXP($I$3*(COUNT($I$7:K$7)+$I$4))),TREND($D68:$E68,$D$7:$E$7,K$7))</f>
        <v>1.4774031693273055E-2</v>
      </c>
      <c r="L68">
        <f>IF($F68="s-curve",$D68+($E68-$D68)*$I$2/(1+EXP($I$3*(COUNT($I$7:L$7)+$I$4))),TREND($D68:$E68,$D$7:$E$7,L$7))</f>
        <v>1.984030573407751E-2</v>
      </c>
      <c r="M68">
        <f>IF($F68="s-curve",$D68+($E68-$D68)*$I$2/(1+EXP($I$3*(COUNT($I$7:M$7)+$I$4))),TREND($D68:$E68,$D$7:$E$7,M$7))</f>
        <v>2.6596993576865863E-2</v>
      </c>
      <c r="N68">
        <f>IF($F68="s-curve",$D68+($E68-$D68)*$I$2/(1+EXP($I$3*(COUNT($I$7:N$7)+$I$4))),TREND($D68:$E68,$D$7:$E$7,N$7))</f>
        <v>3.5571189272636181E-2</v>
      </c>
      <c r="O68">
        <f>IF($F68="s-curve",$D68+($E68-$D68)*$I$2/(1+EXP($I$3*(COUNT($I$7:O$7)+$I$4))),TREND($D68:$E68,$D$7:$E$7,O$7))</f>
        <v>4.7425873177566781E-2</v>
      </c>
      <c r="P68">
        <f>IF($F68="s-curve",$D68+($E68-$D68)*$I$2/(1+EXP($I$3*(COUNT($I$7:P$7)+$I$4))),TREND($D68:$E68,$D$7:$E$7,P$7))</f>
        <v>6.2973356056996513E-2</v>
      </c>
      <c r="Q68">
        <f>IF($F68="s-curve",$D68+($E68-$D68)*$I$2/(1+EXP($I$3*(COUNT($I$7:Q$7)+$I$4))),TREND($D68:$E68,$D$7:$E$7,Q$7))</f>
        <v>8.317269649392238E-2</v>
      </c>
      <c r="R68">
        <f>IF($F68="s-curve",$D68+($E68-$D68)*$I$2/(1+EXP($I$3*(COUNT($I$7:R$7)+$I$4))),TREND($D68:$E68,$D$7:$E$7,R$7))</f>
        <v>0.10909682119561293</v>
      </c>
      <c r="S68">
        <f>IF($F68="s-curve",$D68+($E68-$D68)*$I$2/(1+EXP($I$3*(COUNT($I$7:S$7)+$I$4))),TREND($D68:$E68,$D$7:$E$7,S$7))</f>
        <v>0.14185106490048782</v>
      </c>
      <c r="T68">
        <f>IF($F68="s-curve",$D68+($E68-$D68)*$I$2/(1+EXP($I$3*(COUNT($I$7:T$7)+$I$4))),TREND($D68:$E68,$D$7:$E$7,T$7))</f>
        <v>0.18242552380635635</v>
      </c>
      <c r="U68">
        <f>IF($F68="s-curve",$D68+($E68-$D68)*$I$2/(1+EXP($I$3*(COUNT($I$7:U$7)+$I$4))),TREND($D68:$E68,$D$7:$E$7,U$7))</f>
        <v>0.23147521650098238</v>
      </c>
      <c r="V68">
        <f>IF($F68="s-curve",$D68+($E68-$D68)*$I$2/(1+EXP($I$3*(COUNT($I$7:V$7)+$I$4))),TREND($D68:$E68,$D$7:$E$7,V$7))</f>
        <v>0.28905049737499605</v>
      </c>
      <c r="W68">
        <f>IF($F68="s-curve",$D68+($E68-$D68)*$I$2/(1+EXP($I$3*(COUNT($I$7:W$7)+$I$4))),TREND($D68:$E68,$D$7:$E$7,W$7))</f>
        <v>0.35434369377420455</v>
      </c>
      <c r="X68">
        <f>IF($F68="s-curve",$D68+($E68-$D68)*$I$2/(1+EXP($I$3*(COUNT($I$7:X$7)+$I$4))),TREND($D68:$E68,$D$7:$E$7,X$7))</f>
        <v>0.42555748318834102</v>
      </c>
      <c r="Y68">
        <f>IF($F68="s-curve",$D68+($E68-$D68)*$I$2/(1+EXP($I$3*(COUNT($I$7:Y$7)+$I$4))),TREND($D68:$E68,$D$7:$E$7,Y$7))</f>
        <v>0.5</v>
      </c>
      <c r="Z68">
        <f>IF($F68="s-curve",$D68+($E68-$D68)*$I$2/(1+EXP($I$3*(COUNT($I$7:Z$7)+$I$4))),TREND($D68:$E68,$D$7:$E$7,Z$7))</f>
        <v>0.57444251681165903</v>
      </c>
      <c r="AA68">
        <f>IF($F68="s-curve",$D68+($E68-$D68)*$I$2/(1+EXP($I$3*(COUNT($I$7:AA$7)+$I$4))),TREND($D68:$E68,$D$7:$E$7,AA$7))</f>
        <v>0.6456563062257954</v>
      </c>
      <c r="AB68">
        <f>IF($F68="s-curve",$D68+($E68-$D68)*$I$2/(1+EXP($I$3*(COUNT($I$7:AB$7)+$I$4))),TREND($D68:$E68,$D$7:$E$7,AB$7))</f>
        <v>0.71094950262500389</v>
      </c>
      <c r="AC68">
        <f>IF($F68="s-curve",$D68+($E68-$D68)*$I$2/(1+EXP($I$3*(COUNT($I$7:AC$7)+$I$4))),TREND($D68:$E68,$D$7:$E$7,AC$7))</f>
        <v>0.76852478349901754</v>
      </c>
      <c r="AD68">
        <f>IF($F68="s-curve",$D68+($E68-$D68)*$I$2/(1+EXP($I$3*(COUNT($I$7:AD$7)+$I$4))),TREND($D68:$E68,$D$7:$E$7,AD$7))</f>
        <v>0.81757447619364365</v>
      </c>
      <c r="AE68">
        <f>IF($F68="s-curve",$D68+($E68-$D68)*$I$2/(1+EXP($I$3*(COUNT($I$7:AE$7)+$I$4))),TREND($D68:$E68,$D$7:$E$7,AE$7))</f>
        <v>0.85814893509951229</v>
      </c>
      <c r="AF68">
        <f>IF($F68="s-curve",$D68+($E68-$D68)*$I$2/(1+EXP($I$3*(COUNT($I$7:AF$7)+$I$4))),TREND($D68:$E68,$D$7:$E$7,AF$7))</f>
        <v>0.89090317880438707</v>
      </c>
      <c r="AG68">
        <f>IF($F68="s-curve",$D68+($E68-$D68)*$I$2/(1+EXP($I$3*(COUNT($I$7:AG$7)+$I$4))),TREND($D68:$E68,$D$7:$E$7,AG$7))</f>
        <v>0.91682730350607766</v>
      </c>
      <c r="AH68">
        <f>IF($F68="s-curve",$D68+($E68-$D68)*$I$2/(1+EXP($I$3*(COUNT($I$7:AH$7)+$I$4))),TREND($D68:$E68,$D$7:$E$7,AH$7))</f>
        <v>0.9370266439430035</v>
      </c>
      <c r="AI68">
        <f>IF($F68="s-curve",$D68+($E68-$D68)*$I$2/(1+EXP($I$3*(COUNT($I$7:AI$7)+$I$4))),TREND($D68:$E68,$D$7:$E$7,AI$7))</f>
        <v>0.95257412682243336</v>
      </c>
      <c r="AJ68">
        <f>IF($F68="s-curve",$D68+($E68-$D68)*$I$2/(1+EXP($I$3*(COUNT($I$7:AJ$7)+$I$4))),TREND($D68:$E68,$D$7:$E$7,AJ$7))</f>
        <v>0.96442881072736386</v>
      </c>
      <c r="AK68">
        <f>IF($F68="s-curve",$D68+($E68-$D68)*$I$2/(1+EXP($I$3*(COUNT($I$7:AK$7)+$I$4))),TREND($D68:$E68,$D$7:$E$7,AK$7))</f>
        <v>0.97340300642313404</v>
      </c>
      <c r="AL68">
        <f>IF($F68="s-curve",$D68+($E68-$D68)*$I$2/(1+EXP($I$3*(COUNT($I$7:AL$7)+$I$4))),TREND($D68:$E68,$D$7:$E$7,AL$7))</f>
        <v>0.98015969426592253</v>
      </c>
      <c r="AM68">
        <f>IF($F68="s-curve",$D68+($E68-$D68)*$I$2/(1+EXP($I$3*(COUNT($I$7:AM$7)+$I$4))),TREND($D68:$E68,$D$7:$E$7,AM$7))</f>
        <v>0.98522596830672693</v>
      </c>
      <c r="AN68">
        <f>IF($F68="s-curve",$D68+($E68-$D68)*$I$2/(1+EXP($I$3*(COUNT($I$7:AN$7)+$I$4))),TREND($D68:$E68,$D$7:$E$7,AN$7))</f>
        <v>0.98901305736940681</v>
      </c>
      <c r="AO68">
        <f>IF($F68="s-curve",$D68+($E68-$D68)*$I$2/(1+EXP($I$3*(COUNT($I$7:AO$7)+$I$4))),TREND($D68:$E68,$D$7:$E$7,AO$7))</f>
        <v>0.99183742884684012</v>
      </c>
      <c r="AP68">
        <f>IF($F68="s-curve",$D68+($E68-$D68)*$I$2/(1+EXP($I$3*(COUNT($I$7:AP$7)+$I$4))),TREND($D68:$E68,$D$7:$E$7,AP$7))</f>
        <v>0.99394019850841575</v>
      </c>
    </row>
    <row r="69" spans="1:42" x14ac:dyDescent="0.25">
      <c r="C69" t="s">
        <v>3</v>
      </c>
      <c r="D69" s="14">
        <f>'SYVbT-passenger'!C7/SUM('SYVbT-passenger'!B7:F7)</f>
        <v>0</v>
      </c>
      <c r="E69" s="23">
        <v>0</v>
      </c>
      <c r="F69" s="34" t="str">
        <f t="shared" si="0"/>
        <v>n/a</v>
      </c>
      <c r="H69" s="25"/>
      <c r="I69" s="14">
        <f t="shared" si="1"/>
        <v>0</v>
      </c>
      <c r="J69">
        <f>IF($F69="s-curve",$D69+($E69-$D69)*$I$2/(1+EXP($I$3*(COUNT($I$7:J$7)+$I$4))),TREND($D69:$E69,$D$7:$E$7,J$7))</f>
        <v>0</v>
      </c>
      <c r="K69">
        <f>IF($F69="s-curve",$D69+($E69-$D69)*$I$2/(1+EXP($I$3*(COUNT($I$7:K$7)+$I$4))),TREND($D69:$E69,$D$7:$E$7,K$7))</f>
        <v>0</v>
      </c>
      <c r="L69">
        <f>IF($F69="s-curve",$D69+($E69-$D69)*$I$2/(1+EXP($I$3*(COUNT($I$7:L$7)+$I$4))),TREND($D69:$E69,$D$7:$E$7,L$7))</f>
        <v>0</v>
      </c>
      <c r="M69">
        <f>IF($F69="s-curve",$D69+($E69-$D69)*$I$2/(1+EXP($I$3*(COUNT($I$7:M$7)+$I$4))),TREND($D69:$E69,$D$7:$E$7,M$7))</f>
        <v>0</v>
      </c>
      <c r="N69">
        <f>IF($F69="s-curve",$D69+($E69-$D69)*$I$2/(1+EXP($I$3*(COUNT($I$7:N$7)+$I$4))),TREND($D69:$E69,$D$7:$E$7,N$7))</f>
        <v>0</v>
      </c>
      <c r="O69">
        <f>IF($F69="s-curve",$D69+($E69-$D69)*$I$2/(1+EXP($I$3*(COUNT($I$7:O$7)+$I$4))),TREND($D69:$E69,$D$7:$E$7,O$7))</f>
        <v>0</v>
      </c>
      <c r="P69">
        <f>IF($F69="s-curve",$D69+($E69-$D69)*$I$2/(1+EXP($I$3*(COUNT($I$7:P$7)+$I$4))),TREND($D69:$E69,$D$7:$E$7,P$7))</f>
        <v>0</v>
      </c>
      <c r="Q69">
        <f>IF($F69="s-curve",$D69+($E69-$D69)*$I$2/(1+EXP($I$3*(COUNT($I$7:Q$7)+$I$4))),TREND($D69:$E69,$D$7:$E$7,Q$7))</f>
        <v>0</v>
      </c>
      <c r="R69">
        <f>IF($F69="s-curve",$D69+($E69-$D69)*$I$2/(1+EXP($I$3*(COUNT($I$7:R$7)+$I$4))),TREND($D69:$E69,$D$7:$E$7,R$7))</f>
        <v>0</v>
      </c>
      <c r="S69">
        <f>IF($F69="s-curve",$D69+($E69-$D69)*$I$2/(1+EXP($I$3*(COUNT($I$7:S$7)+$I$4))),TREND($D69:$E69,$D$7:$E$7,S$7))</f>
        <v>0</v>
      </c>
      <c r="T69">
        <f>IF($F69="s-curve",$D69+($E69-$D69)*$I$2/(1+EXP($I$3*(COUNT($I$7:T$7)+$I$4))),TREND($D69:$E69,$D$7:$E$7,T$7))</f>
        <v>0</v>
      </c>
      <c r="U69">
        <f>IF($F69="s-curve",$D69+($E69-$D69)*$I$2/(1+EXP($I$3*(COUNT($I$7:U$7)+$I$4))),TREND($D69:$E69,$D$7:$E$7,U$7))</f>
        <v>0</v>
      </c>
      <c r="V69">
        <f>IF($F69="s-curve",$D69+($E69-$D69)*$I$2/(1+EXP($I$3*(COUNT($I$7:V$7)+$I$4))),TREND($D69:$E69,$D$7:$E$7,V$7))</f>
        <v>0</v>
      </c>
      <c r="W69">
        <f>IF($F69="s-curve",$D69+($E69-$D69)*$I$2/(1+EXP($I$3*(COUNT($I$7:W$7)+$I$4))),TREND($D69:$E69,$D$7:$E$7,W$7))</f>
        <v>0</v>
      </c>
      <c r="X69">
        <f>IF($F69="s-curve",$D69+($E69-$D69)*$I$2/(1+EXP($I$3*(COUNT($I$7:X$7)+$I$4))),TREND($D69:$E69,$D$7:$E$7,X$7))</f>
        <v>0</v>
      </c>
      <c r="Y69">
        <f>IF($F69="s-curve",$D69+($E69-$D69)*$I$2/(1+EXP($I$3*(COUNT($I$7:Y$7)+$I$4))),TREND($D69:$E69,$D$7:$E$7,Y$7))</f>
        <v>0</v>
      </c>
      <c r="Z69">
        <f>IF($F69="s-curve",$D69+($E69-$D69)*$I$2/(1+EXP($I$3*(COUNT($I$7:Z$7)+$I$4))),TREND($D69:$E69,$D$7:$E$7,Z$7))</f>
        <v>0</v>
      </c>
      <c r="AA69">
        <f>IF($F69="s-curve",$D69+($E69-$D69)*$I$2/(1+EXP($I$3*(COUNT($I$7:AA$7)+$I$4))),TREND($D69:$E69,$D$7:$E$7,AA$7))</f>
        <v>0</v>
      </c>
      <c r="AB69">
        <f>IF($F69="s-curve",$D69+($E69-$D69)*$I$2/(1+EXP($I$3*(COUNT($I$7:AB$7)+$I$4))),TREND($D69:$E69,$D$7:$E$7,AB$7))</f>
        <v>0</v>
      </c>
      <c r="AC69">
        <f>IF($F69="s-curve",$D69+($E69-$D69)*$I$2/(1+EXP($I$3*(COUNT($I$7:AC$7)+$I$4))),TREND($D69:$E69,$D$7:$E$7,AC$7))</f>
        <v>0</v>
      </c>
      <c r="AD69">
        <f>IF($F69="s-curve",$D69+($E69-$D69)*$I$2/(1+EXP($I$3*(COUNT($I$7:AD$7)+$I$4))),TREND($D69:$E69,$D$7:$E$7,AD$7))</f>
        <v>0</v>
      </c>
      <c r="AE69">
        <f>IF($F69="s-curve",$D69+($E69-$D69)*$I$2/(1+EXP($I$3*(COUNT($I$7:AE$7)+$I$4))),TREND($D69:$E69,$D$7:$E$7,AE$7))</f>
        <v>0</v>
      </c>
      <c r="AF69">
        <f>IF($F69="s-curve",$D69+($E69-$D69)*$I$2/(1+EXP($I$3*(COUNT($I$7:AF$7)+$I$4))),TREND($D69:$E69,$D$7:$E$7,AF$7))</f>
        <v>0</v>
      </c>
      <c r="AG69">
        <f>IF($F69="s-curve",$D69+($E69-$D69)*$I$2/(1+EXP($I$3*(COUNT($I$7:AG$7)+$I$4))),TREND($D69:$E69,$D$7:$E$7,AG$7))</f>
        <v>0</v>
      </c>
      <c r="AH69">
        <f>IF($F69="s-curve",$D69+($E69-$D69)*$I$2/(1+EXP($I$3*(COUNT($I$7:AH$7)+$I$4))),TREND($D69:$E69,$D$7:$E$7,AH$7))</f>
        <v>0</v>
      </c>
      <c r="AI69">
        <f>IF($F69="s-curve",$D69+($E69-$D69)*$I$2/(1+EXP($I$3*(COUNT($I$7:AI$7)+$I$4))),TREND($D69:$E69,$D$7:$E$7,AI$7))</f>
        <v>0</v>
      </c>
      <c r="AJ69">
        <f>IF($F69="s-curve",$D69+($E69-$D69)*$I$2/(1+EXP($I$3*(COUNT($I$7:AJ$7)+$I$4))),TREND($D69:$E69,$D$7:$E$7,AJ$7))</f>
        <v>0</v>
      </c>
      <c r="AK69">
        <f>IF($F69="s-curve",$D69+($E69-$D69)*$I$2/(1+EXP($I$3*(COUNT($I$7:AK$7)+$I$4))),TREND($D69:$E69,$D$7:$E$7,AK$7))</f>
        <v>0</v>
      </c>
      <c r="AL69">
        <f>IF($F69="s-curve",$D69+($E69-$D69)*$I$2/(1+EXP($I$3*(COUNT($I$7:AL$7)+$I$4))),TREND($D69:$E69,$D$7:$E$7,AL$7))</f>
        <v>0</v>
      </c>
      <c r="AM69">
        <f>IF($F69="s-curve",$D69+($E69-$D69)*$I$2/(1+EXP($I$3*(COUNT($I$7:AM$7)+$I$4))),TREND($D69:$E69,$D$7:$E$7,AM$7))</f>
        <v>0</v>
      </c>
      <c r="AN69">
        <f>IF($F69="s-curve",$D69+($E69-$D69)*$I$2/(1+EXP($I$3*(COUNT($I$7:AN$7)+$I$4))),TREND($D69:$E69,$D$7:$E$7,AN$7))</f>
        <v>0</v>
      </c>
      <c r="AO69">
        <f>IF($F69="s-curve",$D69+($E69-$D69)*$I$2/(1+EXP($I$3*(COUNT($I$7:AO$7)+$I$4))),TREND($D69:$E69,$D$7:$E$7,AO$7))</f>
        <v>0</v>
      </c>
      <c r="AP69">
        <f>IF($F69="s-curve",$D69+($E69-$D69)*$I$2/(1+EXP($I$3*(COUNT($I$7:AP$7)+$I$4))),TREND($D69:$E69,$D$7:$E$7,AP$7))</f>
        <v>0</v>
      </c>
    </row>
    <row r="70" spans="1:42" x14ac:dyDescent="0.25">
      <c r="C70" t="s">
        <v>4</v>
      </c>
      <c r="D70">
        <v>1</v>
      </c>
      <c r="E70" s="23">
        <v>1</v>
      </c>
      <c r="F70" s="34" t="str">
        <f t="shared" si="0"/>
        <v>n/a</v>
      </c>
      <c r="H70" s="25"/>
      <c r="I70" s="14">
        <f t="shared" si="1"/>
        <v>1</v>
      </c>
      <c r="J70">
        <f>IF($F70="s-curve",$D70+($E70-$D70)*$I$2/(1+EXP($I$3*(COUNT($I$7:J$7)+$I$4))),TREND($D70:$E70,$D$7:$E$7,J$7))</f>
        <v>1</v>
      </c>
      <c r="K70">
        <f>IF($F70="s-curve",$D70+($E70-$D70)*$I$2/(1+EXP($I$3*(COUNT($I$7:K$7)+$I$4))),TREND($D70:$E70,$D$7:$E$7,K$7))</f>
        <v>1</v>
      </c>
      <c r="L70">
        <f>IF($F70="s-curve",$D70+($E70-$D70)*$I$2/(1+EXP($I$3*(COUNT($I$7:L$7)+$I$4))),TREND($D70:$E70,$D$7:$E$7,L$7))</f>
        <v>1</v>
      </c>
      <c r="M70">
        <f>IF($F70="s-curve",$D70+($E70-$D70)*$I$2/(1+EXP($I$3*(COUNT($I$7:M$7)+$I$4))),TREND($D70:$E70,$D$7:$E$7,M$7))</f>
        <v>1</v>
      </c>
      <c r="N70">
        <f>IF($F70="s-curve",$D70+($E70-$D70)*$I$2/(1+EXP($I$3*(COUNT($I$7:N$7)+$I$4))),TREND($D70:$E70,$D$7:$E$7,N$7))</f>
        <v>1</v>
      </c>
      <c r="O70">
        <f>IF($F70="s-curve",$D70+($E70-$D70)*$I$2/(1+EXP($I$3*(COUNT($I$7:O$7)+$I$4))),TREND($D70:$E70,$D$7:$E$7,O$7))</f>
        <v>1</v>
      </c>
      <c r="P70">
        <f>IF($F70="s-curve",$D70+($E70-$D70)*$I$2/(1+EXP($I$3*(COUNT($I$7:P$7)+$I$4))),TREND($D70:$E70,$D$7:$E$7,P$7))</f>
        <v>1</v>
      </c>
      <c r="Q70">
        <f>IF($F70="s-curve",$D70+($E70-$D70)*$I$2/(1+EXP($I$3*(COUNT($I$7:Q$7)+$I$4))),TREND($D70:$E70,$D$7:$E$7,Q$7))</f>
        <v>1</v>
      </c>
      <c r="R70">
        <f>IF($F70="s-curve",$D70+($E70-$D70)*$I$2/(1+EXP($I$3*(COUNT($I$7:R$7)+$I$4))),TREND($D70:$E70,$D$7:$E$7,R$7))</f>
        <v>1</v>
      </c>
      <c r="S70">
        <f>IF($F70="s-curve",$D70+($E70-$D70)*$I$2/(1+EXP($I$3*(COUNT($I$7:S$7)+$I$4))),TREND($D70:$E70,$D$7:$E$7,S$7))</f>
        <v>1</v>
      </c>
      <c r="T70">
        <f>IF($F70="s-curve",$D70+($E70-$D70)*$I$2/(1+EXP($I$3*(COUNT($I$7:T$7)+$I$4))),TREND($D70:$E70,$D$7:$E$7,T$7))</f>
        <v>1</v>
      </c>
      <c r="U70">
        <f>IF($F70="s-curve",$D70+($E70-$D70)*$I$2/(1+EXP($I$3*(COUNT($I$7:U$7)+$I$4))),TREND($D70:$E70,$D$7:$E$7,U$7))</f>
        <v>1</v>
      </c>
      <c r="V70">
        <f>IF($F70="s-curve",$D70+($E70-$D70)*$I$2/(1+EXP($I$3*(COUNT($I$7:V$7)+$I$4))),TREND($D70:$E70,$D$7:$E$7,V$7))</f>
        <v>1</v>
      </c>
      <c r="W70">
        <f>IF($F70="s-curve",$D70+($E70-$D70)*$I$2/(1+EXP($I$3*(COUNT($I$7:W$7)+$I$4))),TREND($D70:$E70,$D$7:$E$7,W$7))</f>
        <v>1</v>
      </c>
      <c r="X70">
        <f>IF($F70="s-curve",$D70+($E70-$D70)*$I$2/(1+EXP($I$3*(COUNT($I$7:X$7)+$I$4))),TREND($D70:$E70,$D$7:$E$7,X$7))</f>
        <v>1</v>
      </c>
      <c r="Y70">
        <f>IF($F70="s-curve",$D70+($E70-$D70)*$I$2/(1+EXP($I$3*(COUNT($I$7:Y$7)+$I$4))),TREND($D70:$E70,$D$7:$E$7,Y$7))</f>
        <v>1</v>
      </c>
      <c r="Z70">
        <f>IF($F70="s-curve",$D70+($E70-$D70)*$I$2/(1+EXP($I$3*(COUNT($I$7:Z$7)+$I$4))),TREND($D70:$E70,$D$7:$E$7,Z$7))</f>
        <v>1</v>
      </c>
      <c r="AA70">
        <f>IF($F70="s-curve",$D70+($E70-$D70)*$I$2/(1+EXP($I$3*(COUNT($I$7:AA$7)+$I$4))),TREND($D70:$E70,$D$7:$E$7,AA$7))</f>
        <v>1</v>
      </c>
      <c r="AB70">
        <f>IF($F70="s-curve",$D70+($E70-$D70)*$I$2/(1+EXP($I$3*(COUNT($I$7:AB$7)+$I$4))),TREND($D70:$E70,$D$7:$E$7,AB$7))</f>
        <v>1</v>
      </c>
      <c r="AC70">
        <f>IF($F70="s-curve",$D70+($E70-$D70)*$I$2/(1+EXP($I$3*(COUNT($I$7:AC$7)+$I$4))),TREND($D70:$E70,$D$7:$E$7,AC$7))</f>
        <v>1</v>
      </c>
      <c r="AD70">
        <f>IF($F70="s-curve",$D70+($E70-$D70)*$I$2/(1+EXP($I$3*(COUNT($I$7:AD$7)+$I$4))),TREND($D70:$E70,$D$7:$E$7,AD$7))</f>
        <v>1</v>
      </c>
      <c r="AE70">
        <f>IF($F70="s-curve",$D70+($E70-$D70)*$I$2/(1+EXP($I$3*(COUNT($I$7:AE$7)+$I$4))),TREND($D70:$E70,$D$7:$E$7,AE$7))</f>
        <v>1</v>
      </c>
      <c r="AF70">
        <f>IF($F70="s-curve",$D70+($E70-$D70)*$I$2/(1+EXP($I$3*(COUNT($I$7:AF$7)+$I$4))),TREND($D70:$E70,$D$7:$E$7,AF$7))</f>
        <v>1</v>
      </c>
      <c r="AG70">
        <f>IF($F70="s-curve",$D70+($E70-$D70)*$I$2/(1+EXP($I$3*(COUNT($I$7:AG$7)+$I$4))),TREND($D70:$E70,$D$7:$E$7,AG$7))</f>
        <v>1</v>
      </c>
      <c r="AH70">
        <f>IF($F70="s-curve",$D70+($E70-$D70)*$I$2/(1+EXP($I$3*(COUNT($I$7:AH$7)+$I$4))),TREND($D70:$E70,$D$7:$E$7,AH$7))</f>
        <v>1</v>
      </c>
      <c r="AI70">
        <f>IF($F70="s-curve",$D70+($E70-$D70)*$I$2/(1+EXP($I$3*(COUNT($I$7:AI$7)+$I$4))),TREND($D70:$E70,$D$7:$E$7,AI$7))</f>
        <v>1</v>
      </c>
      <c r="AJ70">
        <f>IF($F70="s-curve",$D70+($E70-$D70)*$I$2/(1+EXP($I$3*(COUNT($I$7:AJ$7)+$I$4))),TREND($D70:$E70,$D$7:$E$7,AJ$7))</f>
        <v>1</v>
      </c>
      <c r="AK70">
        <f>IF($F70="s-curve",$D70+($E70-$D70)*$I$2/(1+EXP($I$3*(COUNT($I$7:AK$7)+$I$4))),TREND($D70:$E70,$D$7:$E$7,AK$7))</f>
        <v>1</v>
      </c>
      <c r="AL70">
        <f>IF($F70="s-curve",$D70+($E70-$D70)*$I$2/(1+EXP($I$3*(COUNT($I$7:AL$7)+$I$4))),TREND($D70:$E70,$D$7:$E$7,AL$7))</f>
        <v>1</v>
      </c>
      <c r="AM70">
        <f>IF($F70="s-curve",$D70+($E70-$D70)*$I$2/(1+EXP($I$3*(COUNT($I$7:AM$7)+$I$4))),TREND($D70:$E70,$D$7:$E$7,AM$7))</f>
        <v>1</v>
      </c>
      <c r="AN70">
        <f>IF($F70="s-curve",$D70+($E70-$D70)*$I$2/(1+EXP($I$3*(COUNT($I$7:AN$7)+$I$4))),TREND($D70:$E70,$D$7:$E$7,AN$7))</f>
        <v>1</v>
      </c>
      <c r="AO70">
        <f>IF($F70="s-curve",$D70+($E70-$D70)*$I$2/(1+EXP($I$3*(COUNT($I$7:AO$7)+$I$4))),TREND($D70:$E70,$D$7:$E$7,AO$7))</f>
        <v>1</v>
      </c>
      <c r="AP70">
        <f>IF($F70="s-curve",$D70+($E70-$D70)*$I$2/(1+EXP($I$3*(COUNT($I$7:AP$7)+$I$4))),TREND($D70:$E70,$D$7:$E$7,AP$7))</f>
        <v>1</v>
      </c>
    </row>
    <row r="71" spans="1:42" x14ac:dyDescent="0.25">
      <c r="C71" t="s">
        <v>5</v>
      </c>
      <c r="D71" s="14">
        <f>'SYVbT-passenger'!E7/SUM('SYVbT-passenger'!B7:F7)</f>
        <v>0</v>
      </c>
      <c r="E71" s="23">
        <v>0</v>
      </c>
      <c r="F71" s="34" t="str">
        <f t="shared" si="0"/>
        <v>n/a</v>
      </c>
      <c r="H71" s="25"/>
      <c r="I71" s="14">
        <f t="shared" si="1"/>
        <v>0</v>
      </c>
      <c r="J71">
        <f>IF($F71="s-curve",$D71+($E71-$D71)*$I$2/(1+EXP($I$3*(COUNT($I$7:J$7)+$I$4))),TREND($D71:$E71,$D$7:$E$7,J$7))</f>
        <v>0</v>
      </c>
      <c r="K71">
        <f>IF($F71="s-curve",$D71+($E71-$D71)*$I$2/(1+EXP($I$3*(COUNT($I$7:K$7)+$I$4))),TREND($D71:$E71,$D$7:$E$7,K$7))</f>
        <v>0</v>
      </c>
      <c r="L71">
        <f>IF($F71="s-curve",$D71+($E71-$D71)*$I$2/(1+EXP($I$3*(COUNT($I$7:L$7)+$I$4))),TREND($D71:$E71,$D$7:$E$7,L$7))</f>
        <v>0</v>
      </c>
      <c r="M71">
        <f>IF($F71="s-curve",$D71+($E71-$D71)*$I$2/(1+EXP($I$3*(COUNT($I$7:M$7)+$I$4))),TREND($D71:$E71,$D$7:$E$7,M$7))</f>
        <v>0</v>
      </c>
      <c r="N71">
        <f>IF($F71="s-curve",$D71+($E71-$D71)*$I$2/(1+EXP($I$3*(COUNT($I$7:N$7)+$I$4))),TREND($D71:$E71,$D$7:$E$7,N$7))</f>
        <v>0</v>
      </c>
      <c r="O71">
        <f>IF($F71="s-curve",$D71+($E71-$D71)*$I$2/(1+EXP($I$3*(COUNT($I$7:O$7)+$I$4))),TREND($D71:$E71,$D$7:$E$7,O$7))</f>
        <v>0</v>
      </c>
      <c r="P71">
        <f>IF($F71="s-curve",$D71+($E71-$D71)*$I$2/(1+EXP($I$3*(COUNT($I$7:P$7)+$I$4))),TREND($D71:$E71,$D$7:$E$7,P$7))</f>
        <v>0</v>
      </c>
      <c r="Q71">
        <f>IF($F71="s-curve",$D71+($E71-$D71)*$I$2/(1+EXP($I$3*(COUNT($I$7:Q$7)+$I$4))),TREND($D71:$E71,$D$7:$E$7,Q$7))</f>
        <v>0</v>
      </c>
      <c r="R71">
        <f>IF($F71="s-curve",$D71+($E71-$D71)*$I$2/(1+EXP($I$3*(COUNT($I$7:R$7)+$I$4))),TREND($D71:$E71,$D$7:$E$7,R$7))</f>
        <v>0</v>
      </c>
      <c r="S71">
        <f>IF($F71="s-curve",$D71+($E71-$D71)*$I$2/(1+EXP($I$3*(COUNT($I$7:S$7)+$I$4))),TREND($D71:$E71,$D$7:$E$7,S$7))</f>
        <v>0</v>
      </c>
      <c r="T71">
        <f>IF($F71="s-curve",$D71+($E71-$D71)*$I$2/(1+EXP($I$3*(COUNT($I$7:T$7)+$I$4))),TREND($D71:$E71,$D$7:$E$7,T$7))</f>
        <v>0</v>
      </c>
      <c r="U71">
        <f>IF($F71="s-curve",$D71+($E71-$D71)*$I$2/(1+EXP($I$3*(COUNT($I$7:U$7)+$I$4))),TREND($D71:$E71,$D$7:$E$7,U$7))</f>
        <v>0</v>
      </c>
      <c r="V71">
        <f>IF($F71="s-curve",$D71+($E71-$D71)*$I$2/(1+EXP($I$3*(COUNT($I$7:V$7)+$I$4))),TREND($D71:$E71,$D$7:$E$7,V$7))</f>
        <v>0</v>
      </c>
      <c r="W71">
        <f>IF($F71="s-curve",$D71+($E71-$D71)*$I$2/(1+EXP($I$3*(COUNT($I$7:W$7)+$I$4))),TREND($D71:$E71,$D$7:$E$7,W$7))</f>
        <v>0</v>
      </c>
      <c r="X71">
        <f>IF($F71="s-curve",$D71+($E71-$D71)*$I$2/(1+EXP($I$3*(COUNT($I$7:X$7)+$I$4))),TREND($D71:$E71,$D$7:$E$7,X$7))</f>
        <v>0</v>
      </c>
      <c r="Y71">
        <f>IF($F71="s-curve",$D71+($E71-$D71)*$I$2/(1+EXP($I$3*(COUNT($I$7:Y$7)+$I$4))),TREND($D71:$E71,$D$7:$E$7,Y$7))</f>
        <v>0</v>
      </c>
      <c r="Z71">
        <f>IF($F71="s-curve",$D71+($E71-$D71)*$I$2/(1+EXP($I$3*(COUNT($I$7:Z$7)+$I$4))),TREND($D71:$E71,$D$7:$E$7,Z$7))</f>
        <v>0</v>
      </c>
      <c r="AA71">
        <f>IF($F71="s-curve",$D71+($E71-$D71)*$I$2/(1+EXP($I$3*(COUNT($I$7:AA$7)+$I$4))),TREND($D71:$E71,$D$7:$E$7,AA$7))</f>
        <v>0</v>
      </c>
      <c r="AB71">
        <f>IF($F71="s-curve",$D71+($E71-$D71)*$I$2/(1+EXP($I$3*(COUNT($I$7:AB$7)+$I$4))),TREND($D71:$E71,$D$7:$E$7,AB$7))</f>
        <v>0</v>
      </c>
      <c r="AC71">
        <f>IF($F71="s-curve",$D71+($E71-$D71)*$I$2/(1+EXP($I$3*(COUNT($I$7:AC$7)+$I$4))),TREND($D71:$E71,$D$7:$E$7,AC$7))</f>
        <v>0</v>
      </c>
      <c r="AD71">
        <f>IF($F71="s-curve",$D71+($E71-$D71)*$I$2/(1+EXP($I$3*(COUNT($I$7:AD$7)+$I$4))),TREND($D71:$E71,$D$7:$E$7,AD$7))</f>
        <v>0</v>
      </c>
      <c r="AE71">
        <f>IF($F71="s-curve",$D71+($E71-$D71)*$I$2/(1+EXP($I$3*(COUNT($I$7:AE$7)+$I$4))),TREND($D71:$E71,$D$7:$E$7,AE$7))</f>
        <v>0</v>
      </c>
      <c r="AF71">
        <f>IF($F71="s-curve",$D71+($E71-$D71)*$I$2/(1+EXP($I$3*(COUNT($I$7:AF$7)+$I$4))),TREND($D71:$E71,$D$7:$E$7,AF$7))</f>
        <v>0</v>
      </c>
      <c r="AG71">
        <f>IF($F71="s-curve",$D71+($E71-$D71)*$I$2/(1+EXP($I$3*(COUNT($I$7:AG$7)+$I$4))),TREND($D71:$E71,$D$7:$E$7,AG$7))</f>
        <v>0</v>
      </c>
      <c r="AH71">
        <f>IF($F71="s-curve",$D71+($E71-$D71)*$I$2/(1+EXP($I$3*(COUNT($I$7:AH$7)+$I$4))),TREND($D71:$E71,$D$7:$E$7,AH$7))</f>
        <v>0</v>
      </c>
      <c r="AI71">
        <f>IF($F71="s-curve",$D71+($E71-$D71)*$I$2/(1+EXP($I$3*(COUNT($I$7:AI$7)+$I$4))),TREND($D71:$E71,$D$7:$E$7,AI$7))</f>
        <v>0</v>
      </c>
      <c r="AJ71">
        <f>IF($F71="s-curve",$D71+($E71-$D71)*$I$2/(1+EXP($I$3*(COUNT($I$7:AJ$7)+$I$4))),TREND($D71:$E71,$D$7:$E$7,AJ$7))</f>
        <v>0</v>
      </c>
      <c r="AK71">
        <f>IF($F71="s-curve",$D71+($E71-$D71)*$I$2/(1+EXP($I$3*(COUNT($I$7:AK$7)+$I$4))),TREND($D71:$E71,$D$7:$E$7,AK$7))</f>
        <v>0</v>
      </c>
      <c r="AL71">
        <f>IF($F71="s-curve",$D71+($E71-$D71)*$I$2/(1+EXP($I$3*(COUNT($I$7:AL$7)+$I$4))),TREND($D71:$E71,$D$7:$E$7,AL$7))</f>
        <v>0</v>
      </c>
      <c r="AM71">
        <f>IF($F71="s-curve",$D71+($E71-$D71)*$I$2/(1+EXP($I$3*(COUNT($I$7:AM$7)+$I$4))),TREND($D71:$E71,$D$7:$E$7,AM$7))</f>
        <v>0</v>
      </c>
      <c r="AN71">
        <f>IF($F71="s-curve",$D71+($E71-$D71)*$I$2/(1+EXP($I$3*(COUNT($I$7:AN$7)+$I$4))),TREND($D71:$E71,$D$7:$E$7,AN$7))</f>
        <v>0</v>
      </c>
      <c r="AO71">
        <f>IF($F71="s-curve",$D71+($E71-$D71)*$I$2/(1+EXP($I$3*(COUNT($I$7:AO$7)+$I$4))),TREND($D71:$E71,$D$7:$E$7,AO$7))</f>
        <v>0</v>
      </c>
      <c r="AP71">
        <f>IF($F71="s-curve",$D71+($E71-$D71)*$I$2/(1+EXP($I$3*(COUNT($I$7:AP$7)+$I$4))),TREND($D71:$E71,$D$7:$E$7,AP$7))</f>
        <v>0</v>
      </c>
    </row>
    <row r="72" spans="1:42" x14ac:dyDescent="0.25">
      <c r="C72" t="s">
        <v>6</v>
      </c>
      <c r="D72" s="14">
        <f>'SYVbT-passenger'!F7/SUM('SYVbT-passenger'!B7:F7)</f>
        <v>0</v>
      </c>
      <c r="E72" s="23">
        <v>0</v>
      </c>
      <c r="F72" s="34" t="str">
        <f t="shared" si="0"/>
        <v>n/a</v>
      </c>
      <c r="H72" s="25"/>
      <c r="I72" s="14">
        <f t="shared" si="1"/>
        <v>0</v>
      </c>
      <c r="J72">
        <f>IF($F72="s-curve",$D72+($E72-$D72)*$I$2/(1+EXP($I$3*(COUNT($I$7:J$7)+$I$4))),TREND($D72:$E72,$D$7:$E$7,J$7))</f>
        <v>0</v>
      </c>
      <c r="K72">
        <f>IF($F72="s-curve",$D72+($E72-$D72)*$I$2/(1+EXP($I$3*(COUNT($I$7:K$7)+$I$4))),TREND($D72:$E72,$D$7:$E$7,K$7))</f>
        <v>0</v>
      </c>
      <c r="L72">
        <f>IF($F72="s-curve",$D72+($E72-$D72)*$I$2/(1+EXP($I$3*(COUNT($I$7:L$7)+$I$4))),TREND($D72:$E72,$D$7:$E$7,L$7))</f>
        <v>0</v>
      </c>
      <c r="M72">
        <f>IF($F72="s-curve",$D72+($E72-$D72)*$I$2/(1+EXP($I$3*(COUNT($I$7:M$7)+$I$4))),TREND($D72:$E72,$D$7:$E$7,M$7))</f>
        <v>0</v>
      </c>
      <c r="N72">
        <f>IF($F72="s-curve",$D72+($E72-$D72)*$I$2/(1+EXP($I$3*(COUNT($I$7:N$7)+$I$4))),TREND($D72:$E72,$D$7:$E$7,N$7))</f>
        <v>0</v>
      </c>
      <c r="O72">
        <f>IF($F72="s-curve",$D72+($E72-$D72)*$I$2/(1+EXP($I$3*(COUNT($I$7:O$7)+$I$4))),TREND($D72:$E72,$D$7:$E$7,O$7))</f>
        <v>0</v>
      </c>
      <c r="P72">
        <f>IF($F72="s-curve",$D72+($E72-$D72)*$I$2/(1+EXP($I$3*(COUNT($I$7:P$7)+$I$4))),TREND($D72:$E72,$D$7:$E$7,P$7))</f>
        <v>0</v>
      </c>
      <c r="Q72">
        <f>IF($F72="s-curve",$D72+($E72-$D72)*$I$2/(1+EXP($I$3*(COUNT($I$7:Q$7)+$I$4))),TREND($D72:$E72,$D$7:$E$7,Q$7))</f>
        <v>0</v>
      </c>
      <c r="R72">
        <f>IF($F72="s-curve",$D72+($E72-$D72)*$I$2/(1+EXP($I$3*(COUNT($I$7:R$7)+$I$4))),TREND($D72:$E72,$D$7:$E$7,R$7))</f>
        <v>0</v>
      </c>
      <c r="S72">
        <f>IF($F72="s-curve",$D72+($E72-$D72)*$I$2/(1+EXP($I$3*(COUNT($I$7:S$7)+$I$4))),TREND($D72:$E72,$D$7:$E$7,S$7))</f>
        <v>0</v>
      </c>
      <c r="T72">
        <f>IF($F72="s-curve",$D72+($E72-$D72)*$I$2/(1+EXP($I$3*(COUNT($I$7:T$7)+$I$4))),TREND($D72:$E72,$D$7:$E$7,T$7))</f>
        <v>0</v>
      </c>
      <c r="U72">
        <f>IF($F72="s-curve",$D72+($E72-$D72)*$I$2/(1+EXP($I$3*(COUNT($I$7:U$7)+$I$4))),TREND($D72:$E72,$D$7:$E$7,U$7))</f>
        <v>0</v>
      </c>
      <c r="V72">
        <f>IF($F72="s-curve",$D72+($E72-$D72)*$I$2/(1+EXP($I$3*(COUNT($I$7:V$7)+$I$4))),TREND($D72:$E72,$D$7:$E$7,V$7))</f>
        <v>0</v>
      </c>
      <c r="W72">
        <f>IF($F72="s-curve",$D72+($E72-$D72)*$I$2/(1+EXP($I$3*(COUNT($I$7:W$7)+$I$4))),TREND($D72:$E72,$D$7:$E$7,W$7))</f>
        <v>0</v>
      </c>
      <c r="X72">
        <f>IF($F72="s-curve",$D72+($E72-$D72)*$I$2/(1+EXP($I$3*(COUNT($I$7:X$7)+$I$4))),TREND($D72:$E72,$D$7:$E$7,X$7))</f>
        <v>0</v>
      </c>
      <c r="Y72">
        <f>IF($F72="s-curve",$D72+($E72-$D72)*$I$2/(1+EXP($I$3*(COUNT($I$7:Y$7)+$I$4))),TREND($D72:$E72,$D$7:$E$7,Y$7))</f>
        <v>0</v>
      </c>
      <c r="Z72">
        <f>IF($F72="s-curve",$D72+($E72-$D72)*$I$2/(1+EXP($I$3*(COUNT($I$7:Z$7)+$I$4))),TREND($D72:$E72,$D$7:$E$7,Z$7))</f>
        <v>0</v>
      </c>
      <c r="AA72">
        <f>IF($F72="s-curve",$D72+($E72-$D72)*$I$2/(1+EXP($I$3*(COUNT($I$7:AA$7)+$I$4))),TREND($D72:$E72,$D$7:$E$7,AA$7))</f>
        <v>0</v>
      </c>
      <c r="AB72">
        <f>IF($F72="s-curve",$D72+($E72-$D72)*$I$2/(1+EXP($I$3*(COUNT($I$7:AB$7)+$I$4))),TREND($D72:$E72,$D$7:$E$7,AB$7))</f>
        <v>0</v>
      </c>
      <c r="AC72">
        <f>IF($F72="s-curve",$D72+($E72-$D72)*$I$2/(1+EXP($I$3*(COUNT($I$7:AC$7)+$I$4))),TREND($D72:$E72,$D$7:$E$7,AC$7))</f>
        <v>0</v>
      </c>
      <c r="AD72">
        <f>IF($F72="s-curve",$D72+($E72-$D72)*$I$2/(1+EXP($I$3*(COUNT($I$7:AD$7)+$I$4))),TREND($D72:$E72,$D$7:$E$7,AD$7))</f>
        <v>0</v>
      </c>
      <c r="AE72">
        <f>IF($F72="s-curve",$D72+($E72-$D72)*$I$2/(1+EXP($I$3*(COUNT($I$7:AE$7)+$I$4))),TREND($D72:$E72,$D$7:$E$7,AE$7))</f>
        <v>0</v>
      </c>
      <c r="AF72">
        <f>IF($F72="s-curve",$D72+($E72-$D72)*$I$2/(1+EXP($I$3*(COUNT($I$7:AF$7)+$I$4))),TREND($D72:$E72,$D$7:$E$7,AF$7))</f>
        <v>0</v>
      </c>
      <c r="AG72">
        <f>IF($F72="s-curve",$D72+($E72-$D72)*$I$2/(1+EXP($I$3*(COUNT($I$7:AG$7)+$I$4))),TREND($D72:$E72,$D$7:$E$7,AG$7))</f>
        <v>0</v>
      </c>
      <c r="AH72">
        <f>IF($F72="s-curve",$D72+($E72-$D72)*$I$2/(1+EXP($I$3*(COUNT($I$7:AH$7)+$I$4))),TREND($D72:$E72,$D$7:$E$7,AH$7))</f>
        <v>0</v>
      </c>
      <c r="AI72">
        <f>IF($F72="s-curve",$D72+($E72-$D72)*$I$2/(1+EXP($I$3*(COUNT($I$7:AI$7)+$I$4))),TREND($D72:$E72,$D$7:$E$7,AI$7))</f>
        <v>0</v>
      </c>
      <c r="AJ72">
        <f>IF($F72="s-curve",$D72+($E72-$D72)*$I$2/(1+EXP($I$3*(COUNT($I$7:AJ$7)+$I$4))),TREND($D72:$E72,$D$7:$E$7,AJ$7))</f>
        <v>0</v>
      </c>
      <c r="AK72">
        <f>IF($F72="s-curve",$D72+($E72-$D72)*$I$2/(1+EXP($I$3*(COUNT($I$7:AK$7)+$I$4))),TREND($D72:$E72,$D$7:$E$7,AK$7))</f>
        <v>0</v>
      </c>
      <c r="AL72">
        <f>IF($F72="s-curve",$D72+($E72-$D72)*$I$2/(1+EXP($I$3*(COUNT($I$7:AL$7)+$I$4))),TREND($D72:$E72,$D$7:$E$7,AL$7))</f>
        <v>0</v>
      </c>
      <c r="AM72">
        <f>IF($F72="s-curve",$D72+($E72-$D72)*$I$2/(1+EXP($I$3*(COUNT($I$7:AM$7)+$I$4))),TREND($D72:$E72,$D$7:$E$7,AM$7))</f>
        <v>0</v>
      </c>
      <c r="AN72">
        <f>IF($F72="s-curve",$D72+($E72-$D72)*$I$2/(1+EXP($I$3*(COUNT($I$7:AN$7)+$I$4))),TREND($D72:$E72,$D$7:$E$7,AN$7))</f>
        <v>0</v>
      </c>
      <c r="AO72">
        <f>IF($F72="s-curve",$D72+($E72-$D72)*$I$2/(1+EXP($I$3*(COUNT($I$7:AO$7)+$I$4))),TREND($D72:$E72,$D$7:$E$7,AO$7))</f>
        <v>0</v>
      </c>
      <c r="AP72">
        <f>IF($F72="s-curve",$D72+($E72-$D72)*$I$2/(1+EXP($I$3*(COUNT($I$7:AP$7)+$I$4))),TREND($D72:$E72,$D$7:$E$7,AP$7))</f>
        <v>0</v>
      </c>
    </row>
    <row r="73" spans="1:42" ht="15.75" thickBot="1" x14ac:dyDescent="0.3">
      <c r="A73" s="32"/>
      <c r="B73" s="16"/>
      <c r="C73" s="16" t="s">
        <v>7</v>
      </c>
      <c r="D73" s="16">
        <v>0</v>
      </c>
      <c r="E73" s="16">
        <v>0</v>
      </c>
      <c r="F73" s="35" t="str">
        <f t="shared" ref="F73:F79" si="2">IF(D73=E73,"n/a",IF(OR(C73="battery electric vehicle",C73="natural gas vehicle",C73="plugin hybrid vehicle"),"s-curve","linear"))</f>
        <v>n/a</v>
      </c>
      <c r="H73" s="25"/>
      <c r="I73" s="14">
        <f t="shared" ref="I73:I79" si="3">D73</f>
        <v>0</v>
      </c>
      <c r="J73">
        <f>IF($F73="s-curve",$D73+($E73-$D73)*$I$2/(1+EXP($I$3*(COUNT($I$7:J$7)+$I$4))),TREND($D73:$E73,$D$7:$E$7,J$7))</f>
        <v>0</v>
      </c>
      <c r="K73">
        <f>IF($F73="s-curve",$D73+($E73-$D73)*$I$2/(1+EXP($I$3*(COUNT($I$7:K$7)+$I$4))),TREND($D73:$E73,$D$7:$E$7,K$7))</f>
        <v>0</v>
      </c>
      <c r="L73">
        <f>IF($F73="s-curve",$D73+($E73-$D73)*$I$2/(1+EXP($I$3*(COUNT($I$7:L$7)+$I$4))),TREND($D73:$E73,$D$7:$E$7,L$7))</f>
        <v>0</v>
      </c>
      <c r="M73">
        <f>IF($F73="s-curve",$D73+($E73-$D73)*$I$2/(1+EXP($I$3*(COUNT($I$7:M$7)+$I$4))),TREND($D73:$E73,$D$7:$E$7,M$7))</f>
        <v>0</v>
      </c>
      <c r="N73">
        <f>IF($F73="s-curve",$D73+($E73-$D73)*$I$2/(1+EXP($I$3*(COUNT($I$7:N$7)+$I$4))),TREND($D73:$E73,$D$7:$E$7,N$7))</f>
        <v>0</v>
      </c>
      <c r="O73">
        <f>IF($F73="s-curve",$D73+($E73-$D73)*$I$2/(1+EXP($I$3*(COUNT($I$7:O$7)+$I$4))),TREND($D73:$E73,$D$7:$E$7,O$7))</f>
        <v>0</v>
      </c>
      <c r="P73">
        <f>IF($F73="s-curve",$D73+($E73-$D73)*$I$2/(1+EXP($I$3*(COUNT($I$7:P$7)+$I$4))),TREND($D73:$E73,$D$7:$E$7,P$7))</f>
        <v>0</v>
      </c>
      <c r="Q73">
        <f>IF($F73="s-curve",$D73+($E73-$D73)*$I$2/(1+EXP($I$3*(COUNT($I$7:Q$7)+$I$4))),TREND($D73:$E73,$D$7:$E$7,Q$7))</f>
        <v>0</v>
      </c>
      <c r="R73">
        <f>IF($F73="s-curve",$D73+($E73-$D73)*$I$2/(1+EXP($I$3*(COUNT($I$7:R$7)+$I$4))),TREND($D73:$E73,$D$7:$E$7,R$7))</f>
        <v>0</v>
      </c>
      <c r="S73">
        <f>IF($F73="s-curve",$D73+($E73-$D73)*$I$2/(1+EXP($I$3*(COUNT($I$7:S$7)+$I$4))),TREND($D73:$E73,$D$7:$E$7,S$7))</f>
        <v>0</v>
      </c>
      <c r="T73">
        <f>IF($F73="s-curve",$D73+($E73-$D73)*$I$2/(1+EXP($I$3*(COUNT($I$7:T$7)+$I$4))),TREND($D73:$E73,$D$7:$E$7,T$7))</f>
        <v>0</v>
      </c>
      <c r="U73">
        <f>IF($F73="s-curve",$D73+($E73-$D73)*$I$2/(1+EXP($I$3*(COUNT($I$7:U$7)+$I$4))),TREND($D73:$E73,$D$7:$E$7,U$7))</f>
        <v>0</v>
      </c>
      <c r="V73">
        <f>IF($F73="s-curve",$D73+($E73-$D73)*$I$2/(1+EXP($I$3*(COUNT($I$7:V$7)+$I$4))),TREND($D73:$E73,$D$7:$E$7,V$7))</f>
        <v>0</v>
      </c>
      <c r="W73">
        <f>IF($F73="s-curve",$D73+($E73-$D73)*$I$2/(1+EXP($I$3*(COUNT($I$7:W$7)+$I$4))),TREND($D73:$E73,$D$7:$E$7,W$7))</f>
        <v>0</v>
      </c>
      <c r="X73">
        <f>IF($F73="s-curve",$D73+($E73-$D73)*$I$2/(1+EXP($I$3*(COUNT($I$7:X$7)+$I$4))),TREND($D73:$E73,$D$7:$E$7,X$7))</f>
        <v>0</v>
      </c>
      <c r="Y73">
        <f>IF($F73="s-curve",$D73+($E73-$D73)*$I$2/(1+EXP($I$3*(COUNT($I$7:Y$7)+$I$4))),TREND($D73:$E73,$D$7:$E$7,Y$7))</f>
        <v>0</v>
      </c>
      <c r="Z73">
        <f>IF($F73="s-curve",$D73+($E73-$D73)*$I$2/(1+EXP($I$3*(COUNT($I$7:Z$7)+$I$4))),TREND($D73:$E73,$D$7:$E$7,Z$7))</f>
        <v>0</v>
      </c>
      <c r="AA73">
        <f>IF($F73="s-curve",$D73+($E73-$D73)*$I$2/(1+EXP($I$3*(COUNT($I$7:AA$7)+$I$4))),TREND($D73:$E73,$D$7:$E$7,AA$7))</f>
        <v>0</v>
      </c>
      <c r="AB73">
        <f>IF($F73="s-curve",$D73+($E73-$D73)*$I$2/(1+EXP($I$3*(COUNT($I$7:AB$7)+$I$4))),TREND($D73:$E73,$D$7:$E$7,AB$7))</f>
        <v>0</v>
      </c>
      <c r="AC73">
        <f>IF($F73="s-curve",$D73+($E73-$D73)*$I$2/(1+EXP($I$3*(COUNT($I$7:AC$7)+$I$4))),TREND($D73:$E73,$D$7:$E$7,AC$7))</f>
        <v>0</v>
      </c>
      <c r="AD73">
        <f>IF($F73="s-curve",$D73+($E73-$D73)*$I$2/(1+EXP($I$3*(COUNT($I$7:AD$7)+$I$4))),TREND($D73:$E73,$D$7:$E$7,AD$7))</f>
        <v>0</v>
      </c>
      <c r="AE73">
        <f>IF($F73="s-curve",$D73+($E73-$D73)*$I$2/(1+EXP($I$3*(COUNT($I$7:AE$7)+$I$4))),TREND($D73:$E73,$D$7:$E$7,AE$7))</f>
        <v>0</v>
      </c>
      <c r="AF73">
        <f>IF($F73="s-curve",$D73+($E73-$D73)*$I$2/(1+EXP($I$3*(COUNT($I$7:AF$7)+$I$4))),TREND($D73:$E73,$D$7:$E$7,AF$7))</f>
        <v>0</v>
      </c>
      <c r="AG73">
        <f>IF($F73="s-curve",$D73+($E73-$D73)*$I$2/(1+EXP($I$3*(COUNT($I$7:AG$7)+$I$4))),TREND($D73:$E73,$D$7:$E$7,AG$7))</f>
        <v>0</v>
      </c>
      <c r="AH73">
        <f>IF($F73="s-curve",$D73+($E73-$D73)*$I$2/(1+EXP($I$3*(COUNT($I$7:AH$7)+$I$4))),TREND($D73:$E73,$D$7:$E$7,AH$7))</f>
        <v>0</v>
      </c>
      <c r="AI73">
        <f>IF($F73="s-curve",$D73+($E73-$D73)*$I$2/(1+EXP($I$3*(COUNT($I$7:AI$7)+$I$4))),TREND($D73:$E73,$D$7:$E$7,AI$7))</f>
        <v>0</v>
      </c>
      <c r="AJ73">
        <f>IF($F73="s-curve",$D73+($E73-$D73)*$I$2/(1+EXP($I$3*(COUNT($I$7:AJ$7)+$I$4))),TREND($D73:$E73,$D$7:$E$7,AJ$7))</f>
        <v>0</v>
      </c>
      <c r="AK73">
        <f>IF($F73="s-curve",$D73+($E73-$D73)*$I$2/(1+EXP($I$3*(COUNT($I$7:AK$7)+$I$4))),TREND($D73:$E73,$D$7:$E$7,AK$7))</f>
        <v>0</v>
      </c>
      <c r="AL73">
        <f>IF($F73="s-curve",$D73+($E73-$D73)*$I$2/(1+EXP($I$3*(COUNT($I$7:AL$7)+$I$4))),TREND($D73:$E73,$D$7:$E$7,AL$7))</f>
        <v>0</v>
      </c>
      <c r="AM73">
        <f>IF($F73="s-curve",$D73+($E73-$D73)*$I$2/(1+EXP($I$3*(COUNT($I$7:AM$7)+$I$4))),TREND($D73:$E73,$D$7:$E$7,AM$7))</f>
        <v>0</v>
      </c>
      <c r="AN73">
        <f>IF($F73="s-curve",$D73+($E73-$D73)*$I$2/(1+EXP($I$3*(COUNT($I$7:AN$7)+$I$4))),TREND($D73:$E73,$D$7:$E$7,AN$7))</f>
        <v>0</v>
      </c>
      <c r="AO73">
        <f>IF($F73="s-curve",$D73+($E73-$D73)*$I$2/(1+EXP($I$3*(COUNT($I$7:AO$7)+$I$4))),TREND($D73:$E73,$D$7:$E$7,AO$7))</f>
        <v>0</v>
      </c>
      <c r="AP73">
        <f>IF($F73="s-curve",$D73+($E73-$D73)*$I$2/(1+EXP($I$3*(COUNT($I$7:AP$7)+$I$4))),TREND($D73:$E73,$D$7:$E$7,AP$7))</f>
        <v>0</v>
      </c>
    </row>
    <row r="74" spans="1:42" x14ac:dyDescent="0.25">
      <c r="A74" s="32" t="s">
        <v>19</v>
      </c>
      <c r="B74" t="s">
        <v>20</v>
      </c>
      <c r="C74" t="s">
        <v>2</v>
      </c>
      <c r="D74">
        <v>0</v>
      </c>
      <c r="E74">
        <v>0</v>
      </c>
      <c r="F74" s="34" t="str">
        <f t="shared" si="2"/>
        <v>n/a</v>
      </c>
      <c r="H74" s="25"/>
      <c r="I74" s="14">
        <f t="shared" si="3"/>
        <v>0</v>
      </c>
      <c r="J74">
        <f>IF($F74="s-curve",$D74+($E74-$D74)*$I$2/(1+EXP($I$3*(COUNT($I$7:J$7)+$I$4))),TREND($D74:$E74,$D$7:$E$7,J$7))</f>
        <v>0</v>
      </c>
      <c r="K74">
        <f>IF($F74="s-curve",$D74+($E74-$D74)*$I$2/(1+EXP($I$3*(COUNT($I$7:K$7)+$I$4))),TREND($D74:$E74,$D$7:$E$7,K$7))</f>
        <v>0</v>
      </c>
      <c r="L74">
        <f>IF($F74="s-curve",$D74+($E74-$D74)*$I$2/(1+EXP($I$3*(COUNT($I$7:L$7)+$I$4))),TREND($D74:$E74,$D$7:$E$7,L$7))</f>
        <v>0</v>
      </c>
      <c r="M74">
        <f>IF($F74="s-curve",$D74+($E74-$D74)*$I$2/(1+EXP($I$3*(COUNT($I$7:M$7)+$I$4))),TREND($D74:$E74,$D$7:$E$7,M$7))</f>
        <v>0</v>
      </c>
      <c r="N74">
        <f>IF($F74="s-curve",$D74+($E74-$D74)*$I$2/(1+EXP($I$3*(COUNT($I$7:N$7)+$I$4))),TREND($D74:$E74,$D$7:$E$7,N$7))</f>
        <v>0</v>
      </c>
      <c r="O74">
        <f>IF($F74="s-curve",$D74+($E74-$D74)*$I$2/(1+EXP($I$3*(COUNT($I$7:O$7)+$I$4))),TREND($D74:$E74,$D$7:$E$7,O$7))</f>
        <v>0</v>
      </c>
      <c r="P74">
        <f>IF($F74="s-curve",$D74+($E74-$D74)*$I$2/(1+EXP($I$3*(COUNT($I$7:P$7)+$I$4))),TREND($D74:$E74,$D$7:$E$7,P$7))</f>
        <v>0</v>
      </c>
      <c r="Q74">
        <f>IF($F74="s-curve",$D74+($E74-$D74)*$I$2/(1+EXP($I$3*(COUNT($I$7:Q$7)+$I$4))),TREND($D74:$E74,$D$7:$E$7,Q$7))</f>
        <v>0</v>
      </c>
      <c r="R74">
        <f>IF($F74="s-curve",$D74+($E74-$D74)*$I$2/(1+EXP($I$3*(COUNT($I$7:R$7)+$I$4))),TREND($D74:$E74,$D$7:$E$7,R$7))</f>
        <v>0</v>
      </c>
      <c r="S74">
        <f>IF($F74="s-curve",$D74+($E74-$D74)*$I$2/(1+EXP($I$3*(COUNT($I$7:S$7)+$I$4))),TREND($D74:$E74,$D$7:$E$7,S$7))</f>
        <v>0</v>
      </c>
      <c r="T74">
        <f>IF($F74="s-curve",$D74+($E74-$D74)*$I$2/(1+EXP($I$3*(COUNT($I$7:T$7)+$I$4))),TREND($D74:$E74,$D$7:$E$7,T$7))</f>
        <v>0</v>
      </c>
      <c r="U74">
        <f>IF($F74="s-curve",$D74+($E74-$D74)*$I$2/(1+EXP($I$3*(COUNT($I$7:U$7)+$I$4))),TREND($D74:$E74,$D$7:$E$7,U$7))</f>
        <v>0</v>
      </c>
      <c r="V74">
        <f>IF($F74="s-curve",$D74+($E74-$D74)*$I$2/(1+EXP($I$3*(COUNT($I$7:V$7)+$I$4))),TREND($D74:$E74,$D$7:$E$7,V$7))</f>
        <v>0</v>
      </c>
      <c r="W74">
        <f>IF($F74="s-curve",$D74+($E74-$D74)*$I$2/(1+EXP($I$3*(COUNT($I$7:W$7)+$I$4))),TREND($D74:$E74,$D$7:$E$7,W$7))</f>
        <v>0</v>
      </c>
      <c r="X74">
        <f>IF($F74="s-curve",$D74+($E74-$D74)*$I$2/(1+EXP($I$3*(COUNT($I$7:X$7)+$I$4))),TREND($D74:$E74,$D$7:$E$7,X$7))</f>
        <v>0</v>
      </c>
      <c r="Y74">
        <f>IF($F74="s-curve",$D74+($E74-$D74)*$I$2/(1+EXP($I$3*(COUNT($I$7:Y$7)+$I$4))),TREND($D74:$E74,$D$7:$E$7,Y$7))</f>
        <v>0</v>
      </c>
      <c r="Z74">
        <f>IF($F74="s-curve",$D74+($E74-$D74)*$I$2/(1+EXP($I$3*(COUNT($I$7:Z$7)+$I$4))),TREND($D74:$E74,$D$7:$E$7,Z$7))</f>
        <v>0</v>
      </c>
      <c r="AA74">
        <f>IF($F74="s-curve",$D74+($E74-$D74)*$I$2/(1+EXP($I$3*(COUNT($I$7:AA$7)+$I$4))),TREND($D74:$E74,$D$7:$E$7,AA$7))</f>
        <v>0</v>
      </c>
      <c r="AB74">
        <f>IF($F74="s-curve",$D74+($E74-$D74)*$I$2/(1+EXP($I$3*(COUNT($I$7:AB$7)+$I$4))),TREND($D74:$E74,$D$7:$E$7,AB$7))</f>
        <v>0</v>
      </c>
      <c r="AC74">
        <f>IF($F74="s-curve",$D74+($E74-$D74)*$I$2/(1+EXP($I$3*(COUNT($I$7:AC$7)+$I$4))),TREND($D74:$E74,$D$7:$E$7,AC$7))</f>
        <v>0</v>
      </c>
      <c r="AD74">
        <f>IF($F74="s-curve",$D74+($E74-$D74)*$I$2/(1+EXP($I$3*(COUNT($I$7:AD$7)+$I$4))),TREND($D74:$E74,$D$7:$E$7,AD$7))</f>
        <v>0</v>
      </c>
      <c r="AE74">
        <f>IF($F74="s-curve",$D74+($E74-$D74)*$I$2/(1+EXP($I$3*(COUNT($I$7:AE$7)+$I$4))),TREND($D74:$E74,$D$7:$E$7,AE$7))</f>
        <v>0</v>
      </c>
      <c r="AF74">
        <f>IF($F74="s-curve",$D74+($E74-$D74)*$I$2/(1+EXP($I$3*(COUNT($I$7:AF$7)+$I$4))),TREND($D74:$E74,$D$7:$E$7,AF$7))</f>
        <v>0</v>
      </c>
      <c r="AG74">
        <f>IF($F74="s-curve",$D74+($E74-$D74)*$I$2/(1+EXP($I$3*(COUNT($I$7:AG$7)+$I$4))),TREND($D74:$E74,$D$7:$E$7,AG$7))</f>
        <v>0</v>
      </c>
      <c r="AH74">
        <f>IF($F74="s-curve",$D74+($E74-$D74)*$I$2/(1+EXP($I$3*(COUNT($I$7:AH$7)+$I$4))),TREND($D74:$E74,$D$7:$E$7,AH$7))</f>
        <v>0</v>
      </c>
      <c r="AI74">
        <f>IF($F74="s-curve",$D74+($E74-$D74)*$I$2/(1+EXP($I$3*(COUNT($I$7:AI$7)+$I$4))),TREND($D74:$E74,$D$7:$E$7,AI$7))</f>
        <v>0</v>
      </c>
      <c r="AJ74">
        <f>IF($F74="s-curve",$D74+($E74-$D74)*$I$2/(1+EXP($I$3*(COUNT($I$7:AJ$7)+$I$4))),TREND($D74:$E74,$D$7:$E$7,AJ$7))</f>
        <v>0</v>
      </c>
      <c r="AK74">
        <f>IF($F74="s-curve",$D74+($E74-$D74)*$I$2/(1+EXP($I$3*(COUNT($I$7:AK$7)+$I$4))),TREND($D74:$E74,$D$7:$E$7,AK$7))</f>
        <v>0</v>
      </c>
      <c r="AL74">
        <f>IF($F74="s-curve",$D74+($E74-$D74)*$I$2/(1+EXP($I$3*(COUNT($I$7:AL$7)+$I$4))),TREND($D74:$E74,$D$7:$E$7,AL$7))</f>
        <v>0</v>
      </c>
      <c r="AM74">
        <f>IF($F74="s-curve",$D74+($E74-$D74)*$I$2/(1+EXP($I$3*(COUNT($I$7:AM$7)+$I$4))),TREND($D74:$E74,$D$7:$E$7,AM$7))</f>
        <v>0</v>
      </c>
      <c r="AN74">
        <f>IF($F74="s-curve",$D74+($E74-$D74)*$I$2/(1+EXP($I$3*(COUNT($I$7:AN$7)+$I$4))),TREND($D74:$E74,$D$7:$E$7,AN$7))</f>
        <v>0</v>
      </c>
      <c r="AO74">
        <f>IF($F74="s-curve",$D74+($E74-$D74)*$I$2/(1+EXP($I$3*(COUNT($I$7:AO$7)+$I$4))),TREND($D74:$E74,$D$7:$E$7,AO$7))</f>
        <v>0</v>
      </c>
      <c r="AP74">
        <f>IF($F74="s-curve",$D74+($E74-$D74)*$I$2/(1+EXP($I$3*(COUNT($I$7:AP$7)+$I$4))),TREND($D74:$E74,$D$7:$E$7,AP$7))</f>
        <v>0</v>
      </c>
    </row>
    <row r="75" spans="1:42" x14ac:dyDescent="0.25">
      <c r="C75" t="s">
        <v>3</v>
      </c>
      <c r="D75">
        <v>0</v>
      </c>
      <c r="E75">
        <v>0</v>
      </c>
      <c r="F75" s="34" t="str">
        <f t="shared" si="2"/>
        <v>n/a</v>
      </c>
      <c r="H75" s="25"/>
      <c r="I75" s="14">
        <f t="shared" si="3"/>
        <v>0</v>
      </c>
      <c r="J75">
        <f>IF($F75="s-curve",$D75+($E75-$D75)*$I$2/(1+EXP($I$3*(COUNT($I$7:J$7)+$I$4))),TREND($D75:$E75,$D$7:$E$7,J$7))</f>
        <v>0</v>
      </c>
      <c r="K75">
        <f>IF($F75="s-curve",$D75+($E75-$D75)*$I$2/(1+EXP($I$3*(COUNT($I$7:K$7)+$I$4))),TREND($D75:$E75,$D$7:$E$7,K$7))</f>
        <v>0</v>
      </c>
      <c r="L75">
        <f>IF($F75="s-curve",$D75+($E75-$D75)*$I$2/(1+EXP($I$3*(COUNT($I$7:L$7)+$I$4))),TREND($D75:$E75,$D$7:$E$7,L$7))</f>
        <v>0</v>
      </c>
      <c r="M75">
        <f>IF($F75="s-curve",$D75+($E75-$D75)*$I$2/(1+EXP($I$3*(COUNT($I$7:M$7)+$I$4))),TREND($D75:$E75,$D$7:$E$7,M$7))</f>
        <v>0</v>
      </c>
      <c r="N75">
        <f>IF($F75="s-curve",$D75+($E75-$D75)*$I$2/(1+EXP($I$3*(COUNT($I$7:N$7)+$I$4))),TREND($D75:$E75,$D$7:$E$7,N$7))</f>
        <v>0</v>
      </c>
      <c r="O75">
        <f>IF($F75="s-curve",$D75+($E75-$D75)*$I$2/(1+EXP($I$3*(COUNT($I$7:O$7)+$I$4))),TREND($D75:$E75,$D$7:$E$7,O$7))</f>
        <v>0</v>
      </c>
      <c r="P75">
        <f>IF($F75="s-curve",$D75+($E75-$D75)*$I$2/(1+EXP($I$3*(COUNT($I$7:P$7)+$I$4))),TREND($D75:$E75,$D$7:$E$7,P$7))</f>
        <v>0</v>
      </c>
      <c r="Q75">
        <f>IF($F75="s-curve",$D75+($E75-$D75)*$I$2/(1+EXP($I$3*(COUNT($I$7:Q$7)+$I$4))),TREND($D75:$E75,$D$7:$E$7,Q$7))</f>
        <v>0</v>
      </c>
      <c r="R75">
        <f>IF($F75="s-curve",$D75+($E75-$D75)*$I$2/(1+EXP($I$3*(COUNT($I$7:R$7)+$I$4))),TREND($D75:$E75,$D$7:$E$7,R$7))</f>
        <v>0</v>
      </c>
      <c r="S75">
        <f>IF($F75="s-curve",$D75+($E75-$D75)*$I$2/(1+EXP($I$3*(COUNT($I$7:S$7)+$I$4))),TREND($D75:$E75,$D$7:$E$7,S$7))</f>
        <v>0</v>
      </c>
      <c r="T75">
        <f>IF($F75="s-curve",$D75+($E75-$D75)*$I$2/(1+EXP($I$3*(COUNT($I$7:T$7)+$I$4))),TREND($D75:$E75,$D$7:$E$7,T$7))</f>
        <v>0</v>
      </c>
      <c r="U75">
        <f>IF($F75="s-curve",$D75+($E75-$D75)*$I$2/(1+EXP($I$3*(COUNT($I$7:U$7)+$I$4))),TREND($D75:$E75,$D$7:$E$7,U$7))</f>
        <v>0</v>
      </c>
      <c r="V75">
        <f>IF($F75="s-curve",$D75+($E75-$D75)*$I$2/(1+EXP($I$3*(COUNT($I$7:V$7)+$I$4))),TREND($D75:$E75,$D$7:$E$7,V$7))</f>
        <v>0</v>
      </c>
      <c r="W75">
        <f>IF($F75="s-curve",$D75+($E75-$D75)*$I$2/(1+EXP($I$3*(COUNT($I$7:W$7)+$I$4))),TREND($D75:$E75,$D$7:$E$7,W$7))</f>
        <v>0</v>
      </c>
      <c r="X75">
        <f>IF($F75="s-curve",$D75+($E75-$D75)*$I$2/(1+EXP($I$3*(COUNT($I$7:X$7)+$I$4))),TREND($D75:$E75,$D$7:$E$7,X$7))</f>
        <v>0</v>
      </c>
      <c r="Y75">
        <f>IF($F75="s-curve",$D75+($E75-$D75)*$I$2/(1+EXP($I$3*(COUNT($I$7:Y$7)+$I$4))),TREND($D75:$E75,$D$7:$E$7,Y$7))</f>
        <v>0</v>
      </c>
      <c r="Z75">
        <f>IF($F75="s-curve",$D75+($E75-$D75)*$I$2/(1+EXP($I$3*(COUNT($I$7:Z$7)+$I$4))),TREND($D75:$E75,$D$7:$E$7,Z$7))</f>
        <v>0</v>
      </c>
      <c r="AA75">
        <f>IF($F75="s-curve",$D75+($E75-$D75)*$I$2/(1+EXP($I$3*(COUNT($I$7:AA$7)+$I$4))),TREND($D75:$E75,$D$7:$E$7,AA$7))</f>
        <v>0</v>
      </c>
      <c r="AB75">
        <f>IF($F75="s-curve",$D75+($E75-$D75)*$I$2/(1+EXP($I$3*(COUNT($I$7:AB$7)+$I$4))),TREND($D75:$E75,$D$7:$E$7,AB$7))</f>
        <v>0</v>
      </c>
      <c r="AC75">
        <f>IF($F75="s-curve",$D75+($E75-$D75)*$I$2/(1+EXP($I$3*(COUNT($I$7:AC$7)+$I$4))),TREND($D75:$E75,$D$7:$E$7,AC$7))</f>
        <v>0</v>
      </c>
      <c r="AD75">
        <f>IF($F75="s-curve",$D75+($E75-$D75)*$I$2/(1+EXP($I$3*(COUNT($I$7:AD$7)+$I$4))),TREND($D75:$E75,$D$7:$E$7,AD$7))</f>
        <v>0</v>
      </c>
      <c r="AE75">
        <f>IF($F75="s-curve",$D75+($E75-$D75)*$I$2/(1+EXP($I$3*(COUNT($I$7:AE$7)+$I$4))),TREND($D75:$E75,$D$7:$E$7,AE$7))</f>
        <v>0</v>
      </c>
      <c r="AF75">
        <f>IF($F75="s-curve",$D75+($E75-$D75)*$I$2/(1+EXP($I$3*(COUNT($I$7:AF$7)+$I$4))),TREND($D75:$E75,$D$7:$E$7,AF$7))</f>
        <v>0</v>
      </c>
      <c r="AG75">
        <f>IF($F75="s-curve",$D75+($E75-$D75)*$I$2/(1+EXP($I$3*(COUNT($I$7:AG$7)+$I$4))),TREND($D75:$E75,$D$7:$E$7,AG$7))</f>
        <v>0</v>
      </c>
      <c r="AH75">
        <f>IF($F75="s-curve",$D75+($E75-$D75)*$I$2/(1+EXP($I$3*(COUNT($I$7:AH$7)+$I$4))),TREND($D75:$E75,$D$7:$E$7,AH$7))</f>
        <v>0</v>
      </c>
      <c r="AI75">
        <f>IF($F75="s-curve",$D75+($E75-$D75)*$I$2/(1+EXP($I$3*(COUNT($I$7:AI$7)+$I$4))),TREND($D75:$E75,$D$7:$E$7,AI$7))</f>
        <v>0</v>
      </c>
      <c r="AJ75">
        <f>IF($F75="s-curve",$D75+($E75-$D75)*$I$2/(1+EXP($I$3*(COUNT($I$7:AJ$7)+$I$4))),TREND($D75:$E75,$D$7:$E$7,AJ$7))</f>
        <v>0</v>
      </c>
      <c r="AK75">
        <f>IF($F75="s-curve",$D75+($E75-$D75)*$I$2/(1+EXP($I$3*(COUNT($I$7:AK$7)+$I$4))),TREND($D75:$E75,$D$7:$E$7,AK$7))</f>
        <v>0</v>
      </c>
      <c r="AL75">
        <f>IF($F75="s-curve",$D75+($E75-$D75)*$I$2/(1+EXP($I$3*(COUNT($I$7:AL$7)+$I$4))),TREND($D75:$E75,$D$7:$E$7,AL$7))</f>
        <v>0</v>
      </c>
      <c r="AM75">
        <f>IF($F75="s-curve",$D75+($E75-$D75)*$I$2/(1+EXP($I$3*(COUNT($I$7:AM$7)+$I$4))),TREND($D75:$E75,$D$7:$E$7,AM$7))</f>
        <v>0</v>
      </c>
      <c r="AN75">
        <f>IF($F75="s-curve",$D75+($E75-$D75)*$I$2/(1+EXP($I$3*(COUNT($I$7:AN$7)+$I$4))),TREND($D75:$E75,$D$7:$E$7,AN$7))</f>
        <v>0</v>
      </c>
      <c r="AO75">
        <f>IF($F75="s-curve",$D75+($E75-$D75)*$I$2/(1+EXP($I$3*(COUNT($I$7:AO$7)+$I$4))),TREND($D75:$E75,$D$7:$E$7,AO$7))</f>
        <v>0</v>
      </c>
      <c r="AP75">
        <f>IF($F75="s-curve",$D75+($E75-$D75)*$I$2/(1+EXP($I$3*(COUNT($I$7:AP$7)+$I$4))),TREND($D75:$E75,$D$7:$E$7,AP$7))</f>
        <v>0</v>
      </c>
    </row>
    <row r="76" spans="1:42" x14ac:dyDescent="0.25">
      <c r="C76" t="s">
        <v>4</v>
      </c>
      <c r="D76">
        <v>0</v>
      </c>
      <c r="E76">
        <v>0</v>
      </c>
      <c r="F76" s="34" t="str">
        <f t="shared" si="2"/>
        <v>n/a</v>
      </c>
      <c r="H76" s="25"/>
      <c r="I76" s="14">
        <f t="shared" si="3"/>
        <v>0</v>
      </c>
      <c r="J76">
        <f>IF($F76="s-curve",$D76+($E76-$D76)*$I$2/(1+EXP($I$3*(COUNT($I$7:J$7)+$I$4))),TREND($D76:$E76,$D$7:$E$7,J$7))</f>
        <v>0</v>
      </c>
      <c r="K76">
        <f>IF($F76="s-curve",$D76+($E76-$D76)*$I$2/(1+EXP($I$3*(COUNT($I$7:K$7)+$I$4))),TREND($D76:$E76,$D$7:$E$7,K$7))</f>
        <v>0</v>
      </c>
      <c r="L76">
        <f>IF($F76="s-curve",$D76+($E76-$D76)*$I$2/(1+EXP($I$3*(COUNT($I$7:L$7)+$I$4))),TREND($D76:$E76,$D$7:$E$7,L$7))</f>
        <v>0</v>
      </c>
      <c r="M76">
        <f>IF($F76="s-curve",$D76+($E76-$D76)*$I$2/(1+EXP($I$3*(COUNT($I$7:M$7)+$I$4))),TREND($D76:$E76,$D$7:$E$7,M$7))</f>
        <v>0</v>
      </c>
      <c r="N76">
        <f>IF($F76="s-curve",$D76+($E76-$D76)*$I$2/(1+EXP($I$3*(COUNT($I$7:N$7)+$I$4))),TREND($D76:$E76,$D$7:$E$7,N$7))</f>
        <v>0</v>
      </c>
      <c r="O76">
        <f>IF($F76="s-curve",$D76+($E76-$D76)*$I$2/(1+EXP($I$3*(COUNT($I$7:O$7)+$I$4))),TREND($D76:$E76,$D$7:$E$7,O$7))</f>
        <v>0</v>
      </c>
      <c r="P76">
        <f>IF($F76="s-curve",$D76+($E76-$D76)*$I$2/(1+EXP($I$3*(COUNT($I$7:P$7)+$I$4))),TREND($D76:$E76,$D$7:$E$7,P$7))</f>
        <v>0</v>
      </c>
      <c r="Q76">
        <f>IF($F76="s-curve",$D76+($E76-$D76)*$I$2/(1+EXP($I$3*(COUNT($I$7:Q$7)+$I$4))),TREND($D76:$E76,$D$7:$E$7,Q$7))</f>
        <v>0</v>
      </c>
      <c r="R76">
        <f>IF($F76="s-curve",$D76+($E76-$D76)*$I$2/(1+EXP($I$3*(COUNT($I$7:R$7)+$I$4))),TREND($D76:$E76,$D$7:$E$7,R$7))</f>
        <v>0</v>
      </c>
      <c r="S76">
        <f>IF($F76="s-curve",$D76+($E76-$D76)*$I$2/(1+EXP($I$3*(COUNT($I$7:S$7)+$I$4))),TREND($D76:$E76,$D$7:$E$7,S$7))</f>
        <v>0</v>
      </c>
      <c r="T76">
        <f>IF($F76="s-curve",$D76+($E76-$D76)*$I$2/(1+EXP($I$3*(COUNT($I$7:T$7)+$I$4))),TREND($D76:$E76,$D$7:$E$7,T$7))</f>
        <v>0</v>
      </c>
      <c r="U76">
        <f>IF($F76="s-curve",$D76+($E76-$D76)*$I$2/(1+EXP($I$3*(COUNT($I$7:U$7)+$I$4))),TREND($D76:$E76,$D$7:$E$7,U$7))</f>
        <v>0</v>
      </c>
      <c r="V76">
        <f>IF($F76="s-curve",$D76+($E76-$D76)*$I$2/(1+EXP($I$3*(COUNT($I$7:V$7)+$I$4))),TREND($D76:$E76,$D$7:$E$7,V$7))</f>
        <v>0</v>
      </c>
      <c r="W76">
        <f>IF($F76="s-curve",$D76+($E76-$D76)*$I$2/(1+EXP($I$3*(COUNT($I$7:W$7)+$I$4))),TREND($D76:$E76,$D$7:$E$7,W$7))</f>
        <v>0</v>
      </c>
      <c r="X76">
        <f>IF($F76="s-curve",$D76+($E76-$D76)*$I$2/(1+EXP($I$3*(COUNT($I$7:X$7)+$I$4))),TREND($D76:$E76,$D$7:$E$7,X$7))</f>
        <v>0</v>
      </c>
      <c r="Y76">
        <f>IF($F76="s-curve",$D76+($E76-$D76)*$I$2/(1+EXP($I$3*(COUNT($I$7:Y$7)+$I$4))),TREND($D76:$E76,$D$7:$E$7,Y$7))</f>
        <v>0</v>
      </c>
      <c r="Z76">
        <f>IF($F76="s-curve",$D76+($E76-$D76)*$I$2/(1+EXP($I$3*(COUNT($I$7:Z$7)+$I$4))),TREND($D76:$E76,$D$7:$E$7,Z$7))</f>
        <v>0</v>
      </c>
      <c r="AA76">
        <f>IF($F76="s-curve",$D76+($E76-$D76)*$I$2/(1+EXP($I$3*(COUNT($I$7:AA$7)+$I$4))),TREND($D76:$E76,$D$7:$E$7,AA$7))</f>
        <v>0</v>
      </c>
      <c r="AB76">
        <f>IF($F76="s-curve",$D76+($E76-$D76)*$I$2/(1+EXP($I$3*(COUNT($I$7:AB$7)+$I$4))),TREND($D76:$E76,$D$7:$E$7,AB$7))</f>
        <v>0</v>
      </c>
      <c r="AC76">
        <f>IF($F76="s-curve",$D76+($E76-$D76)*$I$2/(1+EXP($I$3*(COUNT($I$7:AC$7)+$I$4))),TREND($D76:$E76,$D$7:$E$7,AC$7))</f>
        <v>0</v>
      </c>
      <c r="AD76">
        <f>IF($F76="s-curve",$D76+($E76-$D76)*$I$2/(1+EXP($I$3*(COUNT($I$7:AD$7)+$I$4))),TREND($D76:$E76,$D$7:$E$7,AD$7))</f>
        <v>0</v>
      </c>
      <c r="AE76">
        <f>IF($F76="s-curve",$D76+($E76-$D76)*$I$2/(1+EXP($I$3*(COUNT($I$7:AE$7)+$I$4))),TREND($D76:$E76,$D$7:$E$7,AE$7))</f>
        <v>0</v>
      </c>
      <c r="AF76">
        <f>IF($F76="s-curve",$D76+($E76-$D76)*$I$2/(1+EXP($I$3*(COUNT($I$7:AF$7)+$I$4))),TREND($D76:$E76,$D$7:$E$7,AF$7))</f>
        <v>0</v>
      </c>
      <c r="AG76">
        <f>IF($F76="s-curve",$D76+($E76-$D76)*$I$2/(1+EXP($I$3*(COUNT($I$7:AG$7)+$I$4))),TREND($D76:$E76,$D$7:$E$7,AG$7))</f>
        <v>0</v>
      </c>
      <c r="AH76">
        <f>IF($F76="s-curve",$D76+($E76-$D76)*$I$2/(1+EXP($I$3*(COUNT($I$7:AH$7)+$I$4))),TREND($D76:$E76,$D$7:$E$7,AH$7))</f>
        <v>0</v>
      </c>
      <c r="AI76">
        <f>IF($F76="s-curve",$D76+($E76-$D76)*$I$2/(1+EXP($I$3*(COUNT($I$7:AI$7)+$I$4))),TREND($D76:$E76,$D$7:$E$7,AI$7))</f>
        <v>0</v>
      </c>
      <c r="AJ76">
        <f>IF($F76="s-curve",$D76+($E76-$D76)*$I$2/(1+EXP($I$3*(COUNT($I$7:AJ$7)+$I$4))),TREND($D76:$E76,$D$7:$E$7,AJ$7))</f>
        <v>0</v>
      </c>
      <c r="AK76">
        <f>IF($F76="s-curve",$D76+($E76-$D76)*$I$2/(1+EXP($I$3*(COUNT($I$7:AK$7)+$I$4))),TREND($D76:$E76,$D$7:$E$7,AK$7))</f>
        <v>0</v>
      </c>
      <c r="AL76">
        <f>IF($F76="s-curve",$D76+($E76-$D76)*$I$2/(1+EXP($I$3*(COUNT($I$7:AL$7)+$I$4))),TREND($D76:$E76,$D$7:$E$7,AL$7))</f>
        <v>0</v>
      </c>
      <c r="AM76">
        <f>IF($F76="s-curve",$D76+($E76-$D76)*$I$2/(1+EXP($I$3*(COUNT($I$7:AM$7)+$I$4))),TREND($D76:$E76,$D$7:$E$7,AM$7))</f>
        <v>0</v>
      </c>
      <c r="AN76">
        <f>IF($F76="s-curve",$D76+($E76-$D76)*$I$2/(1+EXP($I$3*(COUNT($I$7:AN$7)+$I$4))),TREND($D76:$E76,$D$7:$E$7,AN$7))</f>
        <v>0</v>
      </c>
      <c r="AO76">
        <f>IF($F76="s-curve",$D76+($E76-$D76)*$I$2/(1+EXP($I$3*(COUNT($I$7:AO$7)+$I$4))),TREND($D76:$E76,$D$7:$E$7,AO$7))</f>
        <v>0</v>
      </c>
      <c r="AP76">
        <f>IF($F76="s-curve",$D76+($E76-$D76)*$I$2/(1+EXP($I$3*(COUNT($I$7:AP$7)+$I$4))),TREND($D76:$E76,$D$7:$E$7,AP$7))</f>
        <v>0</v>
      </c>
    </row>
    <row r="77" spans="1:42" x14ac:dyDescent="0.25">
      <c r="C77" t="s">
        <v>5</v>
      </c>
      <c r="D77">
        <v>0</v>
      </c>
      <c r="E77">
        <v>0</v>
      </c>
      <c r="F77" s="34" t="str">
        <f t="shared" si="2"/>
        <v>n/a</v>
      </c>
      <c r="H77" s="25"/>
      <c r="I77" s="14">
        <f t="shared" si="3"/>
        <v>0</v>
      </c>
      <c r="J77">
        <f>IF($F77="s-curve",$D77+($E77-$D77)*$I$2/(1+EXP($I$3*(COUNT($I$7:J$7)+$I$4))),TREND($D77:$E77,$D$7:$E$7,J$7))</f>
        <v>0</v>
      </c>
      <c r="K77">
        <f>IF($F77="s-curve",$D77+($E77-$D77)*$I$2/(1+EXP($I$3*(COUNT($I$7:K$7)+$I$4))),TREND($D77:$E77,$D$7:$E$7,K$7))</f>
        <v>0</v>
      </c>
      <c r="L77">
        <f>IF($F77="s-curve",$D77+($E77-$D77)*$I$2/(1+EXP($I$3*(COUNT($I$7:L$7)+$I$4))),TREND($D77:$E77,$D$7:$E$7,L$7))</f>
        <v>0</v>
      </c>
      <c r="M77">
        <f>IF($F77="s-curve",$D77+($E77-$D77)*$I$2/(1+EXP($I$3*(COUNT($I$7:M$7)+$I$4))),TREND($D77:$E77,$D$7:$E$7,M$7))</f>
        <v>0</v>
      </c>
      <c r="N77">
        <f>IF($F77="s-curve",$D77+($E77-$D77)*$I$2/(1+EXP($I$3*(COUNT($I$7:N$7)+$I$4))),TREND($D77:$E77,$D$7:$E$7,N$7))</f>
        <v>0</v>
      </c>
      <c r="O77">
        <f>IF($F77="s-curve",$D77+($E77-$D77)*$I$2/(1+EXP($I$3*(COUNT($I$7:O$7)+$I$4))),TREND($D77:$E77,$D$7:$E$7,O$7))</f>
        <v>0</v>
      </c>
      <c r="P77">
        <f>IF($F77="s-curve",$D77+($E77-$D77)*$I$2/(1+EXP($I$3*(COUNT($I$7:P$7)+$I$4))),TREND($D77:$E77,$D$7:$E$7,P$7))</f>
        <v>0</v>
      </c>
      <c r="Q77">
        <f>IF($F77="s-curve",$D77+($E77-$D77)*$I$2/(1+EXP($I$3*(COUNT($I$7:Q$7)+$I$4))),TREND($D77:$E77,$D$7:$E$7,Q$7))</f>
        <v>0</v>
      </c>
      <c r="R77">
        <f>IF($F77="s-curve",$D77+($E77-$D77)*$I$2/(1+EXP($I$3*(COUNT($I$7:R$7)+$I$4))),TREND($D77:$E77,$D$7:$E$7,R$7))</f>
        <v>0</v>
      </c>
      <c r="S77">
        <f>IF($F77="s-curve",$D77+($E77-$D77)*$I$2/(1+EXP($I$3*(COUNT($I$7:S$7)+$I$4))),TREND($D77:$E77,$D$7:$E$7,S$7))</f>
        <v>0</v>
      </c>
      <c r="T77">
        <f>IF($F77="s-curve",$D77+($E77-$D77)*$I$2/(1+EXP($I$3*(COUNT($I$7:T$7)+$I$4))),TREND($D77:$E77,$D$7:$E$7,T$7))</f>
        <v>0</v>
      </c>
      <c r="U77">
        <f>IF($F77="s-curve",$D77+($E77-$D77)*$I$2/(1+EXP($I$3*(COUNT($I$7:U$7)+$I$4))),TREND($D77:$E77,$D$7:$E$7,U$7))</f>
        <v>0</v>
      </c>
      <c r="V77">
        <f>IF($F77="s-curve",$D77+($E77-$D77)*$I$2/(1+EXP($I$3*(COUNT($I$7:V$7)+$I$4))),TREND($D77:$E77,$D$7:$E$7,V$7))</f>
        <v>0</v>
      </c>
      <c r="W77">
        <f>IF($F77="s-curve",$D77+($E77-$D77)*$I$2/(1+EXP($I$3*(COUNT($I$7:W$7)+$I$4))),TREND($D77:$E77,$D$7:$E$7,W$7))</f>
        <v>0</v>
      </c>
      <c r="X77">
        <f>IF($F77="s-curve",$D77+($E77-$D77)*$I$2/(1+EXP($I$3*(COUNT($I$7:X$7)+$I$4))),TREND($D77:$E77,$D$7:$E$7,X$7))</f>
        <v>0</v>
      </c>
      <c r="Y77">
        <f>IF($F77="s-curve",$D77+($E77-$D77)*$I$2/(1+EXP($I$3*(COUNT($I$7:Y$7)+$I$4))),TREND($D77:$E77,$D$7:$E$7,Y$7))</f>
        <v>0</v>
      </c>
      <c r="Z77">
        <f>IF($F77="s-curve",$D77+($E77-$D77)*$I$2/(1+EXP($I$3*(COUNT($I$7:Z$7)+$I$4))),TREND($D77:$E77,$D$7:$E$7,Z$7))</f>
        <v>0</v>
      </c>
      <c r="AA77">
        <f>IF($F77="s-curve",$D77+($E77-$D77)*$I$2/(1+EXP($I$3*(COUNT($I$7:AA$7)+$I$4))),TREND($D77:$E77,$D$7:$E$7,AA$7))</f>
        <v>0</v>
      </c>
      <c r="AB77">
        <f>IF($F77="s-curve",$D77+($E77-$D77)*$I$2/(1+EXP($I$3*(COUNT($I$7:AB$7)+$I$4))),TREND($D77:$E77,$D$7:$E$7,AB$7))</f>
        <v>0</v>
      </c>
      <c r="AC77">
        <f>IF($F77="s-curve",$D77+($E77-$D77)*$I$2/(1+EXP($I$3*(COUNT($I$7:AC$7)+$I$4))),TREND($D77:$E77,$D$7:$E$7,AC$7))</f>
        <v>0</v>
      </c>
      <c r="AD77">
        <f>IF($F77="s-curve",$D77+($E77-$D77)*$I$2/(1+EXP($I$3*(COUNT($I$7:AD$7)+$I$4))),TREND($D77:$E77,$D$7:$E$7,AD$7))</f>
        <v>0</v>
      </c>
      <c r="AE77">
        <f>IF($F77="s-curve",$D77+($E77-$D77)*$I$2/(1+EXP($I$3*(COUNT($I$7:AE$7)+$I$4))),TREND($D77:$E77,$D$7:$E$7,AE$7))</f>
        <v>0</v>
      </c>
      <c r="AF77">
        <f>IF($F77="s-curve",$D77+($E77-$D77)*$I$2/(1+EXP($I$3*(COUNT($I$7:AF$7)+$I$4))),TREND($D77:$E77,$D$7:$E$7,AF$7))</f>
        <v>0</v>
      </c>
      <c r="AG77">
        <f>IF($F77="s-curve",$D77+($E77-$D77)*$I$2/(1+EXP($I$3*(COUNT($I$7:AG$7)+$I$4))),TREND($D77:$E77,$D$7:$E$7,AG$7))</f>
        <v>0</v>
      </c>
      <c r="AH77">
        <f>IF($F77="s-curve",$D77+($E77-$D77)*$I$2/(1+EXP($I$3*(COUNT($I$7:AH$7)+$I$4))),TREND($D77:$E77,$D$7:$E$7,AH$7))</f>
        <v>0</v>
      </c>
      <c r="AI77">
        <f>IF($F77="s-curve",$D77+($E77-$D77)*$I$2/(1+EXP($I$3*(COUNT($I$7:AI$7)+$I$4))),TREND($D77:$E77,$D$7:$E$7,AI$7))</f>
        <v>0</v>
      </c>
      <c r="AJ77">
        <f>IF($F77="s-curve",$D77+($E77-$D77)*$I$2/(1+EXP($I$3*(COUNT($I$7:AJ$7)+$I$4))),TREND($D77:$E77,$D$7:$E$7,AJ$7))</f>
        <v>0</v>
      </c>
      <c r="AK77">
        <f>IF($F77="s-curve",$D77+($E77-$D77)*$I$2/(1+EXP($I$3*(COUNT($I$7:AK$7)+$I$4))),TREND($D77:$E77,$D$7:$E$7,AK$7))</f>
        <v>0</v>
      </c>
      <c r="AL77">
        <f>IF($F77="s-curve",$D77+($E77-$D77)*$I$2/(1+EXP($I$3*(COUNT($I$7:AL$7)+$I$4))),TREND($D77:$E77,$D$7:$E$7,AL$7))</f>
        <v>0</v>
      </c>
      <c r="AM77">
        <f>IF($F77="s-curve",$D77+($E77-$D77)*$I$2/(1+EXP($I$3*(COUNT($I$7:AM$7)+$I$4))),TREND($D77:$E77,$D$7:$E$7,AM$7))</f>
        <v>0</v>
      </c>
      <c r="AN77">
        <f>IF($F77="s-curve",$D77+($E77-$D77)*$I$2/(1+EXP($I$3*(COUNT($I$7:AN$7)+$I$4))),TREND($D77:$E77,$D$7:$E$7,AN$7))</f>
        <v>0</v>
      </c>
      <c r="AO77">
        <f>IF($F77="s-curve",$D77+($E77-$D77)*$I$2/(1+EXP($I$3*(COUNT($I$7:AO$7)+$I$4))),TREND($D77:$E77,$D$7:$E$7,AO$7))</f>
        <v>0</v>
      </c>
      <c r="AP77">
        <f>IF($F77="s-curve",$D77+($E77-$D77)*$I$2/(1+EXP($I$3*(COUNT($I$7:AP$7)+$I$4))),TREND($D77:$E77,$D$7:$E$7,AP$7))</f>
        <v>0</v>
      </c>
    </row>
    <row r="78" spans="1:42" x14ac:dyDescent="0.25">
      <c r="C78" t="s">
        <v>6</v>
      </c>
      <c r="D78">
        <v>0</v>
      </c>
      <c r="E78">
        <v>0</v>
      </c>
      <c r="F78" s="34" t="str">
        <f t="shared" si="2"/>
        <v>n/a</v>
      </c>
      <c r="H78" s="25"/>
      <c r="I78" s="14">
        <f t="shared" si="3"/>
        <v>0</v>
      </c>
      <c r="J78">
        <f>IF($F78="s-curve",$D78+($E78-$D78)*$I$2/(1+EXP($I$3*(COUNT($I$7:J$7)+$I$4))),TREND($D78:$E78,$D$7:$E$7,J$7))</f>
        <v>0</v>
      </c>
      <c r="K78">
        <f>IF($F78="s-curve",$D78+($E78-$D78)*$I$2/(1+EXP($I$3*(COUNT($I$7:K$7)+$I$4))),TREND($D78:$E78,$D$7:$E$7,K$7))</f>
        <v>0</v>
      </c>
      <c r="L78">
        <f>IF($F78="s-curve",$D78+($E78-$D78)*$I$2/(1+EXP($I$3*(COUNT($I$7:L$7)+$I$4))),TREND($D78:$E78,$D$7:$E$7,L$7))</f>
        <v>0</v>
      </c>
      <c r="M78">
        <f>IF($F78="s-curve",$D78+($E78-$D78)*$I$2/(1+EXP($I$3*(COUNT($I$7:M$7)+$I$4))),TREND($D78:$E78,$D$7:$E$7,M$7))</f>
        <v>0</v>
      </c>
      <c r="N78">
        <f>IF($F78="s-curve",$D78+($E78-$D78)*$I$2/(1+EXP($I$3*(COUNT($I$7:N$7)+$I$4))),TREND($D78:$E78,$D$7:$E$7,N$7))</f>
        <v>0</v>
      </c>
      <c r="O78">
        <f>IF($F78="s-curve",$D78+($E78-$D78)*$I$2/(1+EXP($I$3*(COUNT($I$7:O$7)+$I$4))),TREND($D78:$E78,$D$7:$E$7,O$7))</f>
        <v>0</v>
      </c>
      <c r="P78">
        <f>IF($F78="s-curve",$D78+($E78-$D78)*$I$2/(1+EXP($I$3*(COUNT($I$7:P$7)+$I$4))),TREND($D78:$E78,$D$7:$E$7,P$7))</f>
        <v>0</v>
      </c>
      <c r="Q78">
        <f>IF($F78="s-curve",$D78+($E78-$D78)*$I$2/(1+EXP($I$3*(COUNT($I$7:Q$7)+$I$4))),TREND($D78:$E78,$D$7:$E$7,Q$7))</f>
        <v>0</v>
      </c>
      <c r="R78">
        <f>IF($F78="s-curve",$D78+($E78-$D78)*$I$2/(1+EXP($I$3*(COUNT($I$7:R$7)+$I$4))),TREND($D78:$E78,$D$7:$E$7,R$7))</f>
        <v>0</v>
      </c>
      <c r="S78">
        <f>IF($F78="s-curve",$D78+($E78-$D78)*$I$2/(1+EXP($I$3*(COUNT($I$7:S$7)+$I$4))),TREND($D78:$E78,$D$7:$E$7,S$7))</f>
        <v>0</v>
      </c>
      <c r="T78">
        <f>IF($F78="s-curve",$D78+($E78-$D78)*$I$2/(1+EXP($I$3*(COUNT($I$7:T$7)+$I$4))),TREND($D78:$E78,$D$7:$E$7,T$7))</f>
        <v>0</v>
      </c>
      <c r="U78">
        <f>IF($F78="s-curve",$D78+($E78-$D78)*$I$2/(1+EXP($I$3*(COUNT($I$7:U$7)+$I$4))),TREND($D78:$E78,$D$7:$E$7,U$7))</f>
        <v>0</v>
      </c>
      <c r="V78">
        <f>IF($F78="s-curve",$D78+($E78-$D78)*$I$2/(1+EXP($I$3*(COUNT($I$7:V$7)+$I$4))),TREND($D78:$E78,$D$7:$E$7,V$7))</f>
        <v>0</v>
      </c>
      <c r="W78">
        <f>IF($F78="s-curve",$D78+($E78-$D78)*$I$2/(1+EXP($I$3*(COUNT($I$7:W$7)+$I$4))),TREND($D78:$E78,$D$7:$E$7,W$7))</f>
        <v>0</v>
      </c>
      <c r="X78">
        <f>IF($F78="s-curve",$D78+($E78-$D78)*$I$2/(1+EXP($I$3*(COUNT($I$7:X$7)+$I$4))),TREND($D78:$E78,$D$7:$E$7,X$7))</f>
        <v>0</v>
      </c>
      <c r="Y78">
        <f>IF($F78="s-curve",$D78+($E78-$D78)*$I$2/(1+EXP($I$3*(COUNT($I$7:Y$7)+$I$4))),TREND($D78:$E78,$D$7:$E$7,Y$7))</f>
        <v>0</v>
      </c>
      <c r="Z78">
        <f>IF($F78="s-curve",$D78+($E78-$D78)*$I$2/(1+EXP($I$3*(COUNT($I$7:Z$7)+$I$4))),TREND($D78:$E78,$D$7:$E$7,Z$7))</f>
        <v>0</v>
      </c>
      <c r="AA78">
        <f>IF($F78="s-curve",$D78+($E78-$D78)*$I$2/(1+EXP($I$3*(COUNT($I$7:AA$7)+$I$4))),TREND($D78:$E78,$D$7:$E$7,AA$7))</f>
        <v>0</v>
      </c>
      <c r="AB78">
        <f>IF($F78="s-curve",$D78+($E78-$D78)*$I$2/(1+EXP($I$3*(COUNT($I$7:AB$7)+$I$4))),TREND($D78:$E78,$D$7:$E$7,AB$7))</f>
        <v>0</v>
      </c>
      <c r="AC78">
        <f>IF($F78="s-curve",$D78+($E78-$D78)*$I$2/(1+EXP($I$3*(COUNT($I$7:AC$7)+$I$4))),TREND($D78:$E78,$D$7:$E$7,AC$7))</f>
        <v>0</v>
      </c>
      <c r="AD78">
        <f>IF($F78="s-curve",$D78+($E78-$D78)*$I$2/(1+EXP($I$3*(COUNT($I$7:AD$7)+$I$4))),TREND($D78:$E78,$D$7:$E$7,AD$7))</f>
        <v>0</v>
      </c>
      <c r="AE78">
        <f>IF($F78="s-curve",$D78+($E78-$D78)*$I$2/(1+EXP($I$3*(COUNT($I$7:AE$7)+$I$4))),TREND($D78:$E78,$D$7:$E$7,AE$7))</f>
        <v>0</v>
      </c>
      <c r="AF78">
        <f>IF($F78="s-curve",$D78+($E78-$D78)*$I$2/(1+EXP($I$3*(COUNT($I$7:AF$7)+$I$4))),TREND($D78:$E78,$D$7:$E$7,AF$7))</f>
        <v>0</v>
      </c>
      <c r="AG78">
        <f>IF($F78="s-curve",$D78+($E78-$D78)*$I$2/(1+EXP($I$3*(COUNT($I$7:AG$7)+$I$4))),TREND($D78:$E78,$D$7:$E$7,AG$7))</f>
        <v>0</v>
      </c>
      <c r="AH78">
        <f>IF($F78="s-curve",$D78+($E78-$D78)*$I$2/(1+EXP($I$3*(COUNT($I$7:AH$7)+$I$4))),TREND($D78:$E78,$D$7:$E$7,AH$7))</f>
        <v>0</v>
      </c>
      <c r="AI78">
        <f>IF($F78="s-curve",$D78+($E78-$D78)*$I$2/(1+EXP($I$3*(COUNT($I$7:AI$7)+$I$4))),TREND($D78:$E78,$D$7:$E$7,AI$7))</f>
        <v>0</v>
      </c>
      <c r="AJ78">
        <f>IF($F78="s-curve",$D78+($E78-$D78)*$I$2/(1+EXP($I$3*(COUNT($I$7:AJ$7)+$I$4))),TREND($D78:$E78,$D$7:$E$7,AJ$7))</f>
        <v>0</v>
      </c>
      <c r="AK78">
        <f>IF($F78="s-curve",$D78+($E78-$D78)*$I$2/(1+EXP($I$3*(COUNT($I$7:AK$7)+$I$4))),TREND($D78:$E78,$D$7:$E$7,AK$7))</f>
        <v>0</v>
      </c>
      <c r="AL78">
        <f>IF($F78="s-curve",$D78+($E78-$D78)*$I$2/(1+EXP($I$3*(COUNT($I$7:AL$7)+$I$4))),TREND($D78:$E78,$D$7:$E$7,AL$7))</f>
        <v>0</v>
      </c>
      <c r="AM78">
        <f>IF($F78="s-curve",$D78+($E78-$D78)*$I$2/(1+EXP($I$3*(COUNT($I$7:AM$7)+$I$4))),TREND($D78:$E78,$D$7:$E$7,AM$7))</f>
        <v>0</v>
      </c>
      <c r="AN78">
        <f>IF($F78="s-curve",$D78+($E78-$D78)*$I$2/(1+EXP($I$3*(COUNT($I$7:AN$7)+$I$4))),TREND($D78:$E78,$D$7:$E$7,AN$7))</f>
        <v>0</v>
      </c>
      <c r="AO78">
        <f>IF($F78="s-curve",$D78+($E78-$D78)*$I$2/(1+EXP($I$3*(COUNT($I$7:AO$7)+$I$4))),TREND($D78:$E78,$D$7:$E$7,AO$7))</f>
        <v>0</v>
      </c>
      <c r="AP78">
        <f>IF($F78="s-curve",$D78+($E78-$D78)*$I$2/(1+EXP($I$3*(COUNT($I$7:AP$7)+$I$4))),TREND($D78:$E78,$D$7:$E$7,AP$7))</f>
        <v>0</v>
      </c>
    </row>
    <row r="79" spans="1:42" ht="15.75" thickBot="1" x14ac:dyDescent="0.3">
      <c r="A79" s="16"/>
      <c r="B79" s="16"/>
      <c r="C79" s="16" t="s">
        <v>7</v>
      </c>
      <c r="D79" s="16">
        <v>0</v>
      </c>
      <c r="E79" s="16">
        <v>0</v>
      </c>
      <c r="F79" s="35" t="str">
        <f t="shared" si="2"/>
        <v>n/a</v>
      </c>
      <c r="H79" s="25"/>
      <c r="I79" s="14">
        <f t="shared" si="3"/>
        <v>0</v>
      </c>
      <c r="J79">
        <f>IF($F79="s-curve",$D79+($E79-$D79)*$I$2/(1+EXP($I$3*(COUNT($I$7:J$7)+$I$4))),TREND($D79:$E79,$D$7:$E$7,J$7))</f>
        <v>0</v>
      </c>
      <c r="K79">
        <f>IF($F79="s-curve",$D79+($E79-$D79)*$I$2/(1+EXP($I$3*(COUNT($I$7:K$7)+$I$4))),TREND($D79:$E79,$D$7:$E$7,K$7))</f>
        <v>0</v>
      </c>
      <c r="L79">
        <f>IF($F79="s-curve",$D79+($E79-$D79)*$I$2/(1+EXP($I$3*(COUNT($I$7:L$7)+$I$4))),TREND($D79:$E79,$D$7:$E$7,L$7))</f>
        <v>0</v>
      </c>
      <c r="M79">
        <f>IF($F79="s-curve",$D79+($E79-$D79)*$I$2/(1+EXP($I$3*(COUNT($I$7:M$7)+$I$4))),TREND($D79:$E79,$D$7:$E$7,M$7))</f>
        <v>0</v>
      </c>
      <c r="N79">
        <f>IF($F79="s-curve",$D79+($E79-$D79)*$I$2/(1+EXP($I$3*(COUNT($I$7:N$7)+$I$4))),TREND($D79:$E79,$D$7:$E$7,N$7))</f>
        <v>0</v>
      </c>
      <c r="O79">
        <f>IF($F79="s-curve",$D79+($E79-$D79)*$I$2/(1+EXP($I$3*(COUNT($I$7:O$7)+$I$4))),TREND($D79:$E79,$D$7:$E$7,O$7))</f>
        <v>0</v>
      </c>
      <c r="P79">
        <f>IF($F79="s-curve",$D79+($E79-$D79)*$I$2/(1+EXP($I$3*(COUNT($I$7:P$7)+$I$4))),TREND($D79:$E79,$D$7:$E$7,P$7))</f>
        <v>0</v>
      </c>
      <c r="Q79">
        <f>IF($F79="s-curve",$D79+($E79-$D79)*$I$2/(1+EXP($I$3*(COUNT($I$7:Q$7)+$I$4))),TREND($D79:$E79,$D$7:$E$7,Q$7))</f>
        <v>0</v>
      </c>
      <c r="R79">
        <f>IF($F79="s-curve",$D79+($E79-$D79)*$I$2/(1+EXP($I$3*(COUNT($I$7:R$7)+$I$4))),TREND($D79:$E79,$D$7:$E$7,R$7))</f>
        <v>0</v>
      </c>
      <c r="S79">
        <f>IF($F79="s-curve",$D79+($E79-$D79)*$I$2/(1+EXP($I$3*(COUNT($I$7:S$7)+$I$4))),TREND($D79:$E79,$D$7:$E$7,S$7))</f>
        <v>0</v>
      </c>
      <c r="T79">
        <f>IF($F79="s-curve",$D79+($E79-$D79)*$I$2/(1+EXP($I$3*(COUNT($I$7:T$7)+$I$4))),TREND($D79:$E79,$D$7:$E$7,T$7))</f>
        <v>0</v>
      </c>
      <c r="U79">
        <f>IF($F79="s-curve",$D79+($E79-$D79)*$I$2/(1+EXP($I$3*(COUNT($I$7:U$7)+$I$4))),TREND($D79:$E79,$D$7:$E$7,U$7))</f>
        <v>0</v>
      </c>
      <c r="V79">
        <f>IF($F79="s-curve",$D79+($E79-$D79)*$I$2/(1+EXP($I$3*(COUNT($I$7:V$7)+$I$4))),TREND($D79:$E79,$D$7:$E$7,V$7))</f>
        <v>0</v>
      </c>
      <c r="W79">
        <f>IF($F79="s-curve",$D79+($E79-$D79)*$I$2/(1+EXP($I$3*(COUNT($I$7:W$7)+$I$4))),TREND($D79:$E79,$D$7:$E$7,W$7))</f>
        <v>0</v>
      </c>
      <c r="X79">
        <f>IF($F79="s-curve",$D79+($E79-$D79)*$I$2/(1+EXP($I$3*(COUNT($I$7:X$7)+$I$4))),TREND($D79:$E79,$D$7:$E$7,X$7))</f>
        <v>0</v>
      </c>
      <c r="Y79">
        <f>IF($F79="s-curve",$D79+($E79-$D79)*$I$2/(1+EXP($I$3*(COUNT($I$7:Y$7)+$I$4))),TREND($D79:$E79,$D$7:$E$7,Y$7))</f>
        <v>0</v>
      </c>
      <c r="Z79">
        <f>IF($F79="s-curve",$D79+($E79-$D79)*$I$2/(1+EXP($I$3*(COUNT($I$7:Z$7)+$I$4))),TREND($D79:$E79,$D$7:$E$7,Z$7))</f>
        <v>0</v>
      </c>
      <c r="AA79">
        <f>IF($F79="s-curve",$D79+($E79-$D79)*$I$2/(1+EXP($I$3*(COUNT($I$7:AA$7)+$I$4))),TREND($D79:$E79,$D$7:$E$7,AA$7))</f>
        <v>0</v>
      </c>
      <c r="AB79">
        <f>IF($F79="s-curve",$D79+($E79-$D79)*$I$2/(1+EXP($I$3*(COUNT($I$7:AB$7)+$I$4))),TREND($D79:$E79,$D$7:$E$7,AB$7))</f>
        <v>0</v>
      </c>
      <c r="AC79">
        <f>IF($F79="s-curve",$D79+($E79-$D79)*$I$2/(1+EXP($I$3*(COUNT($I$7:AC$7)+$I$4))),TREND($D79:$E79,$D$7:$E$7,AC$7))</f>
        <v>0</v>
      </c>
      <c r="AD79">
        <f>IF($F79="s-curve",$D79+($E79-$D79)*$I$2/(1+EXP($I$3*(COUNT($I$7:AD$7)+$I$4))),TREND($D79:$E79,$D$7:$E$7,AD$7))</f>
        <v>0</v>
      </c>
      <c r="AE79">
        <f>IF($F79="s-curve",$D79+($E79-$D79)*$I$2/(1+EXP($I$3*(COUNT($I$7:AE$7)+$I$4))),TREND($D79:$E79,$D$7:$E$7,AE$7))</f>
        <v>0</v>
      </c>
      <c r="AF79">
        <f>IF($F79="s-curve",$D79+($E79-$D79)*$I$2/(1+EXP($I$3*(COUNT($I$7:AF$7)+$I$4))),TREND($D79:$E79,$D$7:$E$7,AF$7))</f>
        <v>0</v>
      </c>
      <c r="AG79">
        <f>IF($F79="s-curve",$D79+($E79-$D79)*$I$2/(1+EXP($I$3*(COUNT($I$7:AG$7)+$I$4))),TREND($D79:$E79,$D$7:$E$7,AG$7))</f>
        <v>0</v>
      </c>
      <c r="AH79">
        <f>IF($F79="s-curve",$D79+($E79-$D79)*$I$2/(1+EXP($I$3*(COUNT($I$7:AH$7)+$I$4))),TREND($D79:$E79,$D$7:$E$7,AH$7))</f>
        <v>0</v>
      </c>
      <c r="AI79">
        <f>IF($F79="s-curve",$D79+($E79-$D79)*$I$2/(1+EXP($I$3*(COUNT($I$7:AI$7)+$I$4))),TREND($D79:$E79,$D$7:$E$7,AI$7))</f>
        <v>0</v>
      </c>
      <c r="AJ79">
        <f>IF($F79="s-curve",$D79+($E79-$D79)*$I$2/(1+EXP($I$3*(COUNT($I$7:AJ$7)+$I$4))),TREND($D79:$E79,$D$7:$E$7,AJ$7))</f>
        <v>0</v>
      </c>
      <c r="AK79">
        <f>IF($F79="s-curve",$D79+($E79-$D79)*$I$2/(1+EXP($I$3*(COUNT($I$7:AK$7)+$I$4))),TREND($D79:$E79,$D$7:$E$7,AK$7))</f>
        <v>0</v>
      </c>
      <c r="AL79">
        <f>IF($F79="s-curve",$D79+($E79-$D79)*$I$2/(1+EXP($I$3*(COUNT($I$7:AL$7)+$I$4))),TREND($D79:$E79,$D$7:$E$7,AL$7))</f>
        <v>0</v>
      </c>
      <c r="AM79">
        <f>IF($F79="s-curve",$D79+($E79-$D79)*$I$2/(1+EXP($I$3*(COUNT($I$7:AM$7)+$I$4))),TREND($D79:$E79,$D$7:$E$7,AM$7))</f>
        <v>0</v>
      </c>
      <c r="AN79">
        <f>IF($F79="s-curve",$D79+($E79-$D79)*$I$2/(1+EXP($I$3*(COUNT($I$7:AN$7)+$I$4))),TREND($D79:$E79,$D$7:$E$7,AN$7))</f>
        <v>0</v>
      </c>
      <c r="AO79">
        <f>IF($F79="s-curve",$D79+($E79-$D79)*$I$2/(1+EXP($I$3*(COUNT($I$7:AO$7)+$I$4))),TREND($D79:$E79,$D$7:$E$7,AO$7))</f>
        <v>0</v>
      </c>
      <c r="AP79">
        <f>IF($F79="s-curve",$D79+($E79-$D79)*$I$2/(1+EXP($I$3*(COUNT($I$7:AP$7)+$I$4))),TREND($D79:$E79,$D$7:$E$7,AP$7))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K15" sqref="K15"/>
    </sheetView>
  </sheetViews>
  <sheetFormatPr defaultRowHeight="15" x14ac:dyDescent="0.25"/>
  <cols>
    <col min="1" max="1" width="24.425781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f>Data!I8</f>
        <v>1.4825530738628038E-3</v>
      </c>
      <c r="C2">
        <f>Data!J8</f>
        <v>1.0255818452768009E-2</v>
      </c>
      <c r="D2">
        <f>Data!K8</f>
        <v>1.3279875142381041E-2</v>
      </c>
      <c r="E2">
        <f>Data!L8</f>
        <v>1.7325383354872378E-2</v>
      </c>
      <c r="F2">
        <f>Data!M8</f>
        <v>2.2720716480772604E-2</v>
      </c>
      <c r="G2">
        <f>Data!N8</f>
        <v>2.9886768315974643E-2</v>
      </c>
      <c r="H2">
        <f>Data!O8</f>
        <v>3.9352940241856198E-2</v>
      </c>
      <c r="I2">
        <f>Data!P8</f>
        <v>5.1767876576866254E-2</v>
      </c>
      <c r="J2">
        <f>Data!Q8</f>
        <v>6.7897402332152176E-2</v>
      </c>
      <c r="K2">
        <f>Data!R8</f>
        <v>8.8598268202740929E-2</v>
      </c>
      <c r="L2">
        <f>Data!S8</f>
        <v>0.11475310326195413</v>
      </c>
      <c r="M2">
        <f>Data!T8</f>
        <v>0.14715251659787776</v>
      </c>
      <c r="N2">
        <f>Data!U8</f>
        <v>0.18631955198090211</v>
      </c>
      <c r="O2">
        <f>Data!V8</f>
        <v>0.23229441827047478</v>
      </c>
      <c r="P2">
        <f>Data!W8</f>
        <v>0.28443217476081761</v>
      </c>
      <c r="Q2">
        <f>Data!X8</f>
        <v>0.34129762806972941</v>
      </c>
      <c r="R2">
        <f>Data!Y8</f>
        <v>0.40074127653693142</v>
      </c>
      <c r="S2">
        <f>Data!Z8</f>
        <v>0.46018492500413344</v>
      </c>
      <c r="T2">
        <f>Data!AA8</f>
        <v>0.51705037831304523</v>
      </c>
      <c r="U2">
        <f>Data!AB8</f>
        <v>0.56918813480338804</v>
      </c>
      <c r="V2">
        <f>Data!AC8</f>
        <v>0.61516300109296074</v>
      </c>
      <c r="W2">
        <f>Data!AD8</f>
        <v>0.65433003647598509</v>
      </c>
      <c r="X2">
        <f>Data!AE8</f>
        <v>0.68672944981190875</v>
      </c>
      <c r="Y2">
        <f>Data!AF8</f>
        <v>0.71288428487112199</v>
      </c>
      <c r="Z2">
        <f>Data!AG8</f>
        <v>0.73358515074171071</v>
      </c>
      <c r="AA2">
        <f>Data!AH8</f>
        <v>0.74971467649699663</v>
      </c>
      <c r="AB2">
        <f>Data!AI8</f>
        <v>0.76212961283200675</v>
      </c>
      <c r="AC2">
        <f>Data!AJ8</f>
        <v>0.77159578475788826</v>
      </c>
      <c r="AD2">
        <f>Data!AK8</f>
        <v>0.77876183659309017</v>
      </c>
      <c r="AE2">
        <f>Data!AL8</f>
        <v>0.78415716971899052</v>
      </c>
      <c r="AF2">
        <f>Data!AM8</f>
        <v>0.7882026779314818</v>
      </c>
      <c r="AG2">
        <f>Data!AN8</f>
        <v>0.79122673462109483</v>
      </c>
      <c r="AH2">
        <f>Data!AO8</f>
        <v>0.79348204452242588</v>
      </c>
      <c r="AI2">
        <f>Data!AP8</f>
        <v>0.79516114278406103</v>
      </c>
    </row>
    <row r="3" spans="1:35" x14ac:dyDescent="0.25">
      <c r="A3" t="s">
        <v>3</v>
      </c>
      <c r="B3">
        <f>Data!I9</f>
        <v>7.4309999638529631E-4</v>
      </c>
      <c r="C3">
        <f>Data!J9</f>
        <v>7.5021940137852568E-4</v>
      </c>
      <c r="D3">
        <f>Data!K9</f>
        <v>7.526733889608011E-4</v>
      </c>
      <c r="E3">
        <f>Data!L9</f>
        <v>7.5595627282721331E-4</v>
      </c>
      <c r="F3">
        <f>Data!M9</f>
        <v>7.6033452424646578E-4</v>
      </c>
      <c r="G3">
        <f>Data!N9</f>
        <v>7.6614969374309903E-4</v>
      </c>
      <c r="H3">
        <f>Data!O9</f>
        <v>7.738313845121863E-4</v>
      </c>
      <c r="I3">
        <f>Data!P9</f>
        <v>7.8390596403495061E-4</v>
      </c>
      <c r="J3">
        <f>Data!Q9</f>
        <v>7.9699489059092965E-4</v>
      </c>
      <c r="K3">
        <f>Data!R9</f>
        <v>8.1379340761716739E-4</v>
      </c>
      <c r="L3">
        <f>Data!S9</f>
        <v>8.3501775856013297E-4</v>
      </c>
      <c r="M3">
        <f>Data!T9</f>
        <v>8.613095136956947E-4</v>
      </c>
      <c r="N3">
        <f>Data!U9</f>
        <v>8.9309311708997527E-4</v>
      </c>
      <c r="O3">
        <f>Data!V9</f>
        <v>9.3040119777473861E-4</v>
      </c>
      <c r="P3">
        <f>Data!W9</f>
        <v>9.7271039370828787E-4</v>
      </c>
      <c r="Q3">
        <f>Data!X9</f>
        <v>1.0188560617970649E-3</v>
      </c>
      <c r="R3">
        <f>Data!Y9</f>
        <v>1.0670939059104708E-3</v>
      </c>
      <c r="S3">
        <f>Data!Z9</f>
        <v>1.1153317500238766E-3</v>
      </c>
      <c r="T3">
        <f>Data!AA9</f>
        <v>1.1614774181126536E-3</v>
      </c>
      <c r="U3">
        <f>Data!AB9</f>
        <v>1.2037866140462029E-3</v>
      </c>
      <c r="V3">
        <f>Data!AC9</f>
        <v>1.2410946947309662E-3</v>
      </c>
      <c r="W3">
        <f>Data!AD9</f>
        <v>1.272878298125247E-3</v>
      </c>
      <c r="X3">
        <f>Data!AE9</f>
        <v>1.2991700532608086E-3</v>
      </c>
      <c r="Y3">
        <f>Data!AF9</f>
        <v>1.3203944042037741E-3</v>
      </c>
      <c r="Z3">
        <f>Data!AG9</f>
        <v>1.337192921230012E-3</v>
      </c>
      <c r="AA3">
        <f>Data!AH9</f>
        <v>1.3502818477859912E-3</v>
      </c>
      <c r="AB3">
        <f>Data!AI9</f>
        <v>1.3603564273087553E-3</v>
      </c>
      <c r="AC3">
        <f>Data!AJ9</f>
        <v>1.3680381180778424E-3</v>
      </c>
      <c r="AD3">
        <f>Data!AK9</f>
        <v>1.3738532875744759E-3</v>
      </c>
      <c r="AE3">
        <f>Data!AL9</f>
        <v>1.3782315389937283E-3</v>
      </c>
      <c r="AF3">
        <f>Data!AM9</f>
        <v>1.3815144228601405E-3</v>
      </c>
      <c r="AG3">
        <f>Data!AN9</f>
        <v>1.3839684104424159E-3</v>
      </c>
      <c r="AH3">
        <f>Data!AO9</f>
        <v>1.3857985687562658E-3</v>
      </c>
      <c r="AI3">
        <f>Data!AP9</f>
        <v>1.3871611378832357E-3</v>
      </c>
    </row>
    <row r="4" spans="1:35" x14ac:dyDescent="0.25">
      <c r="A4" t="s">
        <v>4</v>
      </c>
      <c r="B4">
        <f>Data!I10</f>
        <v>1</v>
      </c>
      <c r="C4">
        <f>Data!J10</f>
        <v>1</v>
      </c>
      <c r="D4">
        <f>Data!K10</f>
        <v>1</v>
      </c>
      <c r="E4">
        <f>Data!L10</f>
        <v>1</v>
      </c>
      <c r="F4">
        <f>Data!M10</f>
        <v>1</v>
      </c>
      <c r="G4">
        <f>Data!N10</f>
        <v>1</v>
      </c>
      <c r="H4">
        <f>Data!O10</f>
        <v>1</v>
      </c>
      <c r="I4">
        <f>Data!P10</f>
        <v>1</v>
      </c>
      <c r="J4">
        <f>Data!Q10</f>
        <v>1</v>
      </c>
      <c r="K4">
        <f>Data!R10</f>
        <v>1</v>
      </c>
      <c r="L4">
        <f>Data!S10</f>
        <v>1</v>
      </c>
      <c r="M4">
        <f>Data!T10</f>
        <v>1</v>
      </c>
      <c r="N4">
        <f>Data!U10</f>
        <v>1</v>
      </c>
      <c r="O4">
        <f>Data!V10</f>
        <v>1</v>
      </c>
      <c r="P4">
        <f>Data!W10</f>
        <v>1</v>
      </c>
      <c r="Q4">
        <f>Data!X10</f>
        <v>1</v>
      </c>
      <c r="R4">
        <f>Data!Y10</f>
        <v>1</v>
      </c>
      <c r="S4">
        <f>Data!Z10</f>
        <v>1</v>
      </c>
      <c r="T4">
        <f>Data!AA10</f>
        <v>1</v>
      </c>
      <c r="U4">
        <f>Data!AB10</f>
        <v>1</v>
      </c>
      <c r="V4">
        <f>Data!AC10</f>
        <v>1</v>
      </c>
      <c r="W4">
        <f>Data!AD10</f>
        <v>1</v>
      </c>
      <c r="X4">
        <f>Data!AE10</f>
        <v>1</v>
      </c>
      <c r="Y4">
        <f>Data!AF10</f>
        <v>1</v>
      </c>
      <c r="Z4">
        <f>Data!AG10</f>
        <v>1</v>
      </c>
      <c r="AA4">
        <f>Data!AH10</f>
        <v>1</v>
      </c>
      <c r="AB4">
        <f>Data!AI10</f>
        <v>1</v>
      </c>
      <c r="AC4">
        <f>Data!AJ10</f>
        <v>1</v>
      </c>
      <c r="AD4">
        <f>Data!AK10</f>
        <v>1</v>
      </c>
      <c r="AE4">
        <f>Data!AL10</f>
        <v>1</v>
      </c>
      <c r="AF4">
        <f>Data!AM10</f>
        <v>1</v>
      </c>
      <c r="AG4">
        <f>Data!AN10</f>
        <v>1</v>
      </c>
      <c r="AH4">
        <f>Data!AO10</f>
        <v>1</v>
      </c>
      <c r="AI4">
        <f>Data!AP10</f>
        <v>1</v>
      </c>
    </row>
    <row r="5" spans="1:35" x14ac:dyDescent="0.25">
      <c r="A5" t="s">
        <v>5</v>
      </c>
      <c r="B5">
        <f>Data!I11</f>
        <v>4.903338228492495E-3</v>
      </c>
      <c r="C5">
        <f>Data!J11</f>
        <v>6.2556358105392285E-3</v>
      </c>
      <c r="D5">
        <f>Data!K11</f>
        <v>7.6079333925860304E-3</v>
      </c>
      <c r="E5">
        <f>Data!L11</f>
        <v>8.9602309746323883E-3</v>
      </c>
      <c r="F5">
        <f>Data!M11</f>
        <v>1.031252855667919E-2</v>
      </c>
      <c r="G5">
        <f>Data!N11</f>
        <v>1.1664826138725992E-2</v>
      </c>
      <c r="H5">
        <f>Data!O11</f>
        <v>1.301712372077235E-2</v>
      </c>
      <c r="I5">
        <f>Data!P11</f>
        <v>1.4369421302819152E-2</v>
      </c>
      <c r="J5">
        <f>Data!Q11</f>
        <v>1.5721718884865954E-2</v>
      </c>
      <c r="K5">
        <f>Data!R11</f>
        <v>1.7074016466912312E-2</v>
      </c>
      <c r="L5">
        <f>Data!S11</f>
        <v>1.8426314048959114E-2</v>
      </c>
      <c r="M5">
        <f>Data!T11</f>
        <v>1.9778611631005472E-2</v>
      </c>
      <c r="N5">
        <f>Data!U11</f>
        <v>2.1130909213052274E-2</v>
      </c>
      <c r="O5">
        <f>Data!V11</f>
        <v>2.2483206795099075E-2</v>
      </c>
      <c r="P5">
        <f>Data!W11</f>
        <v>2.3835504377145433E-2</v>
      </c>
      <c r="Q5">
        <f>Data!X11</f>
        <v>2.5187801959192235E-2</v>
      </c>
      <c r="R5">
        <f>Data!Y11</f>
        <v>2.6540099541239037E-2</v>
      </c>
      <c r="S5">
        <f>Data!Z11</f>
        <v>2.7892397123285395E-2</v>
      </c>
      <c r="T5">
        <f>Data!AA11</f>
        <v>2.9244694705332197E-2</v>
      </c>
      <c r="U5">
        <f>Data!AB11</f>
        <v>3.0596992287378555E-2</v>
      </c>
      <c r="V5">
        <f>Data!AC11</f>
        <v>3.1949289869425357E-2</v>
      </c>
      <c r="W5">
        <f>Data!AD11</f>
        <v>3.3301587451472159E-2</v>
      </c>
      <c r="X5">
        <f>Data!AE11</f>
        <v>3.4653885033518517E-2</v>
      </c>
      <c r="Y5">
        <f>Data!AF11</f>
        <v>3.6006182615565319E-2</v>
      </c>
      <c r="Z5">
        <f>Data!AG11</f>
        <v>3.7358480197612121E-2</v>
      </c>
      <c r="AA5">
        <f>Data!AH11</f>
        <v>3.8710777779658478E-2</v>
      </c>
      <c r="AB5">
        <f>Data!AI11</f>
        <v>4.006307536170528E-2</v>
      </c>
      <c r="AC5">
        <f>Data!AJ11</f>
        <v>4.1415372943751638E-2</v>
      </c>
      <c r="AD5">
        <f>Data!AK11</f>
        <v>4.276767052579844E-2</v>
      </c>
      <c r="AE5">
        <f>Data!AL11</f>
        <v>4.4119968107845242E-2</v>
      </c>
      <c r="AF5">
        <f>Data!AM11</f>
        <v>4.54722656898916E-2</v>
      </c>
      <c r="AG5">
        <f>Data!AN11</f>
        <v>4.6824563271938402E-2</v>
      </c>
      <c r="AH5">
        <f>Data!AO11</f>
        <v>4.8176860853985204E-2</v>
      </c>
      <c r="AI5">
        <f>Data!AP11</f>
        <v>4.9529158436031562E-2</v>
      </c>
    </row>
    <row r="6" spans="1:35" x14ac:dyDescent="0.25">
      <c r="A6" t="s">
        <v>6</v>
      </c>
      <c r="B6">
        <f>Data!I12</f>
        <v>1.6525044511409345E-3</v>
      </c>
      <c r="C6">
        <f>Data!J12</f>
        <v>2.0256996362725812E-3</v>
      </c>
      <c r="D6">
        <f>Data!K12</f>
        <v>2.1543362780915209E-3</v>
      </c>
      <c r="E6">
        <f>Data!L12</f>
        <v>2.3264231945482419E-3</v>
      </c>
      <c r="F6">
        <f>Data!M12</f>
        <v>2.5559286589114439E-3</v>
      </c>
      <c r="G6">
        <f>Data!N12</f>
        <v>2.8607565565983745E-3</v>
      </c>
      <c r="H6">
        <f>Data!O12</f>
        <v>3.2634264442392528E-3</v>
      </c>
      <c r="I6">
        <f>Data!P12</f>
        <v>3.7915302076432333E-3</v>
      </c>
      <c r="J6">
        <f>Data!Q12</f>
        <v>4.4776443385121153E-3</v>
      </c>
      <c r="K6">
        <f>Data!R12</f>
        <v>5.3582131047932744E-3</v>
      </c>
      <c r="L6">
        <f>Data!S12</f>
        <v>6.4707815830568147E-3</v>
      </c>
      <c r="M6">
        <f>Data!T12</f>
        <v>7.848980524482841E-3</v>
      </c>
      <c r="N6">
        <f>Data!U12</f>
        <v>9.5150590470784464E-3</v>
      </c>
      <c r="O6">
        <f>Data!V12</f>
        <v>1.1470727546243445E-2</v>
      </c>
      <c r="P6">
        <f>Data!W12</f>
        <v>1.3688551679609655E-2</v>
      </c>
      <c r="Q6">
        <f>Data!X12</f>
        <v>1.6107481514587772E-2</v>
      </c>
      <c r="R6">
        <f>Data!Y12</f>
        <v>1.8636082034065762E-2</v>
      </c>
      <c r="S6">
        <f>Data!Z12</f>
        <v>2.1164682553543757E-2</v>
      </c>
      <c r="T6">
        <f>Data!AA12</f>
        <v>2.3583612388521871E-2</v>
      </c>
      <c r="U6">
        <f>Data!AB12</f>
        <v>2.5801436521888078E-2</v>
      </c>
      <c r="V6">
        <f>Data!AC12</f>
        <v>2.775710502105308E-2</v>
      </c>
      <c r="W6">
        <f>Data!AD12</f>
        <v>2.9423183543648687E-2</v>
      </c>
      <c r="X6">
        <f>Data!AE12</f>
        <v>3.0801382485074719E-2</v>
      </c>
      <c r="Y6">
        <f>Data!AF12</f>
        <v>3.1913950963338253E-2</v>
      </c>
      <c r="Z6">
        <f>Data!AG12</f>
        <v>3.2794519729619415E-2</v>
      </c>
      <c r="AA6">
        <f>Data!AH12</f>
        <v>3.3480633860488301E-2</v>
      </c>
      <c r="AB6">
        <f>Data!AI12</f>
        <v>3.4008737623892282E-2</v>
      </c>
      <c r="AC6">
        <f>Data!AJ12</f>
        <v>3.4411407511533154E-2</v>
      </c>
      <c r="AD6">
        <f>Data!AK12</f>
        <v>3.4716235409220086E-2</v>
      </c>
      <c r="AE6">
        <f>Data!AL12</f>
        <v>3.4945740873583292E-2</v>
      </c>
      <c r="AF6">
        <f>Data!AM12</f>
        <v>3.511782779004001E-2</v>
      </c>
      <c r="AG6">
        <f>Data!AN12</f>
        <v>3.524646443185895E-2</v>
      </c>
      <c r="AH6">
        <f>Data!AO12</f>
        <v>3.5342400296078928E-2</v>
      </c>
      <c r="AI6">
        <f>Data!AP12</f>
        <v>3.5413825399451711E-2</v>
      </c>
    </row>
    <row r="7" spans="1:35" x14ac:dyDescent="0.25">
      <c r="A7" t="s">
        <v>7</v>
      </c>
      <c r="B7">
        <f>Data!I13</f>
        <v>0</v>
      </c>
      <c r="C7">
        <f>Data!J13</f>
        <v>0</v>
      </c>
      <c r="D7">
        <f>Data!K13</f>
        <v>0</v>
      </c>
      <c r="E7">
        <f>Data!L13</f>
        <v>0</v>
      </c>
      <c r="F7">
        <f>Data!M13</f>
        <v>0</v>
      </c>
      <c r="G7">
        <f>Data!N13</f>
        <v>0</v>
      </c>
      <c r="H7">
        <f>Data!O13</f>
        <v>0</v>
      </c>
      <c r="I7">
        <f>Data!P13</f>
        <v>0</v>
      </c>
      <c r="J7">
        <f>Data!Q13</f>
        <v>0</v>
      </c>
      <c r="K7">
        <f>Data!R13</f>
        <v>0</v>
      </c>
      <c r="L7">
        <f>Data!S13</f>
        <v>0</v>
      </c>
      <c r="M7">
        <f>Data!T13</f>
        <v>0</v>
      </c>
      <c r="N7">
        <f>Data!U13</f>
        <v>0</v>
      </c>
      <c r="O7">
        <f>Data!V13</f>
        <v>0</v>
      </c>
      <c r="P7">
        <f>Data!W13</f>
        <v>0</v>
      </c>
      <c r="Q7">
        <f>Data!X13</f>
        <v>0</v>
      </c>
      <c r="R7">
        <f>Data!Y13</f>
        <v>0</v>
      </c>
      <c r="S7">
        <f>Data!Z13</f>
        <v>0</v>
      </c>
      <c r="T7">
        <f>Data!AA13</f>
        <v>0</v>
      </c>
      <c r="U7">
        <f>Data!AB13</f>
        <v>0</v>
      </c>
      <c r="V7">
        <f>Data!AC13</f>
        <v>0</v>
      </c>
      <c r="W7">
        <f>Data!AD13</f>
        <v>0</v>
      </c>
      <c r="X7">
        <f>Data!AE13</f>
        <v>0</v>
      </c>
      <c r="Y7">
        <f>Data!AF13</f>
        <v>0</v>
      </c>
      <c r="Z7">
        <f>Data!AG13</f>
        <v>0</v>
      </c>
      <c r="AA7">
        <f>Data!AH13</f>
        <v>0</v>
      </c>
      <c r="AB7">
        <f>Data!AI13</f>
        <v>0</v>
      </c>
      <c r="AC7">
        <f>Data!AJ13</f>
        <v>0</v>
      </c>
      <c r="AD7">
        <f>Data!AK13</f>
        <v>0</v>
      </c>
      <c r="AE7">
        <f>Data!AL13</f>
        <v>0</v>
      </c>
      <c r="AF7">
        <f>Data!AM13</f>
        <v>0</v>
      </c>
      <c r="AG7">
        <f>Data!AN13</f>
        <v>0</v>
      </c>
      <c r="AH7">
        <f>Data!AO13</f>
        <v>0</v>
      </c>
      <c r="AI7">
        <f>Data!AP13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39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2017-07-01T03:43:09Z</dcterms:created>
  <dcterms:modified xsi:type="dcterms:W3CDTF">2019-01-17T23:34:06Z</dcterms:modified>
</cp:coreProperties>
</file>