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hidePivotFieldList="1"/>
  <bookViews>
    <workbookView xWindow="0" yWindow="0" windowWidth="28800" windowHeight="13035"/>
  </bookViews>
  <sheets>
    <sheet name="About" sheetId="1" r:id="rId1"/>
    <sheet name="Table 6.7.A" sheetId="3" r:id="rId2"/>
    <sheet name="Table 6.7.B" sheetId="2" r:id="rId3"/>
    <sheet name="EIA 860 &amp; 923" sheetId="7" r:id="rId4"/>
    <sheet name="BECF-pre-ret" sheetId="4" r:id="rId5"/>
    <sheet name="BECF-pre-nonret" sheetId="5" r:id="rId6"/>
    <sheet name="BECF-new" sheetId="6" r:id="rId7"/>
  </sheets>
  <definedNames>
    <definedName name="_xlnm._FilterDatabase" localSheetId="3" hidden="1">'EIA 860 &amp; 923'!$A$2:$L$2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4" i="5" l="1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AG14" i="6"/>
  <c r="AC14" i="6"/>
  <c r="Y14" i="6"/>
  <c r="U14" i="6"/>
  <c r="Q14" i="6"/>
  <c r="M14" i="6"/>
  <c r="I14" i="6"/>
  <c r="E14" i="6"/>
  <c r="B14" i="6"/>
  <c r="AJ14" i="6" s="1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C14" i="4"/>
  <c r="B14" i="4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G19" i="7" s="1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G35" i="7" s="1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G51" i="7" s="1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G67" i="7" s="1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G83" i="7" s="1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G99" i="7" s="1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G115" i="7" s="1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G131" i="7" s="1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G147" i="7" s="1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G163" i="7" s="1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G179" i="7" s="1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G195" i="7" s="1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G211" i="7" s="1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G227" i="7" s="1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G243" i="7" s="1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G259" i="7" s="1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G307" i="7" s="1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G323" i="7" s="1"/>
  <c r="F324" i="7"/>
  <c r="F325" i="7"/>
  <c r="F326" i="7"/>
  <c r="F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" i="7"/>
  <c r="B11" i="4"/>
  <c r="B12" i="4"/>
  <c r="B10" i="4"/>
  <c r="B9" i="4"/>
  <c r="B8" i="4"/>
  <c r="B7" i="4"/>
  <c r="B6" i="4"/>
  <c r="B5" i="4"/>
  <c r="B4" i="4"/>
  <c r="B3" i="4"/>
  <c r="F14" i="6" l="1"/>
  <c r="J14" i="6"/>
  <c r="N14" i="6"/>
  <c r="R14" i="6"/>
  <c r="V14" i="6"/>
  <c r="Z14" i="6"/>
  <c r="AD14" i="6"/>
  <c r="AH14" i="6"/>
  <c r="C14" i="6"/>
  <c r="G14" i="6"/>
  <c r="K14" i="6"/>
  <c r="O14" i="6"/>
  <c r="S14" i="6"/>
  <c r="W14" i="6"/>
  <c r="AA14" i="6"/>
  <c r="AE14" i="6"/>
  <c r="AI14" i="6"/>
  <c r="D14" i="6"/>
  <c r="H14" i="6"/>
  <c r="L14" i="6"/>
  <c r="P14" i="6"/>
  <c r="T14" i="6"/>
  <c r="X14" i="6"/>
  <c r="AB14" i="6"/>
  <c r="AF14" i="6"/>
  <c r="G174" i="7"/>
  <c r="G110" i="7"/>
  <c r="G238" i="7"/>
  <c r="G11" i="7"/>
  <c r="G230" i="7"/>
  <c r="G166" i="7"/>
  <c r="G102" i="7"/>
  <c r="G206" i="7"/>
  <c r="G142" i="7"/>
  <c r="G78" i="7"/>
  <c r="G198" i="7"/>
  <c r="G134" i="7"/>
  <c r="G70" i="7"/>
  <c r="G264" i="7"/>
  <c r="G258" i="7"/>
  <c r="G222" i="7"/>
  <c r="G190" i="7"/>
  <c r="G158" i="7"/>
  <c r="G126" i="7"/>
  <c r="G94" i="7"/>
  <c r="G62" i="7"/>
  <c r="G246" i="7"/>
  <c r="G214" i="7"/>
  <c r="G182" i="7"/>
  <c r="G150" i="7"/>
  <c r="G118" i="7"/>
  <c r="G86" i="7"/>
  <c r="G54" i="7"/>
  <c r="G293" i="7"/>
  <c r="G281" i="7"/>
  <c r="G269" i="7"/>
  <c r="G261" i="7"/>
  <c r="G249" i="7"/>
  <c r="G237" i="7"/>
  <c r="G225" i="7"/>
  <c r="G213" i="7"/>
  <c r="G205" i="7"/>
  <c r="G181" i="7"/>
  <c r="G325" i="7"/>
  <c r="G309" i="7"/>
  <c r="G321" i="7"/>
  <c r="G301" i="7"/>
  <c r="G289" i="7"/>
  <c r="G277" i="7"/>
  <c r="G265" i="7"/>
  <c r="G253" i="7"/>
  <c r="G241" i="7"/>
  <c r="G229" i="7"/>
  <c r="G217" i="7"/>
  <c r="G209" i="7"/>
  <c r="G201" i="7"/>
  <c r="G197" i="7"/>
  <c r="G193" i="7"/>
  <c r="G189" i="7"/>
  <c r="G185" i="7"/>
  <c r="G177" i="7"/>
  <c r="G173" i="7"/>
  <c r="G169" i="7"/>
  <c r="G165" i="7"/>
  <c r="G161" i="7"/>
  <c r="G157" i="7"/>
  <c r="G153" i="7"/>
  <c r="G149" i="7"/>
  <c r="G145" i="7"/>
  <c r="G141" i="7"/>
  <c r="G133" i="7"/>
  <c r="G125" i="7"/>
  <c r="G117" i="7"/>
  <c r="G109" i="7"/>
  <c r="G97" i="7"/>
  <c r="G93" i="7"/>
  <c r="G85" i="7"/>
  <c r="G81" i="7"/>
  <c r="G77" i="7"/>
  <c r="G73" i="7"/>
  <c r="G69" i="7"/>
  <c r="G65" i="7"/>
  <c r="G61" i="7"/>
  <c r="G57" i="7"/>
  <c r="G49" i="7"/>
  <c r="G45" i="7"/>
  <c r="G41" i="7"/>
  <c r="G37" i="7"/>
  <c r="G33" i="7"/>
  <c r="G29" i="7"/>
  <c r="G25" i="7"/>
  <c r="G21" i="7"/>
  <c r="G17" i="7"/>
  <c r="G13" i="7"/>
  <c r="G9" i="7"/>
  <c r="G5" i="7"/>
  <c r="G317" i="7"/>
  <c r="G305" i="7"/>
  <c r="G297" i="7"/>
  <c r="G285" i="7"/>
  <c r="G273" i="7"/>
  <c r="G257" i="7"/>
  <c r="G245" i="7"/>
  <c r="G233" i="7"/>
  <c r="G221" i="7"/>
  <c r="G137" i="7"/>
  <c r="G129" i="7"/>
  <c r="G121" i="7"/>
  <c r="G113" i="7"/>
  <c r="G105" i="7"/>
  <c r="G101" i="7"/>
  <c r="G89" i="7"/>
  <c r="G53" i="7"/>
  <c r="G313" i="7"/>
  <c r="G248" i="7"/>
  <c r="G244" i="7"/>
  <c r="G240" i="7"/>
  <c r="G236" i="7"/>
  <c r="G232" i="7"/>
  <c r="G228" i="7"/>
  <c r="G224" i="7"/>
  <c r="G220" i="7"/>
  <c r="G216" i="7"/>
  <c r="G212" i="7"/>
  <c r="G208" i="7"/>
  <c r="G204" i="7"/>
  <c r="G200" i="7"/>
  <c r="G196" i="7"/>
  <c r="G192" i="7"/>
  <c r="G188" i="7"/>
  <c r="G184" i="7"/>
  <c r="G180" i="7"/>
  <c r="G176" i="7"/>
  <c r="G172" i="7"/>
  <c r="G168" i="7"/>
  <c r="G164" i="7"/>
  <c r="G160" i="7"/>
  <c r="G156" i="7"/>
  <c r="G152" i="7"/>
  <c r="G148" i="7"/>
  <c r="G144" i="7"/>
  <c r="G140" i="7"/>
  <c r="G136" i="7"/>
  <c r="G132" i="7"/>
  <c r="G128" i="7"/>
  <c r="G124" i="7"/>
  <c r="G120" i="7"/>
  <c r="G116" i="7"/>
  <c r="G112" i="7"/>
  <c r="G108" i="7"/>
  <c r="G104" i="7"/>
  <c r="G100" i="7"/>
  <c r="G96" i="7"/>
  <c r="G92" i="7"/>
  <c r="G88" i="7"/>
  <c r="G84" i="7"/>
  <c r="G80" i="7"/>
  <c r="G76" i="7"/>
  <c r="G72" i="7"/>
  <c r="G68" i="7"/>
  <c r="G64" i="7"/>
  <c r="G60" i="7"/>
  <c r="G56" i="7"/>
  <c r="G52" i="7"/>
  <c r="G48" i="7"/>
  <c r="G44" i="7"/>
  <c r="G40" i="7"/>
  <c r="G36" i="7"/>
  <c r="G32" i="7"/>
  <c r="G28" i="7"/>
  <c r="G24" i="7"/>
  <c r="G20" i="7"/>
  <c r="G16" i="7"/>
  <c r="G12" i="7"/>
  <c r="G8" i="7"/>
  <c r="B13" i="4" s="1"/>
  <c r="G4" i="7"/>
  <c r="G324" i="7"/>
  <c r="G320" i="7"/>
  <c r="G316" i="7"/>
  <c r="G312" i="7"/>
  <c r="G308" i="7"/>
  <c r="G304" i="7"/>
  <c r="G300" i="7"/>
  <c r="G296" i="7"/>
  <c r="G292" i="7"/>
  <c r="G288" i="7"/>
  <c r="G284" i="7"/>
  <c r="G280" i="7"/>
  <c r="G276" i="7"/>
  <c r="G272" i="7"/>
  <c r="G268" i="7"/>
  <c r="G262" i="7"/>
  <c r="G252" i="7"/>
  <c r="G6" i="7"/>
  <c r="G267" i="7"/>
  <c r="G263" i="7"/>
  <c r="G255" i="7"/>
  <c r="G251" i="7"/>
  <c r="G247" i="7"/>
  <c r="G239" i="7"/>
  <c r="G235" i="7"/>
  <c r="G231" i="7"/>
  <c r="G223" i="7"/>
  <c r="G219" i="7"/>
  <c r="G215" i="7"/>
  <c r="G207" i="7"/>
  <c r="G203" i="7"/>
  <c r="G199" i="7"/>
  <c r="G191" i="7"/>
  <c r="G187" i="7"/>
  <c r="G183" i="7"/>
  <c r="G175" i="7"/>
  <c r="G171" i="7"/>
  <c r="G167" i="7"/>
  <c r="G159" i="7"/>
  <c r="G155" i="7"/>
  <c r="G151" i="7"/>
  <c r="G143" i="7"/>
  <c r="G139" i="7"/>
  <c r="G135" i="7"/>
  <c r="G127" i="7"/>
  <c r="G123" i="7"/>
  <c r="G119" i="7"/>
  <c r="G111" i="7"/>
  <c r="G107" i="7"/>
  <c r="G103" i="7"/>
  <c r="G95" i="7"/>
  <c r="G91" i="7"/>
  <c r="G87" i="7"/>
  <c r="G79" i="7"/>
  <c r="G75" i="7"/>
  <c r="G71" i="7"/>
  <c r="G63" i="7"/>
  <c r="G59" i="7"/>
  <c r="G55" i="7"/>
  <c r="G47" i="7"/>
  <c r="G43" i="7"/>
  <c r="G39" i="7"/>
  <c r="G31" i="7"/>
  <c r="G27" i="7"/>
  <c r="G23" i="7"/>
  <c r="G15" i="7"/>
  <c r="G7" i="7"/>
  <c r="G3" i="7"/>
  <c r="G319" i="7"/>
  <c r="G315" i="7"/>
  <c r="G311" i="7"/>
  <c r="G303" i="7"/>
  <c r="G299" i="7"/>
  <c r="G295" i="7"/>
  <c r="G291" i="7"/>
  <c r="G287" i="7"/>
  <c r="G283" i="7"/>
  <c r="G279" i="7"/>
  <c r="G275" i="7"/>
  <c r="G271" i="7"/>
  <c r="G266" i="7"/>
  <c r="G256" i="7"/>
  <c r="G250" i="7"/>
  <c r="G242" i="7"/>
  <c r="G234" i="7"/>
  <c r="G226" i="7"/>
  <c r="G218" i="7"/>
  <c r="G210" i="7"/>
  <c r="G202" i="7"/>
  <c r="G194" i="7"/>
  <c r="G186" i="7"/>
  <c r="G178" i="7"/>
  <c r="G170" i="7"/>
  <c r="G162" i="7"/>
  <c r="G154" i="7"/>
  <c r="G146" i="7"/>
  <c r="G138" i="7"/>
  <c r="G130" i="7"/>
  <c r="G122" i="7"/>
  <c r="G114" i="7"/>
  <c r="G106" i="7"/>
  <c r="G98" i="7"/>
  <c r="G90" i="7"/>
  <c r="G82" i="7"/>
  <c r="G74" i="7"/>
  <c r="G66" i="7"/>
  <c r="G58" i="7"/>
  <c r="G50" i="7"/>
  <c r="G46" i="7"/>
  <c r="G42" i="7"/>
  <c r="G38" i="7"/>
  <c r="G34" i="7"/>
  <c r="G30" i="7"/>
  <c r="G26" i="7"/>
  <c r="G22" i="7"/>
  <c r="G18" i="7"/>
  <c r="G14" i="7"/>
  <c r="G10" i="7"/>
  <c r="G326" i="7"/>
  <c r="G322" i="7"/>
  <c r="G318" i="7"/>
  <c r="G314" i="7"/>
  <c r="G310" i="7"/>
  <c r="G306" i="7"/>
  <c r="G302" i="7"/>
  <c r="G298" i="7"/>
  <c r="G294" i="7"/>
  <c r="G290" i="7"/>
  <c r="G286" i="7"/>
  <c r="G282" i="7"/>
  <c r="G278" i="7"/>
  <c r="G274" i="7"/>
  <c r="G270" i="7"/>
  <c r="G260" i="7"/>
  <c r="G254" i="7"/>
  <c r="N6" i="6"/>
  <c r="O6" i="6"/>
  <c r="AD6" i="6"/>
  <c r="AE6" i="6"/>
  <c r="E7" i="6"/>
  <c r="F7" i="6"/>
  <c r="M7" i="6"/>
  <c r="N7" i="6"/>
  <c r="U7" i="6"/>
  <c r="V7" i="6"/>
  <c r="AC7" i="6"/>
  <c r="AD7" i="6"/>
  <c r="D8" i="6"/>
  <c r="E8" i="6"/>
  <c r="L8" i="6"/>
  <c r="M8" i="6"/>
  <c r="T8" i="6"/>
  <c r="U8" i="6"/>
  <c r="AB8" i="6"/>
  <c r="AC8" i="6"/>
  <c r="AJ8" i="6"/>
  <c r="C8" i="6"/>
  <c r="B8" i="6"/>
  <c r="I8" i="6" s="1"/>
  <c r="B7" i="6"/>
  <c r="B6" i="6"/>
  <c r="G6" i="6" s="1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C3" i="5"/>
  <c r="C4" i="5"/>
  <c r="C5" i="5"/>
  <c r="C6" i="5"/>
  <c r="C7" i="5"/>
  <c r="C8" i="5"/>
  <c r="C9" i="5"/>
  <c r="C10" i="5"/>
  <c r="C11" i="5"/>
  <c r="C12" i="5"/>
  <c r="C2" i="5"/>
  <c r="E13" i="4" l="1"/>
  <c r="B13" i="6"/>
  <c r="K13" i="4"/>
  <c r="S13" i="4"/>
  <c r="AA13" i="4"/>
  <c r="AI13" i="4"/>
  <c r="O13" i="4"/>
  <c r="AE13" i="4"/>
  <c r="D13" i="4"/>
  <c r="L13" i="4"/>
  <c r="T13" i="4"/>
  <c r="AB13" i="4"/>
  <c r="AJ13" i="4"/>
  <c r="G13" i="4"/>
  <c r="W13" i="4"/>
  <c r="X13" i="4"/>
  <c r="H13" i="4"/>
  <c r="P13" i="4"/>
  <c r="AF13" i="4"/>
  <c r="V13" i="4"/>
  <c r="F13" i="4"/>
  <c r="AC13" i="4"/>
  <c r="M13" i="4"/>
  <c r="I13" i="4"/>
  <c r="AD13" i="4"/>
  <c r="N13" i="4"/>
  <c r="C13" i="4"/>
  <c r="Z13" i="4"/>
  <c r="J13" i="4"/>
  <c r="AG13" i="4"/>
  <c r="Q13" i="4"/>
  <c r="AH13" i="4"/>
  <c r="R13" i="4"/>
  <c r="Y13" i="4"/>
  <c r="U13" i="4"/>
  <c r="B2" i="4"/>
  <c r="W6" i="6"/>
  <c r="D6" i="6"/>
  <c r="H6" i="6"/>
  <c r="L6" i="6"/>
  <c r="P6" i="6"/>
  <c r="T6" i="6"/>
  <c r="X6" i="6"/>
  <c r="AB6" i="6"/>
  <c r="AF6" i="6"/>
  <c r="AJ6" i="6"/>
  <c r="E6" i="6"/>
  <c r="I6" i="6"/>
  <c r="M6" i="6"/>
  <c r="Q6" i="6"/>
  <c r="U6" i="6"/>
  <c r="Y6" i="6"/>
  <c r="AC6" i="6"/>
  <c r="AG6" i="6"/>
  <c r="J6" i="6"/>
  <c r="R6" i="6"/>
  <c r="Z6" i="6"/>
  <c r="AH6" i="6"/>
  <c r="C6" i="6"/>
  <c r="K6" i="6"/>
  <c r="S6" i="6"/>
  <c r="AA6" i="6"/>
  <c r="AI6" i="6"/>
  <c r="V6" i="6"/>
  <c r="F6" i="6"/>
  <c r="G7" i="6"/>
  <c r="K7" i="6"/>
  <c r="O7" i="6"/>
  <c r="S7" i="6"/>
  <c r="W7" i="6"/>
  <c r="AA7" i="6"/>
  <c r="AE7" i="6"/>
  <c r="AI7" i="6"/>
  <c r="D7" i="6"/>
  <c r="H7" i="6"/>
  <c r="L7" i="6"/>
  <c r="P7" i="6"/>
  <c r="T7" i="6"/>
  <c r="X7" i="6"/>
  <c r="AB7" i="6"/>
  <c r="AF7" i="6"/>
  <c r="AJ7" i="6"/>
  <c r="C7" i="6"/>
  <c r="AG8" i="6"/>
  <c r="Y8" i="6"/>
  <c r="Q8" i="6"/>
  <c r="AH7" i="6"/>
  <c r="Z7" i="6"/>
  <c r="R7" i="6"/>
  <c r="J7" i="6"/>
  <c r="F8" i="6"/>
  <c r="J8" i="6"/>
  <c r="N8" i="6"/>
  <c r="R8" i="6"/>
  <c r="V8" i="6"/>
  <c r="Z8" i="6"/>
  <c r="AD8" i="6"/>
  <c r="AH8" i="6"/>
  <c r="G8" i="6"/>
  <c r="K8" i="6"/>
  <c r="O8" i="6"/>
  <c r="S8" i="6"/>
  <c r="W8" i="6"/>
  <c r="AA8" i="6"/>
  <c r="AE8" i="6"/>
  <c r="AI8" i="6"/>
  <c r="AF8" i="6"/>
  <c r="X8" i="6"/>
  <c r="P8" i="6"/>
  <c r="H8" i="6"/>
  <c r="AG7" i="6"/>
  <c r="Y7" i="6"/>
  <c r="Q7" i="6"/>
  <c r="I7" i="6"/>
  <c r="D13" i="6" l="1"/>
  <c r="G13" i="6"/>
  <c r="W13" i="6"/>
  <c r="O13" i="6"/>
  <c r="AI13" i="6"/>
  <c r="K13" i="6"/>
  <c r="AA13" i="6"/>
  <c r="AE13" i="6"/>
  <c r="S13" i="6"/>
  <c r="V13" i="6"/>
  <c r="F13" i="6"/>
  <c r="Y13" i="6"/>
  <c r="I13" i="6"/>
  <c r="AB13" i="6"/>
  <c r="L13" i="6"/>
  <c r="AH13" i="6"/>
  <c r="E13" i="6"/>
  <c r="AD13" i="6"/>
  <c r="AG13" i="6"/>
  <c r="Q13" i="6"/>
  <c r="AJ13" i="6"/>
  <c r="T13" i="6"/>
  <c r="Z13" i="6"/>
  <c r="AC13" i="6"/>
  <c r="M13" i="6"/>
  <c r="AF13" i="6"/>
  <c r="P13" i="6"/>
  <c r="R13" i="6"/>
  <c r="C13" i="6"/>
  <c r="U13" i="6"/>
  <c r="X13" i="6"/>
  <c r="H13" i="6"/>
  <c r="N13" i="6"/>
  <c r="J13" i="6"/>
  <c r="B12" i="6"/>
  <c r="E12" i="4"/>
  <c r="I12" i="4"/>
  <c r="M12" i="4"/>
  <c r="Q12" i="4"/>
  <c r="U12" i="4"/>
  <c r="Y12" i="4"/>
  <c r="AC12" i="4"/>
  <c r="AG12" i="4"/>
  <c r="G12" i="4"/>
  <c r="L12" i="4"/>
  <c r="R12" i="4"/>
  <c r="W12" i="4"/>
  <c r="AB12" i="4"/>
  <c r="AH12" i="4"/>
  <c r="N12" i="4"/>
  <c r="S12" i="4"/>
  <c r="AD12" i="4"/>
  <c r="C12" i="4"/>
  <c r="H12" i="4"/>
  <c r="X12" i="4"/>
  <c r="AI12" i="4"/>
  <c r="J12" i="4"/>
  <c r="T12" i="4"/>
  <c r="AE12" i="4"/>
  <c r="D12" i="4"/>
  <c r="O12" i="4"/>
  <c r="AJ12" i="4"/>
  <c r="F12" i="4"/>
  <c r="AA12" i="4"/>
  <c r="K12" i="4"/>
  <c r="V12" i="4"/>
  <c r="AF12" i="4"/>
  <c r="Z12" i="4"/>
  <c r="P12" i="4"/>
  <c r="F3" i="4"/>
  <c r="J3" i="4"/>
  <c r="N3" i="4"/>
  <c r="R3" i="4"/>
  <c r="V3" i="4"/>
  <c r="Z3" i="4"/>
  <c r="AD3" i="4"/>
  <c r="AH3" i="4"/>
  <c r="C3" i="4"/>
  <c r="B3" i="6"/>
  <c r="K3" i="4"/>
  <c r="O3" i="4"/>
  <c r="W3" i="4"/>
  <c r="AE3" i="4"/>
  <c r="AI3" i="4"/>
  <c r="G3" i="4"/>
  <c r="S3" i="4"/>
  <c r="AA3" i="4"/>
  <c r="E3" i="4"/>
  <c r="M3" i="4"/>
  <c r="U3" i="4"/>
  <c r="AC3" i="4"/>
  <c r="H3" i="4"/>
  <c r="P3" i="4"/>
  <c r="X3" i="4"/>
  <c r="AF3" i="4"/>
  <c r="Q3" i="4"/>
  <c r="AG3" i="4"/>
  <c r="Y3" i="4"/>
  <c r="AB3" i="4"/>
  <c r="D3" i="4"/>
  <c r="T3" i="4"/>
  <c r="AJ3" i="4"/>
  <c r="I3" i="4"/>
  <c r="L3" i="4"/>
  <c r="F7" i="4"/>
  <c r="J7" i="4"/>
  <c r="N7" i="4"/>
  <c r="R7" i="4"/>
  <c r="V7" i="4"/>
  <c r="Z7" i="4"/>
  <c r="AD7" i="4"/>
  <c r="AH7" i="4"/>
  <c r="C7" i="4"/>
  <c r="G7" i="4"/>
  <c r="L7" i="4"/>
  <c r="Q7" i="4"/>
  <c r="W7" i="4"/>
  <c r="AB7" i="4"/>
  <c r="AG7" i="4"/>
  <c r="H7" i="4"/>
  <c r="M7" i="4"/>
  <c r="S7" i="4"/>
  <c r="X7" i="4"/>
  <c r="AC7" i="4"/>
  <c r="AI7" i="4"/>
  <c r="D7" i="4"/>
  <c r="O7" i="4"/>
  <c r="Y7" i="4"/>
  <c r="AJ7" i="4"/>
  <c r="T7" i="4"/>
  <c r="U7" i="4"/>
  <c r="E7" i="4"/>
  <c r="P7" i="4"/>
  <c r="AA7" i="4"/>
  <c r="I7" i="4"/>
  <c r="AE7" i="4"/>
  <c r="K7" i="4"/>
  <c r="AF7" i="4"/>
  <c r="E4" i="4"/>
  <c r="I4" i="4"/>
  <c r="M4" i="4"/>
  <c r="Q4" i="4"/>
  <c r="U4" i="4"/>
  <c r="Y4" i="4"/>
  <c r="AC4" i="4"/>
  <c r="AG4" i="4"/>
  <c r="J4" i="4"/>
  <c r="R4" i="4"/>
  <c r="Z4" i="4"/>
  <c r="AH4" i="4"/>
  <c r="F4" i="4"/>
  <c r="N4" i="4"/>
  <c r="V4" i="4"/>
  <c r="AD4" i="4"/>
  <c r="D4" i="4"/>
  <c r="L4" i="4"/>
  <c r="T4" i="4"/>
  <c r="AB4" i="4"/>
  <c r="AJ4" i="4"/>
  <c r="B4" i="6"/>
  <c r="G4" i="4"/>
  <c r="O4" i="4"/>
  <c r="W4" i="4"/>
  <c r="AE4" i="4"/>
  <c r="P4" i="4"/>
  <c r="AF4" i="4"/>
  <c r="X4" i="4"/>
  <c r="K4" i="4"/>
  <c r="S4" i="4"/>
  <c r="AI4" i="4"/>
  <c r="H4" i="4"/>
  <c r="AA4" i="4"/>
  <c r="C4" i="4"/>
  <c r="E8" i="4"/>
  <c r="I8" i="4"/>
  <c r="M8" i="4"/>
  <c r="Q8" i="4"/>
  <c r="U8" i="4"/>
  <c r="Y8" i="4"/>
  <c r="AC8" i="4"/>
  <c r="AG8" i="4"/>
  <c r="F8" i="4"/>
  <c r="K8" i="4"/>
  <c r="P8" i="4"/>
  <c r="V8" i="4"/>
  <c r="AA8" i="4"/>
  <c r="AF8" i="4"/>
  <c r="G8" i="4"/>
  <c r="L8" i="4"/>
  <c r="R8" i="4"/>
  <c r="W8" i="4"/>
  <c r="AB8" i="4"/>
  <c r="AH8" i="4"/>
  <c r="N8" i="4"/>
  <c r="X8" i="4"/>
  <c r="AI8" i="4"/>
  <c r="C8" i="4"/>
  <c r="H8" i="4"/>
  <c r="AD8" i="4"/>
  <c r="J8" i="4"/>
  <c r="AE8" i="4"/>
  <c r="D8" i="4"/>
  <c r="O8" i="4"/>
  <c r="Z8" i="4"/>
  <c r="AJ8" i="4"/>
  <c r="S8" i="4"/>
  <c r="T8" i="4"/>
  <c r="B5" i="6"/>
  <c r="D5" i="4"/>
  <c r="H5" i="4"/>
  <c r="L5" i="4"/>
  <c r="P5" i="4"/>
  <c r="T5" i="4"/>
  <c r="X5" i="4"/>
  <c r="AB5" i="4"/>
  <c r="AF5" i="4"/>
  <c r="AJ5" i="4"/>
  <c r="E5" i="4"/>
  <c r="M5" i="4"/>
  <c r="U5" i="4"/>
  <c r="AC5" i="4"/>
  <c r="AG5" i="4"/>
  <c r="I5" i="4"/>
  <c r="Q5" i="4"/>
  <c r="Y5" i="4"/>
  <c r="K5" i="4"/>
  <c r="S5" i="4"/>
  <c r="AA5" i="4"/>
  <c r="AI5" i="4"/>
  <c r="C5" i="4"/>
  <c r="F5" i="4"/>
  <c r="N5" i="4"/>
  <c r="V5" i="4"/>
  <c r="AD5" i="4"/>
  <c r="O5" i="4"/>
  <c r="AE5" i="4"/>
  <c r="W5" i="4"/>
  <c r="J5" i="4"/>
  <c r="R5" i="4"/>
  <c r="AH5" i="4"/>
  <c r="G5" i="4"/>
  <c r="Z5" i="4"/>
  <c r="D9" i="4"/>
  <c r="H9" i="4"/>
  <c r="L9" i="4"/>
  <c r="P9" i="4"/>
  <c r="T9" i="4"/>
  <c r="X9" i="4"/>
  <c r="AB9" i="4"/>
  <c r="AF9" i="4"/>
  <c r="AJ9" i="4"/>
  <c r="E9" i="4"/>
  <c r="J9" i="4"/>
  <c r="O9" i="4"/>
  <c r="U9" i="4"/>
  <c r="Z9" i="4"/>
  <c r="AE9" i="4"/>
  <c r="F9" i="4"/>
  <c r="K9" i="4"/>
  <c r="Q9" i="4"/>
  <c r="V9" i="4"/>
  <c r="AA9" i="4"/>
  <c r="AG9" i="4"/>
  <c r="M9" i="4"/>
  <c r="W9" i="4"/>
  <c r="AH9" i="4"/>
  <c r="R9" i="4"/>
  <c r="S9" i="4"/>
  <c r="N9" i="4"/>
  <c r="Y9" i="4"/>
  <c r="AI9" i="4"/>
  <c r="C9" i="4"/>
  <c r="B9" i="6"/>
  <c r="G9" i="4"/>
  <c r="AC9" i="4"/>
  <c r="I9" i="4"/>
  <c r="AD9" i="4"/>
  <c r="F11" i="4"/>
  <c r="J11" i="4"/>
  <c r="N11" i="4"/>
  <c r="R11" i="4"/>
  <c r="V11" i="4"/>
  <c r="Z11" i="4"/>
  <c r="AD11" i="4"/>
  <c r="AH11" i="4"/>
  <c r="C11" i="4"/>
  <c r="B11" i="6"/>
  <c r="H11" i="4"/>
  <c r="M11" i="4"/>
  <c r="S11" i="4"/>
  <c r="X11" i="4"/>
  <c r="AC11" i="4"/>
  <c r="AI11" i="4"/>
  <c r="D11" i="4"/>
  <c r="O11" i="4"/>
  <c r="Y11" i="4"/>
  <c r="AJ11" i="4"/>
  <c r="I11" i="4"/>
  <c r="T11" i="4"/>
  <c r="AE11" i="4"/>
  <c r="K11" i="4"/>
  <c r="U11" i="4"/>
  <c r="AF11" i="4"/>
  <c r="P11" i="4"/>
  <c r="Q11" i="4"/>
  <c r="L11" i="4"/>
  <c r="W11" i="4"/>
  <c r="AG11" i="4"/>
  <c r="E11" i="4"/>
  <c r="AA11" i="4"/>
  <c r="G11" i="4"/>
  <c r="AB11" i="4"/>
  <c r="G2" i="4"/>
  <c r="K2" i="4"/>
  <c r="O2" i="4"/>
  <c r="S2" i="4"/>
  <c r="W2" i="4"/>
  <c r="AA2" i="4"/>
  <c r="AE2" i="4"/>
  <c r="AI2" i="4"/>
  <c r="H2" i="4"/>
  <c r="L2" i="4"/>
  <c r="P2" i="4"/>
  <c r="X2" i="4"/>
  <c r="AB2" i="4"/>
  <c r="AJ2" i="4"/>
  <c r="D2" i="4"/>
  <c r="T2" i="4"/>
  <c r="AF2" i="4"/>
  <c r="B2" i="6"/>
  <c r="F2" i="4"/>
  <c r="N2" i="4"/>
  <c r="V2" i="4"/>
  <c r="AD2" i="4"/>
  <c r="I2" i="4"/>
  <c r="Q2" i="4"/>
  <c r="Y2" i="4"/>
  <c r="AG2" i="4"/>
  <c r="R2" i="4"/>
  <c r="AH2" i="4"/>
  <c r="J2" i="4"/>
  <c r="AC2" i="4"/>
  <c r="E2" i="4"/>
  <c r="U2" i="4"/>
  <c r="Z2" i="4"/>
  <c r="C2" i="4"/>
  <c r="M2" i="4"/>
  <c r="G6" i="4"/>
  <c r="K6" i="4"/>
  <c r="O6" i="4"/>
  <c r="S6" i="4"/>
  <c r="W6" i="4"/>
  <c r="AA6" i="4"/>
  <c r="AE6" i="4"/>
  <c r="AI6" i="4"/>
  <c r="H6" i="4"/>
  <c r="P6" i="4"/>
  <c r="D6" i="4"/>
  <c r="L6" i="4"/>
  <c r="J6" i="4"/>
  <c r="R6" i="4"/>
  <c r="X6" i="4"/>
  <c r="AC6" i="4"/>
  <c r="AH6" i="4"/>
  <c r="C6" i="4"/>
  <c r="E6" i="4"/>
  <c r="M6" i="4"/>
  <c r="T6" i="4"/>
  <c r="Y6" i="4"/>
  <c r="AD6" i="4"/>
  <c r="AJ6" i="4"/>
  <c r="N6" i="4"/>
  <c r="Z6" i="4"/>
  <c r="F6" i="4"/>
  <c r="AF6" i="4"/>
  <c r="I6" i="4"/>
  <c r="AG6" i="4"/>
  <c r="Q6" i="4"/>
  <c r="AB6" i="4"/>
  <c r="U6" i="4"/>
  <c r="V6" i="4"/>
  <c r="G10" i="4"/>
  <c r="K10" i="4"/>
  <c r="O10" i="4"/>
  <c r="S10" i="4"/>
  <c r="W10" i="4"/>
  <c r="AA10" i="4"/>
  <c r="AE10" i="4"/>
  <c r="AI10" i="4"/>
  <c r="D10" i="4"/>
  <c r="I10" i="4"/>
  <c r="N10" i="4"/>
  <c r="T10" i="4"/>
  <c r="Y10" i="4"/>
  <c r="AD10" i="4"/>
  <c r="AJ10" i="4"/>
  <c r="C10" i="4"/>
  <c r="E10" i="4"/>
  <c r="J10" i="4"/>
  <c r="P10" i="4"/>
  <c r="U10" i="4"/>
  <c r="Z10" i="4"/>
  <c r="AF10" i="4"/>
  <c r="L10" i="4"/>
  <c r="V10" i="4"/>
  <c r="AG10" i="4"/>
  <c r="F10" i="4"/>
  <c r="AB10" i="4"/>
  <c r="H10" i="4"/>
  <c r="AC10" i="4"/>
  <c r="B10" i="6"/>
  <c r="M10" i="4"/>
  <c r="X10" i="4"/>
  <c r="AH10" i="4"/>
  <c r="Q10" i="4"/>
  <c r="R10" i="4"/>
  <c r="E9" i="6" l="1"/>
  <c r="I9" i="6"/>
  <c r="M9" i="6"/>
  <c r="Q9" i="6"/>
  <c r="U9" i="6"/>
  <c r="Y9" i="6"/>
  <c r="AC9" i="6"/>
  <c r="AG9" i="6"/>
  <c r="F9" i="6"/>
  <c r="J9" i="6"/>
  <c r="N9" i="6"/>
  <c r="R9" i="6"/>
  <c r="V9" i="6"/>
  <c r="Z9" i="6"/>
  <c r="AD9" i="6"/>
  <c r="AH9" i="6"/>
  <c r="G9" i="6"/>
  <c r="O9" i="6"/>
  <c r="W9" i="6"/>
  <c r="AE9" i="6"/>
  <c r="H9" i="6"/>
  <c r="P9" i="6"/>
  <c r="X9" i="6"/>
  <c r="AF9" i="6"/>
  <c r="S9" i="6"/>
  <c r="AI9" i="6"/>
  <c r="K9" i="6"/>
  <c r="D9" i="6"/>
  <c r="T9" i="6"/>
  <c r="AJ9" i="6"/>
  <c r="AA9" i="6"/>
  <c r="L9" i="6"/>
  <c r="C9" i="6"/>
  <c r="AB9" i="6"/>
  <c r="E5" i="6"/>
  <c r="I5" i="6"/>
  <c r="M5" i="6"/>
  <c r="Q5" i="6"/>
  <c r="U5" i="6"/>
  <c r="Y5" i="6"/>
  <c r="AC5" i="6"/>
  <c r="AG5" i="6"/>
  <c r="F5" i="6"/>
  <c r="J5" i="6"/>
  <c r="N5" i="6"/>
  <c r="R5" i="6"/>
  <c r="V5" i="6"/>
  <c r="Z5" i="6"/>
  <c r="AD5" i="6"/>
  <c r="AH5" i="6"/>
  <c r="K5" i="6"/>
  <c r="S5" i="6"/>
  <c r="AA5" i="6"/>
  <c r="AI5" i="6"/>
  <c r="D5" i="6"/>
  <c r="L5" i="6"/>
  <c r="T5" i="6"/>
  <c r="AB5" i="6"/>
  <c r="AJ5" i="6"/>
  <c r="G5" i="6"/>
  <c r="W5" i="6"/>
  <c r="H5" i="6"/>
  <c r="X5" i="6"/>
  <c r="C5" i="6"/>
  <c r="O5" i="6"/>
  <c r="AE5" i="6"/>
  <c r="P5" i="6"/>
  <c r="AF5" i="6"/>
  <c r="F4" i="6"/>
  <c r="J4" i="6"/>
  <c r="N4" i="6"/>
  <c r="R4" i="6"/>
  <c r="V4" i="6"/>
  <c r="Z4" i="6"/>
  <c r="AD4" i="6"/>
  <c r="AH4" i="6"/>
  <c r="G4" i="6"/>
  <c r="K4" i="6"/>
  <c r="O4" i="6"/>
  <c r="S4" i="6"/>
  <c r="W4" i="6"/>
  <c r="AA4" i="6"/>
  <c r="AE4" i="6"/>
  <c r="AI4" i="6"/>
  <c r="D4" i="6"/>
  <c r="L4" i="6"/>
  <c r="T4" i="6"/>
  <c r="AB4" i="6"/>
  <c r="AJ4" i="6"/>
  <c r="E4" i="6"/>
  <c r="M4" i="6"/>
  <c r="U4" i="6"/>
  <c r="AC4" i="6"/>
  <c r="H4" i="6"/>
  <c r="X4" i="6"/>
  <c r="C4" i="6"/>
  <c r="I4" i="6"/>
  <c r="Y4" i="6"/>
  <c r="P4" i="6"/>
  <c r="AF4" i="6"/>
  <c r="Q4" i="6"/>
  <c r="AG4" i="6"/>
  <c r="D2" i="6"/>
  <c r="H2" i="6"/>
  <c r="L2" i="6"/>
  <c r="P2" i="6"/>
  <c r="T2" i="6"/>
  <c r="X2" i="6"/>
  <c r="AB2" i="6"/>
  <c r="AF2" i="6"/>
  <c r="AJ2" i="6"/>
  <c r="E2" i="6"/>
  <c r="I2" i="6"/>
  <c r="M2" i="6"/>
  <c r="Q2" i="6"/>
  <c r="U2" i="6"/>
  <c r="Y2" i="6"/>
  <c r="AC2" i="6"/>
  <c r="AG2" i="6"/>
  <c r="F2" i="6"/>
  <c r="N2" i="6"/>
  <c r="V2" i="6"/>
  <c r="AD2" i="6"/>
  <c r="G2" i="6"/>
  <c r="O2" i="6"/>
  <c r="W2" i="6"/>
  <c r="AE2" i="6"/>
  <c r="J2" i="6"/>
  <c r="Z2" i="6"/>
  <c r="AH2" i="6"/>
  <c r="K2" i="6"/>
  <c r="AA2" i="6"/>
  <c r="C2" i="6"/>
  <c r="R2" i="6"/>
  <c r="S2" i="6"/>
  <c r="AI2" i="6"/>
  <c r="D10" i="6"/>
  <c r="H10" i="6"/>
  <c r="L10" i="6"/>
  <c r="P10" i="6"/>
  <c r="T10" i="6"/>
  <c r="X10" i="6"/>
  <c r="AB10" i="6"/>
  <c r="AF10" i="6"/>
  <c r="AJ10" i="6"/>
  <c r="E10" i="6"/>
  <c r="I10" i="6"/>
  <c r="M10" i="6"/>
  <c r="Q10" i="6"/>
  <c r="U10" i="6"/>
  <c r="Y10" i="6"/>
  <c r="AC10" i="6"/>
  <c r="AG10" i="6"/>
  <c r="F10" i="6"/>
  <c r="N10" i="6"/>
  <c r="V10" i="6"/>
  <c r="AD10" i="6"/>
  <c r="C10" i="6"/>
  <c r="G10" i="6"/>
  <c r="O10" i="6"/>
  <c r="W10" i="6"/>
  <c r="AE10" i="6"/>
  <c r="R10" i="6"/>
  <c r="AH10" i="6"/>
  <c r="S10" i="6"/>
  <c r="AI10" i="6"/>
  <c r="J10" i="6"/>
  <c r="Z10" i="6"/>
  <c r="AA10" i="6"/>
  <c r="K10" i="6"/>
  <c r="G11" i="6"/>
  <c r="K11" i="6"/>
  <c r="O11" i="6"/>
  <c r="S11" i="6"/>
  <c r="W11" i="6"/>
  <c r="AA11" i="6"/>
  <c r="AE11" i="6"/>
  <c r="AI11" i="6"/>
  <c r="D11" i="6"/>
  <c r="H11" i="6"/>
  <c r="L11" i="6"/>
  <c r="P11" i="6"/>
  <c r="T11" i="6"/>
  <c r="X11" i="6"/>
  <c r="AB11" i="6"/>
  <c r="AF11" i="6"/>
  <c r="AJ11" i="6"/>
  <c r="E11" i="6"/>
  <c r="M11" i="6"/>
  <c r="U11" i="6"/>
  <c r="AC11" i="6"/>
  <c r="F11" i="6"/>
  <c r="N11" i="6"/>
  <c r="V11" i="6"/>
  <c r="AD11" i="6"/>
  <c r="C11" i="6"/>
  <c r="Q11" i="6"/>
  <c r="AG11" i="6"/>
  <c r="I11" i="6"/>
  <c r="R11" i="6"/>
  <c r="AH11" i="6"/>
  <c r="J11" i="6"/>
  <c r="Y11" i="6"/>
  <c r="Z11" i="6"/>
  <c r="G3" i="6"/>
  <c r="K3" i="6"/>
  <c r="O3" i="6"/>
  <c r="S3" i="6"/>
  <c r="W3" i="6"/>
  <c r="AA3" i="6"/>
  <c r="AE3" i="6"/>
  <c r="AI3" i="6"/>
  <c r="D3" i="6"/>
  <c r="H3" i="6"/>
  <c r="L3" i="6"/>
  <c r="P3" i="6"/>
  <c r="T3" i="6"/>
  <c r="X3" i="6"/>
  <c r="AB3" i="6"/>
  <c r="AF3" i="6"/>
  <c r="AJ3" i="6"/>
  <c r="E3" i="6"/>
  <c r="M3" i="6"/>
  <c r="U3" i="6"/>
  <c r="AC3" i="6"/>
  <c r="F3" i="6"/>
  <c r="N3" i="6"/>
  <c r="V3" i="6"/>
  <c r="AD3" i="6"/>
  <c r="C3" i="6"/>
  <c r="I3" i="6"/>
  <c r="Y3" i="6"/>
  <c r="J3" i="6"/>
  <c r="Z3" i="6"/>
  <c r="Q3" i="6"/>
  <c r="AG3" i="6"/>
  <c r="AH3" i="6"/>
  <c r="R3" i="6"/>
  <c r="F12" i="6"/>
  <c r="J12" i="6"/>
  <c r="G12" i="6"/>
  <c r="K12" i="6"/>
  <c r="D12" i="6"/>
  <c r="L12" i="6"/>
  <c r="P12" i="6"/>
  <c r="T12" i="6"/>
  <c r="X12" i="6"/>
  <c r="AB12" i="6"/>
  <c r="AF12" i="6"/>
  <c r="AJ12" i="6"/>
  <c r="E12" i="6"/>
  <c r="M12" i="6"/>
  <c r="Q12" i="6"/>
  <c r="U12" i="6"/>
  <c r="Y12" i="6"/>
  <c r="AC12" i="6"/>
  <c r="AG12" i="6"/>
  <c r="N12" i="6"/>
  <c r="V12" i="6"/>
  <c r="AD12" i="6"/>
  <c r="C12" i="6"/>
  <c r="O12" i="6"/>
  <c r="W12" i="6"/>
  <c r="AE12" i="6"/>
  <c r="H12" i="6"/>
  <c r="Z12" i="6"/>
  <c r="R12" i="6"/>
  <c r="S12" i="6"/>
  <c r="I12" i="6"/>
  <c r="AA12" i="6"/>
  <c r="AH12" i="6"/>
  <c r="AI12" i="6"/>
</calcChain>
</file>

<file path=xl/sharedStrings.xml><?xml version="1.0" encoding="utf-8"?>
<sst xmlns="http://schemas.openxmlformats.org/spreadsheetml/2006/main" count="1416" uniqueCount="102">
  <si>
    <t>Source:</t>
  </si>
  <si>
    <t>Energy Information Administration</t>
  </si>
  <si>
    <t>Electric Power Annual 2014</t>
  </si>
  <si>
    <t>http://www.eia.gov/electricity/annual/</t>
  </si>
  <si>
    <t>Tables 4.8.A and 4.8.B</t>
  </si>
  <si>
    <t/>
  </si>
  <si>
    <t>Coal</t>
  </si>
  <si>
    <t>Natural Gas</t>
  </si>
  <si>
    <t>Petroleum</t>
  </si>
  <si>
    <t>Period</t>
  </si>
  <si>
    <t xml:space="preserve">
</t>
  </si>
  <si>
    <t>Natural Gas Fired Combined Cycle</t>
  </si>
  <si>
    <t>Natural Gas Fired Combustion Turbine</t>
  </si>
  <si>
    <t>Steam Turbine</t>
  </si>
  <si>
    <t>Internal Combustion Engine</t>
  </si>
  <si>
    <t xml:space="preserve">
Petroleum Liquids Fired Combustion Turbine</t>
  </si>
  <si>
    <t>Annual Factors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</si>
  <si>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</si>
  <si>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</si>
  <si>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</si>
  <si>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</si>
  <si>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</si>
  <si>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</si>
  <si>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</si>
  <si>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</si>
  <si>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October</t>
  </si>
  <si>
    <t>November</t>
  </si>
  <si>
    <t>December</t>
  </si>
  <si>
    <t>Nuclear</t>
  </si>
  <si>
    <t>Conventional Hydropower</t>
  </si>
  <si>
    <t>Wind</t>
  </si>
  <si>
    <t>Solar Photovoltaic</t>
  </si>
  <si>
    <t>Solar Thermal</t>
  </si>
  <si>
    <t>Landfill Gas and Muncipal Solid Waste</t>
  </si>
  <si>
    <t>Other Biomass Including Wood</t>
  </si>
  <si>
    <t>Geothermal</t>
  </si>
  <si>
    <t>NA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</si>
  <si>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</si>
  <si>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</si>
  <si>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</si>
  <si>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</si>
  <si>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</si>
  <si>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</si>
  <si>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</si>
  <si>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</si>
  <si>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</si>
  <si>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Lazard</t>
  </si>
  <si>
    <t>Lazard's Levelized Cost of Energy Analysis - Version 9.0</t>
  </si>
  <si>
    <t>https://www.lazard.com/media/2390/lazards-levelized-cost-of-energy-analysis-90.pdf</t>
  </si>
  <si>
    <t xml:space="preserve">p.16-18 "Levelized Cost of Energy - Key Assumptions </t>
  </si>
  <si>
    <t>Notes</t>
  </si>
  <si>
    <t>target capacity factor of new units relative to the observed capacity factor of existing units.</t>
  </si>
  <si>
    <t>This is meant to account for improvements in efficiency (e.g. heat rate) that are likely to make the unit</t>
  </si>
  <si>
    <t>more cost-effective to run, and therefore likely to increase the amount it is dispatched.</t>
  </si>
  <si>
    <t>These types of plants tend to be limited by resources rather than dispatch cost.</t>
  </si>
  <si>
    <t xml:space="preserve">For nuclear, we assume that new plants will operate at the same level of efficiency as existing plants, </t>
  </si>
  <si>
    <t>as the primary cause for the difference between 100% and the observed capacity factor is due to maintenance</t>
  </si>
  <si>
    <t>and outages rather than dispatch costs.</t>
  </si>
  <si>
    <t>Newly Built Target Electricity Capacity Factors (wind, solar PV, solar thermal)</t>
  </si>
  <si>
    <t>BAU Expected Capacity Factors</t>
  </si>
  <si>
    <t>BIT</t>
  </si>
  <si>
    <t>SUB</t>
  </si>
  <si>
    <t>LIG</t>
  </si>
  <si>
    <t>WC</t>
  </si>
  <si>
    <t>SC</t>
  </si>
  <si>
    <t>Lignite?</t>
  </si>
  <si>
    <t>Table 6.7.A. Capacity Factors for Utility Scale Generators Primarily Using Fossil Fuels, January 2013-February 2017</t>
  </si>
  <si>
    <t>Year 2015</t>
  </si>
  <si>
    <t>Sept</t>
  </si>
  <si>
    <t>Year 2016</t>
  </si>
  <si>
    <t>Year 2017</t>
  </si>
  <si>
    <t xml:space="preserve">Values for 2015 and prior years are final. Values for 2016 and 2017 are preliminary.  NA = Not Available
Sources: U.S. Energy Information Administration, Form EIA-923, Power Plant Operations Report; U.S. Energy Information Administration, Form EIA-860, 'Annual Electric Generator Report' and Form EIA-860M, 'Monthly Update to the Annual Electric Generator Report.'
</t>
  </si>
  <si>
    <t>Table 6.7.B. Capacity Factors for Utility Scale Generators Not Primarily Using Fossil Fuels, January 2013-February 2017</t>
  </si>
  <si>
    <t xml:space="preserve">Values for 2015 and prior years are final. Values for 2016 and 2017 are preliminary.  NA = Not Available
Notes: Solar Thermal Capacity Factors include generation from plants using concentrated solar power energy storage.
Sources: U.S. Energy Information Administration, Form EIA-923, Power Plant Operations Report; U.S. Energy Information Administration, Form EIA-860, 'Annual Electric Generator Report' and Form EIA-860M, 'Monthly Update to the Annual Electric Generator Report.'
</t>
  </si>
  <si>
    <t>Plant Code</t>
  </si>
  <si>
    <t>Include?</t>
  </si>
  <si>
    <t>Energy Source 1</t>
  </si>
  <si>
    <t>Sum of Nameplate Capacity (MW)</t>
  </si>
  <si>
    <t>Sum of Summer Capacity (MW)</t>
  </si>
  <si>
    <t>Plant Id</t>
  </si>
  <si>
    <t>Reported
Fuel Type Code</t>
  </si>
  <si>
    <t>AER
Fuel Type Code</t>
  </si>
  <si>
    <t>Net Generation
(Megawatthours)</t>
  </si>
  <si>
    <t>YEAR</t>
  </si>
  <si>
    <t>COL</t>
  </si>
  <si>
    <t>ANT</t>
  </si>
  <si>
    <t>Plant Generation (MWh)</t>
  </si>
  <si>
    <t>lignite</t>
  </si>
  <si>
    <t>offshore wind</t>
  </si>
  <si>
    <t>onshore wind</t>
  </si>
  <si>
    <t>hard coal</t>
  </si>
  <si>
    <t>EIA Form 860</t>
  </si>
  <si>
    <t>EIA Form 923</t>
  </si>
  <si>
    <t>Existing Capacity Factors, Except for Coal (and capacity factor for newly built Nuclear)</t>
  </si>
  <si>
    <t>Existing Capacity Factor for Hard Coal and Lignite</t>
  </si>
  <si>
    <t>Forms 860 and 923</t>
  </si>
  <si>
    <t>https://www.eia.gov/electricity/data/eia860/xls/eia8602015.zip &amp; https://www.eia.gov/electricity/data/eia923/xls/f923_2016.zip</t>
  </si>
  <si>
    <t>Form 860: 3_1_Generator_Y2015 (Operable tab) and Form 923: EIA923_Schedules_2_3_4_5_M_12_2016, (Page 1 Generator and Fuel Data tab)</t>
  </si>
  <si>
    <t xml:space="preserve">For all sources other than nuclear, onshore/offshore wind, solar PV, we assume a 10% improvement in the </t>
  </si>
  <si>
    <t>For onshore/offshore wind, solar PV, and solar thermal we take an average of Lazard's projected capacity factors for new units.</t>
  </si>
  <si>
    <t>For coal we use data from Form 860 and Form 923 to develop separate capacity factors for lignite and</t>
  </si>
  <si>
    <t>non-lignite coal plants.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</si>
</sst>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.0%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Tahoma"/>
      <family val="2"/>
    </font>
    <font>
      <sz val="11"/>
      <color theme="1"/>
      <name val="Calibri"/>
      <family val="2"/>
      <scheme val="minor"/>
    </font>
    <font>
      <b/>
      <sz val="8.5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FEAF7"/>
        <bgColor indexed="64"/>
      </patternFill>
    </fill>
    <fill>
      <patternFill patternType="solid">
        <fgColor rgb="FFEBF2F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9" fillId="0" borderId="0"/>
  </cellStyleXfs>
  <cellXfs count="3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4" borderId="0" xfId="0" applyNumberFormat="1" applyFont="1" applyFill="1" applyBorder="1" applyAlignment="1" applyProtection="1"/>
    <xf numFmtId="0" fontId="4" fillId="5" borderId="1" xfId="0" applyNumberFormat="1" applyFont="1" applyFill="1" applyBorder="1" applyAlignment="1" applyProtection="1">
      <alignment horizontal="center" wrapText="1"/>
    </xf>
    <xf numFmtId="164" fontId="4" fillId="5" borderId="1" xfId="0" applyNumberFormat="1" applyFont="1" applyFill="1" applyBorder="1" applyAlignment="1" applyProtection="1">
      <alignment horizontal="right" wrapText="1"/>
    </xf>
    <xf numFmtId="0" fontId="5" fillId="0" borderId="1" xfId="0" applyNumberFormat="1" applyFont="1" applyFill="1" applyBorder="1" applyAlignment="1" applyProtection="1">
      <alignment horizontal="right" wrapText="1"/>
    </xf>
    <xf numFmtId="164" fontId="5" fillId="0" borderId="1" xfId="0" applyNumberFormat="1" applyFont="1" applyFill="1" applyBorder="1" applyAlignment="1" applyProtection="1">
      <alignment horizontal="right" wrapText="1"/>
    </xf>
    <xf numFmtId="0" fontId="0" fillId="0" borderId="0" xfId="0" applyAlignment="1">
      <alignment wrapText="1"/>
    </xf>
    <xf numFmtId="165" fontId="0" fillId="0" borderId="0" xfId="0" applyNumberFormat="1"/>
    <xf numFmtId="0" fontId="2" fillId="0" borderId="0" xfId="1" applyAlignment="1">
      <alignment wrapText="1"/>
    </xf>
    <xf numFmtId="1" fontId="8" fillId="7" borderId="1" xfId="2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5" fillId="0" borderId="1" xfId="0" applyNumberFormat="1" applyFont="1" applyFill="1" applyBorder="1" applyAlignment="1" applyProtection="1">
      <alignment horizontal="left" wrapText="1"/>
    </xf>
    <xf numFmtId="1" fontId="0" fillId="0" borderId="0" xfId="0" applyNumberFormat="1"/>
    <xf numFmtId="1" fontId="8" fillId="9" borderId="1" xfId="2" applyNumberFormat="1" applyFont="1" applyFill="1" applyBorder="1" applyAlignment="1">
      <alignment horizontal="center" vertical="center" wrapText="1"/>
    </xf>
    <xf numFmtId="1" fontId="8" fillId="10" borderId="1" xfId="2" applyNumberFormat="1" applyFont="1" applyFill="1" applyBorder="1" applyAlignment="1">
      <alignment horizontal="center" vertical="center" wrapText="1"/>
    </xf>
    <xf numFmtId="3" fontId="4" fillId="5" borderId="1" xfId="0" applyNumberFormat="1" applyFont="1" applyFill="1" applyBorder="1" applyAlignment="1" applyProtection="1">
      <alignment horizontal="center" wrapText="1"/>
    </xf>
    <xf numFmtId="3" fontId="5" fillId="0" borderId="1" xfId="0" applyNumberFormat="1" applyFont="1" applyFill="1" applyBorder="1" applyAlignment="1" applyProtection="1">
      <alignment horizontal="right" wrapText="1"/>
    </xf>
    <xf numFmtId="1" fontId="8" fillId="8" borderId="1" xfId="2" applyNumberFormat="1" applyFont="1" applyFill="1" applyBorder="1" applyAlignment="1">
      <alignment horizontal="center" vertical="center" wrapText="1"/>
    </xf>
    <xf numFmtId="0" fontId="0" fillId="11" borderId="0" xfId="0" applyFill="1"/>
    <xf numFmtId="0" fontId="5" fillId="6" borderId="0" xfId="0" applyNumberFormat="1" applyFont="1" applyFill="1" applyBorder="1" applyAlignment="1" applyProtection="1">
      <alignment horizontal="left" wrapText="1"/>
    </xf>
    <xf numFmtId="0" fontId="6" fillId="3" borderId="0" xfId="0" applyNumberFormat="1" applyFont="1" applyFill="1" applyBorder="1" applyAlignment="1" applyProtection="1">
      <alignment horizontal="left" wrapText="1"/>
    </xf>
    <xf numFmtId="0" fontId="3" fillId="3" borderId="0" xfId="0" applyNumberFormat="1" applyFont="1" applyFill="1" applyBorder="1" applyAlignment="1" applyProtection="1">
      <alignment horizontal="left" wrapText="1"/>
    </xf>
    <xf numFmtId="0" fontId="4" fillId="5" borderId="2" xfId="0" applyNumberFormat="1" applyFont="1" applyFill="1" applyBorder="1" applyAlignment="1" applyProtection="1">
      <alignment horizontal="center" wrapText="1"/>
    </xf>
    <xf numFmtId="0" fontId="4" fillId="5" borderId="3" xfId="0" applyNumberFormat="1" applyFont="1" applyFill="1" applyBorder="1" applyAlignment="1" applyProtection="1">
      <alignment horizontal="center" wrapText="1"/>
    </xf>
    <xf numFmtId="0" fontId="4" fillId="5" borderId="4" xfId="0" applyNumberFormat="1" applyFont="1" applyFill="1" applyBorder="1" applyAlignment="1" applyProtection="1">
      <alignment horizontal="center" wrapText="1"/>
    </xf>
    <xf numFmtId="0" fontId="1" fillId="2" borderId="5" xfId="0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lazard.com/media/2390/lazards-levelized-cost-of-energy-analysis-90.pdf" TargetMode="External"/><Relationship Id="rId1" Type="http://schemas.openxmlformats.org/officeDocument/2006/relationships/hyperlink" Target="http://www.eia.gov/electricity/annu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/>
  </sheetViews>
  <sheetFormatPr defaultRowHeight="15" x14ac:dyDescent="0.25"/>
  <cols>
    <col min="2" max="2" width="82.28515625" bestFit="1" customWidth="1"/>
  </cols>
  <sheetData>
    <row r="1" spans="1:2" x14ac:dyDescent="0.25">
      <c r="A1" s="1" t="s">
        <v>59</v>
      </c>
    </row>
    <row r="3" spans="1:2" x14ac:dyDescent="0.25">
      <c r="A3" s="1" t="s">
        <v>0</v>
      </c>
      <c r="B3" s="2" t="s">
        <v>93</v>
      </c>
    </row>
    <row r="4" spans="1:2" x14ac:dyDescent="0.25">
      <c r="B4" t="s">
        <v>1</v>
      </c>
    </row>
    <row r="5" spans="1:2" x14ac:dyDescent="0.25">
      <c r="B5" s="3">
        <v>2016</v>
      </c>
    </row>
    <row r="6" spans="1:2" x14ac:dyDescent="0.25">
      <c r="B6" t="s">
        <v>2</v>
      </c>
    </row>
    <row r="7" spans="1:2" x14ac:dyDescent="0.25">
      <c r="B7" s="4" t="s">
        <v>3</v>
      </c>
    </row>
    <row r="8" spans="1:2" x14ac:dyDescent="0.25">
      <c r="B8" t="s">
        <v>4</v>
      </c>
    </row>
    <row r="10" spans="1:2" x14ac:dyDescent="0.25">
      <c r="B10" s="2" t="s">
        <v>94</v>
      </c>
    </row>
    <row r="11" spans="1:2" x14ac:dyDescent="0.25">
      <c r="B11" t="s">
        <v>1</v>
      </c>
    </row>
    <row r="12" spans="1:2" x14ac:dyDescent="0.25">
      <c r="B12" s="3">
        <v>2016</v>
      </c>
    </row>
    <row r="13" spans="1:2" x14ac:dyDescent="0.25">
      <c r="B13" t="s">
        <v>95</v>
      </c>
    </row>
    <row r="14" spans="1:2" x14ac:dyDescent="0.25">
      <c r="B14" t="s">
        <v>96</v>
      </c>
    </row>
    <row r="15" spans="1:2" x14ac:dyDescent="0.25">
      <c r="B15" t="s">
        <v>97</v>
      </c>
    </row>
    <row r="17" spans="1:2" x14ac:dyDescent="0.25">
      <c r="B17" s="2" t="s">
        <v>58</v>
      </c>
    </row>
    <row r="18" spans="1:2" x14ac:dyDescent="0.25">
      <c r="B18" t="s">
        <v>46</v>
      </c>
    </row>
    <row r="19" spans="1:2" x14ac:dyDescent="0.25">
      <c r="B19" s="3">
        <v>2015</v>
      </c>
    </row>
    <row r="20" spans="1:2" x14ac:dyDescent="0.25">
      <c r="B20" t="s">
        <v>47</v>
      </c>
    </row>
    <row r="21" spans="1:2" x14ac:dyDescent="0.25">
      <c r="B21" s="12" t="s">
        <v>48</v>
      </c>
    </row>
    <row r="22" spans="1:2" x14ac:dyDescent="0.25">
      <c r="B22" t="s">
        <v>49</v>
      </c>
    </row>
    <row r="24" spans="1:2" x14ac:dyDescent="0.25">
      <c r="A24" s="1" t="s">
        <v>50</v>
      </c>
    </row>
    <row r="25" spans="1:2" x14ac:dyDescent="0.25">
      <c r="A25" t="s">
        <v>98</v>
      </c>
    </row>
    <row r="26" spans="1:2" x14ac:dyDescent="0.25">
      <c r="A26" t="s">
        <v>51</v>
      </c>
    </row>
    <row r="27" spans="1:2" x14ac:dyDescent="0.25">
      <c r="A27" t="s">
        <v>52</v>
      </c>
    </row>
    <row r="28" spans="1:2" x14ac:dyDescent="0.25">
      <c r="A28" t="s">
        <v>53</v>
      </c>
    </row>
    <row r="30" spans="1:2" x14ac:dyDescent="0.25">
      <c r="A30" t="s">
        <v>99</v>
      </c>
    </row>
    <row r="31" spans="1:2" x14ac:dyDescent="0.25">
      <c r="A31" t="s">
        <v>54</v>
      </c>
    </row>
    <row r="33" spans="1:1" x14ac:dyDescent="0.25">
      <c r="A33" t="s">
        <v>55</v>
      </c>
    </row>
    <row r="34" spans="1:1" x14ac:dyDescent="0.25">
      <c r="A34" t="s">
        <v>56</v>
      </c>
    </row>
    <row r="35" spans="1:1" x14ac:dyDescent="0.25">
      <c r="A35" t="s">
        <v>57</v>
      </c>
    </row>
    <row r="37" spans="1:1" x14ac:dyDescent="0.25">
      <c r="A37" t="s">
        <v>100</v>
      </c>
    </row>
    <row r="38" spans="1:1" x14ac:dyDescent="0.25">
      <c r="A38" t="s">
        <v>101</v>
      </c>
    </row>
  </sheetData>
  <hyperlinks>
    <hyperlink ref="B7" r:id="rId1"/>
    <hyperlink ref="B21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D13" sqref="D13"/>
    </sheetView>
  </sheetViews>
  <sheetFormatPr defaultColWidth="9.140625" defaultRowHeight="15" x14ac:dyDescent="0.25"/>
  <cols>
    <col min="1" max="9" width="17.140625" style="5" bestFit="1" customWidth="1"/>
    <col min="10" max="16384" width="9.140625" style="5"/>
  </cols>
  <sheetData>
    <row r="1" spans="1:9" ht="15.75" customHeight="1" x14ac:dyDescent="0.25">
      <c r="A1" s="25" t="s">
        <v>66</v>
      </c>
      <c r="B1" s="25"/>
      <c r="C1" s="25"/>
      <c r="D1" s="25"/>
      <c r="E1" s="25"/>
      <c r="F1" s="25"/>
      <c r="G1" s="25"/>
      <c r="H1" s="25"/>
      <c r="I1" s="25"/>
    </row>
    <row r="2" spans="1:9" x14ac:dyDescent="0.25">
      <c r="A2" s="6" t="s">
        <v>5</v>
      </c>
      <c r="B2" s="6" t="s">
        <v>6</v>
      </c>
      <c r="C2" s="26" t="s">
        <v>7</v>
      </c>
      <c r="D2" s="27"/>
      <c r="E2" s="27"/>
      <c r="F2" s="28"/>
      <c r="G2" s="26" t="s">
        <v>8</v>
      </c>
      <c r="H2" s="27"/>
      <c r="I2" s="28"/>
    </row>
    <row r="3" spans="1:9" ht="64.5" x14ac:dyDescent="0.25">
      <c r="A3" s="6" t="s">
        <v>9</v>
      </c>
      <c r="B3" s="7" t="s">
        <v>10</v>
      </c>
      <c r="C3" s="7" t="s">
        <v>11</v>
      </c>
      <c r="D3" s="7" t="s">
        <v>12</v>
      </c>
      <c r="E3" s="7" t="s">
        <v>13</v>
      </c>
      <c r="F3" s="7" t="s">
        <v>14</v>
      </c>
      <c r="G3" s="7" t="s">
        <v>13</v>
      </c>
      <c r="H3" s="7" t="s">
        <v>15</v>
      </c>
      <c r="I3" s="7" t="s">
        <v>14</v>
      </c>
    </row>
    <row r="4" spans="1:9" x14ac:dyDescent="0.25">
      <c r="A4" s="23" t="s">
        <v>16</v>
      </c>
      <c r="B4" s="23"/>
      <c r="C4" s="23"/>
      <c r="D4" s="23"/>
      <c r="E4" s="23"/>
      <c r="F4" s="23"/>
      <c r="G4" s="23"/>
      <c r="H4" s="23"/>
      <c r="I4" s="23"/>
    </row>
    <row r="5" spans="1:9" x14ac:dyDescent="0.25">
      <c r="A5" s="8">
        <v>2013</v>
      </c>
      <c r="B5" s="9">
        <v>0.59699999999999998</v>
      </c>
      <c r="C5" s="9">
        <v>0.48199999999999998</v>
      </c>
      <c r="D5" s="9">
        <v>4.9000000000000002E-2</v>
      </c>
      <c r="E5" s="9">
        <v>0.106</v>
      </c>
      <c r="F5" s="9">
        <v>6.0999999999999999E-2</v>
      </c>
      <c r="G5" s="9">
        <v>0.121</v>
      </c>
      <c r="H5" s="9">
        <v>8.0000000000000002E-3</v>
      </c>
      <c r="I5" s="9">
        <v>2.1999999999999999E-2</v>
      </c>
    </row>
    <row r="6" spans="1:9" x14ac:dyDescent="0.25">
      <c r="A6" s="8">
        <v>2014</v>
      </c>
      <c r="B6" s="9">
        <v>0.61</v>
      </c>
      <c r="C6" s="9">
        <v>0.48299999999999998</v>
      </c>
      <c r="D6" s="9">
        <v>5.1999999999999998E-2</v>
      </c>
      <c r="E6" s="9">
        <v>0.104</v>
      </c>
      <c r="F6" s="9">
        <v>8.5000000000000006E-2</v>
      </c>
      <c r="G6" s="9">
        <v>0.125</v>
      </c>
      <c r="H6" s="9">
        <v>1.0999999999999999E-2</v>
      </c>
      <c r="I6" s="9">
        <v>1.4E-2</v>
      </c>
    </row>
    <row r="7" spans="1:9" x14ac:dyDescent="0.25">
      <c r="A7" s="8">
        <v>2015</v>
      </c>
      <c r="B7" s="9">
        <v>0.54700000000000004</v>
      </c>
      <c r="C7" s="9">
        <v>0.55900000000000005</v>
      </c>
      <c r="D7" s="9">
        <v>6.9000000000000006E-2</v>
      </c>
      <c r="E7" s="9">
        <v>0.115</v>
      </c>
      <c r="F7" s="9">
        <v>8.8999999999999996E-2</v>
      </c>
      <c r="G7" s="9">
        <v>0.13300000000000001</v>
      </c>
      <c r="H7" s="9">
        <v>1.0999999999999999E-2</v>
      </c>
      <c r="I7" s="9">
        <v>2.1999999999999999E-2</v>
      </c>
    </row>
    <row r="8" spans="1:9" x14ac:dyDescent="0.25">
      <c r="A8" s="8">
        <v>2016</v>
      </c>
      <c r="B8" s="9">
        <v>0.52700000000000002</v>
      </c>
      <c r="C8" s="9">
        <v>0.56000000000000005</v>
      </c>
      <c r="D8" s="9">
        <v>8.3000000000000004E-2</v>
      </c>
      <c r="E8" s="9">
        <v>0.122</v>
      </c>
      <c r="F8" s="9" t="s">
        <v>36</v>
      </c>
      <c r="G8" s="9">
        <v>0.108</v>
      </c>
      <c r="H8" s="9">
        <v>1.2999999999999999E-2</v>
      </c>
      <c r="I8" s="9" t="s">
        <v>36</v>
      </c>
    </row>
    <row r="9" spans="1:9" x14ac:dyDescent="0.25">
      <c r="A9" s="23" t="s">
        <v>67</v>
      </c>
      <c r="B9" s="23"/>
      <c r="C9" s="23"/>
      <c r="D9" s="23"/>
      <c r="E9" s="23"/>
      <c r="F9" s="23"/>
      <c r="G9" s="23"/>
      <c r="H9" s="23"/>
      <c r="I9" s="23"/>
    </row>
    <row r="10" spans="1:9" x14ac:dyDescent="0.25">
      <c r="A10" s="8" t="s">
        <v>17</v>
      </c>
      <c r="B10" s="9">
        <v>0.61299999999999999</v>
      </c>
      <c r="C10" s="9">
        <v>0.52600000000000002</v>
      </c>
      <c r="D10" s="9">
        <v>4.3999999999999997E-2</v>
      </c>
      <c r="E10" s="9">
        <v>7.5999999999999998E-2</v>
      </c>
      <c r="F10" s="9">
        <v>5.1999999999999998E-2</v>
      </c>
      <c r="G10" s="9">
        <v>0.124</v>
      </c>
      <c r="H10" s="9">
        <v>6.0000000000000001E-3</v>
      </c>
      <c r="I10" s="9">
        <v>2.5000000000000001E-2</v>
      </c>
    </row>
    <row r="11" spans="1:9" x14ac:dyDescent="0.25">
      <c r="A11" s="8" t="s">
        <v>18</v>
      </c>
      <c r="B11" s="9">
        <v>0.64900000000000002</v>
      </c>
      <c r="C11" s="9">
        <v>0.52200000000000002</v>
      </c>
      <c r="D11" s="9">
        <v>6.2E-2</v>
      </c>
      <c r="E11" s="9">
        <v>9.9000000000000005E-2</v>
      </c>
      <c r="F11" s="9">
        <v>5.7000000000000002E-2</v>
      </c>
      <c r="G11" s="9">
        <v>0.22800000000000001</v>
      </c>
      <c r="H11" s="9">
        <v>1.9E-2</v>
      </c>
      <c r="I11" s="9">
        <v>3.1E-2</v>
      </c>
    </row>
    <row r="12" spans="1:9" x14ac:dyDescent="0.25">
      <c r="A12" s="8" t="s">
        <v>19</v>
      </c>
      <c r="B12" s="9">
        <v>0.503</v>
      </c>
      <c r="C12" s="9">
        <v>0.50700000000000001</v>
      </c>
      <c r="D12" s="9">
        <v>5.1999999999999998E-2</v>
      </c>
      <c r="E12" s="9">
        <v>8.3000000000000004E-2</v>
      </c>
      <c r="F12" s="9">
        <v>8.5000000000000006E-2</v>
      </c>
      <c r="G12" s="9">
        <v>7.9000000000000001E-2</v>
      </c>
      <c r="H12" s="9">
        <v>6.0000000000000001E-3</v>
      </c>
      <c r="I12" s="9">
        <v>1.9E-2</v>
      </c>
    </row>
    <row r="13" spans="1:9" x14ac:dyDescent="0.25">
      <c r="A13" s="8" t="s">
        <v>20</v>
      </c>
      <c r="B13" s="9">
        <v>0.433</v>
      </c>
      <c r="C13" s="9">
        <v>0.47899999999999998</v>
      </c>
      <c r="D13" s="9">
        <v>5.7000000000000002E-2</v>
      </c>
      <c r="E13" s="9">
        <v>9.4E-2</v>
      </c>
      <c r="F13" s="9">
        <v>6.6000000000000003E-2</v>
      </c>
      <c r="G13" s="9">
        <v>0.12</v>
      </c>
      <c r="H13" s="9">
        <v>8.9999999999999993E-3</v>
      </c>
      <c r="I13" s="9">
        <v>2.1999999999999999E-2</v>
      </c>
    </row>
    <row r="14" spans="1:9" x14ac:dyDescent="0.25">
      <c r="A14" s="8" t="s">
        <v>21</v>
      </c>
      <c r="B14" s="9">
        <v>0.498</v>
      </c>
      <c r="C14" s="9">
        <v>0.502</v>
      </c>
      <c r="D14" s="9">
        <v>6.7000000000000004E-2</v>
      </c>
      <c r="E14" s="9">
        <v>9.2999999999999999E-2</v>
      </c>
      <c r="F14" s="9">
        <v>8.6999999999999994E-2</v>
      </c>
      <c r="G14" s="9">
        <v>0.126</v>
      </c>
      <c r="H14" s="9">
        <v>1.0999999999999999E-2</v>
      </c>
      <c r="I14" s="9">
        <v>0.02</v>
      </c>
    </row>
    <row r="15" spans="1:9" x14ac:dyDescent="0.25">
      <c r="A15" s="8" t="s">
        <v>22</v>
      </c>
      <c r="B15" s="9">
        <v>0.626</v>
      </c>
      <c r="C15" s="9">
        <v>0.61499999999999999</v>
      </c>
      <c r="D15" s="9">
        <v>8.3000000000000004E-2</v>
      </c>
      <c r="E15" s="9">
        <v>0.13700000000000001</v>
      </c>
      <c r="F15" s="9">
        <v>0.112</v>
      </c>
      <c r="G15" s="9">
        <v>0.12</v>
      </c>
      <c r="H15" s="9">
        <v>0.01</v>
      </c>
      <c r="I15" s="9">
        <v>0.02</v>
      </c>
    </row>
    <row r="16" spans="1:9" x14ac:dyDescent="0.25">
      <c r="A16" s="8" t="s">
        <v>23</v>
      </c>
      <c r="B16" s="9">
        <v>0.66800000000000004</v>
      </c>
      <c r="C16" s="9">
        <v>0.67200000000000004</v>
      </c>
      <c r="D16" s="9">
        <v>0.107</v>
      </c>
      <c r="E16" s="9">
        <v>0.19400000000000001</v>
      </c>
      <c r="F16" s="9">
        <v>0.123</v>
      </c>
      <c r="G16" s="9">
        <v>0.155</v>
      </c>
      <c r="H16" s="9">
        <v>1.2999999999999999E-2</v>
      </c>
      <c r="I16" s="9">
        <v>2.4E-2</v>
      </c>
    </row>
    <row r="17" spans="1:9" x14ac:dyDescent="0.25">
      <c r="A17" s="8" t="s">
        <v>24</v>
      </c>
      <c r="B17" s="9">
        <v>0.64900000000000002</v>
      </c>
      <c r="C17" s="9">
        <v>0.66900000000000004</v>
      </c>
      <c r="D17" s="9">
        <v>8.8999999999999996E-2</v>
      </c>
      <c r="E17" s="9">
        <v>0.19</v>
      </c>
      <c r="F17" s="9">
        <v>0.123</v>
      </c>
      <c r="G17" s="9">
        <v>0.14799999999999999</v>
      </c>
      <c r="H17" s="9">
        <v>1.2E-2</v>
      </c>
      <c r="I17" s="9">
        <v>2.4E-2</v>
      </c>
    </row>
    <row r="18" spans="1:9" x14ac:dyDescent="0.25">
      <c r="A18" s="8" t="s">
        <v>68</v>
      </c>
      <c r="B18" s="9">
        <v>0.58699999999999997</v>
      </c>
      <c r="C18" s="9">
        <v>0.61399999999999999</v>
      </c>
      <c r="D18" s="9">
        <v>8.2000000000000003E-2</v>
      </c>
      <c r="E18" s="9">
        <v>0.14199999999999999</v>
      </c>
      <c r="F18" s="9">
        <v>9.8000000000000004E-2</v>
      </c>
      <c r="G18" s="9">
        <v>0.159</v>
      </c>
      <c r="H18" s="9">
        <v>1.2E-2</v>
      </c>
      <c r="I18" s="9">
        <v>2.1000000000000001E-2</v>
      </c>
    </row>
    <row r="19" spans="1:9" x14ac:dyDescent="0.25">
      <c r="A19" s="8" t="s">
        <v>25</v>
      </c>
      <c r="B19" s="9">
        <v>0.47</v>
      </c>
      <c r="C19" s="9">
        <v>0.53600000000000003</v>
      </c>
      <c r="D19" s="9">
        <v>6.7000000000000004E-2</v>
      </c>
      <c r="E19" s="9">
        <v>0.105</v>
      </c>
      <c r="F19" s="9">
        <v>8.1000000000000003E-2</v>
      </c>
      <c r="G19" s="9">
        <v>0.14499999999999999</v>
      </c>
      <c r="H19" s="9">
        <v>0.01</v>
      </c>
      <c r="I19" s="9">
        <v>2.1000000000000001E-2</v>
      </c>
    </row>
    <row r="20" spans="1:9" x14ac:dyDescent="0.25">
      <c r="A20" s="8" t="s">
        <v>26</v>
      </c>
      <c r="B20" s="9">
        <v>0.439</v>
      </c>
      <c r="C20" s="9">
        <v>0.50900000000000001</v>
      </c>
      <c r="D20" s="9">
        <v>7.0000000000000007E-2</v>
      </c>
      <c r="E20" s="9">
        <v>8.4000000000000005E-2</v>
      </c>
      <c r="F20" s="9">
        <v>8.5999999999999993E-2</v>
      </c>
      <c r="G20" s="9">
        <v>0.105</v>
      </c>
      <c r="H20" s="9">
        <v>1.9E-2</v>
      </c>
      <c r="I20" s="9">
        <v>1.7999999999999999E-2</v>
      </c>
    </row>
    <row r="21" spans="1:9" x14ac:dyDescent="0.25">
      <c r="A21" s="8" t="s">
        <v>27</v>
      </c>
      <c r="B21" s="9">
        <v>0.436</v>
      </c>
      <c r="C21" s="9">
        <v>0.54600000000000004</v>
      </c>
      <c r="D21" s="9">
        <v>0.05</v>
      </c>
      <c r="E21" s="9">
        <v>8.5000000000000006E-2</v>
      </c>
      <c r="F21" s="9">
        <v>8.5000000000000006E-2</v>
      </c>
      <c r="G21" s="9">
        <v>9.7000000000000003E-2</v>
      </c>
      <c r="H21" s="9">
        <v>1.0999999999999999E-2</v>
      </c>
      <c r="I21" s="9">
        <v>0.02</v>
      </c>
    </row>
    <row r="22" spans="1:9" x14ac:dyDescent="0.25">
      <c r="A22" s="23" t="s">
        <v>69</v>
      </c>
      <c r="B22" s="23"/>
      <c r="C22" s="23"/>
      <c r="D22" s="23"/>
      <c r="E22" s="23"/>
      <c r="F22" s="23"/>
      <c r="G22" s="23"/>
      <c r="H22" s="23"/>
      <c r="I22" s="23"/>
    </row>
    <row r="23" spans="1:9" x14ac:dyDescent="0.25">
      <c r="A23" s="8" t="s">
        <v>17</v>
      </c>
      <c r="B23" s="9">
        <v>0.55600000000000005</v>
      </c>
      <c r="C23" s="9">
        <v>0.56799999999999995</v>
      </c>
      <c r="D23" s="9">
        <v>4.4999999999999998E-2</v>
      </c>
      <c r="E23" s="9">
        <v>6.3E-2</v>
      </c>
      <c r="F23" s="9" t="s">
        <v>36</v>
      </c>
      <c r="G23" s="9">
        <v>9.4E-2</v>
      </c>
      <c r="H23" s="9">
        <v>5.0000000000000001E-3</v>
      </c>
      <c r="I23" s="9" t="s">
        <v>36</v>
      </c>
    </row>
    <row r="24" spans="1:9" x14ac:dyDescent="0.25">
      <c r="A24" s="8" t="s">
        <v>18</v>
      </c>
      <c r="B24" s="9">
        <v>0.48399999999999999</v>
      </c>
      <c r="C24" s="9">
        <v>0.54100000000000004</v>
      </c>
      <c r="D24" s="9">
        <v>4.4999999999999998E-2</v>
      </c>
      <c r="E24" s="9">
        <v>6.4000000000000001E-2</v>
      </c>
      <c r="F24" s="9" t="s">
        <v>36</v>
      </c>
      <c r="G24" s="9">
        <v>9.9000000000000005E-2</v>
      </c>
      <c r="H24" s="9">
        <v>5.0000000000000001E-3</v>
      </c>
      <c r="I24" s="9" t="s">
        <v>36</v>
      </c>
    </row>
    <row r="25" spans="1:9" x14ac:dyDescent="0.25">
      <c r="A25" s="8" t="s">
        <v>19</v>
      </c>
      <c r="B25" s="9">
        <v>0.35599999999999998</v>
      </c>
      <c r="C25" s="9">
        <v>0.50800000000000001</v>
      </c>
      <c r="D25" s="9">
        <v>7.1999999999999995E-2</v>
      </c>
      <c r="E25" s="9">
        <v>9.9000000000000005E-2</v>
      </c>
      <c r="F25" s="9" t="s">
        <v>36</v>
      </c>
      <c r="G25" s="9">
        <v>8.3000000000000004E-2</v>
      </c>
      <c r="H25" s="9">
        <v>1.2999999999999999E-2</v>
      </c>
      <c r="I25" s="9" t="s">
        <v>36</v>
      </c>
    </row>
    <row r="26" spans="1:9" x14ac:dyDescent="0.25">
      <c r="A26" s="8" t="s">
        <v>20</v>
      </c>
      <c r="B26" s="9">
        <v>0.373</v>
      </c>
      <c r="C26" s="9">
        <v>0.48099999999999998</v>
      </c>
      <c r="D26" s="9">
        <v>8.5999999999999993E-2</v>
      </c>
      <c r="E26" s="9">
        <v>0.121</v>
      </c>
      <c r="F26" s="9" t="s">
        <v>36</v>
      </c>
      <c r="G26" s="9">
        <v>9.0999999999999998E-2</v>
      </c>
      <c r="H26" s="9">
        <v>0.01</v>
      </c>
      <c r="I26" s="9" t="s">
        <v>36</v>
      </c>
    </row>
    <row r="27" spans="1:9" x14ac:dyDescent="0.25">
      <c r="A27" s="8" t="s">
        <v>21</v>
      </c>
      <c r="B27" s="9">
        <v>0.41099999999999998</v>
      </c>
      <c r="C27" s="9">
        <v>0.53200000000000003</v>
      </c>
      <c r="D27" s="9">
        <v>7.5999999999999998E-2</v>
      </c>
      <c r="E27" s="9">
        <v>0.125</v>
      </c>
      <c r="F27" s="9" t="s">
        <v>36</v>
      </c>
      <c r="G27" s="9">
        <v>0.106</v>
      </c>
      <c r="H27" s="9">
        <v>1.2999999999999999E-2</v>
      </c>
      <c r="I27" s="9" t="s">
        <v>36</v>
      </c>
    </row>
    <row r="28" spans="1:9" x14ac:dyDescent="0.25">
      <c r="A28" s="8" t="s">
        <v>22</v>
      </c>
      <c r="B28" s="9">
        <v>0.60799999999999998</v>
      </c>
      <c r="C28" s="9">
        <v>0.64700000000000002</v>
      </c>
      <c r="D28" s="9">
        <v>0.1</v>
      </c>
      <c r="E28" s="9">
        <v>0.17499999999999999</v>
      </c>
      <c r="F28" s="9" t="s">
        <v>36</v>
      </c>
      <c r="G28" s="9">
        <v>0.125</v>
      </c>
      <c r="H28" s="9">
        <v>1.4999999999999999E-2</v>
      </c>
      <c r="I28" s="9" t="s">
        <v>36</v>
      </c>
    </row>
    <row r="29" spans="1:9" x14ac:dyDescent="0.25">
      <c r="A29" s="8" t="s">
        <v>23</v>
      </c>
      <c r="B29" s="9">
        <v>0.69099999999999995</v>
      </c>
      <c r="C29" s="9">
        <v>0.68799999999999994</v>
      </c>
      <c r="D29" s="9">
        <v>0.14299999999999999</v>
      </c>
      <c r="E29" s="9">
        <v>0.22900000000000001</v>
      </c>
      <c r="F29" s="9" t="s">
        <v>36</v>
      </c>
      <c r="G29" s="9">
        <v>0.161</v>
      </c>
      <c r="H29" s="9">
        <v>2.5000000000000001E-2</v>
      </c>
      <c r="I29" s="9" t="s">
        <v>36</v>
      </c>
    </row>
    <row r="30" spans="1:9" x14ac:dyDescent="0.25">
      <c r="A30" s="8" t="s">
        <v>24</v>
      </c>
      <c r="B30" s="9">
        <v>0.68600000000000005</v>
      </c>
      <c r="C30" s="9">
        <v>0.71299999999999997</v>
      </c>
      <c r="D30" s="9">
        <v>0.14299999999999999</v>
      </c>
      <c r="E30" s="9">
        <v>0.21199999999999999</v>
      </c>
      <c r="F30" s="9" t="s">
        <v>36</v>
      </c>
      <c r="G30" s="9">
        <v>0.14299999999999999</v>
      </c>
      <c r="H30" s="9">
        <v>3.1E-2</v>
      </c>
      <c r="I30" s="9" t="s">
        <v>36</v>
      </c>
    </row>
    <row r="31" spans="1:9" x14ac:dyDescent="0.25">
      <c r="A31" s="8" t="s">
        <v>68</v>
      </c>
      <c r="B31" s="9">
        <v>0.59699999999999998</v>
      </c>
      <c r="C31" s="9">
        <v>0.61399999999999999</v>
      </c>
      <c r="D31" s="9">
        <v>9.4E-2</v>
      </c>
      <c r="E31" s="9">
        <v>0.14499999999999999</v>
      </c>
      <c r="F31" s="9" t="s">
        <v>36</v>
      </c>
      <c r="G31" s="9">
        <v>0.122</v>
      </c>
      <c r="H31" s="9">
        <v>1.4E-2</v>
      </c>
      <c r="I31" s="9" t="s">
        <v>36</v>
      </c>
    </row>
    <row r="32" spans="1:9" x14ac:dyDescent="0.25">
      <c r="A32" s="8" t="s">
        <v>25</v>
      </c>
      <c r="B32" s="9">
        <v>0.502</v>
      </c>
      <c r="C32" s="9">
        <v>0.48099999999999998</v>
      </c>
      <c r="D32" s="9">
        <v>7.5999999999999998E-2</v>
      </c>
      <c r="E32" s="9">
        <v>0.114</v>
      </c>
      <c r="F32" s="9" t="s">
        <v>36</v>
      </c>
      <c r="G32" s="9">
        <v>8.2000000000000003E-2</v>
      </c>
      <c r="H32" s="9">
        <v>1.0999999999999999E-2</v>
      </c>
      <c r="I32" s="9" t="s">
        <v>36</v>
      </c>
    </row>
    <row r="33" spans="1:9" ht="15" customHeight="1" x14ac:dyDescent="0.25">
      <c r="A33" s="8" t="s">
        <v>26</v>
      </c>
      <c r="B33" s="9">
        <v>0.45500000000000002</v>
      </c>
      <c r="C33" s="9">
        <v>0.47</v>
      </c>
      <c r="D33" s="9">
        <v>6.6000000000000003E-2</v>
      </c>
      <c r="E33" s="9">
        <v>0.06</v>
      </c>
      <c r="F33" s="9" t="s">
        <v>36</v>
      </c>
      <c r="G33" s="9">
        <v>9.2999999999999999E-2</v>
      </c>
      <c r="H33" s="9">
        <v>7.0000000000000001E-3</v>
      </c>
      <c r="I33" s="9" t="s">
        <v>36</v>
      </c>
    </row>
    <row r="34" spans="1:9" x14ac:dyDescent="0.25">
      <c r="A34" s="8" t="s">
        <v>27</v>
      </c>
      <c r="B34" s="9">
        <v>0.60199999999999998</v>
      </c>
      <c r="C34" s="9">
        <v>0.47799999999999998</v>
      </c>
      <c r="D34" s="9">
        <v>4.7E-2</v>
      </c>
      <c r="E34" s="9">
        <v>5.3999999999999999E-2</v>
      </c>
      <c r="F34" s="9" t="s">
        <v>36</v>
      </c>
      <c r="G34" s="9">
        <v>9.4E-2</v>
      </c>
      <c r="H34" s="9">
        <v>6.0000000000000001E-3</v>
      </c>
      <c r="I34" s="9" t="s">
        <v>36</v>
      </c>
    </row>
    <row r="35" spans="1:9" x14ac:dyDescent="0.25">
      <c r="A35" s="23" t="s">
        <v>70</v>
      </c>
      <c r="B35" s="23"/>
      <c r="C35" s="23"/>
      <c r="D35" s="23"/>
      <c r="E35" s="23"/>
      <c r="F35" s="23"/>
      <c r="G35" s="23"/>
      <c r="H35" s="23"/>
      <c r="I35" s="23"/>
    </row>
    <row r="36" spans="1:9" x14ac:dyDescent="0.25">
      <c r="A36" s="8" t="s">
        <v>17</v>
      </c>
      <c r="B36" s="9">
        <v>0.58599999999999997</v>
      </c>
      <c r="C36" s="9">
        <v>0.50600000000000001</v>
      </c>
      <c r="D36" s="9">
        <v>5.8000000000000003E-2</v>
      </c>
      <c r="E36" s="9">
        <v>4.1000000000000002E-2</v>
      </c>
      <c r="F36" s="9" t="s">
        <v>36</v>
      </c>
      <c r="G36" s="9">
        <v>0.1</v>
      </c>
      <c r="H36" s="9">
        <v>1.4E-2</v>
      </c>
      <c r="I36" s="9" t="s">
        <v>36</v>
      </c>
    </row>
    <row r="37" spans="1:9" x14ac:dyDescent="0.25">
      <c r="A37" s="8" t="s">
        <v>18</v>
      </c>
      <c r="B37" s="9">
        <v>0.48699999999999999</v>
      </c>
      <c r="C37" s="9">
        <v>0.48599999999999999</v>
      </c>
      <c r="D37" s="9">
        <v>6.0999999999999999E-2</v>
      </c>
      <c r="E37" s="9">
        <v>3.5999999999999997E-2</v>
      </c>
      <c r="F37" s="9" t="s">
        <v>36</v>
      </c>
      <c r="G37" s="9">
        <v>8.8999999999999996E-2</v>
      </c>
      <c r="H37" s="9">
        <v>1.7999999999999999E-2</v>
      </c>
      <c r="I37" s="9" t="s">
        <v>36</v>
      </c>
    </row>
    <row r="38" spans="1:9" x14ac:dyDescent="0.25">
      <c r="A38" s="24" t="s">
        <v>71</v>
      </c>
      <c r="B38" s="24"/>
      <c r="C38" s="24"/>
      <c r="D38" s="24"/>
      <c r="E38" s="24"/>
      <c r="F38" s="24"/>
      <c r="G38" s="24"/>
      <c r="H38" s="24"/>
      <c r="I38" s="24"/>
    </row>
  </sheetData>
  <mergeCells count="8">
    <mergeCell ref="A35:I35"/>
    <mergeCell ref="A38:I38"/>
    <mergeCell ref="A1:I1"/>
    <mergeCell ref="C2:F2"/>
    <mergeCell ref="G2:I2"/>
    <mergeCell ref="A4:I4"/>
    <mergeCell ref="A9:I9"/>
    <mergeCell ref="A22:I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G27" sqref="G27"/>
    </sheetView>
  </sheetViews>
  <sheetFormatPr defaultColWidth="9.140625" defaultRowHeight="15" x14ac:dyDescent="0.25"/>
  <cols>
    <col min="1" max="9" width="17.140625" style="5" bestFit="1" customWidth="1"/>
    <col min="10" max="16384" width="9.140625" style="5"/>
  </cols>
  <sheetData>
    <row r="1" spans="1:9" ht="15.75" customHeight="1" x14ac:dyDescent="0.25">
      <c r="A1" s="25" t="s">
        <v>72</v>
      </c>
      <c r="B1" s="25"/>
      <c r="C1" s="25"/>
      <c r="D1" s="25"/>
      <c r="E1" s="25"/>
      <c r="F1" s="25"/>
      <c r="G1" s="25"/>
      <c r="H1" s="25"/>
      <c r="I1" s="25"/>
    </row>
    <row r="2" spans="1:9" ht="39" x14ac:dyDescent="0.25">
      <c r="A2" s="6" t="s">
        <v>9</v>
      </c>
      <c r="B2" s="7" t="s">
        <v>28</v>
      </c>
      <c r="C2" s="7" t="s">
        <v>29</v>
      </c>
      <c r="D2" s="7" t="s">
        <v>30</v>
      </c>
      <c r="E2" s="7" t="s">
        <v>31</v>
      </c>
      <c r="F2" s="7" t="s">
        <v>32</v>
      </c>
      <c r="G2" s="7" t="s">
        <v>33</v>
      </c>
      <c r="H2" s="7" t="s">
        <v>34</v>
      </c>
      <c r="I2" s="7" t="s">
        <v>35</v>
      </c>
    </row>
    <row r="3" spans="1:9" x14ac:dyDescent="0.25">
      <c r="A3" s="23" t="s">
        <v>16</v>
      </c>
      <c r="B3" s="23"/>
      <c r="C3" s="23"/>
      <c r="D3" s="23"/>
      <c r="E3" s="23"/>
      <c r="F3" s="23"/>
      <c r="G3" s="23"/>
      <c r="H3" s="23"/>
      <c r="I3" s="23"/>
    </row>
    <row r="4" spans="1:9" x14ac:dyDescent="0.25">
      <c r="A4" s="8">
        <v>2013</v>
      </c>
      <c r="B4" s="9">
        <v>0.89900000000000002</v>
      </c>
      <c r="C4" s="9">
        <v>0.38900000000000001</v>
      </c>
      <c r="D4" s="9">
        <v>0.32400000000000001</v>
      </c>
      <c r="E4" s="9" t="s">
        <v>36</v>
      </c>
      <c r="F4" s="9" t="s">
        <v>36</v>
      </c>
      <c r="G4" s="9">
        <v>0.68899999999999995</v>
      </c>
      <c r="H4" s="9">
        <v>0.56699999999999995</v>
      </c>
      <c r="I4" s="9">
        <v>0.73599999999999999</v>
      </c>
    </row>
    <row r="5" spans="1:9" x14ac:dyDescent="0.25">
      <c r="A5" s="8">
        <v>2014</v>
      </c>
      <c r="B5" s="9">
        <v>0.91700000000000004</v>
      </c>
      <c r="C5" s="9">
        <v>0.373</v>
      </c>
      <c r="D5" s="9">
        <v>0.34</v>
      </c>
      <c r="E5" s="9">
        <v>0.25900000000000001</v>
      </c>
      <c r="F5" s="9">
        <v>0.19800000000000001</v>
      </c>
      <c r="G5" s="9">
        <v>0.68899999999999995</v>
      </c>
      <c r="H5" s="9">
        <v>0.58899999999999997</v>
      </c>
      <c r="I5" s="9">
        <v>0.74</v>
      </c>
    </row>
    <row r="6" spans="1:9" x14ac:dyDescent="0.25">
      <c r="A6" s="8">
        <v>2015</v>
      </c>
      <c r="B6" s="9">
        <v>0.92300000000000004</v>
      </c>
      <c r="C6" s="9">
        <v>0.35799999999999998</v>
      </c>
      <c r="D6" s="9">
        <v>0.32200000000000001</v>
      </c>
      <c r="E6" s="9">
        <v>0.25800000000000001</v>
      </c>
      <c r="F6" s="9">
        <v>0.221</v>
      </c>
      <c r="G6" s="9">
        <v>0.68700000000000006</v>
      </c>
      <c r="H6" s="9">
        <v>0.55300000000000005</v>
      </c>
      <c r="I6" s="9">
        <v>0.74299999999999999</v>
      </c>
    </row>
    <row r="7" spans="1:9" x14ac:dyDescent="0.25">
      <c r="A7" s="8">
        <v>2016</v>
      </c>
      <c r="B7" s="9">
        <v>0.92500000000000004</v>
      </c>
      <c r="C7" s="9">
        <v>0.38</v>
      </c>
      <c r="D7" s="9">
        <v>0.34699999999999998</v>
      </c>
      <c r="E7" s="9">
        <v>0.27200000000000002</v>
      </c>
      <c r="F7" s="9">
        <v>0.222</v>
      </c>
      <c r="G7" s="9">
        <v>0.70699999999999996</v>
      </c>
      <c r="H7" s="9">
        <v>0.46700000000000003</v>
      </c>
      <c r="I7" s="9">
        <v>0.74199999999999999</v>
      </c>
    </row>
    <row r="8" spans="1:9" x14ac:dyDescent="0.25">
      <c r="A8" s="23" t="s">
        <v>67</v>
      </c>
      <c r="B8" s="23"/>
      <c r="C8" s="23"/>
      <c r="D8" s="23"/>
      <c r="E8" s="23"/>
      <c r="F8" s="23"/>
      <c r="G8" s="23"/>
      <c r="H8" s="23"/>
      <c r="I8" s="23"/>
    </row>
    <row r="9" spans="1:9" x14ac:dyDescent="0.25">
      <c r="A9" s="8" t="s">
        <v>17</v>
      </c>
      <c r="B9" s="9">
        <v>1.0129999999999999</v>
      </c>
      <c r="C9" s="9">
        <v>0.40699999999999997</v>
      </c>
      <c r="D9" s="9">
        <v>0.312</v>
      </c>
      <c r="E9" s="9">
        <v>0.16800000000000001</v>
      </c>
      <c r="F9" s="9">
        <v>0.05</v>
      </c>
      <c r="G9" s="9">
        <v>0.65100000000000002</v>
      </c>
      <c r="H9" s="9">
        <v>0.57199999999999995</v>
      </c>
      <c r="I9" s="9">
        <v>0.75900000000000001</v>
      </c>
    </row>
    <row r="10" spans="1:9" x14ac:dyDescent="0.25">
      <c r="A10" s="8" t="s">
        <v>18</v>
      </c>
      <c r="B10" s="9">
        <v>0.95799999999999996</v>
      </c>
      <c r="C10" s="9">
        <v>0.41399999999999998</v>
      </c>
      <c r="D10" s="9">
        <v>0.34100000000000003</v>
      </c>
      <c r="E10" s="9">
        <v>0.221</v>
      </c>
      <c r="F10" s="9">
        <v>0.14499999999999999</v>
      </c>
      <c r="G10" s="9">
        <v>0.64300000000000002</v>
      </c>
      <c r="H10" s="9">
        <v>0.6</v>
      </c>
      <c r="I10" s="9">
        <v>0.76400000000000001</v>
      </c>
    </row>
    <row r="11" spans="1:9" x14ac:dyDescent="0.25">
      <c r="A11" s="8" t="s">
        <v>19</v>
      </c>
      <c r="B11" s="9">
        <v>0.88</v>
      </c>
      <c r="C11" s="9">
        <v>0.40799999999999997</v>
      </c>
      <c r="D11" s="9">
        <v>0.314</v>
      </c>
      <c r="E11" s="9">
        <v>0.26700000000000002</v>
      </c>
      <c r="F11" s="9">
        <v>0.22600000000000001</v>
      </c>
      <c r="G11" s="9">
        <v>0.63</v>
      </c>
      <c r="H11" s="9">
        <v>0.53400000000000003</v>
      </c>
      <c r="I11" s="9">
        <v>0.76800000000000002</v>
      </c>
    </row>
    <row r="12" spans="1:9" x14ac:dyDescent="0.25">
      <c r="A12" s="8" t="s">
        <v>20</v>
      </c>
      <c r="B12" s="9">
        <v>0.84299999999999997</v>
      </c>
      <c r="C12" s="9">
        <v>0.39400000000000002</v>
      </c>
      <c r="D12" s="9">
        <v>0.375</v>
      </c>
      <c r="E12" s="9">
        <v>0.309</v>
      </c>
      <c r="F12" s="9">
        <v>0.30499999999999999</v>
      </c>
      <c r="G12" s="9">
        <v>0.66800000000000004</v>
      </c>
      <c r="H12" s="9">
        <v>0.47299999999999998</v>
      </c>
      <c r="I12" s="9">
        <v>0.72399999999999998</v>
      </c>
    </row>
    <row r="13" spans="1:9" x14ac:dyDescent="0.25">
      <c r="A13" s="8" t="s">
        <v>21</v>
      </c>
      <c r="B13" s="9">
        <v>0.89800000000000002</v>
      </c>
      <c r="C13" s="9">
        <v>0.33900000000000002</v>
      </c>
      <c r="D13" s="9">
        <v>0.34799999999999998</v>
      </c>
      <c r="E13" s="9">
        <v>0.312</v>
      </c>
      <c r="F13" s="9">
        <v>0.27</v>
      </c>
      <c r="G13" s="9">
        <v>0.68500000000000005</v>
      </c>
      <c r="H13" s="9">
        <v>0.48399999999999999</v>
      </c>
      <c r="I13" s="9">
        <v>0.76600000000000001</v>
      </c>
    </row>
    <row r="14" spans="1:9" x14ac:dyDescent="0.25">
      <c r="A14" s="8" t="s">
        <v>22</v>
      </c>
      <c r="B14" s="9">
        <v>0.96399999999999997</v>
      </c>
      <c r="C14" s="9">
        <v>0.35799999999999998</v>
      </c>
      <c r="D14" s="9">
        <v>0.27900000000000003</v>
      </c>
      <c r="E14" s="9">
        <v>0.317</v>
      </c>
      <c r="F14" s="9">
        <v>0.32200000000000001</v>
      </c>
      <c r="G14" s="9">
        <v>0.69199999999999995</v>
      </c>
      <c r="H14" s="9">
        <v>0.56699999999999995</v>
      </c>
      <c r="I14" s="9">
        <v>0.74099999999999999</v>
      </c>
    </row>
    <row r="15" spans="1:9" x14ac:dyDescent="0.25">
      <c r="A15" s="8" t="s">
        <v>23</v>
      </c>
      <c r="B15" s="9">
        <v>0.97299999999999998</v>
      </c>
      <c r="C15" s="9">
        <v>0.35799999999999998</v>
      </c>
      <c r="D15" s="9">
        <v>0.27400000000000002</v>
      </c>
      <c r="E15" s="9">
        <v>0.314</v>
      </c>
      <c r="F15" s="9">
        <v>0.311</v>
      </c>
      <c r="G15" s="9">
        <v>0.73099999999999998</v>
      </c>
      <c r="H15" s="9">
        <v>0.59899999999999998</v>
      </c>
      <c r="I15" s="9">
        <v>0.747</v>
      </c>
    </row>
    <row r="16" spans="1:9" x14ac:dyDescent="0.25">
      <c r="A16" s="8" t="s">
        <v>24</v>
      </c>
      <c r="B16" s="9">
        <v>0.98599999999999999</v>
      </c>
      <c r="C16" s="9">
        <v>0.32500000000000001</v>
      </c>
      <c r="D16" s="9">
        <v>0.25800000000000001</v>
      </c>
      <c r="E16" s="9">
        <v>0.313</v>
      </c>
      <c r="F16" s="9">
        <v>0.32300000000000001</v>
      </c>
      <c r="G16" s="9">
        <v>0.71499999999999997</v>
      </c>
      <c r="H16" s="9">
        <v>0.61599999999999999</v>
      </c>
      <c r="I16" s="9">
        <v>0.73899999999999999</v>
      </c>
    </row>
    <row r="17" spans="1:9" x14ac:dyDescent="0.25">
      <c r="A17" s="8" t="s">
        <v>68</v>
      </c>
      <c r="B17" s="9">
        <v>0.93600000000000005</v>
      </c>
      <c r="C17" s="9">
        <v>0.28299999999999997</v>
      </c>
      <c r="D17" s="9">
        <v>0.28100000000000003</v>
      </c>
      <c r="E17" s="9">
        <v>0.26600000000000001</v>
      </c>
      <c r="F17" s="9">
        <v>0.27100000000000002</v>
      </c>
      <c r="G17" s="9">
        <v>0.68799999999999994</v>
      </c>
      <c r="H17" s="9">
        <v>0.56100000000000005</v>
      </c>
      <c r="I17" s="9">
        <v>0.67900000000000005</v>
      </c>
    </row>
    <row r="18" spans="1:9" x14ac:dyDescent="0.25">
      <c r="A18" s="8" t="s">
        <v>25</v>
      </c>
      <c r="B18" s="9">
        <v>0.82499999999999996</v>
      </c>
      <c r="C18" s="9">
        <v>0.28299999999999997</v>
      </c>
      <c r="D18" s="9">
        <v>0.316</v>
      </c>
      <c r="E18" s="9">
        <v>0.22800000000000001</v>
      </c>
      <c r="F18" s="9">
        <v>0.16500000000000001</v>
      </c>
      <c r="G18" s="9">
        <v>0.68300000000000005</v>
      </c>
      <c r="H18" s="9">
        <v>0.48799999999999999</v>
      </c>
      <c r="I18" s="9">
        <v>0.72399999999999998</v>
      </c>
    </row>
    <row r="19" spans="1:9" x14ac:dyDescent="0.25">
      <c r="A19" s="8" t="s">
        <v>26</v>
      </c>
      <c r="B19" s="9">
        <v>0.84799999999999998</v>
      </c>
      <c r="C19" s="9">
        <v>0.33800000000000002</v>
      </c>
      <c r="D19" s="9">
        <v>0.39</v>
      </c>
      <c r="E19" s="9">
        <v>0.20699999999999999</v>
      </c>
      <c r="F19" s="9">
        <v>0.16900000000000001</v>
      </c>
      <c r="G19" s="9">
        <v>0.72399999999999998</v>
      </c>
      <c r="H19" s="9">
        <v>0.55800000000000005</v>
      </c>
      <c r="I19" s="9">
        <v>0.754</v>
      </c>
    </row>
    <row r="20" spans="1:9" x14ac:dyDescent="0.25">
      <c r="A20" s="8" t="s">
        <v>27</v>
      </c>
      <c r="B20" s="9">
        <v>0.94899999999999995</v>
      </c>
      <c r="C20" s="9">
        <v>0.39400000000000002</v>
      </c>
      <c r="D20" s="9">
        <v>0.374</v>
      </c>
      <c r="E20" s="9">
        <v>0.17499999999999999</v>
      </c>
      <c r="F20" s="9">
        <v>9.5000000000000001E-2</v>
      </c>
      <c r="G20" s="9">
        <v>0.73</v>
      </c>
      <c r="H20" s="9">
        <v>0.58299999999999996</v>
      </c>
      <c r="I20" s="9">
        <v>0.753</v>
      </c>
    </row>
    <row r="21" spans="1:9" x14ac:dyDescent="0.25">
      <c r="A21" s="23" t="s">
        <v>69</v>
      </c>
      <c r="B21" s="23"/>
      <c r="C21" s="23"/>
      <c r="D21" s="23"/>
      <c r="E21" s="23"/>
      <c r="F21" s="23"/>
      <c r="G21" s="23"/>
      <c r="H21" s="23"/>
      <c r="I21" s="23"/>
    </row>
    <row r="22" spans="1:9" x14ac:dyDescent="0.25">
      <c r="A22" s="8" t="s">
        <v>17</v>
      </c>
      <c r="B22" s="9">
        <v>0.98799999999999999</v>
      </c>
      <c r="C22" s="9">
        <v>0.42599999999999999</v>
      </c>
      <c r="D22" s="9">
        <v>0.34200000000000003</v>
      </c>
      <c r="E22" s="9">
        <v>0.17899999999999999</v>
      </c>
      <c r="F22" s="9">
        <v>6.8000000000000005E-2</v>
      </c>
      <c r="G22" s="9">
        <v>0.70299999999999996</v>
      </c>
      <c r="H22" s="9">
        <v>0.51200000000000001</v>
      </c>
      <c r="I22" s="9">
        <v>0.73599999999999999</v>
      </c>
    </row>
    <row r="23" spans="1:9" x14ac:dyDescent="0.25">
      <c r="A23" s="8" t="s">
        <v>18</v>
      </c>
      <c r="B23" s="9">
        <v>0.95599999999999996</v>
      </c>
      <c r="C23" s="9">
        <v>0.432</v>
      </c>
      <c r="D23" s="9">
        <v>0.39900000000000002</v>
      </c>
      <c r="E23" s="9">
        <v>0.26700000000000002</v>
      </c>
      <c r="F23" s="9">
        <v>0.19500000000000001</v>
      </c>
      <c r="G23" s="9">
        <v>0.66</v>
      </c>
      <c r="H23" s="9">
        <v>0.54</v>
      </c>
      <c r="I23" s="9">
        <v>0.73499999999999999</v>
      </c>
    </row>
    <row r="24" spans="1:9" x14ac:dyDescent="0.25">
      <c r="A24" s="8" t="s">
        <v>19</v>
      </c>
      <c r="B24" s="9">
        <v>0.90100000000000002</v>
      </c>
      <c r="C24" s="9">
        <v>0.45200000000000001</v>
      </c>
      <c r="D24" s="9">
        <v>0.40400000000000003</v>
      </c>
      <c r="E24" s="9">
        <v>0.28000000000000003</v>
      </c>
      <c r="F24" s="9">
        <v>0.19600000000000001</v>
      </c>
      <c r="G24" s="9">
        <v>0.63500000000000001</v>
      </c>
      <c r="H24" s="9">
        <v>0.47799999999999998</v>
      </c>
      <c r="I24" s="9">
        <v>0.72799999999999998</v>
      </c>
    </row>
    <row r="25" spans="1:9" x14ac:dyDescent="0.25">
      <c r="A25" s="8" t="s">
        <v>20</v>
      </c>
      <c r="B25" s="9">
        <v>0.878</v>
      </c>
      <c r="C25" s="9">
        <v>0.442</v>
      </c>
      <c r="D25" s="9">
        <v>0.39400000000000002</v>
      </c>
      <c r="E25" s="9">
        <v>0.308</v>
      </c>
      <c r="F25" s="9">
        <v>0.20899999999999999</v>
      </c>
      <c r="G25" s="9">
        <v>0.68500000000000005</v>
      </c>
      <c r="H25" s="9">
        <v>0.36399999999999999</v>
      </c>
      <c r="I25" s="9">
        <v>0.68899999999999995</v>
      </c>
    </row>
    <row r="26" spans="1:9" x14ac:dyDescent="0.25">
      <c r="A26" s="8" t="s">
        <v>21</v>
      </c>
      <c r="B26" s="9">
        <v>0.90700000000000003</v>
      </c>
      <c r="C26" s="9">
        <v>0.42599999999999999</v>
      </c>
      <c r="D26" s="9">
        <v>0.34300000000000003</v>
      </c>
      <c r="E26" s="9">
        <v>0.35</v>
      </c>
      <c r="F26" s="9">
        <v>0.28899999999999998</v>
      </c>
      <c r="G26" s="9">
        <v>0.752</v>
      </c>
      <c r="H26" s="9">
        <v>0.39</v>
      </c>
      <c r="I26" s="9">
        <v>0.74099999999999999</v>
      </c>
    </row>
    <row r="27" spans="1:9" x14ac:dyDescent="0.25">
      <c r="A27" s="8" t="s">
        <v>22</v>
      </c>
      <c r="B27" s="9">
        <v>0.94499999999999995</v>
      </c>
      <c r="C27" s="9">
        <v>0.40200000000000002</v>
      </c>
      <c r="D27" s="9">
        <v>0.30599999999999999</v>
      </c>
      <c r="E27" s="9">
        <v>0.33600000000000002</v>
      </c>
      <c r="F27" s="9">
        <v>0.33500000000000002</v>
      </c>
      <c r="G27" s="9">
        <v>0.73799999999999999</v>
      </c>
      <c r="H27" s="9">
        <v>0.47199999999999998</v>
      </c>
      <c r="I27" s="9">
        <v>0.71599999999999997</v>
      </c>
    </row>
    <row r="28" spans="1:9" x14ac:dyDescent="0.25">
      <c r="A28" s="8" t="s">
        <v>23</v>
      </c>
      <c r="B28" s="9">
        <v>0.94799999999999995</v>
      </c>
      <c r="C28" s="9">
        <v>0.35899999999999999</v>
      </c>
      <c r="D28" s="9">
        <v>0.32</v>
      </c>
      <c r="E28" s="9">
        <v>0.34799999999999998</v>
      </c>
      <c r="F28" s="9">
        <v>0.36899999999999999</v>
      </c>
      <c r="G28" s="9">
        <v>0.72799999999999998</v>
      </c>
      <c r="H28" s="9">
        <v>0.52400000000000002</v>
      </c>
      <c r="I28" s="9">
        <v>0.72699999999999998</v>
      </c>
    </row>
    <row r="29" spans="1:9" x14ac:dyDescent="0.25">
      <c r="A29" s="8" t="s">
        <v>24</v>
      </c>
      <c r="B29" s="9">
        <v>0.96299999999999997</v>
      </c>
      <c r="C29" s="9">
        <v>0.32700000000000001</v>
      </c>
      <c r="D29" s="9">
        <v>0.245</v>
      </c>
      <c r="E29" s="9">
        <v>0.33400000000000002</v>
      </c>
      <c r="F29" s="9">
        <v>0.29199999999999998</v>
      </c>
      <c r="G29" s="9">
        <v>0.73699999999999999</v>
      </c>
      <c r="H29" s="9">
        <v>0.54900000000000004</v>
      </c>
      <c r="I29" s="9">
        <v>0.73499999999999999</v>
      </c>
    </row>
    <row r="30" spans="1:9" x14ac:dyDescent="0.25">
      <c r="A30" s="8" t="s">
        <v>68</v>
      </c>
      <c r="B30" s="9">
        <v>0.91100000000000003</v>
      </c>
      <c r="C30" s="9">
        <v>0.28399999999999997</v>
      </c>
      <c r="D30" s="9">
        <v>0.30599999999999999</v>
      </c>
      <c r="E30" s="9">
        <v>0.30099999999999999</v>
      </c>
      <c r="F30" s="9">
        <v>0.30199999999999999</v>
      </c>
      <c r="G30" s="9">
        <v>0.70699999999999996</v>
      </c>
      <c r="H30" s="9">
        <v>0.47399999999999998</v>
      </c>
      <c r="I30" s="9">
        <v>0.76100000000000001</v>
      </c>
    </row>
    <row r="31" spans="1:9" x14ac:dyDescent="0.25">
      <c r="A31" s="8" t="s">
        <v>25</v>
      </c>
      <c r="B31" s="9">
        <v>0.81899999999999995</v>
      </c>
      <c r="C31" s="9">
        <v>0.29199999999999998</v>
      </c>
      <c r="D31" s="9">
        <v>0.36699999999999999</v>
      </c>
      <c r="E31" s="9">
        <v>0.253</v>
      </c>
      <c r="F31" s="9">
        <v>0.191</v>
      </c>
      <c r="G31" s="9">
        <v>0.66400000000000003</v>
      </c>
      <c r="H31" s="9">
        <v>0.38</v>
      </c>
      <c r="I31" s="9">
        <v>0.751</v>
      </c>
    </row>
    <row r="32" spans="1:9" ht="15" customHeight="1" x14ac:dyDescent="0.25">
      <c r="A32" s="8" t="s">
        <v>26</v>
      </c>
      <c r="B32" s="9">
        <v>0.91100000000000003</v>
      </c>
      <c r="C32" s="9">
        <v>0.33300000000000002</v>
      </c>
      <c r="D32" s="9">
        <v>0.35399999999999998</v>
      </c>
      <c r="E32" s="9">
        <v>0.21299999999999999</v>
      </c>
      <c r="F32" s="9">
        <v>0.14399999999999999</v>
      </c>
      <c r="G32" s="9">
        <v>0.71499999999999997</v>
      </c>
      <c r="H32" s="9">
        <v>0.41599999999999998</v>
      </c>
      <c r="I32" s="9">
        <v>0.78200000000000003</v>
      </c>
    </row>
    <row r="33" spans="1:9" x14ac:dyDescent="0.25">
      <c r="A33" s="8" t="s">
        <v>27</v>
      </c>
      <c r="B33" s="9">
        <v>0.97</v>
      </c>
      <c r="C33" s="9">
        <v>0.38200000000000001</v>
      </c>
      <c r="D33" s="9">
        <v>0.38800000000000001</v>
      </c>
      <c r="E33" s="9">
        <v>0.155</v>
      </c>
      <c r="F33" s="9">
        <v>7.0000000000000007E-2</v>
      </c>
      <c r="G33" s="9">
        <v>0.76300000000000001</v>
      </c>
      <c r="H33" s="9">
        <v>0.502</v>
      </c>
      <c r="I33" s="9">
        <v>0.80700000000000005</v>
      </c>
    </row>
    <row r="34" spans="1:9" x14ac:dyDescent="0.25">
      <c r="A34" s="23" t="s">
        <v>70</v>
      </c>
      <c r="B34" s="23"/>
      <c r="C34" s="23"/>
      <c r="D34" s="23"/>
      <c r="E34" s="23"/>
      <c r="F34" s="23"/>
      <c r="G34" s="23"/>
      <c r="H34" s="23"/>
      <c r="I34" s="23"/>
    </row>
    <row r="35" spans="1:9" x14ac:dyDescent="0.25">
      <c r="A35" s="8" t="s">
        <v>17</v>
      </c>
      <c r="B35" s="9">
        <v>0.99</v>
      </c>
      <c r="C35" s="9">
        <v>0.48399999999999999</v>
      </c>
      <c r="D35" s="9">
        <v>0.36599999999999999</v>
      </c>
      <c r="E35" s="9">
        <v>0.16900000000000001</v>
      </c>
      <c r="F35" s="9">
        <v>7.2999999999999995E-2</v>
      </c>
      <c r="G35" s="9">
        <v>0.74199999999999999</v>
      </c>
      <c r="H35" s="9">
        <v>0.42399999999999999</v>
      </c>
      <c r="I35" s="9">
        <v>0.79800000000000004</v>
      </c>
    </row>
    <row r="36" spans="1:9" x14ac:dyDescent="0.25">
      <c r="A36" s="8" t="s">
        <v>18</v>
      </c>
      <c r="B36" s="9">
        <v>0.96</v>
      </c>
      <c r="C36" s="9">
        <v>0.47699999999999998</v>
      </c>
      <c r="D36" s="9">
        <v>0.42499999999999999</v>
      </c>
      <c r="E36" s="9">
        <v>0.2</v>
      </c>
      <c r="F36" s="9">
        <v>0.11700000000000001</v>
      </c>
      <c r="G36" s="9">
        <v>0.70599999999999996</v>
      </c>
      <c r="H36" s="9">
        <v>0.51300000000000001</v>
      </c>
      <c r="I36" s="9">
        <v>0.78100000000000003</v>
      </c>
    </row>
    <row r="37" spans="1:9" x14ac:dyDescent="0.25">
      <c r="A37" s="24" t="s">
        <v>73</v>
      </c>
      <c r="B37" s="24"/>
      <c r="C37" s="24"/>
      <c r="D37" s="24"/>
      <c r="E37" s="24"/>
      <c r="F37" s="24"/>
      <c r="G37" s="24"/>
      <c r="H37" s="24"/>
      <c r="I37" s="24"/>
    </row>
  </sheetData>
  <mergeCells count="6">
    <mergeCell ref="A34:I34"/>
    <mergeCell ref="A37:I37"/>
    <mergeCell ref="A1:I1"/>
    <mergeCell ref="A3:I3"/>
    <mergeCell ref="A8:I8"/>
    <mergeCell ref="A21:I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8"/>
  <sheetViews>
    <sheetView workbookViewId="0">
      <selection activeCell="M8" sqref="M8"/>
    </sheetView>
  </sheetViews>
  <sheetFormatPr defaultRowHeight="15" x14ac:dyDescent="0.25"/>
  <cols>
    <col min="1" max="1" width="10.5703125" bestFit="1" customWidth="1"/>
    <col min="2" max="2" width="15" bestFit="1" customWidth="1"/>
    <col min="3" max="3" width="15" customWidth="1"/>
    <col min="4" max="4" width="31.7109375" bestFit="1" customWidth="1"/>
    <col min="5" max="6" width="31.7109375" customWidth="1"/>
    <col min="11" max="11" width="17.28515625" customWidth="1"/>
    <col min="15" max="15" width="14.140625" customWidth="1"/>
  </cols>
  <sheetData>
    <row r="1" spans="1:12" x14ac:dyDescent="0.25">
      <c r="A1" s="29" t="s">
        <v>91</v>
      </c>
      <c r="B1" s="29"/>
      <c r="C1" s="29"/>
      <c r="D1" s="29"/>
      <c r="E1" s="29"/>
      <c r="F1" s="22"/>
      <c r="G1" s="22"/>
      <c r="H1" s="29" t="s">
        <v>92</v>
      </c>
      <c r="I1" s="29"/>
      <c r="J1" s="29"/>
      <c r="K1" s="29"/>
      <c r="L1" s="29"/>
    </row>
    <row r="2" spans="1:12" ht="27" customHeight="1" x14ac:dyDescent="0.25">
      <c r="A2" s="17" t="s">
        <v>74</v>
      </c>
      <c r="B2" s="17" t="s">
        <v>76</v>
      </c>
      <c r="C2" s="18" t="s">
        <v>65</v>
      </c>
      <c r="D2" s="17" t="s">
        <v>77</v>
      </c>
      <c r="E2" s="17" t="s">
        <v>78</v>
      </c>
      <c r="F2" s="13" t="s">
        <v>86</v>
      </c>
      <c r="G2" s="21" t="s">
        <v>75</v>
      </c>
      <c r="H2" s="6" t="s">
        <v>79</v>
      </c>
      <c r="I2" s="6" t="s">
        <v>80</v>
      </c>
      <c r="J2" s="6" t="s">
        <v>81</v>
      </c>
      <c r="K2" s="19" t="s">
        <v>82</v>
      </c>
      <c r="L2" s="6" t="s">
        <v>83</v>
      </c>
    </row>
    <row r="3" spans="1:12" ht="16.5" customHeight="1" x14ac:dyDescent="0.25">
      <c r="A3" s="16">
        <v>3</v>
      </c>
      <c r="B3" t="s">
        <v>60</v>
      </c>
      <c r="C3">
        <f>IF(B3="LIG",1,0)</f>
        <v>0</v>
      </c>
      <c r="D3" s="14">
        <v>1192.5</v>
      </c>
      <c r="E3" s="14">
        <v>1088.5</v>
      </c>
      <c r="F3" s="14">
        <f t="shared" ref="F3:F66" si="0">SUMIF($H$3:$H$448,A3,$K$3:$K$448)</f>
        <v>4278313.0999999996</v>
      </c>
      <c r="G3">
        <f>IF(OR(F3&lt;=0,D3&lt;=0,F3="",D3=""),0,1)</f>
        <v>1</v>
      </c>
      <c r="H3" s="8">
        <v>3</v>
      </c>
      <c r="I3" s="15" t="s">
        <v>60</v>
      </c>
      <c r="J3" s="15" t="s">
        <v>84</v>
      </c>
      <c r="K3" s="20">
        <v>4278313.0999999996</v>
      </c>
      <c r="L3" s="8">
        <v>2016</v>
      </c>
    </row>
    <row r="4" spans="1:12" ht="17.25" customHeight="1" x14ac:dyDescent="0.25">
      <c r="A4" s="16">
        <v>8</v>
      </c>
      <c r="B4" t="s">
        <v>60</v>
      </c>
      <c r="C4">
        <f t="shared" ref="C4:C67" si="1">IF(B4="LIG",1,0)</f>
        <v>0</v>
      </c>
      <c r="D4" s="14">
        <v>1166.7</v>
      </c>
      <c r="E4" s="14">
        <v>1034</v>
      </c>
      <c r="F4" s="14">
        <f t="shared" si="0"/>
        <v>5481975.9000000004</v>
      </c>
      <c r="G4">
        <f t="shared" ref="G4:G67" si="2">IF(OR(F4&lt;=0,D4&lt;=0,F4="",D4=""),0,1)</f>
        <v>1</v>
      </c>
      <c r="H4" s="8">
        <v>8</v>
      </c>
      <c r="I4" s="15" t="s">
        <v>60</v>
      </c>
      <c r="J4" s="15" t="s">
        <v>84</v>
      </c>
      <c r="K4" s="20">
        <v>5481975.9000000004</v>
      </c>
      <c r="L4" s="8">
        <v>2016</v>
      </c>
    </row>
    <row r="5" spans="1:12" x14ac:dyDescent="0.25">
      <c r="A5" s="16">
        <v>10</v>
      </c>
      <c r="B5" t="s">
        <v>60</v>
      </c>
      <c r="C5">
        <f t="shared" si="1"/>
        <v>0</v>
      </c>
      <c r="D5" s="14">
        <v>568.4</v>
      </c>
      <c r="E5" s="14">
        <v>497</v>
      </c>
      <c r="F5" s="14">
        <f t="shared" si="0"/>
        <v>525671.21</v>
      </c>
      <c r="G5">
        <f t="shared" si="2"/>
        <v>1</v>
      </c>
      <c r="H5" s="8">
        <v>10</v>
      </c>
      <c r="I5" s="15" t="s">
        <v>60</v>
      </c>
      <c r="J5" s="15" t="s">
        <v>84</v>
      </c>
      <c r="K5" s="20">
        <v>525671.21</v>
      </c>
      <c r="L5" s="8">
        <v>2016</v>
      </c>
    </row>
    <row r="6" spans="1:12" x14ac:dyDescent="0.25">
      <c r="A6" s="16">
        <v>26</v>
      </c>
      <c r="B6" t="s">
        <v>60</v>
      </c>
      <c r="C6">
        <f t="shared" si="1"/>
        <v>0</v>
      </c>
      <c r="D6" s="14">
        <v>1768</v>
      </c>
      <c r="E6" s="14">
        <v>1606</v>
      </c>
      <c r="F6" s="14">
        <f t="shared" si="0"/>
        <v>3774469.5</v>
      </c>
      <c r="G6">
        <f t="shared" si="2"/>
        <v>1</v>
      </c>
      <c r="H6" s="8">
        <v>10</v>
      </c>
      <c r="I6" s="15" t="s">
        <v>61</v>
      </c>
      <c r="J6" s="15" t="s">
        <v>84</v>
      </c>
      <c r="K6" s="20">
        <v>0</v>
      </c>
      <c r="L6" s="8">
        <v>2016</v>
      </c>
    </row>
    <row r="7" spans="1:12" x14ac:dyDescent="0.25">
      <c r="A7" s="16">
        <v>47</v>
      </c>
      <c r="B7" t="s">
        <v>60</v>
      </c>
      <c r="C7">
        <f t="shared" si="1"/>
        <v>0</v>
      </c>
      <c r="D7" s="14">
        <v>1350</v>
      </c>
      <c r="E7" s="14">
        <v>1184</v>
      </c>
      <c r="F7" s="14">
        <f t="shared" si="0"/>
        <v>739246.85</v>
      </c>
      <c r="G7">
        <f t="shared" si="2"/>
        <v>1</v>
      </c>
      <c r="H7" s="8">
        <v>26</v>
      </c>
      <c r="I7" s="15" t="s">
        <v>60</v>
      </c>
      <c r="J7" s="15" t="s">
        <v>84</v>
      </c>
      <c r="K7" s="20">
        <v>3774469.5</v>
      </c>
      <c r="L7" s="8">
        <v>2016</v>
      </c>
    </row>
    <row r="8" spans="1:12" x14ac:dyDescent="0.25">
      <c r="A8" s="16">
        <v>51</v>
      </c>
      <c r="B8" t="s">
        <v>62</v>
      </c>
      <c r="C8">
        <f t="shared" si="1"/>
        <v>1</v>
      </c>
      <c r="D8" s="14">
        <v>720.7</v>
      </c>
      <c r="E8" s="14">
        <v>641</v>
      </c>
      <c r="F8" s="14">
        <f t="shared" si="0"/>
        <v>3367664.6</v>
      </c>
      <c r="G8">
        <f t="shared" si="2"/>
        <v>1</v>
      </c>
      <c r="H8" s="8">
        <v>47</v>
      </c>
      <c r="I8" s="15" t="s">
        <v>60</v>
      </c>
      <c r="J8" s="15" t="s">
        <v>84</v>
      </c>
      <c r="K8" s="20">
        <v>739246.85</v>
      </c>
      <c r="L8" s="8">
        <v>2016</v>
      </c>
    </row>
    <row r="9" spans="1:12" x14ac:dyDescent="0.25">
      <c r="A9" s="16">
        <v>56</v>
      </c>
      <c r="B9" t="s">
        <v>60</v>
      </c>
      <c r="C9">
        <f t="shared" si="1"/>
        <v>0</v>
      </c>
      <c r="D9" s="14">
        <v>538</v>
      </c>
      <c r="E9" s="14">
        <v>556</v>
      </c>
      <c r="F9" s="14">
        <f t="shared" si="0"/>
        <v>1470743.5</v>
      </c>
      <c r="G9">
        <f t="shared" si="2"/>
        <v>1</v>
      </c>
      <c r="H9" s="8">
        <v>47</v>
      </c>
      <c r="I9" s="15" t="s">
        <v>61</v>
      </c>
      <c r="J9" s="15" t="s">
        <v>84</v>
      </c>
      <c r="K9" s="20">
        <v>0</v>
      </c>
      <c r="L9" s="8">
        <v>2016</v>
      </c>
    </row>
    <row r="10" spans="1:12" x14ac:dyDescent="0.25">
      <c r="A10" s="16">
        <v>59</v>
      </c>
      <c r="B10" t="s">
        <v>61</v>
      </c>
      <c r="C10">
        <f t="shared" si="1"/>
        <v>0</v>
      </c>
      <c r="D10" s="14">
        <v>109.8</v>
      </c>
      <c r="E10" s="14">
        <v>100</v>
      </c>
      <c r="F10" s="14">
        <f t="shared" si="0"/>
        <v>0</v>
      </c>
      <c r="G10">
        <f t="shared" si="2"/>
        <v>0</v>
      </c>
      <c r="H10" s="8">
        <v>51</v>
      </c>
      <c r="I10" s="15" t="s">
        <v>62</v>
      </c>
      <c r="J10" s="15" t="s">
        <v>84</v>
      </c>
      <c r="K10" s="20">
        <v>3367664.6</v>
      </c>
      <c r="L10" s="8">
        <v>2016</v>
      </c>
    </row>
    <row r="11" spans="1:12" x14ac:dyDescent="0.25">
      <c r="A11" s="16">
        <v>60</v>
      </c>
      <c r="B11" t="s">
        <v>61</v>
      </c>
      <c r="C11">
        <f t="shared" si="1"/>
        <v>0</v>
      </c>
      <c r="D11" s="14">
        <v>324.3</v>
      </c>
      <c r="E11" s="14">
        <v>309</v>
      </c>
      <c r="F11" s="14">
        <f t="shared" si="0"/>
        <v>1251702.3999999999</v>
      </c>
      <c r="G11">
        <f t="shared" si="2"/>
        <v>1</v>
      </c>
      <c r="H11" s="8">
        <v>56</v>
      </c>
      <c r="I11" s="15" t="s">
        <v>60</v>
      </c>
      <c r="J11" s="15" t="s">
        <v>84</v>
      </c>
      <c r="K11" s="20">
        <v>1470743.5</v>
      </c>
      <c r="L11" s="8">
        <v>2016</v>
      </c>
    </row>
    <row r="12" spans="1:12" x14ac:dyDescent="0.25">
      <c r="A12" s="16">
        <v>87</v>
      </c>
      <c r="B12" t="s">
        <v>61</v>
      </c>
      <c r="C12">
        <f t="shared" si="1"/>
        <v>0</v>
      </c>
      <c r="D12" s="14">
        <v>257</v>
      </c>
      <c r="E12" s="14">
        <v>247</v>
      </c>
      <c r="F12" s="14">
        <f t="shared" si="0"/>
        <v>1298589.1000000001</v>
      </c>
      <c r="G12">
        <f t="shared" si="2"/>
        <v>1</v>
      </c>
      <c r="H12" s="8">
        <v>60</v>
      </c>
      <c r="I12" s="15" t="s">
        <v>61</v>
      </c>
      <c r="J12" s="15" t="s">
        <v>84</v>
      </c>
      <c r="K12" s="20">
        <v>1251702.3999999999</v>
      </c>
      <c r="L12" s="8">
        <v>2016</v>
      </c>
    </row>
    <row r="13" spans="1:12" x14ac:dyDescent="0.25">
      <c r="A13" s="16">
        <v>108</v>
      </c>
      <c r="B13" t="s">
        <v>61</v>
      </c>
      <c r="C13">
        <f t="shared" si="1"/>
        <v>0</v>
      </c>
      <c r="D13" s="14">
        <v>348.7</v>
      </c>
      <c r="E13" s="14">
        <v>358.8</v>
      </c>
      <c r="F13" s="14">
        <f t="shared" si="0"/>
        <v>1580566.4</v>
      </c>
      <c r="G13">
        <f t="shared" si="2"/>
        <v>1</v>
      </c>
      <c r="H13" s="8">
        <v>87</v>
      </c>
      <c r="I13" s="15" t="s">
        <v>61</v>
      </c>
      <c r="J13" s="15" t="s">
        <v>84</v>
      </c>
      <c r="K13" s="20">
        <v>1298589.1000000001</v>
      </c>
      <c r="L13" s="8">
        <v>2016</v>
      </c>
    </row>
    <row r="14" spans="1:12" x14ac:dyDescent="0.25">
      <c r="A14" s="16">
        <v>113</v>
      </c>
      <c r="B14" t="s">
        <v>61</v>
      </c>
      <c r="C14">
        <f t="shared" si="1"/>
        <v>0</v>
      </c>
      <c r="D14" s="14">
        <v>839.9</v>
      </c>
      <c r="E14" s="14">
        <v>767</v>
      </c>
      <c r="F14" s="14">
        <f t="shared" si="0"/>
        <v>2427927.4</v>
      </c>
      <c r="G14">
        <f t="shared" si="2"/>
        <v>1</v>
      </c>
      <c r="H14" s="8">
        <v>108</v>
      </c>
      <c r="I14" s="15" t="s">
        <v>61</v>
      </c>
      <c r="J14" s="15" t="s">
        <v>84</v>
      </c>
      <c r="K14" s="20">
        <v>1580566.4</v>
      </c>
      <c r="L14" s="8">
        <v>2016</v>
      </c>
    </row>
    <row r="15" spans="1:12" x14ac:dyDescent="0.25">
      <c r="A15" s="16">
        <v>126</v>
      </c>
      <c r="B15" t="s">
        <v>60</v>
      </c>
      <c r="C15">
        <f t="shared" si="1"/>
        <v>0</v>
      </c>
      <c r="D15" s="14">
        <v>173.3</v>
      </c>
      <c r="E15" s="14">
        <v>156</v>
      </c>
      <c r="F15" s="14">
        <f t="shared" si="0"/>
        <v>0</v>
      </c>
      <c r="G15">
        <f t="shared" si="2"/>
        <v>0</v>
      </c>
      <c r="H15" s="8">
        <v>113</v>
      </c>
      <c r="I15" s="15" t="s">
        <v>60</v>
      </c>
      <c r="J15" s="15" t="s">
        <v>84</v>
      </c>
      <c r="K15" s="20">
        <v>0</v>
      </c>
      <c r="L15" s="8">
        <v>2016</v>
      </c>
    </row>
    <row r="16" spans="1:12" x14ac:dyDescent="0.25">
      <c r="A16" s="16">
        <v>127</v>
      </c>
      <c r="B16" t="s">
        <v>61</v>
      </c>
      <c r="C16">
        <f t="shared" si="1"/>
        <v>0</v>
      </c>
      <c r="D16" s="14">
        <v>720</v>
      </c>
      <c r="E16" s="14">
        <v>650</v>
      </c>
      <c r="F16" s="14">
        <f t="shared" si="0"/>
        <v>2485825.4</v>
      </c>
      <c r="G16">
        <f t="shared" si="2"/>
        <v>1</v>
      </c>
      <c r="H16" s="8">
        <v>113</v>
      </c>
      <c r="I16" s="15" t="s">
        <v>61</v>
      </c>
      <c r="J16" s="15" t="s">
        <v>84</v>
      </c>
      <c r="K16" s="20">
        <v>2427927.4</v>
      </c>
      <c r="L16" s="8">
        <v>2016</v>
      </c>
    </row>
    <row r="17" spans="1:12" x14ac:dyDescent="0.25">
      <c r="A17" s="16">
        <v>130</v>
      </c>
      <c r="B17" t="s">
        <v>60</v>
      </c>
      <c r="C17">
        <f t="shared" si="1"/>
        <v>0</v>
      </c>
      <c r="D17" s="14">
        <v>2390.1</v>
      </c>
      <c r="E17" s="14">
        <v>2350</v>
      </c>
      <c r="F17" s="14">
        <f t="shared" si="0"/>
        <v>10119127</v>
      </c>
      <c r="G17">
        <f t="shared" si="2"/>
        <v>1</v>
      </c>
      <c r="H17" s="8">
        <v>126</v>
      </c>
      <c r="I17" s="15" t="s">
        <v>60</v>
      </c>
      <c r="J17" s="15" t="s">
        <v>84</v>
      </c>
      <c r="K17" s="20">
        <v>0</v>
      </c>
      <c r="L17" s="8">
        <v>2016</v>
      </c>
    </row>
    <row r="18" spans="1:12" x14ac:dyDescent="0.25">
      <c r="A18" s="16">
        <v>136</v>
      </c>
      <c r="B18" t="s">
        <v>60</v>
      </c>
      <c r="C18">
        <f t="shared" si="1"/>
        <v>0</v>
      </c>
      <c r="D18" s="14">
        <v>1471.8</v>
      </c>
      <c r="E18" s="14">
        <v>1309</v>
      </c>
      <c r="F18" s="14">
        <f t="shared" si="0"/>
        <v>7555880.0999999996</v>
      </c>
      <c r="G18">
        <f t="shared" si="2"/>
        <v>1</v>
      </c>
      <c r="H18" s="8">
        <v>126</v>
      </c>
      <c r="I18" s="15" t="s">
        <v>61</v>
      </c>
      <c r="J18" s="15" t="s">
        <v>84</v>
      </c>
      <c r="K18" s="20">
        <v>0</v>
      </c>
      <c r="L18" s="8">
        <v>2016</v>
      </c>
    </row>
    <row r="19" spans="1:12" x14ac:dyDescent="0.25">
      <c r="A19" s="16">
        <v>160</v>
      </c>
      <c r="B19" t="s">
        <v>61</v>
      </c>
      <c r="C19">
        <f t="shared" si="1"/>
        <v>0</v>
      </c>
      <c r="D19" s="14">
        <v>408</v>
      </c>
      <c r="E19" s="14">
        <v>350</v>
      </c>
      <c r="F19" s="14">
        <f t="shared" si="0"/>
        <v>1909362.4000000001</v>
      </c>
      <c r="G19">
        <f t="shared" si="2"/>
        <v>1</v>
      </c>
      <c r="H19" s="8">
        <v>127</v>
      </c>
      <c r="I19" s="15" t="s">
        <v>61</v>
      </c>
      <c r="J19" s="15" t="s">
        <v>84</v>
      </c>
      <c r="K19" s="20">
        <v>2485825.4</v>
      </c>
      <c r="L19" s="8">
        <v>2016</v>
      </c>
    </row>
    <row r="20" spans="1:12" x14ac:dyDescent="0.25">
      <c r="A20" s="16">
        <v>165</v>
      </c>
      <c r="B20" t="s">
        <v>61</v>
      </c>
      <c r="C20">
        <f t="shared" si="1"/>
        <v>0</v>
      </c>
      <c r="D20" s="14">
        <v>1134</v>
      </c>
      <c r="E20" s="14">
        <v>1010</v>
      </c>
      <c r="F20" s="14">
        <f t="shared" si="0"/>
        <v>2287894.7000000002</v>
      </c>
      <c r="G20">
        <f t="shared" si="2"/>
        <v>1</v>
      </c>
      <c r="H20" s="8">
        <v>130</v>
      </c>
      <c r="I20" s="15" t="s">
        <v>60</v>
      </c>
      <c r="J20" s="15" t="s">
        <v>84</v>
      </c>
      <c r="K20" s="20">
        <v>10119127</v>
      </c>
      <c r="L20" s="8">
        <v>2016</v>
      </c>
    </row>
    <row r="21" spans="1:12" x14ac:dyDescent="0.25">
      <c r="A21" s="16">
        <v>207</v>
      </c>
      <c r="B21" t="s">
        <v>60</v>
      </c>
      <c r="C21">
        <f t="shared" si="1"/>
        <v>0</v>
      </c>
      <c r="D21" s="14">
        <v>1358</v>
      </c>
      <c r="E21" s="14">
        <v>1252</v>
      </c>
      <c r="F21" s="14">
        <f t="shared" si="0"/>
        <v>4904200.2</v>
      </c>
      <c r="G21">
        <f t="shared" si="2"/>
        <v>1</v>
      </c>
      <c r="H21" s="8">
        <v>136</v>
      </c>
      <c r="I21" s="15" t="s">
        <v>60</v>
      </c>
      <c r="J21" s="15" t="s">
        <v>84</v>
      </c>
      <c r="K21" s="20">
        <v>7555880.0999999996</v>
      </c>
      <c r="L21" s="8">
        <v>2016</v>
      </c>
    </row>
    <row r="22" spans="1:12" x14ac:dyDescent="0.25">
      <c r="A22" s="16">
        <v>298</v>
      </c>
      <c r="B22" t="s">
        <v>61</v>
      </c>
      <c r="C22">
        <f t="shared" si="1"/>
        <v>0</v>
      </c>
      <c r="D22" s="14">
        <v>1849.8</v>
      </c>
      <c r="E22" s="14">
        <v>1689</v>
      </c>
      <c r="F22" s="14">
        <f t="shared" si="0"/>
        <v>9101443.8000000007</v>
      </c>
      <c r="G22">
        <f t="shared" si="2"/>
        <v>1</v>
      </c>
      <c r="H22" s="8">
        <v>160</v>
      </c>
      <c r="I22" s="15" t="s">
        <v>60</v>
      </c>
      <c r="J22" s="15" t="s">
        <v>84</v>
      </c>
      <c r="K22" s="20">
        <v>654367.30000000005</v>
      </c>
      <c r="L22" s="8">
        <v>2016</v>
      </c>
    </row>
    <row r="23" spans="1:12" x14ac:dyDescent="0.25">
      <c r="A23" s="16">
        <v>384</v>
      </c>
      <c r="B23" t="s">
        <v>61</v>
      </c>
      <c r="C23">
        <f t="shared" si="1"/>
        <v>0</v>
      </c>
      <c r="D23" s="14">
        <v>1320</v>
      </c>
      <c r="E23" s="14">
        <v>1036</v>
      </c>
      <c r="F23" s="14">
        <f t="shared" si="0"/>
        <v>1001298.4</v>
      </c>
      <c r="G23">
        <f t="shared" si="2"/>
        <v>1</v>
      </c>
      <c r="H23" s="8">
        <v>160</v>
      </c>
      <c r="I23" s="15" t="s">
        <v>61</v>
      </c>
      <c r="J23" s="15" t="s">
        <v>84</v>
      </c>
      <c r="K23" s="20">
        <v>1254995.1000000001</v>
      </c>
      <c r="L23" s="8">
        <v>2016</v>
      </c>
    </row>
    <row r="24" spans="1:12" x14ac:dyDescent="0.25">
      <c r="A24" s="16">
        <v>469</v>
      </c>
      <c r="B24" t="s">
        <v>60</v>
      </c>
      <c r="C24">
        <f t="shared" si="1"/>
        <v>0</v>
      </c>
      <c r="D24" s="14">
        <v>380.8</v>
      </c>
      <c r="E24" s="14">
        <v>352</v>
      </c>
      <c r="F24" s="14">
        <f t="shared" si="0"/>
        <v>1914120.1</v>
      </c>
      <c r="G24">
        <f t="shared" si="2"/>
        <v>1</v>
      </c>
      <c r="H24" s="8">
        <v>165</v>
      </c>
      <c r="I24" s="15" t="s">
        <v>61</v>
      </c>
      <c r="J24" s="15" t="s">
        <v>84</v>
      </c>
      <c r="K24" s="20">
        <v>2287894.7000000002</v>
      </c>
      <c r="L24" s="8">
        <v>2016</v>
      </c>
    </row>
    <row r="25" spans="1:12" x14ac:dyDescent="0.25">
      <c r="A25" s="16">
        <v>470</v>
      </c>
      <c r="B25" t="s">
        <v>61</v>
      </c>
      <c r="C25">
        <f t="shared" si="1"/>
        <v>0</v>
      </c>
      <c r="D25" s="14">
        <v>1635.3</v>
      </c>
      <c r="E25" s="14">
        <v>1410</v>
      </c>
      <c r="F25" s="14">
        <f t="shared" si="0"/>
        <v>8928928.9000000004</v>
      </c>
      <c r="G25">
        <f t="shared" si="2"/>
        <v>1</v>
      </c>
      <c r="H25" s="8">
        <v>207</v>
      </c>
      <c r="I25" s="15" t="s">
        <v>60</v>
      </c>
      <c r="J25" s="15" t="s">
        <v>84</v>
      </c>
      <c r="K25" s="20">
        <v>4904200.2</v>
      </c>
      <c r="L25" s="8">
        <v>2016</v>
      </c>
    </row>
    <row r="26" spans="1:12" x14ac:dyDescent="0.25">
      <c r="A26" s="16">
        <v>477</v>
      </c>
      <c r="B26" t="s">
        <v>60</v>
      </c>
      <c r="C26">
        <f t="shared" si="1"/>
        <v>0</v>
      </c>
      <c r="D26" s="14">
        <v>191.7</v>
      </c>
      <c r="E26" s="14">
        <v>184</v>
      </c>
      <c r="F26" s="14">
        <f t="shared" si="0"/>
        <v>1000513.6</v>
      </c>
      <c r="G26">
        <f t="shared" si="2"/>
        <v>1</v>
      </c>
      <c r="H26" s="8">
        <v>298</v>
      </c>
      <c r="I26" s="15" t="s">
        <v>62</v>
      </c>
      <c r="J26" s="15" t="s">
        <v>84</v>
      </c>
      <c r="K26" s="20">
        <v>4361506.4000000004</v>
      </c>
      <c r="L26" s="8">
        <v>2016</v>
      </c>
    </row>
    <row r="27" spans="1:12" x14ac:dyDescent="0.25">
      <c r="A27" s="16">
        <v>492</v>
      </c>
      <c r="B27" t="s">
        <v>61</v>
      </c>
      <c r="C27">
        <f t="shared" si="1"/>
        <v>0</v>
      </c>
      <c r="D27" s="14">
        <v>257</v>
      </c>
      <c r="E27" s="14">
        <v>254</v>
      </c>
      <c r="F27" s="14">
        <f t="shared" si="0"/>
        <v>1033063.5</v>
      </c>
      <c r="G27">
        <f t="shared" si="2"/>
        <v>1</v>
      </c>
      <c r="H27" s="8">
        <v>298</v>
      </c>
      <c r="I27" s="15" t="s">
        <v>61</v>
      </c>
      <c r="J27" s="15" t="s">
        <v>84</v>
      </c>
      <c r="K27" s="20">
        <v>4739937.4000000004</v>
      </c>
      <c r="L27" s="8">
        <v>2016</v>
      </c>
    </row>
    <row r="28" spans="1:12" x14ac:dyDescent="0.25">
      <c r="A28" s="16">
        <v>508</v>
      </c>
      <c r="B28" t="s">
        <v>61</v>
      </c>
      <c r="C28">
        <f t="shared" si="1"/>
        <v>0</v>
      </c>
      <c r="D28" s="14">
        <v>43.5</v>
      </c>
      <c r="E28" s="14">
        <v>40</v>
      </c>
      <c r="F28" s="14">
        <f t="shared" si="0"/>
        <v>0</v>
      </c>
      <c r="G28">
        <f t="shared" si="2"/>
        <v>0</v>
      </c>
      <c r="H28" s="8">
        <v>384</v>
      </c>
      <c r="I28" s="15" t="s">
        <v>61</v>
      </c>
      <c r="J28" s="15" t="s">
        <v>84</v>
      </c>
      <c r="K28" s="20">
        <v>1001298.4</v>
      </c>
      <c r="L28" s="8">
        <v>2016</v>
      </c>
    </row>
    <row r="29" spans="1:12" x14ac:dyDescent="0.25">
      <c r="A29" s="16">
        <v>511</v>
      </c>
      <c r="B29" t="s">
        <v>60</v>
      </c>
      <c r="C29">
        <f t="shared" si="1"/>
        <v>0</v>
      </c>
      <c r="D29" s="14">
        <v>3.7</v>
      </c>
      <c r="E29" s="14">
        <v>3.8</v>
      </c>
      <c r="F29" s="14">
        <f t="shared" si="0"/>
        <v>0</v>
      </c>
      <c r="G29">
        <f t="shared" si="2"/>
        <v>0</v>
      </c>
      <c r="H29" s="8">
        <v>469</v>
      </c>
      <c r="I29" s="15" t="s">
        <v>60</v>
      </c>
      <c r="J29" s="15" t="s">
        <v>84</v>
      </c>
      <c r="K29" s="20">
        <v>1914120.1</v>
      </c>
      <c r="L29" s="8">
        <v>2016</v>
      </c>
    </row>
    <row r="30" spans="1:12" x14ac:dyDescent="0.25">
      <c r="A30" s="16">
        <v>525</v>
      </c>
      <c r="B30" t="s">
        <v>60</v>
      </c>
      <c r="C30">
        <f t="shared" si="1"/>
        <v>0</v>
      </c>
      <c r="D30" s="14">
        <v>465.4</v>
      </c>
      <c r="E30" s="14">
        <v>446</v>
      </c>
      <c r="F30" s="14">
        <f t="shared" si="0"/>
        <v>2408504.5</v>
      </c>
      <c r="G30">
        <f t="shared" si="2"/>
        <v>1</v>
      </c>
      <c r="H30" s="8">
        <v>470</v>
      </c>
      <c r="I30" s="15" t="s">
        <v>61</v>
      </c>
      <c r="J30" s="15" t="s">
        <v>84</v>
      </c>
      <c r="K30" s="20">
        <v>8928928.9000000004</v>
      </c>
      <c r="L30" s="8">
        <v>2016</v>
      </c>
    </row>
    <row r="31" spans="1:12" x14ac:dyDescent="0.25">
      <c r="A31" s="16">
        <v>527</v>
      </c>
      <c r="B31" t="s">
        <v>60</v>
      </c>
      <c r="C31">
        <f t="shared" si="1"/>
        <v>0</v>
      </c>
      <c r="D31" s="14">
        <v>113.8</v>
      </c>
      <c r="E31" s="14">
        <v>100</v>
      </c>
      <c r="F31" s="14">
        <f t="shared" si="0"/>
        <v>222062.55</v>
      </c>
      <c r="G31">
        <f t="shared" si="2"/>
        <v>1</v>
      </c>
      <c r="H31" s="8">
        <v>477</v>
      </c>
      <c r="I31" s="15" t="s">
        <v>60</v>
      </c>
      <c r="J31" s="15" t="s">
        <v>84</v>
      </c>
      <c r="K31" s="20">
        <v>1000513.6</v>
      </c>
      <c r="L31" s="8">
        <v>2016</v>
      </c>
    </row>
    <row r="32" spans="1:12" x14ac:dyDescent="0.25">
      <c r="A32" s="16">
        <v>564</v>
      </c>
      <c r="B32" t="s">
        <v>60</v>
      </c>
      <c r="C32">
        <f t="shared" si="1"/>
        <v>0</v>
      </c>
      <c r="D32" s="14">
        <v>929</v>
      </c>
      <c r="E32" s="14">
        <v>896</v>
      </c>
      <c r="F32" s="14">
        <f t="shared" si="0"/>
        <v>3894135.5</v>
      </c>
      <c r="G32">
        <f t="shared" si="2"/>
        <v>1</v>
      </c>
      <c r="H32" s="8">
        <v>492</v>
      </c>
      <c r="I32" s="15" t="s">
        <v>60</v>
      </c>
      <c r="J32" s="15" t="s">
        <v>84</v>
      </c>
      <c r="K32" s="20">
        <v>0</v>
      </c>
      <c r="L32" s="8">
        <v>2016</v>
      </c>
    </row>
    <row r="33" spans="1:12" x14ac:dyDescent="0.25">
      <c r="A33" s="16">
        <v>568</v>
      </c>
      <c r="B33" t="s">
        <v>61</v>
      </c>
      <c r="C33">
        <f t="shared" si="1"/>
        <v>0</v>
      </c>
      <c r="D33" s="14">
        <v>400</v>
      </c>
      <c r="E33" s="14">
        <v>383.4</v>
      </c>
      <c r="F33" s="14">
        <f t="shared" si="0"/>
        <v>177370.48</v>
      </c>
      <c r="G33">
        <f t="shared" si="2"/>
        <v>1</v>
      </c>
      <c r="H33" s="8">
        <v>492</v>
      </c>
      <c r="I33" s="15" t="s">
        <v>61</v>
      </c>
      <c r="J33" s="15" t="s">
        <v>84</v>
      </c>
      <c r="K33" s="20">
        <v>1033063.5</v>
      </c>
      <c r="L33" s="8">
        <v>2016</v>
      </c>
    </row>
    <row r="34" spans="1:12" x14ac:dyDescent="0.25">
      <c r="A34" s="16">
        <v>594</v>
      </c>
      <c r="B34" t="s">
        <v>60</v>
      </c>
      <c r="C34">
        <f t="shared" si="1"/>
        <v>0</v>
      </c>
      <c r="D34" s="14">
        <v>445.5</v>
      </c>
      <c r="E34" s="14">
        <v>410</v>
      </c>
      <c r="F34" s="14">
        <f t="shared" si="0"/>
        <v>479349.83</v>
      </c>
      <c r="G34">
        <f t="shared" si="2"/>
        <v>1</v>
      </c>
      <c r="H34" s="8">
        <v>525</v>
      </c>
      <c r="I34" s="15" t="s">
        <v>60</v>
      </c>
      <c r="J34" s="15" t="s">
        <v>84</v>
      </c>
      <c r="K34" s="20">
        <v>2408504.5</v>
      </c>
      <c r="L34" s="8">
        <v>2016</v>
      </c>
    </row>
    <row r="35" spans="1:12" x14ac:dyDescent="0.25">
      <c r="A35" s="16">
        <v>602</v>
      </c>
      <c r="B35" t="s">
        <v>60</v>
      </c>
      <c r="C35">
        <f t="shared" si="1"/>
        <v>0</v>
      </c>
      <c r="D35" s="14">
        <v>1370</v>
      </c>
      <c r="E35" s="14">
        <v>1273</v>
      </c>
      <c r="F35" s="14">
        <f t="shared" si="0"/>
        <v>4711045.0999999996</v>
      </c>
      <c r="G35">
        <f t="shared" si="2"/>
        <v>1</v>
      </c>
      <c r="H35" s="8">
        <v>527</v>
      </c>
      <c r="I35" s="15" t="s">
        <v>60</v>
      </c>
      <c r="J35" s="15" t="s">
        <v>84</v>
      </c>
      <c r="K35" s="20">
        <v>222062.55</v>
      </c>
      <c r="L35" s="8">
        <v>2016</v>
      </c>
    </row>
    <row r="36" spans="1:12" x14ac:dyDescent="0.25">
      <c r="A36" s="16">
        <v>628</v>
      </c>
      <c r="B36" t="s">
        <v>60</v>
      </c>
      <c r="C36">
        <f t="shared" si="1"/>
        <v>0</v>
      </c>
      <c r="D36" s="14">
        <v>2442.6999999999998</v>
      </c>
      <c r="E36" s="14">
        <v>2291</v>
      </c>
      <c r="F36" s="14">
        <f t="shared" si="0"/>
        <v>8850365.5</v>
      </c>
      <c r="G36">
        <f t="shared" si="2"/>
        <v>1</v>
      </c>
      <c r="H36" s="8">
        <v>546</v>
      </c>
      <c r="I36" s="15" t="s">
        <v>85</v>
      </c>
      <c r="J36" s="15" t="s">
        <v>84</v>
      </c>
      <c r="K36" s="20">
        <v>0</v>
      </c>
      <c r="L36" s="8">
        <v>2016</v>
      </c>
    </row>
    <row r="37" spans="1:12" x14ac:dyDescent="0.25">
      <c r="A37" s="16">
        <v>641</v>
      </c>
      <c r="B37" t="s">
        <v>60</v>
      </c>
      <c r="C37">
        <f t="shared" si="1"/>
        <v>0</v>
      </c>
      <c r="D37" s="14">
        <v>1135.1000000000001</v>
      </c>
      <c r="E37" s="14">
        <v>924</v>
      </c>
      <c r="F37" s="14">
        <f t="shared" si="0"/>
        <v>2585423.7999999998</v>
      </c>
      <c r="G37">
        <f t="shared" si="2"/>
        <v>1</v>
      </c>
      <c r="H37" s="8">
        <v>564</v>
      </c>
      <c r="I37" s="15" t="s">
        <v>60</v>
      </c>
      <c r="J37" s="15" t="s">
        <v>84</v>
      </c>
      <c r="K37" s="20">
        <v>3894135.5</v>
      </c>
      <c r="L37" s="8">
        <v>2016</v>
      </c>
    </row>
    <row r="38" spans="1:12" x14ac:dyDescent="0.25">
      <c r="A38" s="16">
        <v>643</v>
      </c>
      <c r="B38" t="s">
        <v>60</v>
      </c>
      <c r="C38">
        <f t="shared" si="1"/>
        <v>0</v>
      </c>
      <c r="D38" s="14">
        <v>340</v>
      </c>
      <c r="E38" s="14">
        <v>357</v>
      </c>
      <c r="F38" s="14">
        <f t="shared" si="0"/>
        <v>53165.684999999998</v>
      </c>
      <c r="G38">
        <f t="shared" si="2"/>
        <v>1</v>
      </c>
      <c r="H38" s="8">
        <v>568</v>
      </c>
      <c r="I38" s="15" t="s">
        <v>85</v>
      </c>
      <c r="J38" s="15" t="s">
        <v>84</v>
      </c>
      <c r="K38" s="20">
        <v>0</v>
      </c>
      <c r="L38" s="8">
        <v>2016</v>
      </c>
    </row>
    <row r="39" spans="1:12" x14ac:dyDescent="0.25">
      <c r="A39" s="16">
        <v>645</v>
      </c>
      <c r="B39" t="s">
        <v>60</v>
      </c>
      <c r="C39">
        <f t="shared" si="1"/>
        <v>0</v>
      </c>
      <c r="D39" s="14">
        <v>1822.5</v>
      </c>
      <c r="E39" s="14">
        <v>1602</v>
      </c>
      <c r="F39" s="14">
        <f t="shared" si="0"/>
        <v>6402196.0999999996</v>
      </c>
      <c r="G39">
        <f t="shared" si="2"/>
        <v>1</v>
      </c>
      <c r="H39" s="8">
        <v>568</v>
      </c>
      <c r="I39" s="15" t="s">
        <v>61</v>
      </c>
      <c r="J39" s="15" t="s">
        <v>84</v>
      </c>
      <c r="K39" s="20">
        <v>177370.48</v>
      </c>
      <c r="L39" s="8">
        <v>2016</v>
      </c>
    </row>
    <row r="40" spans="1:12" x14ac:dyDescent="0.25">
      <c r="A40" s="16">
        <v>663</v>
      </c>
      <c r="B40" t="s">
        <v>60</v>
      </c>
      <c r="C40">
        <f t="shared" si="1"/>
        <v>0</v>
      </c>
      <c r="D40" s="14">
        <v>250.7</v>
      </c>
      <c r="E40" s="14">
        <v>232</v>
      </c>
      <c r="F40" s="14">
        <f t="shared" si="0"/>
        <v>419943.44</v>
      </c>
      <c r="G40">
        <f t="shared" si="2"/>
        <v>1</v>
      </c>
      <c r="H40" s="8">
        <v>594</v>
      </c>
      <c r="I40" s="15" t="s">
        <v>60</v>
      </c>
      <c r="J40" s="15" t="s">
        <v>84</v>
      </c>
      <c r="K40" s="20">
        <v>479349.83</v>
      </c>
      <c r="L40" s="8">
        <v>2016</v>
      </c>
    </row>
    <row r="41" spans="1:12" x14ac:dyDescent="0.25">
      <c r="A41" s="16">
        <v>667</v>
      </c>
      <c r="B41" t="s">
        <v>60</v>
      </c>
      <c r="C41">
        <f t="shared" si="1"/>
        <v>0</v>
      </c>
      <c r="D41" s="14">
        <v>595</v>
      </c>
      <c r="E41" s="14">
        <v>586</v>
      </c>
      <c r="F41" s="14">
        <f t="shared" si="0"/>
        <v>1220869.3</v>
      </c>
      <c r="G41">
        <f t="shared" si="2"/>
        <v>1</v>
      </c>
      <c r="H41" s="8">
        <v>594</v>
      </c>
      <c r="I41" s="15" t="s">
        <v>61</v>
      </c>
      <c r="J41" s="15" t="s">
        <v>84</v>
      </c>
      <c r="K41" s="20">
        <v>0</v>
      </c>
      <c r="L41" s="8">
        <v>2016</v>
      </c>
    </row>
    <row r="42" spans="1:12" x14ac:dyDescent="0.25">
      <c r="A42" s="16">
        <v>676</v>
      </c>
      <c r="B42" t="s">
        <v>60</v>
      </c>
      <c r="C42">
        <f t="shared" si="1"/>
        <v>0</v>
      </c>
      <c r="D42" s="14">
        <v>363.8</v>
      </c>
      <c r="E42" s="14">
        <v>342</v>
      </c>
      <c r="F42" s="14">
        <f t="shared" si="0"/>
        <v>1326679.3999999999</v>
      </c>
      <c r="G42">
        <f t="shared" si="2"/>
        <v>1</v>
      </c>
      <c r="H42" s="8">
        <v>602</v>
      </c>
      <c r="I42" s="15" t="s">
        <v>60</v>
      </c>
      <c r="J42" s="15" t="s">
        <v>84</v>
      </c>
      <c r="K42" s="20">
        <v>4711045.0999999996</v>
      </c>
      <c r="L42" s="8">
        <v>2016</v>
      </c>
    </row>
    <row r="43" spans="1:12" x14ac:dyDescent="0.25">
      <c r="A43" s="16">
        <v>703</v>
      </c>
      <c r="B43" t="s">
        <v>60</v>
      </c>
      <c r="C43">
        <f t="shared" si="1"/>
        <v>0</v>
      </c>
      <c r="D43" s="14">
        <v>3498.6000000000004</v>
      </c>
      <c r="E43" s="14">
        <v>3232</v>
      </c>
      <c r="F43" s="14">
        <f t="shared" si="0"/>
        <v>15813244</v>
      </c>
      <c r="G43">
        <f t="shared" si="2"/>
        <v>1</v>
      </c>
      <c r="H43" s="8">
        <v>628</v>
      </c>
      <c r="I43" s="15" t="s">
        <v>60</v>
      </c>
      <c r="J43" s="15" t="s">
        <v>84</v>
      </c>
      <c r="K43" s="20">
        <v>8850365.5</v>
      </c>
      <c r="L43" s="8">
        <v>2016</v>
      </c>
    </row>
    <row r="44" spans="1:12" x14ac:dyDescent="0.25">
      <c r="A44" s="16">
        <v>708</v>
      </c>
      <c r="B44" t="s">
        <v>60</v>
      </c>
      <c r="C44">
        <f t="shared" si="1"/>
        <v>0</v>
      </c>
      <c r="D44" s="14">
        <v>953</v>
      </c>
      <c r="E44" s="14">
        <v>840</v>
      </c>
      <c r="F44" s="14">
        <f t="shared" si="0"/>
        <v>955034.05</v>
      </c>
      <c r="G44">
        <f t="shared" si="2"/>
        <v>1</v>
      </c>
      <c r="H44" s="8">
        <v>641</v>
      </c>
      <c r="I44" s="15" t="s">
        <v>60</v>
      </c>
      <c r="J44" s="15" t="s">
        <v>84</v>
      </c>
      <c r="K44" s="20">
        <v>2585423.7999999998</v>
      </c>
      <c r="L44" s="8">
        <v>2016</v>
      </c>
    </row>
    <row r="45" spans="1:12" x14ac:dyDescent="0.25">
      <c r="A45" s="16">
        <v>727</v>
      </c>
      <c r="B45" t="s">
        <v>60</v>
      </c>
      <c r="C45">
        <f t="shared" si="1"/>
        <v>0</v>
      </c>
      <c r="D45" s="14">
        <v>163.19999999999999</v>
      </c>
      <c r="E45" s="14">
        <v>155</v>
      </c>
      <c r="F45" s="14">
        <f t="shared" si="0"/>
        <v>-1412.9449999999999</v>
      </c>
      <c r="G45">
        <f t="shared" si="2"/>
        <v>0</v>
      </c>
      <c r="H45" s="8">
        <v>643</v>
      </c>
      <c r="I45" s="15" t="s">
        <v>60</v>
      </c>
      <c r="J45" s="15" t="s">
        <v>84</v>
      </c>
      <c r="K45" s="20">
        <v>53165.684999999998</v>
      </c>
      <c r="L45" s="8">
        <v>2016</v>
      </c>
    </row>
    <row r="46" spans="1:12" x14ac:dyDescent="0.25">
      <c r="A46" s="16">
        <v>753</v>
      </c>
      <c r="B46" t="s">
        <v>60</v>
      </c>
      <c r="C46">
        <f t="shared" si="1"/>
        <v>0</v>
      </c>
      <c r="D46" s="14">
        <v>12.5</v>
      </c>
      <c r="E46" s="14">
        <v>10</v>
      </c>
      <c r="F46" s="14">
        <f t="shared" si="0"/>
        <v>0</v>
      </c>
      <c r="G46">
        <f t="shared" si="2"/>
        <v>0</v>
      </c>
      <c r="H46" s="8">
        <v>645</v>
      </c>
      <c r="I46" s="15" t="s">
        <v>60</v>
      </c>
      <c r="J46" s="15" t="s">
        <v>84</v>
      </c>
      <c r="K46" s="20">
        <v>6402196.0999999996</v>
      </c>
      <c r="L46" s="8">
        <v>2016</v>
      </c>
    </row>
    <row r="47" spans="1:12" x14ac:dyDescent="0.25">
      <c r="A47" s="16">
        <v>856</v>
      </c>
      <c r="B47" t="s">
        <v>61</v>
      </c>
      <c r="C47">
        <f t="shared" si="1"/>
        <v>0</v>
      </c>
      <c r="D47" s="14">
        <v>644.29999999999995</v>
      </c>
      <c r="E47" s="14">
        <v>555</v>
      </c>
      <c r="F47" s="14">
        <f t="shared" si="0"/>
        <v>2805607.2</v>
      </c>
      <c r="G47">
        <f t="shared" si="2"/>
        <v>1</v>
      </c>
      <c r="H47" s="8">
        <v>663</v>
      </c>
      <c r="I47" s="15" t="s">
        <v>60</v>
      </c>
      <c r="J47" s="15" t="s">
        <v>84</v>
      </c>
      <c r="K47" s="20">
        <v>419943.44</v>
      </c>
      <c r="L47" s="8">
        <v>2016</v>
      </c>
    </row>
    <row r="48" spans="1:12" x14ac:dyDescent="0.25">
      <c r="A48" s="16">
        <v>861</v>
      </c>
      <c r="B48" t="s">
        <v>61</v>
      </c>
      <c r="C48">
        <f t="shared" si="1"/>
        <v>0</v>
      </c>
      <c r="D48" s="14">
        <v>1005.4</v>
      </c>
      <c r="E48" s="14">
        <v>895</v>
      </c>
      <c r="F48" s="14">
        <f t="shared" si="0"/>
        <v>4600292.4369999999</v>
      </c>
      <c r="G48">
        <f t="shared" si="2"/>
        <v>1</v>
      </c>
      <c r="H48" s="8">
        <v>667</v>
      </c>
      <c r="I48" s="15" t="s">
        <v>60</v>
      </c>
      <c r="J48" s="15" t="s">
        <v>84</v>
      </c>
      <c r="K48" s="20">
        <v>1220869.3</v>
      </c>
      <c r="L48" s="8">
        <v>2016</v>
      </c>
    </row>
    <row r="49" spans="1:12" x14ac:dyDescent="0.25">
      <c r="A49" s="16">
        <v>874</v>
      </c>
      <c r="B49" t="s">
        <v>61</v>
      </c>
      <c r="C49">
        <f t="shared" si="1"/>
        <v>0</v>
      </c>
      <c r="D49" s="14">
        <v>360.4</v>
      </c>
      <c r="E49" s="14">
        <v>314</v>
      </c>
      <c r="F49" s="14">
        <f t="shared" si="0"/>
        <v>153851.79999999999</v>
      </c>
      <c r="G49">
        <f t="shared" si="2"/>
        <v>1</v>
      </c>
      <c r="H49" s="8">
        <v>676</v>
      </c>
      <c r="I49" s="15" t="s">
        <v>60</v>
      </c>
      <c r="J49" s="15" t="s">
        <v>84</v>
      </c>
      <c r="K49" s="20">
        <v>1326679.3999999999</v>
      </c>
      <c r="L49" s="8">
        <v>2016</v>
      </c>
    </row>
    <row r="50" spans="1:12" x14ac:dyDescent="0.25">
      <c r="A50" s="16">
        <v>876</v>
      </c>
      <c r="B50" t="s">
        <v>61</v>
      </c>
      <c r="C50">
        <f t="shared" si="1"/>
        <v>0</v>
      </c>
      <c r="D50" s="14">
        <v>1319</v>
      </c>
      <c r="E50" s="14">
        <v>1158</v>
      </c>
      <c r="F50" s="14">
        <f t="shared" si="0"/>
        <v>4280474.5</v>
      </c>
      <c r="G50">
        <f t="shared" si="2"/>
        <v>1</v>
      </c>
      <c r="H50" s="8">
        <v>703</v>
      </c>
      <c r="I50" s="15" t="s">
        <v>60</v>
      </c>
      <c r="J50" s="15" t="s">
        <v>84</v>
      </c>
      <c r="K50" s="20">
        <v>15813244</v>
      </c>
      <c r="L50" s="8">
        <v>2016</v>
      </c>
    </row>
    <row r="51" spans="1:12" x14ac:dyDescent="0.25">
      <c r="A51" s="16">
        <v>879</v>
      </c>
      <c r="B51" t="s">
        <v>61</v>
      </c>
      <c r="C51">
        <f t="shared" si="1"/>
        <v>0</v>
      </c>
      <c r="D51" s="14">
        <v>1785.6</v>
      </c>
      <c r="E51" s="14">
        <v>1538</v>
      </c>
      <c r="F51" s="14">
        <f t="shared" si="0"/>
        <v>4541832</v>
      </c>
      <c r="G51">
        <f t="shared" si="2"/>
        <v>1</v>
      </c>
      <c r="H51" s="8">
        <v>708</v>
      </c>
      <c r="I51" s="15" t="s">
        <v>60</v>
      </c>
      <c r="J51" s="15" t="s">
        <v>84</v>
      </c>
      <c r="K51" s="20">
        <v>955034.05</v>
      </c>
      <c r="L51" s="8">
        <v>2016</v>
      </c>
    </row>
    <row r="52" spans="1:12" x14ac:dyDescent="0.25">
      <c r="A52" s="16">
        <v>883</v>
      </c>
      <c r="B52" t="s">
        <v>61</v>
      </c>
      <c r="C52">
        <f t="shared" si="1"/>
        <v>0</v>
      </c>
      <c r="D52" s="14">
        <v>681.7</v>
      </c>
      <c r="E52" s="14">
        <v>689</v>
      </c>
      <c r="F52" s="14">
        <f t="shared" si="0"/>
        <v>1750590.1</v>
      </c>
      <c r="G52">
        <f t="shared" si="2"/>
        <v>1</v>
      </c>
      <c r="H52" s="8">
        <v>727</v>
      </c>
      <c r="I52" s="15" t="s">
        <v>60</v>
      </c>
      <c r="J52" s="15" t="s">
        <v>84</v>
      </c>
      <c r="K52" s="20">
        <v>-1412.9449999999999</v>
      </c>
      <c r="L52" s="8">
        <v>2016</v>
      </c>
    </row>
    <row r="53" spans="1:12" x14ac:dyDescent="0.25">
      <c r="A53" s="16">
        <v>884</v>
      </c>
      <c r="B53" t="s">
        <v>61</v>
      </c>
      <c r="C53">
        <f t="shared" si="1"/>
        <v>0</v>
      </c>
      <c r="D53" s="14">
        <v>598.4</v>
      </c>
      <c r="E53" s="14">
        <v>510</v>
      </c>
      <c r="F53" s="14">
        <f t="shared" si="0"/>
        <v>2105377.2000000002</v>
      </c>
      <c r="G53">
        <f t="shared" si="2"/>
        <v>1</v>
      </c>
      <c r="H53" s="8">
        <v>728</v>
      </c>
      <c r="I53" s="15" t="s">
        <v>60</v>
      </c>
      <c r="J53" s="15" t="s">
        <v>84</v>
      </c>
      <c r="K53" s="20">
        <v>0</v>
      </c>
      <c r="L53" s="8">
        <v>2016</v>
      </c>
    </row>
    <row r="54" spans="1:12" x14ac:dyDescent="0.25">
      <c r="A54" s="16">
        <v>887</v>
      </c>
      <c r="B54" t="s">
        <v>61</v>
      </c>
      <c r="C54">
        <f t="shared" si="1"/>
        <v>0</v>
      </c>
      <c r="D54" s="14">
        <v>1099.8</v>
      </c>
      <c r="E54" s="14">
        <v>948</v>
      </c>
      <c r="F54" s="14">
        <f t="shared" si="0"/>
        <v>2738293.8</v>
      </c>
      <c r="G54">
        <f t="shared" si="2"/>
        <v>1</v>
      </c>
      <c r="H54" s="8">
        <v>856</v>
      </c>
      <c r="I54" s="15" t="s">
        <v>60</v>
      </c>
      <c r="J54" s="15" t="s">
        <v>84</v>
      </c>
      <c r="K54" s="20">
        <v>0</v>
      </c>
      <c r="L54" s="8">
        <v>2016</v>
      </c>
    </row>
    <row r="55" spans="1:12" x14ac:dyDescent="0.25">
      <c r="A55" s="16">
        <v>889</v>
      </c>
      <c r="B55" t="s">
        <v>61</v>
      </c>
      <c r="C55">
        <f t="shared" si="1"/>
        <v>0</v>
      </c>
      <c r="D55" s="14">
        <v>1894.1</v>
      </c>
      <c r="E55" s="14">
        <v>1778</v>
      </c>
      <c r="F55" s="14">
        <f t="shared" si="0"/>
        <v>9779273.5</v>
      </c>
      <c r="G55">
        <f t="shared" si="2"/>
        <v>1</v>
      </c>
      <c r="H55" s="8">
        <v>856</v>
      </c>
      <c r="I55" s="15" t="s">
        <v>61</v>
      </c>
      <c r="J55" s="15" t="s">
        <v>84</v>
      </c>
      <c r="K55" s="20">
        <v>2805607.2</v>
      </c>
      <c r="L55" s="8">
        <v>2016</v>
      </c>
    </row>
    <row r="56" spans="1:12" x14ac:dyDescent="0.25">
      <c r="A56" s="16">
        <v>891</v>
      </c>
      <c r="B56" t="s">
        <v>61</v>
      </c>
      <c r="C56">
        <f t="shared" si="1"/>
        <v>0</v>
      </c>
      <c r="D56" s="14">
        <v>488</v>
      </c>
      <c r="E56" s="14">
        <v>431</v>
      </c>
      <c r="F56" s="14">
        <f t="shared" si="0"/>
        <v>2347827</v>
      </c>
      <c r="G56">
        <f t="shared" si="2"/>
        <v>1</v>
      </c>
      <c r="H56" s="8">
        <v>861</v>
      </c>
      <c r="I56" s="15" t="s">
        <v>60</v>
      </c>
      <c r="J56" s="15" t="s">
        <v>84</v>
      </c>
      <c r="K56" s="20">
        <v>3330.0369999999998</v>
      </c>
      <c r="L56" s="8">
        <v>2016</v>
      </c>
    </row>
    <row r="57" spans="1:12" x14ac:dyDescent="0.25">
      <c r="A57" s="16">
        <v>892</v>
      </c>
      <c r="B57" t="s">
        <v>61</v>
      </c>
      <c r="C57">
        <f t="shared" si="1"/>
        <v>0</v>
      </c>
      <c r="D57" s="14">
        <v>306.3</v>
      </c>
      <c r="E57" s="14">
        <v>284</v>
      </c>
      <c r="F57" s="14">
        <f t="shared" si="0"/>
        <v>1431576.9</v>
      </c>
      <c r="G57">
        <f t="shared" si="2"/>
        <v>1</v>
      </c>
      <c r="H57" s="8">
        <v>861</v>
      </c>
      <c r="I57" s="15" t="s">
        <v>61</v>
      </c>
      <c r="J57" s="15" t="s">
        <v>84</v>
      </c>
      <c r="K57" s="20">
        <v>4596962.4000000004</v>
      </c>
      <c r="L57" s="8">
        <v>2016</v>
      </c>
    </row>
    <row r="58" spans="1:12" x14ac:dyDescent="0.25">
      <c r="A58" s="16">
        <v>898</v>
      </c>
      <c r="B58" t="s">
        <v>61</v>
      </c>
      <c r="C58">
        <f t="shared" si="1"/>
        <v>0</v>
      </c>
      <c r="D58" s="14">
        <v>500.1</v>
      </c>
      <c r="E58" s="14">
        <v>465</v>
      </c>
      <c r="F58" s="14">
        <f t="shared" si="0"/>
        <v>851767.21</v>
      </c>
      <c r="G58">
        <f t="shared" si="2"/>
        <v>1</v>
      </c>
      <c r="H58" s="8">
        <v>874</v>
      </c>
      <c r="I58" s="15" t="s">
        <v>61</v>
      </c>
      <c r="J58" s="15" t="s">
        <v>84</v>
      </c>
      <c r="K58" s="20">
        <v>153851.79999999999</v>
      </c>
      <c r="L58" s="8">
        <v>2016</v>
      </c>
    </row>
    <row r="59" spans="1:12" x14ac:dyDescent="0.25">
      <c r="A59" s="16">
        <v>963</v>
      </c>
      <c r="B59" t="s">
        <v>60</v>
      </c>
      <c r="C59">
        <f t="shared" si="1"/>
        <v>0</v>
      </c>
      <c r="D59" s="14">
        <v>617.80000000000007</v>
      </c>
      <c r="E59" s="14">
        <v>534</v>
      </c>
      <c r="F59" s="14">
        <f t="shared" si="0"/>
        <v>1768554.8</v>
      </c>
      <c r="G59">
        <f t="shared" si="2"/>
        <v>1</v>
      </c>
      <c r="H59" s="8">
        <v>876</v>
      </c>
      <c r="I59" s="15" t="s">
        <v>61</v>
      </c>
      <c r="J59" s="15" t="s">
        <v>84</v>
      </c>
      <c r="K59" s="20">
        <v>4280474.5</v>
      </c>
      <c r="L59" s="8">
        <v>2016</v>
      </c>
    </row>
    <row r="60" spans="1:12" x14ac:dyDescent="0.25">
      <c r="A60" s="16">
        <v>976</v>
      </c>
      <c r="B60" t="s">
        <v>60</v>
      </c>
      <c r="C60">
        <f t="shared" si="1"/>
        <v>0</v>
      </c>
      <c r="D60" s="14">
        <v>272</v>
      </c>
      <c r="E60" s="14">
        <v>290</v>
      </c>
      <c r="F60" s="14">
        <f t="shared" si="0"/>
        <v>1650453.7</v>
      </c>
      <c r="G60">
        <f t="shared" si="2"/>
        <v>1</v>
      </c>
      <c r="H60" s="8">
        <v>879</v>
      </c>
      <c r="I60" s="15" t="s">
        <v>60</v>
      </c>
      <c r="J60" s="15" t="s">
        <v>84</v>
      </c>
      <c r="K60" s="20">
        <v>0</v>
      </c>
      <c r="L60" s="8">
        <v>2016</v>
      </c>
    </row>
    <row r="61" spans="1:12" x14ac:dyDescent="0.25">
      <c r="A61" s="16">
        <v>983</v>
      </c>
      <c r="B61" t="s">
        <v>60</v>
      </c>
      <c r="C61">
        <f t="shared" si="1"/>
        <v>0</v>
      </c>
      <c r="D61" s="14">
        <v>1303.8</v>
      </c>
      <c r="E61" s="14">
        <v>1173</v>
      </c>
      <c r="F61" s="14">
        <f t="shared" si="0"/>
        <v>5023092.8</v>
      </c>
      <c r="G61">
        <f t="shared" si="2"/>
        <v>1</v>
      </c>
      <c r="H61" s="8">
        <v>879</v>
      </c>
      <c r="I61" s="15" t="s">
        <v>61</v>
      </c>
      <c r="J61" s="15" t="s">
        <v>84</v>
      </c>
      <c r="K61" s="20">
        <v>4541832</v>
      </c>
      <c r="L61" s="8">
        <v>2016</v>
      </c>
    </row>
    <row r="62" spans="1:12" x14ac:dyDescent="0.25">
      <c r="A62" s="16">
        <v>990</v>
      </c>
      <c r="B62" t="s">
        <v>60</v>
      </c>
      <c r="C62">
        <f t="shared" si="1"/>
        <v>0</v>
      </c>
      <c r="D62" s="14">
        <v>663</v>
      </c>
      <c r="E62" s="14">
        <v>628</v>
      </c>
      <c r="F62" s="14">
        <f t="shared" si="0"/>
        <v>299799.84999999998</v>
      </c>
      <c r="G62">
        <f t="shared" si="2"/>
        <v>1</v>
      </c>
      <c r="H62" s="8">
        <v>883</v>
      </c>
      <c r="I62" s="15" t="s">
        <v>61</v>
      </c>
      <c r="J62" s="15" t="s">
        <v>84</v>
      </c>
      <c r="K62" s="20">
        <v>1750590.1</v>
      </c>
      <c r="L62" s="8">
        <v>2016</v>
      </c>
    </row>
    <row r="63" spans="1:12" x14ac:dyDescent="0.25">
      <c r="A63" s="16">
        <v>991</v>
      </c>
      <c r="B63" t="s">
        <v>60</v>
      </c>
      <c r="C63">
        <f t="shared" si="1"/>
        <v>0</v>
      </c>
      <c r="D63" s="14">
        <v>301.60000000000002</v>
      </c>
      <c r="E63" s="14">
        <v>257</v>
      </c>
      <c r="F63" s="14">
        <f t="shared" si="0"/>
        <v>103630.32</v>
      </c>
      <c r="G63">
        <f t="shared" si="2"/>
        <v>1</v>
      </c>
      <c r="H63" s="8">
        <v>884</v>
      </c>
      <c r="I63" s="15" t="s">
        <v>61</v>
      </c>
      <c r="J63" s="15" t="s">
        <v>84</v>
      </c>
      <c r="K63" s="20">
        <v>2105377.2000000002</v>
      </c>
      <c r="L63" s="8">
        <v>2016</v>
      </c>
    </row>
    <row r="64" spans="1:12" x14ac:dyDescent="0.25">
      <c r="A64" s="16">
        <v>994</v>
      </c>
      <c r="B64" t="s">
        <v>60</v>
      </c>
      <c r="C64">
        <f t="shared" si="1"/>
        <v>0</v>
      </c>
      <c r="D64" s="14">
        <v>2146.6999999999998</v>
      </c>
      <c r="E64" s="14">
        <v>1701.5</v>
      </c>
      <c r="F64" s="14">
        <f t="shared" si="0"/>
        <v>9214229.6999999993</v>
      </c>
      <c r="G64">
        <f t="shared" si="2"/>
        <v>1</v>
      </c>
      <c r="H64" s="8">
        <v>887</v>
      </c>
      <c r="I64" s="15" t="s">
        <v>61</v>
      </c>
      <c r="J64" s="15" t="s">
        <v>84</v>
      </c>
      <c r="K64" s="20">
        <v>2738293.8</v>
      </c>
      <c r="L64" s="8">
        <v>2016</v>
      </c>
    </row>
    <row r="65" spans="1:12" x14ac:dyDescent="0.25">
      <c r="A65" s="16">
        <v>995</v>
      </c>
      <c r="B65" t="s">
        <v>60</v>
      </c>
      <c r="C65">
        <f t="shared" si="1"/>
        <v>0</v>
      </c>
      <c r="D65" s="14">
        <v>603.5</v>
      </c>
      <c r="E65" s="14">
        <v>480</v>
      </c>
      <c r="F65" s="14">
        <f t="shared" si="0"/>
        <v>1746972.9</v>
      </c>
      <c r="G65">
        <f t="shared" si="2"/>
        <v>1</v>
      </c>
      <c r="H65" s="8">
        <v>889</v>
      </c>
      <c r="I65" s="15" t="s">
        <v>61</v>
      </c>
      <c r="J65" s="15" t="s">
        <v>84</v>
      </c>
      <c r="K65" s="20">
        <v>9779273.5</v>
      </c>
      <c r="L65" s="8">
        <v>2016</v>
      </c>
    </row>
    <row r="66" spans="1:12" x14ac:dyDescent="0.25">
      <c r="A66" s="16">
        <v>997</v>
      </c>
      <c r="B66" t="s">
        <v>61</v>
      </c>
      <c r="C66">
        <f t="shared" si="1"/>
        <v>0</v>
      </c>
      <c r="D66" s="14">
        <v>540</v>
      </c>
      <c r="E66" s="14">
        <v>469</v>
      </c>
      <c r="F66" s="14">
        <f t="shared" si="0"/>
        <v>1682895.44</v>
      </c>
      <c r="G66">
        <f t="shared" si="2"/>
        <v>1</v>
      </c>
      <c r="H66" s="8">
        <v>891</v>
      </c>
      <c r="I66" s="15" t="s">
        <v>60</v>
      </c>
      <c r="J66" s="15" t="s">
        <v>84</v>
      </c>
      <c r="K66" s="20">
        <v>0</v>
      </c>
      <c r="L66" s="8">
        <v>2016</v>
      </c>
    </row>
    <row r="67" spans="1:12" x14ac:dyDescent="0.25">
      <c r="A67" s="16">
        <v>1001</v>
      </c>
      <c r="B67" t="s">
        <v>60</v>
      </c>
      <c r="C67">
        <f t="shared" si="1"/>
        <v>0</v>
      </c>
      <c r="D67" s="14">
        <v>1062</v>
      </c>
      <c r="E67" s="14">
        <v>995</v>
      </c>
      <c r="F67" s="14">
        <f t="shared" ref="F67:F130" si="3">SUMIF($H$3:$H$448,A67,$K$3:$K$448)</f>
        <v>6053157.5</v>
      </c>
      <c r="G67">
        <f t="shared" si="2"/>
        <v>1</v>
      </c>
      <c r="H67" s="8">
        <v>891</v>
      </c>
      <c r="I67" s="15" t="s">
        <v>61</v>
      </c>
      <c r="J67" s="15" t="s">
        <v>84</v>
      </c>
      <c r="K67" s="20">
        <v>2347827</v>
      </c>
      <c r="L67" s="8">
        <v>2016</v>
      </c>
    </row>
    <row r="68" spans="1:12" x14ac:dyDescent="0.25">
      <c r="A68" s="16">
        <v>1008</v>
      </c>
      <c r="B68" t="s">
        <v>60</v>
      </c>
      <c r="C68">
        <f t="shared" ref="C68:C131" si="4">IF(B68="LIG",1,0)</f>
        <v>0</v>
      </c>
      <c r="D68" s="14">
        <v>300</v>
      </c>
      <c r="E68" s="14">
        <v>280</v>
      </c>
      <c r="F68" s="14">
        <f t="shared" si="3"/>
        <v>317495.03000000003</v>
      </c>
      <c r="G68">
        <f t="shared" ref="G68:G131" si="5">IF(OR(F68&lt;=0,D68&lt;=0,F68="",D68=""),0,1)</f>
        <v>1</v>
      </c>
      <c r="H68" s="8">
        <v>892</v>
      </c>
      <c r="I68" s="15" t="s">
        <v>61</v>
      </c>
      <c r="J68" s="15" t="s">
        <v>84</v>
      </c>
      <c r="K68" s="20">
        <v>1431576.9</v>
      </c>
      <c r="L68" s="8">
        <v>2016</v>
      </c>
    </row>
    <row r="69" spans="1:12" x14ac:dyDescent="0.25">
      <c r="A69" s="16">
        <v>1010</v>
      </c>
      <c r="B69" t="s">
        <v>60</v>
      </c>
      <c r="C69">
        <f t="shared" si="4"/>
        <v>0</v>
      </c>
      <c r="D69" s="14">
        <v>860.2</v>
      </c>
      <c r="E69" s="14">
        <v>668</v>
      </c>
      <c r="F69" s="14">
        <f t="shared" si="3"/>
        <v>511896.11</v>
      </c>
      <c r="G69">
        <f t="shared" si="5"/>
        <v>1</v>
      </c>
      <c r="H69" s="8">
        <v>898</v>
      </c>
      <c r="I69" s="15" t="s">
        <v>61</v>
      </c>
      <c r="J69" s="15" t="s">
        <v>84</v>
      </c>
      <c r="K69" s="20">
        <v>851767.21</v>
      </c>
      <c r="L69" s="8">
        <v>2016</v>
      </c>
    </row>
    <row r="70" spans="1:12" x14ac:dyDescent="0.25">
      <c r="A70" s="16">
        <v>1012</v>
      </c>
      <c r="B70" t="s">
        <v>60</v>
      </c>
      <c r="C70">
        <f t="shared" si="4"/>
        <v>0</v>
      </c>
      <c r="D70" s="14">
        <v>368.9</v>
      </c>
      <c r="E70" s="14">
        <v>360</v>
      </c>
      <c r="F70" s="14">
        <f t="shared" si="3"/>
        <v>1098923.1000000001</v>
      </c>
      <c r="G70">
        <f t="shared" si="5"/>
        <v>1</v>
      </c>
      <c r="H70" s="8">
        <v>963</v>
      </c>
      <c r="I70" s="15" t="s">
        <v>60</v>
      </c>
      <c r="J70" s="15" t="s">
        <v>84</v>
      </c>
      <c r="K70" s="20">
        <v>1768554.8</v>
      </c>
      <c r="L70" s="8">
        <v>2016</v>
      </c>
    </row>
    <row r="71" spans="1:12" x14ac:dyDescent="0.25">
      <c r="A71" s="16">
        <v>1024</v>
      </c>
      <c r="B71" t="s">
        <v>60</v>
      </c>
      <c r="C71">
        <f t="shared" si="4"/>
        <v>0</v>
      </c>
      <c r="D71" s="14">
        <v>24.1</v>
      </c>
      <c r="E71" s="14">
        <v>23.2</v>
      </c>
      <c r="F71" s="14">
        <f t="shared" si="3"/>
        <v>0</v>
      </c>
      <c r="G71">
        <f t="shared" si="5"/>
        <v>0</v>
      </c>
      <c r="H71" s="8">
        <v>976</v>
      </c>
      <c r="I71" s="15" t="s">
        <v>60</v>
      </c>
      <c r="J71" s="15" t="s">
        <v>84</v>
      </c>
      <c r="K71" s="20">
        <v>1650453.7</v>
      </c>
      <c r="L71" s="8">
        <v>2016</v>
      </c>
    </row>
    <row r="72" spans="1:12" x14ac:dyDescent="0.25">
      <c r="A72" s="16">
        <v>1032</v>
      </c>
      <c r="B72" t="s">
        <v>60</v>
      </c>
      <c r="C72">
        <f t="shared" si="4"/>
        <v>0</v>
      </c>
      <c r="D72" s="14">
        <v>43</v>
      </c>
      <c r="E72" s="14">
        <v>38.5</v>
      </c>
      <c r="F72" s="14">
        <f t="shared" si="3"/>
        <v>0</v>
      </c>
      <c r="G72">
        <f t="shared" si="5"/>
        <v>0</v>
      </c>
      <c r="H72" s="8">
        <v>983</v>
      </c>
      <c r="I72" s="15" t="s">
        <v>60</v>
      </c>
      <c r="J72" s="15" t="s">
        <v>84</v>
      </c>
      <c r="K72" s="20">
        <v>5023092.8</v>
      </c>
      <c r="L72" s="8">
        <v>2016</v>
      </c>
    </row>
    <row r="73" spans="1:12" x14ac:dyDescent="0.25">
      <c r="A73" s="16">
        <v>1040</v>
      </c>
      <c r="B73" t="s">
        <v>60</v>
      </c>
      <c r="C73">
        <f t="shared" si="4"/>
        <v>0</v>
      </c>
      <c r="D73" s="14">
        <v>93.9</v>
      </c>
      <c r="E73" s="14">
        <v>99.7</v>
      </c>
      <c r="F73" s="14">
        <f t="shared" si="3"/>
        <v>0</v>
      </c>
      <c r="G73">
        <f t="shared" si="5"/>
        <v>0</v>
      </c>
      <c r="H73" s="8">
        <v>983</v>
      </c>
      <c r="I73" s="15" t="s">
        <v>61</v>
      </c>
      <c r="J73" s="15" t="s">
        <v>84</v>
      </c>
      <c r="K73" s="20">
        <v>0</v>
      </c>
      <c r="L73" s="8">
        <v>2016</v>
      </c>
    </row>
    <row r="74" spans="1:12" x14ac:dyDescent="0.25">
      <c r="A74" s="16">
        <v>1047</v>
      </c>
      <c r="B74" t="s">
        <v>61</v>
      </c>
      <c r="C74">
        <f t="shared" si="4"/>
        <v>0</v>
      </c>
      <c r="D74" s="14">
        <v>274.5</v>
      </c>
      <c r="E74" s="14">
        <v>252.3</v>
      </c>
      <c r="F74" s="14">
        <f t="shared" si="3"/>
        <v>897374.61</v>
      </c>
      <c r="G74">
        <f t="shared" si="5"/>
        <v>1</v>
      </c>
      <c r="H74" s="8">
        <v>990</v>
      </c>
      <c r="I74" s="15" t="s">
        <v>60</v>
      </c>
      <c r="J74" s="15" t="s">
        <v>84</v>
      </c>
      <c r="K74" s="20">
        <v>299799.84999999998</v>
      </c>
      <c r="L74" s="8">
        <v>2016</v>
      </c>
    </row>
    <row r="75" spans="1:12" x14ac:dyDescent="0.25">
      <c r="A75" s="16">
        <v>1048</v>
      </c>
      <c r="B75" t="s">
        <v>61</v>
      </c>
      <c r="C75">
        <f t="shared" si="4"/>
        <v>0</v>
      </c>
      <c r="D75" s="14">
        <v>218.5</v>
      </c>
      <c r="E75" s="14">
        <v>102.4</v>
      </c>
      <c r="F75" s="14">
        <f t="shared" si="3"/>
        <v>0</v>
      </c>
      <c r="G75">
        <f t="shared" si="5"/>
        <v>0</v>
      </c>
      <c r="H75" s="8">
        <v>991</v>
      </c>
      <c r="I75" s="15" t="s">
        <v>60</v>
      </c>
      <c r="J75" s="15" t="s">
        <v>84</v>
      </c>
      <c r="K75" s="20">
        <v>103630.32</v>
      </c>
      <c r="L75" s="8">
        <v>2016</v>
      </c>
    </row>
    <row r="76" spans="1:12" x14ac:dyDescent="0.25">
      <c r="A76" s="16">
        <v>1082</v>
      </c>
      <c r="B76" t="s">
        <v>61</v>
      </c>
      <c r="C76">
        <f t="shared" si="4"/>
        <v>0</v>
      </c>
      <c r="D76" s="14">
        <v>922.5</v>
      </c>
      <c r="E76" s="14">
        <v>813.6</v>
      </c>
      <c r="F76" s="14">
        <f t="shared" si="3"/>
        <v>0</v>
      </c>
      <c r="G76">
        <f t="shared" si="5"/>
        <v>0</v>
      </c>
      <c r="H76" s="8">
        <v>994</v>
      </c>
      <c r="I76" s="15" t="s">
        <v>60</v>
      </c>
      <c r="J76" s="15" t="s">
        <v>84</v>
      </c>
      <c r="K76" s="20">
        <v>9214229.6999999993</v>
      </c>
      <c r="L76" s="8">
        <v>2016</v>
      </c>
    </row>
    <row r="77" spans="1:12" x14ac:dyDescent="0.25">
      <c r="A77" s="16">
        <v>1091</v>
      </c>
      <c r="B77" t="s">
        <v>61</v>
      </c>
      <c r="C77">
        <f t="shared" si="4"/>
        <v>0</v>
      </c>
      <c r="D77" s="14">
        <v>1080.3</v>
      </c>
      <c r="E77" s="14">
        <v>918</v>
      </c>
      <c r="F77" s="14">
        <f t="shared" si="3"/>
        <v>1833607.8</v>
      </c>
      <c r="G77">
        <f t="shared" si="5"/>
        <v>1</v>
      </c>
      <c r="H77" s="8">
        <v>995</v>
      </c>
      <c r="I77" s="15" t="s">
        <v>60</v>
      </c>
      <c r="J77" s="15" t="s">
        <v>84</v>
      </c>
      <c r="K77" s="20">
        <v>1746972.9</v>
      </c>
      <c r="L77" s="8">
        <v>2016</v>
      </c>
    </row>
    <row r="78" spans="1:12" x14ac:dyDescent="0.25">
      <c r="A78" s="16">
        <v>1104</v>
      </c>
      <c r="B78" t="s">
        <v>61</v>
      </c>
      <c r="C78">
        <f t="shared" si="4"/>
        <v>0</v>
      </c>
      <c r="D78" s="14">
        <v>212</v>
      </c>
      <c r="E78" s="14">
        <v>212.9</v>
      </c>
      <c r="F78" s="14">
        <f t="shared" si="3"/>
        <v>1116898</v>
      </c>
      <c r="G78">
        <f t="shared" si="5"/>
        <v>1</v>
      </c>
      <c r="H78" s="8">
        <v>997</v>
      </c>
      <c r="I78" s="15" t="s">
        <v>60</v>
      </c>
      <c r="J78" s="15" t="s">
        <v>84</v>
      </c>
      <c r="K78" s="20">
        <v>400430.04</v>
      </c>
      <c r="L78" s="8">
        <v>2016</v>
      </c>
    </row>
    <row r="79" spans="1:12" x14ac:dyDescent="0.25">
      <c r="A79" s="16">
        <v>1122</v>
      </c>
      <c r="B79" t="s">
        <v>61</v>
      </c>
      <c r="C79">
        <f t="shared" si="4"/>
        <v>0</v>
      </c>
      <c r="D79" s="14">
        <v>108.8</v>
      </c>
      <c r="E79" s="14">
        <v>105.4</v>
      </c>
      <c r="F79" s="14">
        <f t="shared" si="3"/>
        <v>0</v>
      </c>
      <c r="G79">
        <f t="shared" si="5"/>
        <v>0</v>
      </c>
      <c r="H79" s="8">
        <v>997</v>
      </c>
      <c r="I79" s="15" t="s">
        <v>61</v>
      </c>
      <c r="J79" s="15" t="s">
        <v>84</v>
      </c>
      <c r="K79" s="20">
        <v>1282465.3999999999</v>
      </c>
      <c r="L79" s="8">
        <v>2016</v>
      </c>
    </row>
    <row r="80" spans="1:12" x14ac:dyDescent="0.25">
      <c r="A80" s="16">
        <v>1131</v>
      </c>
      <c r="B80" t="s">
        <v>60</v>
      </c>
      <c r="C80">
        <f t="shared" si="4"/>
        <v>0</v>
      </c>
      <c r="D80" s="14">
        <v>16.5</v>
      </c>
      <c r="E80" s="14">
        <v>15.7</v>
      </c>
      <c r="F80" s="14">
        <f t="shared" si="3"/>
        <v>0</v>
      </c>
      <c r="G80">
        <f t="shared" si="5"/>
        <v>0</v>
      </c>
      <c r="H80" s="8">
        <v>1001</v>
      </c>
      <c r="I80" s="15" t="s">
        <v>60</v>
      </c>
      <c r="J80" s="15" t="s">
        <v>84</v>
      </c>
      <c r="K80" s="20">
        <v>6053157.5</v>
      </c>
      <c r="L80" s="8">
        <v>2016</v>
      </c>
    </row>
    <row r="81" spans="1:12" x14ac:dyDescent="0.25">
      <c r="A81" s="16">
        <v>1167</v>
      </c>
      <c r="B81" t="s">
        <v>61</v>
      </c>
      <c r="C81">
        <f t="shared" si="4"/>
        <v>0</v>
      </c>
      <c r="D81" s="14">
        <v>275.5</v>
      </c>
      <c r="E81" s="14">
        <v>212.5</v>
      </c>
      <c r="F81" s="14">
        <f t="shared" si="3"/>
        <v>0</v>
      </c>
      <c r="G81">
        <f t="shared" si="5"/>
        <v>0</v>
      </c>
      <c r="H81" s="8">
        <v>1008</v>
      </c>
      <c r="I81" s="15" t="s">
        <v>60</v>
      </c>
      <c r="J81" s="15" t="s">
        <v>84</v>
      </c>
      <c r="K81" s="20">
        <v>317495.03000000003</v>
      </c>
      <c r="L81" s="8">
        <v>2016</v>
      </c>
    </row>
    <row r="82" spans="1:12" x14ac:dyDescent="0.25">
      <c r="A82" s="16">
        <v>1241</v>
      </c>
      <c r="B82" t="s">
        <v>61</v>
      </c>
      <c r="C82">
        <f t="shared" si="4"/>
        <v>0</v>
      </c>
      <c r="D82" s="14">
        <v>1578</v>
      </c>
      <c r="E82" s="14">
        <v>1398.4</v>
      </c>
      <c r="F82" s="14">
        <f t="shared" si="3"/>
        <v>8360974.4199999999</v>
      </c>
      <c r="G82">
        <f t="shared" si="5"/>
        <v>1</v>
      </c>
      <c r="H82" s="8">
        <v>1010</v>
      </c>
      <c r="I82" s="15" t="s">
        <v>60</v>
      </c>
      <c r="J82" s="15" t="s">
        <v>84</v>
      </c>
      <c r="K82" s="20">
        <v>511896.11</v>
      </c>
      <c r="L82" s="8">
        <v>2016</v>
      </c>
    </row>
    <row r="83" spans="1:12" x14ac:dyDescent="0.25">
      <c r="A83" s="16">
        <v>1250</v>
      </c>
      <c r="B83" t="s">
        <v>61</v>
      </c>
      <c r="C83">
        <f t="shared" si="4"/>
        <v>0</v>
      </c>
      <c r="D83" s="14">
        <v>517</v>
      </c>
      <c r="E83" s="14">
        <v>474</v>
      </c>
      <c r="F83" s="14">
        <f t="shared" si="3"/>
        <v>2449527.2999999998</v>
      </c>
      <c r="G83">
        <f t="shared" si="5"/>
        <v>1</v>
      </c>
      <c r="H83" s="8">
        <v>1012</v>
      </c>
      <c r="I83" s="15" t="s">
        <v>60</v>
      </c>
      <c r="J83" s="15" t="s">
        <v>84</v>
      </c>
      <c r="K83" s="20">
        <v>1098923.1000000001</v>
      </c>
      <c r="L83" s="8">
        <v>2016</v>
      </c>
    </row>
    <row r="84" spans="1:12" x14ac:dyDescent="0.25">
      <c r="A84" s="16">
        <v>1252</v>
      </c>
      <c r="B84" t="s">
        <v>61</v>
      </c>
      <c r="C84">
        <f t="shared" si="4"/>
        <v>0</v>
      </c>
      <c r="D84" s="14">
        <v>82</v>
      </c>
      <c r="E84" s="14">
        <v>72</v>
      </c>
      <c r="F84" s="14">
        <f t="shared" si="3"/>
        <v>278579</v>
      </c>
      <c r="G84">
        <f t="shared" si="5"/>
        <v>1</v>
      </c>
      <c r="H84" s="8">
        <v>1047</v>
      </c>
      <c r="I84" s="15" t="s">
        <v>60</v>
      </c>
      <c r="J84" s="15" t="s">
        <v>84</v>
      </c>
      <c r="K84" s="20">
        <v>0</v>
      </c>
      <c r="L84" s="8">
        <v>2016</v>
      </c>
    </row>
    <row r="85" spans="1:12" x14ac:dyDescent="0.25">
      <c r="A85" s="16">
        <v>1353</v>
      </c>
      <c r="B85" t="s">
        <v>60</v>
      </c>
      <c r="C85">
        <f t="shared" si="4"/>
        <v>0</v>
      </c>
      <c r="D85" s="14">
        <v>280.5</v>
      </c>
      <c r="E85" s="14">
        <v>260</v>
      </c>
      <c r="F85" s="14">
        <f t="shared" si="3"/>
        <v>0</v>
      </c>
      <c r="G85">
        <f t="shared" si="5"/>
        <v>0</v>
      </c>
      <c r="H85" s="8">
        <v>1047</v>
      </c>
      <c r="I85" s="15" t="s">
        <v>61</v>
      </c>
      <c r="J85" s="15" t="s">
        <v>84</v>
      </c>
      <c r="K85" s="20">
        <v>897374.61</v>
      </c>
      <c r="L85" s="8">
        <v>2016</v>
      </c>
    </row>
    <row r="86" spans="1:12" x14ac:dyDescent="0.25">
      <c r="A86" s="16">
        <v>1355</v>
      </c>
      <c r="B86" t="s">
        <v>60</v>
      </c>
      <c r="C86">
        <f t="shared" si="4"/>
        <v>0</v>
      </c>
      <c r="D86" s="14">
        <v>757.1</v>
      </c>
      <c r="E86" s="14">
        <v>682</v>
      </c>
      <c r="F86" s="14">
        <f t="shared" si="3"/>
        <v>1727530.7</v>
      </c>
      <c r="G86">
        <f t="shared" si="5"/>
        <v>1</v>
      </c>
      <c r="H86" s="8">
        <v>1048</v>
      </c>
      <c r="I86" s="15" t="s">
        <v>61</v>
      </c>
      <c r="J86" s="15" t="s">
        <v>84</v>
      </c>
      <c r="K86" s="20">
        <v>0</v>
      </c>
      <c r="L86" s="8">
        <v>2016</v>
      </c>
    </row>
    <row r="87" spans="1:12" x14ac:dyDescent="0.25">
      <c r="A87" s="16">
        <v>1356</v>
      </c>
      <c r="B87" t="s">
        <v>60</v>
      </c>
      <c r="C87">
        <f t="shared" si="4"/>
        <v>0</v>
      </c>
      <c r="D87" s="14">
        <v>2225.9</v>
      </c>
      <c r="E87" s="14">
        <v>1919</v>
      </c>
      <c r="F87" s="14">
        <f t="shared" si="3"/>
        <v>11763004</v>
      </c>
      <c r="G87">
        <f t="shared" si="5"/>
        <v>1</v>
      </c>
      <c r="H87" s="8">
        <v>1077</v>
      </c>
      <c r="I87" s="15" t="s">
        <v>60</v>
      </c>
      <c r="J87" s="15" t="s">
        <v>84</v>
      </c>
      <c r="K87" s="20">
        <v>0</v>
      </c>
      <c r="L87" s="8">
        <v>2016</v>
      </c>
    </row>
    <row r="88" spans="1:12" x14ac:dyDescent="0.25">
      <c r="A88" s="16">
        <v>1364</v>
      </c>
      <c r="B88" t="s">
        <v>60</v>
      </c>
      <c r="C88">
        <f t="shared" si="4"/>
        <v>0</v>
      </c>
      <c r="D88" s="14">
        <v>1717.2</v>
      </c>
      <c r="E88" s="14">
        <v>1465</v>
      </c>
      <c r="F88" s="14">
        <f t="shared" si="3"/>
        <v>7896836.7000000002</v>
      </c>
      <c r="G88">
        <f t="shared" si="5"/>
        <v>1</v>
      </c>
      <c r="H88" s="8">
        <v>1077</v>
      </c>
      <c r="I88" s="15" t="s">
        <v>61</v>
      </c>
      <c r="J88" s="15" t="s">
        <v>84</v>
      </c>
      <c r="K88" s="20">
        <v>0</v>
      </c>
      <c r="L88" s="8">
        <v>2016</v>
      </c>
    </row>
    <row r="89" spans="1:12" x14ac:dyDescent="0.25">
      <c r="A89" s="16">
        <v>1374</v>
      </c>
      <c r="B89" t="s">
        <v>60</v>
      </c>
      <c r="C89">
        <f t="shared" si="4"/>
        <v>0</v>
      </c>
      <c r="D89" s="14">
        <v>445.3</v>
      </c>
      <c r="E89" s="14">
        <v>398.7</v>
      </c>
      <c r="F89" s="14">
        <f t="shared" si="3"/>
        <v>1936660</v>
      </c>
      <c r="G89">
        <f t="shared" si="5"/>
        <v>1</v>
      </c>
      <c r="H89" s="8">
        <v>1091</v>
      </c>
      <c r="I89" s="15" t="s">
        <v>61</v>
      </c>
      <c r="J89" s="15" t="s">
        <v>84</v>
      </c>
      <c r="K89" s="20">
        <v>1833607.8</v>
      </c>
      <c r="L89" s="8">
        <v>2016</v>
      </c>
    </row>
    <row r="90" spans="1:12" x14ac:dyDescent="0.25">
      <c r="A90" s="16">
        <v>1378</v>
      </c>
      <c r="B90" t="s">
        <v>60</v>
      </c>
      <c r="C90">
        <f t="shared" si="4"/>
        <v>0</v>
      </c>
      <c r="D90" s="14">
        <v>1408</v>
      </c>
      <c r="E90" s="14">
        <v>1230</v>
      </c>
      <c r="F90" s="14">
        <f t="shared" si="3"/>
        <v>9933475.4000000004</v>
      </c>
      <c r="G90">
        <f t="shared" si="5"/>
        <v>1</v>
      </c>
      <c r="H90" s="8">
        <v>1104</v>
      </c>
      <c r="I90" s="15" t="s">
        <v>61</v>
      </c>
      <c r="J90" s="15" t="s">
        <v>84</v>
      </c>
      <c r="K90" s="20">
        <v>1116898</v>
      </c>
      <c r="L90" s="8">
        <v>2016</v>
      </c>
    </row>
    <row r="91" spans="1:12" x14ac:dyDescent="0.25">
      <c r="A91" s="16">
        <v>1378</v>
      </c>
      <c r="B91" t="s">
        <v>61</v>
      </c>
      <c r="C91">
        <f t="shared" si="4"/>
        <v>0</v>
      </c>
      <c r="D91" s="14">
        <v>1150.2</v>
      </c>
      <c r="E91" s="14">
        <v>971</v>
      </c>
      <c r="F91" s="14">
        <f t="shared" si="3"/>
        <v>9933475.4000000004</v>
      </c>
      <c r="G91">
        <f t="shared" si="5"/>
        <v>1</v>
      </c>
      <c r="H91" s="8">
        <v>1241</v>
      </c>
      <c r="I91" s="15" t="s">
        <v>60</v>
      </c>
      <c r="J91" s="15" t="s">
        <v>84</v>
      </c>
      <c r="K91" s="20">
        <v>427951.32</v>
      </c>
      <c r="L91" s="8">
        <v>2016</v>
      </c>
    </row>
    <row r="92" spans="1:12" x14ac:dyDescent="0.25">
      <c r="A92" s="16">
        <v>1379</v>
      </c>
      <c r="B92" t="s">
        <v>61</v>
      </c>
      <c r="C92">
        <f t="shared" si="4"/>
        <v>0</v>
      </c>
      <c r="D92" s="14">
        <v>1575</v>
      </c>
      <c r="E92" s="14">
        <v>1206</v>
      </c>
      <c r="F92" s="14">
        <f t="shared" si="3"/>
        <v>6609631.5999999996</v>
      </c>
      <c r="G92">
        <f t="shared" si="5"/>
        <v>1</v>
      </c>
      <c r="H92" s="8">
        <v>1241</v>
      </c>
      <c r="I92" s="15" t="s">
        <v>61</v>
      </c>
      <c r="J92" s="15" t="s">
        <v>84</v>
      </c>
      <c r="K92" s="20">
        <v>7933023.0999999996</v>
      </c>
      <c r="L92" s="8">
        <v>2016</v>
      </c>
    </row>
    <row r="93" spans="1:12" x14ac:dyDescent="0.25">
      <c r="A93" s="16">
        <v>1381</v>
      </c>
      <c r="B93" t="s">
        <v>60</v>
      </c>
      <c r="C93">
        <f t="shared" si="4"/>
        <v>0</v>
      </c>
      <c r="D93" s="14">
        <v>602</v>
      </c>
      <c r="E93" s="14">
        <v>443</v>
      </c>
      <c r="F93" s="14">
        <f t="shared" si="3"/>
        <v>0</v>
      </c>
      <c r="G93">
        <f t="shared" si="5"/>
        <v>0</v>
      </c>
      <c r="H93" s="8">
        <v>1250</v>
      </c>
      <c r="I93" s="15" t="s">
        <v>61</v>
      </c>
      <c r="J93" s="15" t="s">
        <v>84</v>
      </c>
      <c r="K93" s="20">
        <v>2449527.2999999998</v>
      </c>
      <c r="L93" s="8">
        <v>2016</v>
      </c>
    </row>
    <row r="94" spans="1:12" x14ac:dyDescent="0.25">
      <c r="A94" s="16">
        <v>1382</v>
      </c>
      <c r="B94" t="s">
        <v>60</v>
      </c>
      <c r="C94">
        <f t="shared" si="4"/>
        <v>0</v>
      </c>
      <c r="D94" s="14">
        <v>405</v>
      </c>
      <c r="E94" s="14">
        <v>312</v>
      </c>
      <c r="F94" s="14">
        <f t="shared" si="3"/>
        <v>1774968.5</v>
      </c>
      <c r="G94">
        <f t="shared" si="5"/>
        <v>1</v>
      </c>
      <c r="H94" s="8">
        <v>1252</v>
      </c>
      <c r="I94" s="15" t="s">
        <v>61</v>
      </c>
      <c r="J94" s="15" t="s">
        <v>84</v>
      </c>
      <c r="K94" s="20">
        <v>278579</v>
      </c>
      <c r="L94" s="8">
        <v>2016</v>
      </c>
    </row>
    <row r="95" spans="1:12" x14ac:dyDescent="0.25">
      <c r="A95" s="16">
        <v>1384</v>
      </c>
      <c r="B95" t="s">
        <v>60</v>
      </c>
      <c r="C95">
        <f t="shared" si="4"/>
        <v>0</v>
      </c>
      <c r="D95" s="14">
        <v>344</v>
      </c>
      <c r="E95" s="14">
        <v>341</v>
      </c>
      <c r="F95" s="14">
        <f t="shared" si="3"/>
        <v>644236.53</v>
      </c>
      <c r="G95">
        <f t="shared" si="5"/>
        <v>1</v>
      </c>
      <c r="H95" s="8">
        <v>1295</v>
      </c>
      <c r="I95" s="15" t="s">
        <v>61</v>
      </c>
      <c r="J95" s="15" t="s">
        <v>84</v>
      </c>
      <c r="K95" s="20">
        <v>-1137.0050000000001</v>
      </c>
      <c r="L95" s="8">
        <v>2016</v>
      </c>
    </row>
    <row r="96" spans="1:12" x14ac:dyDescent="0.25">
      <c r="A96" s="16">
        <v>1385</v>
      </c>
      <c r="B96" t="s">
        <v>60</v>
      </c>
      <c r="C96">
        <f t="shared" si="4"/>
        <v>0</v>
      </c>
      <c r="D96" s="14">
        <v>162</v>
      </c>
      <c r="E96" s="14">
        <v>149</v>
      </c>
      <c r="F96" s="14">
        <f t="shared" si="3"/>
        <v>-1143.8869999999999</v>
      </c>
      <c r="G96">
        <f t="shared" si="5"/>
        <v>0</v>
      </c>
      <c r="H96" s="8">
        <v>1353</v>
      </c>
      <c r="I96" s="15" t="s">
        <v>60</v>
      </c>
      <c r="J96" s="15" t="s">
        <v>84</v>
      </c>
      <c r="K96" s="20">
        <v>0</v>
      </c>
      <c r="L96" s="8">
        <v>2016</v>
      </c>
    </row>
    <row r="97" spans="1:12" x14ac:dyDescent="0.25">
      <c r="A97" s="16">
        <v>1393</v>
      </c>
      <c r="B97" t="s">
        <v>61</v>
      </c>
      <c r="C97">
        <f t="shared" si="4"/>
        <v>0</v>
      </c>
      <c r="D97" s="14">
        <v>614.6</v>
      </c>
      <c r="E97" s="14">
        <v>550</v>
      </c>
      <c r="F97" s="14">
        <f t="shared" si="3"/>
        <v>0</v>
      </c>
      <c r="G97">
        <f t="shared" si="5"/>
        <v>0</v>
      </c>
      <c r="H97" s="8">
        <v>1355</v>
      </c>
      <c r="I97" s="15" t="s">
        <v>60</v>
      </c>
      <c r="J97" s="15" t="s">
        <v>84</v>
      </c>
      <c r="K97" s="20">
        <v>1727530.7</v>
      </c>
      <c r="L97" s="8">
        <v>2016</v>
      </c>
    </row>
    <row r="98" spans="1:12" x14ac:dyDescent="0.25">
      <c r="A98" s="16">
        <v>1552</v>
      </c>
      <c r="B98" t="s">
        <v>61</v>
      </c>
      <c r="C98">
        <f t="shared" si="4"/>
        <v>0</v>
      </c>
      <c r="D98" s="14">
        <v>399.8</v>
      </c>
      <c r="E98" s="14">
        <v>385</v>
      </c>
      <c r="F98" s="14">
        <f t="shared" si="3"/>
        <v>350411.29</v>
      </c>
      <c r="G98">
        <f t="shared" si="5"/>
        <v>1</v>
      </c>
      <c r="H98" s="8">
        <v>1356</v>
      </c>
      <c r="I98" s="15" t="s">
        <v>60</v>
      </c>
      <c r="J98" s="15" t="s">
        <v>84</v>
      </c>
      <c r="K98" s="20">
        <v>11763004</v>
      </c>
      <c r="L98" s="8">
        <v>2016</v>
      </c>
    </row>
    <row r="99" spans="1:12" x14ac:dyDescent="0.25">
      <c r="A99" s="16">
        <v>1554</v>
      </c>
      <c r="B99" t="s">
        <v>60</v>
      </c>
      <c r="C99">
        <f t="shared" si="4"/>
        <v>0</v>
      </c>
      <c r="D99" s="14">
        <v>495</v>
      </c>
      <c r="E99" s="14">
        <v>423</v>
      </c>
      <c r="F99" s="14">
        <f t="shared" si="3"/>
        <v>1112805.3999999999</v>
      </c>
      <c r="G99">
        <f t="shared" si="5"/>
        <v>1</v>
      </c>
      <c r="H99" s="8">
        <v>1356</v>
      </c>
      <c r="I99" s="15" t="s">
        <v>61</v>
      </c>
      <c r="J99" s="15" t="s">
        <v>84</v>
      </c>
      <c r="K99" s="20">
        <v>0</v>
      </c>
      <c r="L99" s="8">
        <v>2016</v>
      </c>
    </row>
    <row r="100" spans="1:12" x14ac:dyDescent="0.25">
      <c r="A100" s="16">
        <v>1571</v>
      </c>
      <c r="B100" t="s">
        <v>60</v>
      </c>
      <c r="C100">
        <f t="shared" si="4"/>
        <v>0</v>
      </c>
      <c r="D100" s="14">
        <v>728</v>
      </c>
      <c r="E100" s="14">
        <v>667</v>
      </c>
      <c r="F100" s="14">
        <f t="shared" si="3"/>
        <v>1313314.8999999999</v>
      </c>
      <c r="G100">
        <f t="shared" si="5"/>
        <v>1</v>
      </c>
      <c r="H100" s="8">
        <v>1364</v>
      </c>
      <c r="I100" s="15" t="s">
        <v>60</v>
      </c>
      <c r="J100" s="15" t="s">
        <v>84</v>
      </c>
      <c r="K100" s="20">
        <v>7896836.7000000002</v>
      </c>
      <c r="L100" s="8">
        <v>2016</v>
      </c>
    </row>
    <row r="101" spans="1:12" x14ac:dyDescent="0.25">
      <c r="A101" s="16">
        <v>1572</v>
      </c>
      <c r="B101" t="s">
        <v>60</v>
      </c>
      <c r="C101">
        <f t="shared" si="4"/>
        <v>0</v>
      </c>
      <c r="D101" s="14">
        <v>588</v>
      </c>
      <c r="E101" s="14">
        <v>519</v>
      </c>
      <c r="F101" s="14">
        <f t="shared" si="3"/>
        <v>543303.21</v>
      </c>
      <c r="G101">
        <f t="shared" si="5"/>
        <v>1</v>
      </c>
      <c r="H101" s="8">
        <v>1374</v>
      </c>
      <c r="I101" s="15" t="s">
        <v>60</v>
      </c>
      <c r="J101" s="15" t="s">
        <v>84</v>
      </c>
      <c r="K101" s="20">
        <v>1936660</v>
      </c>
      <c r="L101" s="8">
        <v>2016</v>
      </c>
    </row>
    <row r="102" spans="1:12" x14ac:dyDescent="0.25">
      <c r="A102" s="16">
        <v>1573</v>
      </c>
      <c r="B102" t="s">
        <v>60</v>
      </c>
      <c r="C102">
        <f t="shared" si="4"/>
        <v>0</v>
      </c>
      <c r="D102" s="14">
        <v>1252</v>
      </c>
      <c r="E102" s="14">
        <v>1205</v>
      </c>
      <c r="F102" s="14">
        <f t="shared" si="3"/>
        <v>4737638.9000000004</v>
      </c>
      <c r="G102">
        <f t="shared" si="5"/>
        <v>1</v>
      </c>
      <c r="H102" s="8">
        <v>1378</v>
      </c>
      <c r="I102" s="15" t="s">
        <v>60</v>
      </c>
      <c r="J102" s="15" t="s">
        <v>84</v>
      </c>
      <c r="K102" s="20">
        <v>9933475.4000000004</v>
      </c>
      <c r="L102" s="8">
        <v>2016</v>
      </c>
    </row>
    <row r="103" spans="1:12" x14ac:dyDescent="0.25">
      <c r="A103" s="16">
        <v>1619</v>
      </c>
      <c r="B103" t="s">
        <v>60</v>
      </c>
      <c r="C103">
        <f t="shared" si="4"/>
        <v>0</v>
      </c>
      <c r="D103" s="14">
        <v>1124.5999999999999</v>
      </c>
      <c r="E103" s="14">
        <v>1071</v>
      </c>
      <c r="F103" s="14">
        <f t="shared" si="3"/>
        <v>1874931.7</v>
      </c>
      <c r="G103">
        <f t="shared" si="5"/>
        <v>1</v>
      </c>
      <c r="H103" s="8">
        <v>1378</v>
      </c>
      <c r="I103" s="15" t="s">
        <v>61</v>
      </c>
      <c r="J103" s="15" t="s">
        <v>84</v>
      </c>
      <c r="K103" s="20">
        <v>0</v>
      </c>
      <c r="L103" s="8">
        <v>2016</v>
      </c>
    </row>
    <row r="104" spans="1:12" x14ac:dyDescent="0.25">
      <c r="A104" s="16">
        <v>1695</v>
      </c>
      <c r="B104" t="s">
        <v>61</v>
      </c>
      <c r="C104">
        <f t="shared" si="4"/>
        <v>0</v>
      </c>
      <c r="D104" s="14">
        <v>312.60000000000002</v>
      </c>
      <c r="E104" s="14">
        <v>312</v>
      </c>
      <c r="F104" s="14">
        <f t="shared" si="3"/>
        <v>539345.02099999995</v>
      </c>
      <c r="G104">
        <f t="shared" si="5"/>
        <v>1</v>
      </c>
      <c r="H104" s="8">
        <v>1379</v>
      </c>
      <c r="I104" s="15" t="s">
        <v>60</v>
      </c>
      <c r="J104" s="15" t="s">
        <v>84</v>
      </c>
      <c r="K104" s="20">
        <v>0</v>
      </c>
      <c r="L104" s="8">
        <v>2016</v>
      </c>
    </row>
    <row r="105" spans="1:12" x14ac:dyDescent="0.25">
      <c r="A105" s="16">
        <v>1702</v>
      </c>
      <c r="B105" t="s">
        <v>61</v>
      </c>
      <c r="C105">
        <f t="shared" si="4"/>
        <v>0</v>
      </c>
      <c r="D105" s="14">
        <v>544</v>
      </c>
      <c r="E105" s="14">
        <v>498</v>
      </c>
      <c r="F105" s="14">
        <f t="shared" si="3"/>
        <v>2066767.76</v>
      </c>
      <c r="G105">
        <f t="shared" si="5"/>
        <v>1</v>
      </c>
      <c r="H105" s="8">
        <v>1379</v>
      </c>
      <c r="I105" s="15" t="s">
        <v>61</v>
      </c>
      <c r="J105" s="15" t="s">
        <v>84</v>
      </c>
      <c r="K105" s="20">
        <v>6609631.5999999996</v>
      </c>
      <c r="L105" s="8">
        <v>2016</v>
      </c>
    </row>
    <row r="106" spans="1:12" x14ac:dyDescent="0.25">
      <c r="A106" s="16">
        <v>1710</v>
      </c>
      <c r="B106" t="s">
        <v>61</v>
      </c>
      <c r="C106">
        <f t="shared" si="4"/>
        <v>0</v>
      </c>
      <c r="D106" s="14">
        <v>1560.8</v>
      </c>
      <c r="E106" s="14">
        <v>1419</v>
      </c>
      <c r="F106" s="14">
        <f t="shared" si="3"/>
        <v>6454794.6830000002</v>
      </c>
      <c r="G106">
        <f t="shared" si="5"/>
        <v>1</v>
      </c>
      <c r="H106" s="8">
        <v>1382</v>
      </c>
      <c r="I106" s="15" t="s">
        <v>60</v>
      </c>
      <c r="J106" s="15" t="s">
        <v>84</v>
      </c>
      <c r="K106" s="20">
        <v>1774968.5</v>
      </c>
      <c r="L106" s="8">
        <v>2016</v>
      </c>
    </row>
    <row r="107" spans="1:12" x14ac:dyDescent="0.25">
      <c r="A107" s="16">
        <v>1720</v>
      </c>
      <c r="B107" t="s">
        <v>61</v>
      </c>
      <c r="C107">
        <f t="shared" si="4"/>
        <v>0</v>
      </c>
      <c r="D107" s="14">
        <v>312.60000000000002</v>
      </c>
      <c r="E107" s="14">
        <v>303</v>
      </c>
      <c r="F107" s="14">
        <f t="shared" si="3"/>
        <v>417682.27600000001</v>
      </c>
      <c r="G107">
        <f t="shared" si="5"/>
        <v>1</v>
      </c>
      <c r="H107" s="8">
        <v>1384</v>
      </c>
      <c r="I107" s="15" t="s">
        <v>60</v>
      </c>
      <c r="J107" s="15" t="s">
        <v>84</v>
      </c>
      <c r="K107" s="20">
        <v>644236.53</v>
      </c>
      <c r="L107" s="8">
        <v>2016</v>
      </c>
    </row>
    <row r="108" spans="1:12" x14ac:dyDescent="0.25">
      <c r="A108" s="16">
        <v>1723</v>
      </c>
      <c r="B108" t="s">
        <v>61</v>
      </c>
      <c r="C108">
        <f t="shared" si="4"/>
        <v>0</v>
      </c>
      <c r="D108" s="14">
        <v>345.40000000000003</v>
      </c>
      <c r="E108" s="14">
        <v>319</v>
      </c>
      <c r="F108" s="14">
        <f t="shared" si="3"/>
        <v>419169.02</v>
      </c>
      <c r="G108">
        <f t="shared" si="5"/>
        <v>1</v>
      </c>
      <c r="H108" s="8">
        <v>1385</v>
      </c>
      <c r="I108" s="15" t="s">
        <v>60</v>
      </c>
      <c r="J108" s="15" t="s">
        <v>84</v>
      </c>
      <c r="K108" s="20">
        <v>-1143.8869999999999</v>
      </c>
      <c r="L108" s="8">
        <v>2016</v>
      </c>
    </row>
    <row r="109" spans="1:12" x14ac:dyDescent="0.25">
      <c r="A109" s="16">
        <v>1733</v>
      </c>
      <c r="B109" t="s">
        <v>61</v>
      </c>
      <c r="C109">
        <f t="shared" si="4"/>
        <v>0</v>
      </c>
      <c r="D109" s="14">
        <v>3279.6000000000004</v>
      </c>
      <c r="E109" s="14">
        <v>3066</v>
      </c>
      <c r="F109" s="14">
        <f t="shared" si="3"/>
        <v>13449430.1</v>
      </c>
      <c r="G109">
        <f t="shared" si="5"/>
        <v>1</v>
      </c>
      <c r="H109" s="8">
        <v>1552</v>
      </c>
      <c r="I109" s="15" t="s">
        <v>60</v>
      </c>
      <c r="J109" s="15" t="s">
        <v>84</v>
      </c>
      <c r="K109" s="20">
        <v>71272.63</v>
      </c>
      <c r="L109" s="8">
        <v>2016</v>
      </c>
    </row>
    <row r="110" spans="1:12" x14ac:dyDescent="0.25">
      <c r="A110" s="16">
        <v>1743</v>
      </c>
      <c r="B110" t="s">
        <v>61</v>
      </c>
      <c r="C110">
        <f t="shared" si="4"/>
        <v>0</v>
      </c>
      <c r="D110" s="14">
        <v>1547.0000000000002</v>
      </c>
      <c r="E110" s="14">
        <v>1367</v>
      </c>
      <c r="F110" s="14">
        <f t="shared" si="3"/>
        <v>3636864.4299999997</v>
      </c>
      <c r="G110">
        <f t="shared" si="5"/>
        <v>1</v>
      </c>
      <c r="H110" s="8">
        <v>1552</v>
      </c>
      <c r="I110" s="15" t="s">
        <v>61</v>
      </c>
      <c r="J110" s="15" t="s">
        <v>84</v>
      </c>
      <c r="K110" s="20">
        <v>279138.65999999997</v>
      </c>
      <c r="L110" s="8">
        <v>2016</v>
      </c>
    </row>
    <row r="111" spans="1:12" x14ac:dyDescent="0.25">
      <c r="A111" s="16">
        <v>1745</v>
      </c>
      <c r="B111" t="s">
        <v>61</v>
      </c>
      <c r="C111">
        <f t="shared" si="4"/>
        <v>0</v>
      </c>
      <c r="D111" s="14">
        <v>655.5</v>
      </c>
      <c r="E111" s="14">
        <v>630</v>
      </c>
      <c r="F111" s="14">
        <f t="shared" si="3"/>
        <v>1958385.08</v>
      </c>
      <c r="G111">
        <f t="shared" si="5"/>
        <v>1</v>
      </c>
      <c r="H111" s="8">
        <v>1554</v>
      </c>
      <c r="I111" s="15" t="s">
        <v>60</v>
      </c>
      <c r="J111" s="15" t="s">
        <v>84</v>
      </c>
      <c r="K111" s="20">
        <v>1112805.3999999999</v>
      </c>
      <c r="L111" s="8">
        <v>2016</v>
      </c>
    </row>
    <row r="112" spans="1:12" x14ac:dyDescent="0.25">
      <c r="A112" s="16">
        <v>1769</v>
      </c>
      <c r="B112" t="s">
        <v>61</v>
      </c>
      <c r="C112">
        <f t="shared" si="4"/>
        <v>0</v>
      </c>
      <c r="D112" s="14">
        <v>450</v>
      </c>
      <c r="E112" s="14">
        <v>344</v>
      </c>
      <c r="F112" s="14">
        <f t="shared" si="3"/>
        <v>1818174.1</v>
      </c>
      <c r="G112">
        <f t="shared" si="5"/>
        <v>1</v>
      </c>
      <c r="H112" s="8">
        <v>1554</v>
      </c>
      <c r="I112" s="15" t="s">
        <v>61</v>
      </c>
      <c r="J112" s="15" t="s">
        <v>84</v>
      </c>
      <c r="K112" s="20">
        <v>0</v>
      </c>
      <c r="L112" s="8">
        <v>2016</v>
      </c>
    </row>
    <row r="113" spans="1:12" x14ac:dyDescent="0.25">
      <c r="A113" s="16">
        <v>1771</v>
      </c>
      <c r="B113" t="s">
        <v>60</v>
      </c>
      <c r="C113">
        <f t="shared" si="4"/>
        <v>0</v>
      </c>
      <c r="D113" s="14">
        <v>23</v>
      </c>
      <c r="E113" s="14">
        <v>26</v>
      </c>
      <c r="F113" s="14">
        <f t="shared" si="3"/>
        <v>0</v>
      </c>
      <c r="G113">
        <f t="shared" si="5"/>
        <v>0</v>
      </c>
      <c r="H113" s="8">
        <v>1571</v>
      </c>
      <c r="I113" s="15" t="s">
        <v>60</v>
      </c>
      <c r="J113" s="15" t="s">
        <v>84</v>
      </c>
      <c r="K113" s="20">
        <v>1313314.8999999999</v>
      </c>
      <c r="L113" s="8">
        <v>2016</v>
      </c>
    </row>
    <row r="114" spans="1:12" x14ac:dyDescent="0.25">
      <c r="A114" s="16">
        <v>1825</v>
      </c>
      <c r="B114" t="s">
        <v>60</v>
      </c>
      <c r="C114">
        <f t="shared" si="4"/>
        <v>0</v>
      </c>
      <c r="D114" s="14">
        <v>80</v>
      </c>
      <c r="E114" s="14">
        <v>63.2</v>
      </c>
      <c r="F114" s="14">
        <f t="shared" si="3"/>
        <v>0</v>
      </c>
      <c r="G114">
        <f t="shared" si="5"/>
        <v>0</v>
      </c>
      <c r="H114" s="8">
        <v>1572</v>
      </c>
      <c r="I114" s="15" t="s">
        <v>60</v>
      </c>
      <c r="J114" s="15" t="s">
        <v>84</v>
      </c>
      <c r="K114" s="20">
        <v>543303.21</v>
      </c>
      <c r="L114" s="8">
        <v>2016</v>
      </c>
    </row>
    <row r="115" spans="1:12" x14ac:dyDescent="0.25">
      <c r="A115" s="16">
        <v>1830</v>
      </c>
      <c r="B115" t="s">
        <v>60</v>
      </c>
      <c r="C115">
        <f t="shared" si="4"/>
        <v>0</v>
      </c>
      <c r="D115" s="14">
        <v>62.8</v>
      </c>
      <c r="E115" s="14">
        <v>58</v>
      </c>
      <c r="F115" s="14">
        <f t="shared" si="3"/>
        <v>0</v>
      </c>
      <c r="G115">
        <f t="shared" si="5"/>
        <v>0</v>
      </c>
      <c r="H115" s="8">
        <v>1573</v>
      </c>
      <c r="I115" s="15" t="s">
        <v>60</v>
      </c>
      <c r="J115" s="15" t="s">
        <v>84</v>
      </c>
      <c r="K115" s="20">
        <v>4737638.9000000004</v>
      </c>
      <c r="L115" s="8">
        <v>2016</v>
      </c>
    </row>
    <row r="116" spans="1:12" x14ac:dyDescent="0.25">
      <c r="A116" s="16">
        <v>1831</v>
      </c>
      <c r="B116" t="s">
        <v>61</v>
      </c>
      <c r="C116">
        <f t="shared" si="4"/>
        <v>0</v>
      </c>
      <c r="D116" s="14">
        <v>331</v>
      </c>
      <c r="E116" s="14">
        <v>253.4</v>
      </c>
      <c r="F116" s="14">
        <f t="shared" si="3"/>
        <v>538943.5</v>
      </c>
      <c r="G116">
        <f t="shared" si="5"/>
        <v>1</v>
      </c>
      <c r="H116" s="8">
        <v>1619</v>
      </c>
      <c r="I116" s="15" t="s">
        <v>60</v>
      </c>
      <c r="J116" s="15" t="s">
        <v>84</v>
      </c>
      <c r="K116" s="20">
        <v>1874931.7</v>
      </c>
      <c r="L116" s="8">
        <v>2016</v>
      </c>
    </row>
    <row r="117" spans="1:12" x14ac:dyDescent="0.25">
      <c r="A117" s="16">
        <v>1832</v>
      </c>
      <c r="B117" t="s">
        <v>61</v>
      </c>
      <c r="C117">
        <f t="shared" si="4"/>
        <v>0</v>
      </c>
      <c r="D117" s="14">
        <v>154.69999999999999</v>
      </c>
      <c r="E117" s="14">
        <v>154.5</v>
      </c>
      <c r="F117" s="14">
        <f t="shared" si="3"/>
        <v>0</v>
      </c>
      <c r="G117">
        <f t="shared" si="5"/>
        <v>0</v>
      </c>
      <c r="H117" s="8">
        <v>1642</v>
      </c>
      <c r="I117" s="15" t="s">
        <v>60</v>
      </c>
      <c r="J117" s="15" t="s">
        <v>84</v>
      </c>
      <c r="K117" s="20">
        <v>0</v>
      </c>
      <c r="L117" s="8">
        <v>2016</v>
      </c>
    </row>
    <row r="118" spans="1:12" x14ac:dyDescent="0.25">
      <c r="A118" s="16">
        <v>1843</v>
      </c>
      <c r="B118" t="s">
        <v>60</v>
      </c>
      <c r="C118">
        <f t="shared" si="4"/>
        <v>0</v>
      </c>
      <c r="D118" s="14">
        <v>33.5</v>
      </c>
      <c r="E118" s="14">
        <v>31.1</v>
      </c>
      <c r="F118" s="14">
        <f t="shared" si="3"/>
        <v>0</v>
      </c>
      <c r="G118">
        <f t="shared" si="5"/>
        <v>0</v>
      </c>
      <c r="H118" s="8">
        <v>1695</v>
      </c>
      <c r="I118" s="15" t="s">
        <v>60</v>
      </c>
      <c r="J118" s="15" t="s">
        <v>84</v>
      </c>
      <c r="K118" s="20">
        <v>11240.061</v>
      </c>
      <c r="L118" s="8">
        <v>2016</v>
      </c>
    </row>
    <row r="119" spans="1:12" x14ac:dyDescent="0.25">
      <c r="A119" s="16">
        <v>1843</v>
      </c>
      <c r="B119" t="s">
        <v>61</v>
      </c>
      <c r="C119">
        <f t="shared" si="4"/>
        <v>0</v>
      </c>
      <c r="D119" s="14">
        <v>44</v>
      </c>
      <c r="E119" s="14">
        <v>41</v>
      </c>
      <c r="F119" s="14">
        <f t="shared" si="3"/>
        <v>0</v>
      </c>
      <c r="G119">
        <f t="shared" si="5"/>
        <v>0</v>
      </c>
      <c r="H119" s="8">
        <v>1695</v>
      </c>
      <c r="I119" s="15" t="s">
        <v>61</v>
      </c>
      <c r="J119" s="15" t="s">
        <v>84</v>
      </c>
      <c r="K119" s="20">
        <v>528104.95999999996</v>
      </c>
      <c r="L119" s="8">
        <v>2016</v>
      </c>
    </row>
    <row r="120" spans="1:12" x14ac:dyDescent="0.25">
      <c r="A120" s="16">
        <v>1866</v>
      </c>
      <c r="B120" t="s">
        <v>60</v>
      </c>
      <c r="C120">
        <f t="shared" si="4"/>
        <v>0</v>
      </c>
      <c r="D120" s="14">
        <v>11.5</v>
      </c>
      <c r="E120" s="14">
        <v>10.5</v>
      </c>
      <c r="F120" s="14">
        <f t="shared" si="3"/>
        <v>0</v>
      </c>
      <c r="G120">
        <f t="shared" si="5"/>
        <v>0</v>
      </c>
      <c r="H120" s="8">
        <v>1702</v>
      </c>
      <c r="I120" s="15" t="s">
        <v>60</v>
      </c>
      <c r="J120" s="15" t="s">
        <v>84</v>
      </c>
      <c r="K120" s="20">
        <v>149768.76</v>
      </c>
      <c r="L120" s="8">
        <v>2016</v>
      </c>
    </row>
    <row r="121" spans="1:12" x14ac:dyDescent="0.25">
      <c r="A121" s="16">
        <v>1893</v>
      </c>
      <c r="B121" t="s">
        <v>61</v>
      </c>
      <c r="C121">
        <f t="shared" si="4"/>
        <v>0</v>
      </c>
      <c r="D121" s="14">
        <v>1072.5</v>
      </c>
      <c r="E121" s="14">
        <v>1081.5999999999999</v>
      </c>
      <c r="F121" s="14">
        <f t="shared" si="3"/>
        <v>7440690.5999999996</v>
      </c>
      <c r="G121">
        <f t="shared" si="5"/>
        <v>1</v>
      </c>
      <c r="H121" s="8">
        <v>1702</v>
      </c>
      <c r="I121" s="15" t="s">
        <v>61</v>
      </c>
      <c r="J121" s="15" t="s">
        <v>84</v>
      </c>
      <c r="K121" s="20">
        <v>1916999</v>
      </c>
      <c r="L121" s="8">
        <v>2016</v>
      </c>
    </row>
    <row r="122" spans="1:12" x14ac:dyDescent="0.25">
      <c r="A122" s="16">
        <v>1915</v>
      </c>
      <c r="B122" t="s">
        <v>61</v>
      </c>
      <c r="C122">
        <f t="shared" si="4"/>
        <v>0</v>
      </c>
      <c r="D122" s="14">
        <v>598.4</v>
      </c>
      <c r="E122" s="14">
        <v>511</v>
      </c>
      <c r="F122" s="14">
        <f t="shared" si="3"/>
        <v>2707114.4</v>
      </c>
      <c r="G122">
        <f t="shared" si="5"/>
        <v>1</v>
      </c>
      <c r="H122" s="8">
        <v>1710</v>
      </c>
      <c r="I122" s="15" t="s">
        <v>60</v>
      </c>
      <c r="J122" s="15" t="s">
        <v>84</v>
      </c>
      <c r="K122" s="20">
        <v>37117.983</v>
      </c>
      <c r="L122" s="8">
        <v>2016</v>
      </c>
    </row>
    <row r="123" spans="1:12" x14ac:dyDescent="0.25">
      <c r="A123" s="16">
        <v>1943</v>
      </c>
      <c r="B123" t="s">
        <v>61</v>
      </c>
      <c r="C123">
        <f t="shared" si="4"/>
        <v>0</v>
      </c>
      <c r="D123" s="14">
        <v>129.4</v>
      </c>
      <c r="E123" s="14">
        <v>138</v>
      </c>
      <c r="F123" s="14">
        <f t="shared" si="3"/>
        <v>0</v>
      </c>
      <c r="G123">
        <f t="shared" si="5"/>
        <v>0</v>
      </c>
      <c r="H123" s="8">
        <v>1710</v>
      </c>
      <c r="I123" s="15" t="s">
        <v>61</v>
      </c>
      <c r="J123" s="15" t="s">
        <v>84</v>
      </c>
      <c r="K123" s="20">
        <v>6417676.7000000002</v>
      </c>
      <c r="L123" s="8">
        <v>2016</v>
      </c>
    </row>
    <row r="124" spans="1:12" x14ac:dyDescent="0.25">
      <c r="A124" s="16">
        <v>2076</v>
      </c>
      <c r="B124" t="s">
        <v>61</v>
      </c>
      <c r="C124">
        <f t="shared" si="4"/>
        <v>0</v>
      </c>
      <c r="D124" s="14">
        <v>212.8</v>
      </c>
      <c r="E124" s="14">
        <v>198</v>
      </c>
      <c r="F124" s="14">
        <f t="shared" si="3"/>
        <v>1084489.0379999999</v>
      </c>
      <c r="G124">
        <f t="shared" si="5"/>
        <v>1</v>
      </c>
      <c r="H124" s="8">
        <v>1720</v>
      </c>
      <c r="I124" s="15" t="s">
        <v>60</v>
      </c>
      <c r="J124" s="15" t="s">
        <v>84</v>
      </c>
      <c r="K124" s="20">
        <v>-9.4E-2</v>
      </c>
      <c r="L124" s="8">
        <v>2016</v>
      </c>
    </row>
    <row r="125" spans="1:12" x14ac:dyDescent="0.25">
      <c r="A125" s="16">
        <v>2079</v>
      </c>
      <c r="B125" t="s">
        <v>61</v>
      </c>
      <c r="C125">
        <f t="shared" si="4"/>
        <v>0</v>
      </c>
      <c r="D125" s="14">
        <v>594.29999999999995</v>
      </c>
      <c r="E125" s="14">
        <v>564</v>
      </c>
      <c r="F125" s="14">
        <f t="shared" si="3"/>
        <v>2583399.5</v>
      </c>
      <c r="G125">
        <f t="shared" si="5"/>
        <v>1</v>
      </c>
      <c r="H125" s="8">
        <v>1720</v>
      </c>
      <c r="I125" s="15" t="s">
        <v>61</v>
      </c>
      <c r="J125" s="15" t="s">
        <v>84</v>
      </c>
      <c r="K125" s="20">
        <v>417682.37</v>
      </c>
      <c r="L125" s="8">
        <v>2016</v>
      </c>
    </row>
    <row r="126" spans="1:12" x14ac:dyDescent="0.25">
      <c r="A126" s="16">
        <v>2080</v>
      </c>
      <c r="B126" t="s">
        <v>61</v>
      </c>
      <c r="C126">
        <f t="shared" si="4"/>
        <v>0</v>
      </c>
      <c r="D126" s="14">
        <v>564</v>
      </c>
      <c r="E126" s="14">
        <v>510</v>
      </c>
      <c r="F126" s="14">
        <f t="shared" si="3"/>
        <v>721378.73</v>
      </c>
      <c r="G126">
        <f t="shared" si="5"/>
        <v>1</v>
      </c>
      <c r="H126" s="8">
        <v>1723</v>
      </c>
      <c r="I126" s="15" t="s">
        <v>60</v>
      </c>
      <c r="J126" s="15" t="s">
        <v>84</v>
      </c>
      <c r="K126" s="20">
        <v>0</v>
      </c>
      <c r="L126" s="8">
        <v>2016</v>
      </c>
    </row>
    <row r="127" spans="1:12" x14ac:dyDescent="0.25">
      <c r="A127" s="16">
        <v>2094</v>
      </c>
      <c r="B127" t="s">
        <v>61</v>
      </c>
      <c r="C127">
        <f t="shared" si="4"/>
        <v>0</v>
      </c>
      <c r="D127" s="14">
        <v>524</v>
      </c>
      <c r="E127" s="14">
        <v>461.00000000000006</v>
      </c>
      <c r="F127" s="14">
        <f t="shared" si="3"/>
        <v>1333132.567</v>
      </c>
      <c r="G127">
        <f t="shared" si="5"/>
        <v>1</v>
      </c>
      <c r="H127" s="8">
        <v>1723</v>
      </c>
      <c r="I127" s="15" t="s">
        <v>61</v>
      </c>
      <c r="J127" s="15" t="s">
        <v>84</v>
      </c>
      <c r="K127" s="20">
        <v>419169.02</v>
      </c>
      <c r="L127" s="8">
        <v>2016</v>
      </c>
    </row>
    <row r="128" spans="1:12" x14ac:dyDescent="0.25">
      <c r="A128" s="16">
        <v>2098</v>
      </c>
      <c r="B128" t="s">
        <v>61</v>
      </c>
      <c r="C128">
        <f t="shared" si="4"/>
        <v>0</v>
      </c>
      <c r="D128" s="14">
        <v>90</v>
      </c>
      <c r="E128" s="14">
        <v>96.3</v>
      </c>
      <c r="F128" s="14">
        <f t="shared" si="3"/>
        <v>0</v>
      </c>
      <c r="G128">
        <f t="shared" si="5"/>
        <v>0</v>
      </c>
      <c r="H128" s="8">
        <v>1733</v>
      </c>
      <c r="I128" s="15" t="s">
        <v>60</v>
      </c>
      <c r="J128" s="15" t="s">
        <v>84</v>
      </c>
      <c r="K128" s="20">
        <v>2359384.1</v>
      </c>
      <c r="L128" s="8">
        <v>2016</v>
      </c>
    </row>
    <row r="129" spans="1:12" x14ac:dyDescent="0.25">
      <c r="A129" s="16">
        <v>2103</v>
      </c>
      <c r="B129" t="s">
        <v>61</v>
      </c>
      <c r="C129">
        <f t="shared" si="4"/>
        <v>0</v>
      </c>
      <c r="D129" s="14">
        <v>2389.4</v>
      </c>
      <c r="E129" s="14">
        <v>2372</v>
      </c>
      <c r="F129" s="14">
        <f t="shared" si="3"/>
        <v>14778193</v>
      </c>
      <c r="G129">
        <f t="shared" si="5"/>
        <v>1</v>
      </c>
      <c r="H129" s="8">
        <v>1733</v>
      </c>
      <c r="I129" s="15" t="s">
        <v>61</v>
      </c>
      <c r="J129" s="15" t="s">
        <v>84</v>
      </c>
      <c r="K129" s="20">
        <v>11090046</v>
      </c>
      <c r="L129" s="8">
        <v>2016</v>
      </c>
    </row>
    <row r="130" spans="1:12" x14ac:dyDescent="0.25">
      <c r="A130" s="16">
        <v>2104</v>
      </c>
      <c r="B130" t="s">
        <v>61</v>
      </c>
      <c r="C130">
        <f t="shared" si="4"/>
        <v>0</v>
      </c>
      <c r="D130" s="14">
        <v>923</v>
      </c>
      <c r="E130" s="14">
        <v>833</v>
      </c>
      <c r="F130" s="14">
        <f t="shared" si="3"/>
        <v>1623548.9</v>
      </c>
      <c r="G130">
        <f t="shared" si="5"/>
        <v>1</v>
      </c>
      <c r="H130" s="8">
        <v>1743</v>
      </c>
      <c r="I130" s="15" t="s">
        <v>60</v>
      </c>
      <c r="J130" s="15" t="s">
        <v>84</v>
      </c>
      <c r="K130" s="20">
        <v>329943.13</v>
      </c>
      <c r="L130" s="8">
        <v>2016</v>
      </c>
    </row>
    <row r="131" spans="1:12" x14ac:dyDescent="0.25">
      <c r="A131" s="16">
        <v>2107</v>
      </c>
      <c r="B131" t="s">
        <v>61</v>
      </c>
      <c r="C131">
        <f t="shared" si="4"/>
        <v>0</v>
      </c>
      <c r="D131" s="14">
        <v>1099.4000000000001</v>
      </c>
      <c r="E131" s="14">
        <v>972</v>
      </c>
      <c r="F131" s="14">
        <f t="shared" ref="F131:F194" si="6">SUMIF($H$3:$H$448,A131,$K$3:$K$448)</f>
        <v>4546104.17</v>
      </c>
      <c r="G131">
        <f t="shared" si="5"/>
        <v>1</v>
      </c>
      <c r="H131" s="8">
        <v>1743</v>
      </c>
      <c r="I131" s="15" t="s">
        <v>61</v>
      </c>
      <c r="J131" s="15" t="s">
        <v>84</v>
      </c>
      <c r="K131" s="20">
        <v>3306921.3</v>
      </c>
      <c r="L131" s="8">
        <v>2016</v>
      </c>
    </row>
    <row r="132" spans="1:12" x14ac:dyDescent="0.25">
      <c r="A132" s="16">
        <v>2123</v>
      </c>
      <c r="B132" t="s">
        <v>60</v>
      </c>
      <c r="C132">
        <f t="shared" ref="C132:C195" si="7">IF(B132="LIG",1,0)</f>
        <v>0</v>
      </c>
      <c r="D132" s="14">
        <v>38.5</v>
      </c>
      <c r="E132" s="14">
        <v>38.5</v>
      </c>
      <c r="F132" s="14">
        <f t="shared" si="6"/>
        <v>0</v>
      </c>
      <c r="G132">
        <f t="shared" ref="G132:G195" si="8">IF(OR(F132&lt;=0,D132&lt;=0,F132="",D132=""),0,1)</f>
        <v>0</v>
      </c>
      <c r="H132" s="8">
        <v>1745</v>
      </c>
      <c r="I132" s="15" t="s">
        <v>60</v>
      </c>
      <c r="J132" s="15" t="s">
        <v>84</v>
      </c>
      <c r="K132" s="20">
        <v>264110.88</v>
      </c>
      <c r="L132" s="8">
        <v>2016</v>
      </c>
    </row>
    <row r="133" spans="1:12" x14ac:dyDescent="0.25">
      <c r="A133" s="16">
        <v>2144</v>
      </c>
      <c r="B133" t="s">
        <v>60</v>
      </c>
      <c r="C133">
        <f t="shared" si="7"/>
        <v>0</v>
      </c>
      <c r="D133" s="14">
        <v>22.5</v>
      </c>
      <c r="E133" s="14">
        <v>21.8</v>
      </c>
      <c r="F133" s="14">
        <f t="shared" si="6"/>
        <v>0</v>
      </c>
      <c r="G133">
        <f t="shared" si="8"/>
        <v>0</v>
      </c>
      <c r="H133" s="8">
        <v>1745</v>
      </c>
      <c r="I133" s="15" t="s">
        <v>61</v>
      </c>
      <c r="J133" s="15" t="s">
        <v>84</v>
      </c>
      <c r="K133" s="20">
        <v>1694274.2</v>
      </c>
      <c r="L133" s="8">
        <v>2016</v>
      </c>
    </row>
    <row r="134" spans="1:12" x14ac:dyDescent="0.25">
      <c r="A134" s="16">
        <v>2161</v>
      </c>
      <c r="B134" t="s">
        <v>61</v>
      </c>
      <c r="C134">
        <f t="shared" si="7"/>
        <v>0</v>
      </c>
      <c r="D134" s="14">
        <v>253</v>
      </c>
      <c r="E134" s="14">
        <v>236</v>
      </c>
      <c r="F134" s="14">
        <f t="shared" si="6"/>
        <v>0</v>
      </c>
      <c r="G134">
        <f t="shared" si="8"/>
        <v>0</v>
      </c>
      <c r="H134" s="8">
        <v>1769</v>
      </c>
      <c r="I134" s="15" t="s">
        <v>60</v>
      </c>
      <c r="J134" s="15" t="s">
        <v>84</v>
      </c>
      <c r="K134" s="20">
        <v>0</v>
      </c>
      <c r="L134" s="8">
        <v>2016</v>
      </c>
    </row>
    <row r="135" spans="1:12" x14ac:dyDescent="0.25">
      <c r="A135" s="16">
        <v>2167</v>
      </c>
      <c r="B135" t="s">
        <v>61</v>
      </c>
      <c r="C135">
        <f t="shared" si="7"/>
        <v>0</v>
      </c>
      <c r="D135" s="14">
        <v>1300</v>
      </c>
      <c r="E135" s="14">
        <v>1154</v>
      </c>
      <c r="F135" s="14">
        <f t="shared" si="6"/>
        <v>6756338.4000000004</v>
      </c>
      <c r="G135">
        <f t="shared" si="8"/>
        <v>1</v>
      </c>
      <c r="H135" s="8">
        <v>1769</v>
      </c>
      <c r="I135" s="15" t="s">
        <v>61</v>
      </c>
      <c r="J135" s="15" t="s">
        <v>84</v>
      </c>
      <c r="K135" s="20">
        <v>1818174.1</v>
      </c>
      <c r="L135" s="8">
        <v>2016</v>
      </c>
    </row>
    <row r="136" spans="1:12" x14ac:dyDescent="0.25">
      <c r="A136" s="16">
        <v>2168</v>
      </c>
      <c r="B136" t="s">
        <v>61</v>
      </c>
      <c r="C136">
        <f t="shared" si="7"/>
        <v>0</v>
      </c>
      <c r="D136" s="14">
        <v>1181.7</v>
      </c>
      <c r="E136" s="14">
        <v>1133</v>
      </c>
      <c r="F136" s="14">
        <f t="shared" si="6"/>
        <v>7114520.7999999998</v>
      </c>
      <c r="G136">
        <f t="shared" si="8"/>
        <v>1</v>
      </c>
      <c r="H136" s="8">
        <v>1831</v>
      </c>
      <c r="I136" s="15" t="s">
        <v>61</v>
      </c>
      <c r="J136" s="15" t="s">
        <v>84</v>
      </c>
      <c r="K136" s="20">
        <v>538943.5</v>
      </c>
      <c r="L136" s="8">
        <v>2016</v>
      </c>
    </row>
    <row r="137" spans="1:12" x14ac:dyDescent="0.25">
      <c r="A137" s="16">
        <v>2171</v>
      </c>
      <c r="B137" t="s">
        <v>60</v>
      </c>
      <c r="C137">
        <f t="shared" si="7"/>
        <v>0</v>
      </c>
      <c r="D137" s="14">
        <v>46</v>
      </c>
      <c r="E137" s="14">
        <v>38</v>
      </c>
      <c r="F137" s="14">
        <f t="shared" si="6"/>
        <v>0</v>
      </c>
      <c r="G137">
        <f t="shared" si="8"/>
        <v>0</v>
      </c>
      <c r="H137" s="8">
        <v>1866</v>
      </c>
      <c r="I137" s="15" t="s">
        <v>60</v>
      </c>
      <c r="J137" s="15" t="s">
        <v>84</v>
      </c>
      <c r="K137" s="20">
        <v>0</v>
      </c>
      <c r="L137" s="8">
        <v>2016</v>
      </c>
    </row>
    <row r="138" spans="1:12" x14ac:dyDescent="0.25">
      <c r="A138" s="16">
        <v>2240</v>
      </c>
      <c r="B138" t="s">
        <v>61</v>
      </c>
      <c r="C138">
        <f t="shared" si="7"/>
        <v>0</v>
      </c>
      <c r="D138" s="14">
        <v>130</v>
      </c>
      <c r="E138" s="14">
        <v>120</v>
      </c>
      <c r="F138" s="14">
        <f t="shared" si="6"/>
        <v>434375.78</v>
      </c>
      <c r="G138">
        <f t="shared" si="8"/>
        <v>1</v>
      </c>
      <c r="H138" s="8">
        <v>1893</v>
      </c>
      <c r="I138" s="15" t="s">
        <v>61</v>
      </c>
      <c r="J138" s="15" t="s">
        <v>84</v>
      </c>
      <c r="K138" s="20">
        <v>7440690.5999999996</v>
      </c>
      <c r="L138" s="8">
        <v>2016</v>
      </c>
    </row>
    <row r="139" spans="1:12" x14ac:dyDescent="0.25">
      <c r="A139" s="16">
        <v>2277</v>
      </c>
      <c r="B139" t="s">
        <v>61</v>
      </c>
      <c r="C139">
        <f t="shared" si="7"/>
        <v>0</v>
      </c>
      <c r="D139" s="14">
        <v>228.7</v>
      </c>
      <c r="E139" s="14">
        <v>215</v>
      </c>
      <c r="F139" s="14">
        <f t="shared" si="6"/>
        <v>513994.67</v>
      </c>
      <c r="G139">
        <f t="shared" si="8"/>
        <v>1</v>
      </c>
      <c r="H139" s="8">
        <v>1915</v>
      </c>
      <c r="I139" s="15" t="s">
        <v>61</v>
      </c>
      <c r="J139" s="15" t="s">
        <v>84</v>
      </c>
      <c r="K139" s="20">
        <v>2707114.4</v>
      </c>
      <c r="L139" s="8">
        <v>2016</v>
      </c>
    </row>
    <row r="140" spans="1:12" x14ac:dyDescent="0.25">
      <c r="A140" s="16">
        <v>2291</v>
      </c>
      <c r="B140" t="s">
        <v>61</v>
      </c>
      <c r="C140">
        <f t="shared" si="7"/>
        <v>0</v>
      </c>
      <c r="D140" s="14">
        <v>644.70000000000005</v>
      </c>
      <c r="E140" s="14">
        <v>513</v>
      </c>
      <c r="F140" s="14">
        <f t="shared" si="6"/>
        <v>2030005.9</v>
      </c>
      <c r="G140">
        <f t="shared" si="8"/>
        <v>1</v>
      </c>
      <c r="H140" s="8">
        <v>2049</v>
      </c>
      <c r="I140" s="15" t="s">
        <v>60</v>
      </c>
      <c r="J140" s="15" t="s">
        <v>84</v>
      </c>
      <c r="K140" s="20">
        <v>0</v>
      </c>
      <c r="L140" s="8">
        <v>2016</v>
      </c>
    </row>
    <row r="141" spans="1:12" x14ac:dyDescent="0.25">
      <c r="A141" s="16">
        <v>2324</v>
      </c>
      <c r="B141" t="s">
        <v>60</v>
      </c>
      <c r="C141">
        <f t="shared" si="7"/>
        <v>0</v>
      </c>
      <c r="D141" s="14">
        <v>294.8</v>
      </c>
      <c r="E141" s="14">
        <v>257</v>
      </c>
      <c r="F141" s="14">
        <f t="shared" si="6"/>
        <v>316516.77</v>
      </c>
      <c r="G141">
        <f t="shared" si="8"/>
        <v>1</v>
      </c>
      <c r="H141" s="8">
        <v>2076</v>
      </c>
      <c r="I141" s="15" t="s">
        <v>60</v>
      </c>
      <c r="J141" s="15" t="s">
        <v>84</v>
      </c>
      <c r="K141" s="20">
        <v>98184.907999999996</v>
      </c>
      <c r="L141" s="8">
        <v>2016</v>
      </c>
    </row>
    <row r="142" spans="1:12" x14ac:dyDescent="0.25">
      <c r="A142" s="16">
        <v>2364</v>
      </c>
      <c r="B142" t="s">
        <v>60</v>
      </c>
      <c r="C142">
        <f t="shared" si="7"/>
        <v>0</v>
      </c>
      <c r="D142" s="14">
        <v>459.20000000000005</v>
      </c>
      <c r="E142" s="14">
        <v>438.5</v>
      </c>
      <c r="F142" s="14">
        <f t="shared" si="6"/>
        <v>359199.78</v>
      </c>
      <c r="G142">
        <f t="shared" si="8"/>
        <v>1</v>
      </c>
      <c r="H142" s="8">
        <v>2076</v>
      </c>
      <c r="I142" s="15" t="s">
        <v>61</v>
      </c>
      <c r="J142" s="15" t="s">
        <v>84</v>
      </c>
      <c r="K142" s="20">
        <v>986304.13</v>
      </c>
      <c r="L142" s="8">
        <v>2016</v>
      </c>
    </row>
    <row r="143" spans="1:12" x14ac:dyDescent="0.25">
      <c r="A143" s="16">
        <v>2367</v>
      </c>
      <c r="B143" t="s">
        <v>60</v>
      </c>
      <c r="C143">
        <f t="shared" si="7"/>
        <v>0</v>
      </c>
      <c r="D143" s="14">
        <v>100</v>
      </c>
      <c r="E143" s="14">
        <v>95.4</v>
      </c>
      <c r="F143" s="14">
        <f t="shared" si="6"/>
        <v>62817.260999999999</v>
      </c>
      <c r="G143">
        <f t="shared" si="8"/>
        <v>1</v>
      </c>
      <c r="H143" s="8">
        <v>2079</v>
      </c>
      <c r="I143" s="15" t="s">
        <v>61</v>
      </c>
      <c r="J143" s="15" t="s">
        <v>84</v>
      </c>
      <c r="K143" s="20">
        <v>2583399.5</v>
      </c>
      <c r="L143" s="8">
        <v>2016</v>
      </c>
    </row>
    <row r="144" spans="1:12" x14ac:dyDescent="0.25">
      <c r="A144" s="16">
        <v>2378</v>
      </c>
      <c r="B144" t="s">
        <v>60</v>
      </c>
      <c r="C144">
        <f t="shared" si="7"/>
        <v>0</v>
      </c>
      <c r="D144" s="14">
        <v>163.19999999999999</v>
      </c>
      <c r="E144" s="14">
        <v>150</v>
      </c>
      <c r="F144" s="14">
        <f t="shared" si="6"/>
        <v>85872.990999999995</v>
      </c>
      <c r="G144">
        <f t="shared" si="8"/>
        <v>1</v>
      </c>
      <c r="H144" s="8">
        <v>2080</v>
      </c>
      <c r="I144" s="15" t="s">
        <v>61</v>
      </c>
      <c r="J144" s="15" t="s">
        <v>84</v>
      </c>
      <c r="K144" s="20">
        <v>721378.73</v>
      </c>
      <c r="L144" s="8">
        <v>2016</v>
      </c>
    </row>
    <row r="145" spans="1:12" x14ac:dyDescent="0.25">
      <c r="A145" s="16">
        <v>2408</v>
      </c>
      <c r="B145" t="s">
        <v>60</v>
      </c>
      <c r="C145">
        <f t="shared" si="7"/>
        <v>0</v>
      </c>
      <c r="D145" s="14">
        <v>652.79999999999995</v>
      </c>
      <c r="E145" s="14">
        <v>632</v>
      </c>
      <c r="F145" s="14">
        <f t="shared" si="6"/>
        <v>610.476</v>
      </c>
      <c r="G145">
        <f t="shared" si="8"/>
        <v>1</v>
      </c>
      <c r="H145" s="8">
        <v>2094</v>
      </c>
      <c r="I145" s="15" t="s">
        <v>60</v>
      </c>
      <c r="J145" s="15" t="s">
        <v>84</v>
      </c>
      <c r="K145" s="20">
        <v>1014.867</v>
      </c>
      <c r="L145" s="8">
        <v>2016</v>
      </c>
    </row>
    <row r="146" spans="1:12" x14ac:dyDescent="0.25">
      <c r="A146" s="16">
        <v>2442</v>
      </c>
      <c r="B146" t="s">
        <v>61</v>
      </c>
      <c r="C146">
        <f t="shared" si="7"/>
        <v>0</v>
      </c>
      <c r="D146" s="14">
        <v>1636.2</v>
      </c>
      <c r="E146" s="14">
        <v>1540</v>
      </c>
      <c r="F146" s="14">
        <f t="shared" si="6"/>
        <v>6835442.4000000004</v>
      </c>
      <c r="G146">
        <f t="shared" si="8"/>
        <v>1</v>
      </c>
      <c r="H146" s="8">
        <v>2094</v>
      </c>
      <c r="I146" s="15" t="s">
        <v>61</v>
      </c>
      <c r="J146" s="15" t="s">
        <v>84</v>
      </c>
      <c r="K146" s="20">
        <v>1332117.7</v>
      </c>
      <c r="L146" s="8">
        <v>2016</v>
      </c>
    </row>
    <row r="147" spans="1:12" x14ac:dyDescent="0.25">
      <c r="A147" s="16">
        <v>2451</v>
      </c>
      <c r="B147" t="s">
        <v>60</v>
      </c>
      <c r="C147">
        <f t="shared" si="7"/>
        <v>0</v>
      </c>
      <c r="D147" s="14">
        <v>1848</v>
      </c>
      <c r="E147" s="14">
        <v>1684</v>
      </c>
      <c r="F147" s="14">
        <f t="shared" si="6"/>
        <v>10231238</v>
      </c>
      <c r="G147">
        <f t="shared" si="8"/>
        <v>1</v>
      </c>
      <c r="H147" s="8">
        <v>2103</v>
      </c>
      <c r="I147" s="15" t="s">
        <v>61</v>
      </c>
      <c r="J147" s="15" t="s">
        <v>84</v>
      </c>
      <c r="K147" s="20">
        <v>14778193</v>
      </c>
      <c r="L147" s="8">
        <v>2016</v>
      </c>
    </row>
    <row r="148" spans="1:12" x14ac:dyDescent="0.25">
      <c r="A148" s="16">
        <v>2527</v>
      </c>
      <c r="B148" t="s">
        <v>60</v>
      </c>
      <c r="C148">
        <f t="shared" si="7"/>
        <v>0</v>
      </c>
      <c r="D148" s="14">
        <v>112</v>
      </c>
      <c r="E148" s="14">
        <v>107.5</v>
      </c>
      <c r="F148" s="14">
        <f t="shared" si="6"/>
        <v>0</v>
      </c>
      <c r="G148">
        <f t="shared" si="8"/>
        <v>0</v>
      </c>
      <c r="H148" s="8">
        <v>2104</v>
      </c>
      <c r="I148" s="15" t="s">
        <v>61</v>
      </c>
      <c r="J148" s="15" t="s">
        <v>84</v>
      </c>
      <c r="K148" s="20">
        <v>1623548.9</v>
      </c>
      <c r="L148" s="8">
        <v>2016</v>
      </c>
    </row>
    <row r="149" spans="1:12" x14ac:dyDescent="0.25">
      <c r="A149" s="16">
        <v>2535</v>
      </c>
      <c r="B149" t="s">
        <v>60</v>
      </c>
      <c r="C149">
        <f t="shared" si="7"/>
        <v>0</v>
      </c>
      <c r="D149" s="14">
        <v>322.5</v>
      </c>
      <c r="E149" s="14">
        <v>304.7</v>
      </c>
      <c r="F149" s="14">
        <f t="shared" si="6"/>
        <v>562517.61</v>
      </c>
      <c r="G149">
        <f t="shared" si="8"/>
        <v>1</v>
      </c>
      <c r="H149" s="8">
        <v>2107</v>
      </c>
      <c r="I149" s="15" t="s">
        <v>60</v>
      </c>
      <c r="J149" s="15" t="s">
        <v>84</v>
      </c>
      <c r="K149" s="20">
        <v>976364.77</v>
      </c>
      <c r="L149" s="8">
        <v>2016</v>
      </c>
    </row>
    <row r="150" spans="1:12" x14ac:dyDescent="0.25">
      <c r="A150" s="16">
        <v>2549</v>
      </c>
      <c r="B150" t="s">
        <v>61</v>
      </c>
      <c r="C150">
        <f t="shared" si="7"/>
        <v>0</v>
      </c>
      <c r="D150" s="14">
        <v>400</v>
      </c>
      <c r="E150" s="14">
        <v>380</v>
      </c>
      <c r="F150" s="14">
        <f t="shared" si="6"/>
        <v>254844.18</v>
      </c>
      <c r="G150">
        <f t="shared" si="8"/>
        <v>1</v>
      </c>
      <c r="H150" s="8">
        <v>2107</v>
      </c>
      <c r="I150" s="15" t="s">
        <v>61</v>
      </c>
      <c r="J150" s="15" t="s">
        <v>84</v>
      </c>
      <c r="K150" s="20">
        <v>3569739.4</v>
      </c>
      <c r="L150" s="8">
        <v>2016</v>
      </c>
    </row>
    <row r="151" spans="1:12" x14ac:dyDescent="0.25">
      <c r="A151" s="16">
        <v>2554</v>
      </c>
      <c r="B151" t="s">
        <v>61</v>
      </c>
      <c r="C151">
        <f t="shared" si="7"/>
        <v>0</v>
      </c>
      <c r="D151" s="14">
        <v>627.20000000000005</v>
      </c>
      <c r="E151" s="14">
        <v>520</v>
      </c>
      <c r="F151" s="14">
        <f t="shared" si="6"/>
        <v>0</v>
      </c>
      <c r="G151">
        <f t="shared" si="8"/>
        <v>0</v>
      </c>
      <c r="H151" s="8">
        <v>2144</v>
      </c>
      <c r="I151" s="15" t="s">
        <v>60</v>
      </c>
      <c r="J151" s="15" t="s">
        <v>84</v>
      </c>
      <c r="K151" s="20">
        <v>0</v>
      </c>
      <c r="L151" s="8">
        <v>2016</v>
      </c>
    </row>
    <row r="152" spans="1:12" x14ac:dyDescent="0.25">
      <c r="A152" s="16">
        <v>2706</v>
      </c>
      <c r="B152" t="s">
        <v>60</v>
      </c>
      <c r="C152">
        <f t="shared" si="7"/>
        <v>0</v>
      </c>
      <c r="D152" s="14">
        <v>413.6</v>
      </c>
      <c r="E152" s="14">
        <v>378</v>
      </c>
      <c r="F152" s="14">
        <f t="shared" si="6"/>
        <v>1307102</v>
      </c>
      <c r="G152">
        <f t="shared" si="8"/>
        <v>1</v>
      </c>
      <c r="H152" s="8">
        <v>2161</v>
      </c>
      <c r="I152" s="15" t="s">
        <v>60</v>
      </c>
      <c r="J152" s="15" t="s">
        <v>84</v>
      </c>
      <c r="K152" s="20">
        <v>0</v>
      </c>
      <c r="L152" s="8">
        <v>2016</v>
      </c>
    </row>
    <row r="153" spans="1:12" x14ac:dyDescent="0.25">
      <c r="A153" s="16">
        <v>2712</v>
      </c>
      <c r="B153" t="s">
        <v>60</v>
      </c>
      <c r="C153">
        <f t="shared" si="7"/>
        <v>0</v>
      </c>
      <c r="D153" s="14">
        <v>2558.2000000000003</v>
      </c>
      <c r="E153" s="14">
        <v>2439</v>
      </c>
      <c r="F153" s="14">
        <f t="shared" si="6"/>
        <v>8277343.2999999998</v>
      </c>
      <c r="G153">
        <f t="shared" si="8"/>
        <v>1</v>
      </c>
      <c r="H153" s="8">
        <v>2161</v>
      </c>
      <c r="I153" s="15" t="s">
        <v>61</v>
      </c>
      <c r="J153" s="15" t="s">
        <v>84</v>
      </c>
      <c r="K153" s="20">
        <v>0</v>
      </c>
      <c r="L153" s="8">
        <v>2016</v>
      </c>
    </row>
    <row r="154" spans="1:12" x14ac:dyDescent="0.25">
      <c r="A154" s="16">
        <v>2718</v>
      </c>
      <c r="B154" t="s">
        <v>60</v>
      </c>
      <c r="C154">
        <f t="shared" si="7"/>
        <v>0</v>
      </c>
      <c r="D154" s="14">
        <v>1148.4000000000001</v>
      </c>
      <c r="E154" s="14">
        <v>1127</v>
      </c>
      <c r="F154" s="14">
        <f t="shared" si="6"/>
        <v>1378908.6</v>
      </c>
      <c r="G154">
        <f t="shared" si="8"/>
        <v>1</v>
      </c>
      <c r="H154" s="8">
        <v>2167</v>
      </c>
      <c r="I154" s="15" t="s">
        <v>61</v>
      </c>
      <c r="J154" s="15" t="s">
        <v>84</v>
      </c>
      <c r="K154" s="20">
        <v>6756338.4000000004</v>
      </c>
      <c r="L154" s="8">
        <v>2016</v>
      </c>
    </row>
    <row r="155" spans="1:12" x14ac:dyDescent="0.25">
      <c r="A155" s="16">
        <v>2721</v>
      </c>
      <c r="B155" t="s">
        <v>60</v>
      </c>
      <c r="C155">
        <f t="shared" si="7"/>
        <v>0</v>
      </c>
      <c r="D155" s="14">
        <v>1530.5</v>
      </c>
      <c r="E155" s="14">
        <v>1396</v>
      </c>
      <c r="F155" s="14">
        <f t="shared" si="6"/>
        <v>3648299.4</v>
      </c>
      <c r="G155">
        <f t="shared" si="8"/>
        <v>1</v>
      </c>
      <c r="H155" s="8">
        <v>2168</v>
      </c>
      <c r="I155" s="15" t="s">
        <v>61</v>
      </c>
      <c r="J155" s="15" t="s">
        <v>84</v>
      </c>
      <c r="K155" s="20">
        <v>7114520.7999999998</v>
      </c>
      <c r="L155" s="8">
        <v>2016</v>
      </c>
    </row>
    <row r="156" spans="1:12" x14ac:dyDescent="0.25">
      <c r="A156" s="16">
        <v>2727</v>
      </c>
      <c r="B156" t="s">
        <v>60</v>
      </c>
      <c r="C156">
        <f t="shared" si="7"/>
        <v>0</v>
      </c>
      <c r="D156" s="14">
        <v>2119</v>
      </c>
      <c r="E156" s="14">
        <v>2078</v>
      </c>
      <c r="F156" s="14">
        <f t="shared" si="6"/>
        <v>9730751.5</v>
      </c>
      <c r="G156">
        <f t="shared" si="8"/>
        <v>1</v>
      </c>
      <c r="H156" s="8">
        <v>2240</v>
      </c>
      <c r="I156" s="15" t="s">
        <v>61</v>
      </c>
      <c r="J156" s="15" t="s">
        <v>84</v>
      </c>
      <c r="K156" s="20">
        <v>434375.78</v>
      </c>
      <c r="L156" s="8">
        <v>2016</v>
      </c>
    </row>
    <row r="157" spans="1:12" x14ac:dyDescent="0.25">
      <c r="A157" s="16">
        <v>2790</v>
      </c>
      <c r="B157" t="s">
        <v>62</v>
      </c>
      <c r="C157">
        <f t="shared" si="7"/>
        <v>1</v>
      </c>
      <c r="D157" s="14">
        <v>115</v>
      </c>
      <c r="E157" s="14">
        <v>104.3</v>
      </c>
      <c r="F157" s="14">
        <f t="shared" si="6"/>
        <v>0</v>
      </c>
      <c r="G157">
        <f t="shared" si="8"/>
        <v>0</v>
      </c>
      <c r="H157" s="8">
        <v>2277</v>
      </c>
      <c r="I157" s="15" t="s">
        <v>61</v>
      </c>
      <c r="J157" s="15" t="s">
        <v>84</v>
      </c>
      <c r="K157" s="20">
        <v>513994.67</v>
      </c>
      <c r="L157" s="8">
        <v>2016</v>
      </c>
    </row>
    <row r="158" spans="1:12" x14ac:dyDescent="0.25">
      <c r="A158" s="16">
        <v>2817</v>
      </c>
      <c r="B158" t="s">
        <v>62</v>
      </c>
      <c r="C158">
        <f t="shared" si="7"/>
        <v>1</v>
      </c>
      <c r="D158" s="14">
        <v>656</v>
      </c>
      <c r="E158" s="14">
        <v>667</v>
      </c>
      <c r="F158" s="14">
        <f t="shared" si="6"/>
        <v>3990310.8200000003</v>
      </c>
      <c r="G158">
        <f t="shared" si="8"/>
        <v>1</v>
      </c>
      <c r="H158" s="8">
        <v>2291</v>
      </c>
      <c r="I158" s="15" t="s">
        <v>61</v>
      </c>
      <c r="J158" s="15" t="s">
        <v>84</v>
      </c>
      <c r="K158" s="20">
        <v>2030005.9</v>
      </c>
      <c r="L158" s="8">
        <v>2016</v>
      </c>
    </row>
    <row r="159" spans="1:12" x14ac:dyDescent="0.25">
      <c r="A159" s="16">
        <v>2823</v>
      </c>
      <c r="B159" t="s">
        <v>62</v>
      </c>
      <c r="C159">
        <f t="shared" si="7"/>
        <v>1</v>
      </c>
      <c r="D159" s="14">
        <v>734</v>
      </c>
      <c r="E159" s="14">
        <v>684</v>
      </c>
      <c r="F159" s="14">
        <f t="shared" si="6"/>
        <v>4352236.2</v>
      </c>
      <c r="G159">
        <f t="shared" si="8"/>
        <v>1</v>
      </c>
      <c r="H159" s="8">
        <v>2324</v>
      </c>
      <c r="I159" s="15" t="s">
        <v>60</v>
      </c>
      <c r="J159" s="15" t="s">
        <v>84</v>
      </c>
      <c r="K159" s="20">
        <v>316516.77</v>
      </c>
      <c r="L159" s="8">
        <v>2016</v>
      </c>
    </row>
    <row r="160" spans="1:12" x14ac:dyDescent="0.25">
      <c r="A160" s="16">
        <v>2824</v>
      </c>
      <c r="B160" t="s">
        <v>61</v>
      </c>
      <c r="C160">
        <f t="shared" si="7"/>
        <v>0</v>
      </c>
      <c r="D160" s="14">
        <v>190.2</v>
      </c>
      <c r="E160" s="14">
        <v>188.1</v>
      </c>
      <c r="F160" s="14">
        <f t="shared" si="6"/>
        <v>1072305.3</v>
      </c>
      <c r="G160">
        <f t="shared" si="8"/>
        <v>1</v>
      </c>
      <c r="H160" s="8">
        <v>2324</v>
      </c>
      <c r="I160" s="15" t="s">
        <v>61</v>
      </c>
      <c r="J160" s="15" t="s">
        <v>84</v>
      </c>
      <c r="K160" s="20">
        <v>0</v>
      </c>
      <c r="L160" s="8">
        <v>2016</v>
      </c>
    </row>
    <row r="161" spans="1:12" x14ac:dyDescent="0.25">
      <c r="A161" s="16">
        <v>2828</v>
      </c>
      <c r="B161" t="s">
        <v>60</v>
      </c>
      <c r="C161">
        <f t="shared" si="7"/>
        <v>0</v>
      </c>
      <c r="D161" s="14">
        <v>1880.4</v>
      </c>
      <c r="E161" s="14">
        <v>1800</v>
      </c>
      <c r="F161" s="14">
        <f t="shared" si="6"/>
        <v>9142009.5999999996</v>
      </c>
      <c r="G161">
        <f t="shared" si="8"/>
        <v>1</v>
      </c>
      <c r="H161" s="8">
        <v>2364</v>
      </c>
      <c r="I161" s="15" t="s">
        <v>60</v>
      </c>
      <c r="J161" s="15" t="s">
        <v>84</v>
      </c>
      <c r="K161" s="20">
        <v>359199.78</v>
      </c>
      <c r="L161" s="8">
        <v>2016</v>
      </c>
    </row>
    <row r="162" spans="1:12" x14ac:dyDescent="0.25">
      <c r="A162" s="16">
        <v>2832</v>
      </c>
      <c r="B162" t="s">
        <v>60</v>
      </c>
      <c r="C162">
        <f t="shared" si="7"/>
        <v>0</v>
      </c>
      <c r="D162" s="14">
        <v>1114.8000000000002</v>
      </c>
      <c r="E162" s="14">
        <v>1020</v>
      </c>
      <c r="F162" s="14">
        <f t="shared" si="6"/>
        <v>6742321.9000000004</v>
      </c>
      <c r="G162">
        <f t="shared" si="8"/>
        <v>1</v>
      </c>
      <c r="H162" s="8">
        <v>2367</v>
      </c>
      <c r="I162" s="15" t="s">
        <v>60</v>
      </c>
      <c r="J162" s="15" t="s">
        <v>84</v>
      </c>
      <c r="K162" s="20">
        <v>62817.260999999999</v>
      </c>
      <c r="L162" s="8">
        <v>2016</v>
      </c>
    </row>
    <row r="163" spans="1:12" x14ac:dyDescent="0.25">
      <c r="A163" s="16">
        <v>2836</v>
      </c>
      <c r="B163" t="s">
        <v>60</v>
      </c>
      <c r="C163">
        <f t="shared" si="7"/>
        <v>0</v>
      </c>
      <c r="D163" s="14">
        <v>766</v>
      </c>
      <c r="E163" s="14">
        <v>710</v>
      </c>
      <c r="F163" s="14">
        <f t="shared" si="6"/>
        <v>1090220.9309999999</v>
      </c>
      <c r="G163">
        <f t="shared" si="8"/>
        <v>1</v>
      </c>
      <c r="H163" s="8">
        <v>2378</v>
      </c>
      <c r="I163" s="15" t="s">
        <v>60</v>
      </c>
      <c r="J163" s="15" t="s">
        <v>84</v>
      </c>
      <c r="K163" s="20">
        <v>85872.990999999995</v>
      </c>
      <c r="L163" s="8">
        <v>2016</v>
      </c>
    </row>
    <row r="164" spans="1:12" x14ac:dyDescent="0.25">
      <c r="A164" s="16">
        <v>2840</v>
      </c>
      <c r="B164" t="s">
        <v>60</v>
      </c>
      <c r="C164">
        <f t="shared" si="7"/>
        <v>0</v>
      </c>
      <c r="D164" s="14">
        <v>1729.3</v>
      </c>
      <c r="E164" s="14">
        <v>1530</v>
      </c>
      <c r="F164" s="14">
        <f t="shared" si="6"/>
        <v>4530206.5999999996</v>
      </c>
      <c r="G164">
        <f t="shared" si="8"/>
        <v>1</v>
      </c>
      <c r="H164" s="8">
        <v>2378</v>
      </c>
      <c r="I164" s="15" t="s">
        <v>61</v>
      </c>
      <c r="J164" s="15" t="s">
        <v>84</v>
      </c>
      <c r="K164" s="20">
        <v>0</v>
      </c>
      <c r="L164" s="8">
        <v>2016</v>
      </c>
    </row>
    <row r="165" spans="1:12" x14ac:dyDescent="0.25">
      <c r="A165" s="16">
        <v>2850</v>
      </c>
      <c r="B165" t="s">
        <v>60</v>
      </c>
      <c r="C165">
        <f t="shared" si="7"/>
        <v>0</v>
      </c>
      <c r="D165" s="14">
        <v>2440.8000000000002</v>
      </c>
      <c r="E165" s="14">
        <v>2308</v>
      </c>
      <c r="F165" s="14">
        <f t="shared" si="6"/>
        <v>11214356</v>
      </c>
      <c r="G165">
        <f t="shared" si="8"/>
        <v>1</v>
      </c>
      <c r="H165" s="8">
        <v>2403</v>
      </c>
      <c r="I165" s="15" t="s">
        <v>60</v>
      </c>
      <c r="J165" s="15" t="s">
        <v>84</v>
      </c>
      <c r="K165" s="20">
        <v>4796.3990000000003</v>
      </c>
      <c r="L165" s="8">
        <v>2016</v>
      </c>
    </row>
    <row r="166" spans="1:12" x14ac:dyDescent="0.25">
      <c r="A166" s="16">
        <v>2866</v>
      </c>
      <c r="B166" t="s">
        <v>60</v>
      </c>
      <c r="C166">
        <f t="shared" si="7"/>
        <v>0</v>
      </c>
      <c r="D166" s="14">
        <v>2455.6000000000004</v>
      </c>
      <c r="E166" s="14">
        <v>2210</v>
      </c>
      <c r="F166" s="14">
        <f t="shared" si="6"/>
        <v>8091263.6099999994</v>
      </c>
      <c r="G166">
        <f t="shared" si="8"/>
        <v>1</v>
      </c>
      <c r="H166" s="8">
        <v>2403</v>
      </c>
      <c r="I166" s="15" t="s">
        <v>61</v>
      </c>
      <c r="J166" s="15" t="s">
        <v>84</v>
      </c>
      <c r="K166" s="20">
        <v>0</v>
      </c>
      <c r="L166" s="8">
        <v>2016</v>
      </c>
    </row>
    <row r="167" spans="1:12" x14ac:dyDescent="0.25">
      <c r="A167" s="16">
        <v>2876</v>
      </c>
      <c r="B167" t="s">
        <v>60</v>
      </c>
      <c r="C167">
        <f t="shared" si="7"/>
        <v>0</v>
      </c>
      <c r="D167" s="14">
        <v>1086.5</v>
      </c>
      <c r="E167" s="14">
        <v>962.8</v>
      </c>
      <c r="F167" s="14">
        <f t="shared" si="6"/>
        <v>4925035</v>
      </c>
      <c r="G167">
        <f t="shared" si="8"/>
        <v>1</v>
      </c>
      <c r="H167" s="8">
        <v>2408</v>
      </c>
      <c r="I167" s="15" t="s">
        <v>60</v>
      </c>
      <c r="J167" s="15" t="s">
        <v>84</v>
      </c>
      <c r="K167" s="20">
        <v>610.476</v>
      </c>
      <c r="L167" s="8">
        <v>2016</v>
      </c>
    </row>
    <row r="168" spans="1:12" x14ac:dyDescent="0.25">
      <c r="A168" s="16">
        <v>2914</v>
      </c>
      <c r="B168" t="s">
        <v>60</v>
      </c>
      <c r="C168">
        <f t="shared" si="7"/>
        <v>0</v>
      </c>
      <c r="D168" s="14">
        <v>27.5</v>
      </c>
      <c r="E168" s="14">
        <v>23.2</v>
      </c>
      <c r="F168" s="14">
        <f t="shared" si="6"/>
        <v>0</v>
      </c>
      <c r="G168">
        <f t="shared" si="8"/>
        <v>0</v>
      </c>
      <c r="H168" s="8">
        <v>2442</v>
      </c>
      <c r="I168" s="15" t="s">
        <v>60</v>
      </c>
      <c r="J168" s="15" t="s">
        <v>84</v>
      </c>
      <c r="K168" s="20">
        <v>0</v>
      </c>
      <c r="L168" s="8">
        <v>2016</v>
      </c>
    </row>
    <row r="169" spans="1:12" x14ac:dyDescent="0.25">
      <c r="A169" s="16">
        <v>2935</v>
      </c>
      <c r="B169" t="s">
        <v>60</v>
      </c>
      <c r="C169">
        <f t="shared" si="7"/>
        <v>0</v>
      </c>
      <c r="D169" s="14">
        <v>84.5</v>
      </c>
      <c r="E169" s="14">
        <v>78.5</v>
      </c>
      <c r="F169" s="14">
        <f t="shared" si="6"/>
        <v>0</v>
      </c>
      <c r="G169">
        <f t="shared" si="8"/>
        <v>0</v>
      </c>
      <c r="H169" s="8">
        <v>2442</v>
      </c>
      <c r="I169" s="15" t="s">
        <v>61</v>
      </c>
      <c r="J169" s="15" t="s">
        <v>84</v>
      </c>
      <c r="K169" s="20">
        <v>6835442.4000000004</v>
      </c>
      <c r="L169" s="8">
        <v>2016</v>
      </c>
    </row>
    <row r="170" spans="1:12" x14ac:dyDescent="0.25">
      <c r="A170" s="16">
        <v>2936</v>
      </c>
      <c r="B170" t="s">
        <v>60</v>
      </c>
      <c r="C170">
        <f t="shared" si="7"/>
        <v>0</v>
      </c>
      <c r="D170" s="14">
        <v>53.5</v>
      </c>
      <c r="E170" s="14">
        <v>47</v>
      </c>
      <c r="F170" s="14">
        <f t="shared" si="6"/>
        <v>0</v>
      </c>
      <c r="G170">
        <f t="shared" si="8"/>
        <v>0</v>
      </c>
      <c r="H170" s="8">
        <v>2450</v>
      </c>
      <c r="I170" s="15" t="s">
        <v>60</v>
      </c>
      <c r="J170" s="15" t="s">
        <v>84</v>
      </c>
      <c r="K170" s="20">
        <v>0</v>
      </c>
      <c r="L170" s="8">
        <v>2016</v>
      </c>
    </row>
    <row r="171" spans="1:12" x14ac:dyDescent="0.25">
      <c r="A171" s="16">
        <v>2952</v>
      </c>
      <c r="B171" t="s">
        <v>61</v>
      </c>
      <c r="C171">
        <f t="shared" si="7"/>
        <v>0</v>
      </c>
      <c r="D171" s="14">
        <v>1716</v>
      </c>
      <c r="E171" s="14">
        <v>1509.5</v>
      </c>
      <c r="F171" s="14">
        <f t="shared" si="6"/>
        <v>6192709.5</v>
      </c>
      <c r="G171">
        <f t="shared" si="8"/>
        <v>1</v>
      </c>
      <c r="H171" s="8">
        <v>2451</v>
      </c>
      <c r="I171" s="15" t="s">
        <v>60</v>
      </c>
      <c r="J171" s="15" t="s">
        <v>84</v>
      </c>
      <c r="K171" s="20">
        <v>10231238</v>
      </c>
      <c r="L171" s="8">
        <v>2016</v>
      </c>
    </row>
    <row r="172" spans="1:12" x14ac:dyDescent="0.25">
      <c r="A172" s="16">
        <v>2963</v>
      </c>
      <c r="B172" t="s">
        <v>61</v>
      </c>
      <c r="C172">
        <f t="shared" si="7"/>
        <v>0</v>
      </c>
      <c r="D172" s="14">
        <v>946</v>
      </c>
      <c r="E172" s="14">
        <v>920</v>
      </c>
      <c r="F172" s="14">
        <f t="shared" si="6"/>
        <v>2307299.2999999998</v>
      </c>
      <c r="G172">
        <f t="shared" si="8"/>
        <v>1</v>
      </c>
      <c r="H172" s="8">
        <v>2480</v>
      </c>
      <c r="I172" s="15" t="s">
        <v>60</v>
      </c>
      <c r="J172" s="15" t="s">
        <v>84</v>
      </c>
      <c r="K172" s="20">
        <v>0</v>
      </c>
      <c r="L172" s="8">
        <v>2016</v>
      </c>
    </row>
    <row r="173" spans="1:12" x14ac:dyDescent="0.25">
      <c r="A173" s="16">
        <v>3118</v>
      </c>
      <c r="B173" t="s">
        <v>60</v>
      </c>
      <c r="C173">
        <f t="shared" si="7"/>
        <v>0</v>
      </c>
      <c r="D173" s="14">
        <v>1872</v>
      </c>
      <c r="E173" s="14">
        <v>1700</v>
      </c>
      <c r="F173" s="14">
        <f t="shared" si="6"/>
        <v>9144427.1999999993</v>
      </c>
      <c r="G173">
        <f t="shared" si="8"/>
        <v>1</v>
      </c>
      <c r="H173" s="8">
        <v>2535</v>
      </c>
      <c r="I173" s="15" t="s">
        <v>60</v>
      </c>
      <c r="J173" s="15" t="s">
        <v>84</v>
      </c>
      <c r="K173" s="20">
        <v>562517.61</v>
      </c>
      <c r="L173" s="8">
        <v>2016</v>
      </c>
    </row>
    <row r="174" spans="1:12" x14ac:dyDescent="0.25">
      <c r="A174" s="16">
        <v>3122</v>
      </c>
      <c r="B174" t="s">
        <v>60</v>
      </c>
      <c r="C174">
        <f t="shared" si="7"/>
        <v>0</v>
      </c>
      <c r="D174" s="14">
        <v>2012</v>
      </c>
      <c r="E174" s="14">
        <v>1892.5</v>
      </c>
      <c r="F174" s="14">
        <f t="shared" si="6"/>
        <v>6603403.5</v>
      </c>
      <c r="G174">
        <f t="shared" si="8"/>
        <v>1</v>
      </c>
      <c r="H174" s="8">
        <v>2549</v>
      </c>
      <c r="I174" s="15" t="s">
        <v>60</v>
      </c>
      <c r="J174" s="15" t="s">
        <v>84</v>
      </c>
      <c r="K174" s="20">
        <v>0</v>
      </c>
      <c r="L174" s="8">
        <v>2016</v>
      </c>
    </row>
    <row r="175" spans="1:12" x14ac:dyDescent="0.25">
      <c r="A175" s="16">
        <v>3130</v>
      </c>
      <c r="B175" t="s">
        <v>63</v>
      </c>
      <c r="C175">
        <f t="shared" si="7"/>
        <v>0</v>
      </c>
      <c r="D175" s="14">
        <v>585</v>
      </c>
      <c r="E175" s="14">
        <v>521</v>
      </c>
      <c r="F175" s="14">
        <f t="shared" si="6"/>
        <v>0</v>
      </c>
      <c r="G175">
        <f t="shared" si="8"/>
        <v>0</v>
      </c>
      <c r="H175" s="8">
        <v>2549</v>
      </c>
      <c r="I175" s="15" t="s">
        <v>61</v>
      </c>
      <c r="J175" s="15" t="s">
        <v>84</v>
      </c>
      <c r="K175" s="20">
        <v>254844.18</v>
      </c>
      <c r="L175" s="8">
        <v>2016</v>
      </c>
    </row>
    <row r="176" spans="1:12" x14ac:dyDescent="0.25">
      <c r="A176" s="16">
        <v>3131</v>
      </c>
      <c r="B176" t="s">
        <v>60</v>
      </c>
      <c r="C176">
        <f t="shared" si="7"/>
        <v>0</v>
      </c>
      <c r="D176" s="14">
        <v>626</v>
      </c>
      <c r="E176" s="14">
        <v>565</v>
      </c>
      <c r="F176" s="14">
        <f t="shared" si="6"/>
        <v>-12119.44</v>
      </c>
      <c r="G176">
        <f t="shared" si="8"/>
        <v>0</v>
      </c>
      <c r="H176" s="8">
        <v>2554</v>
      </c>
      <c r="I176" s="15" t="s">
        <v>60</v>
      </c>
      <c r="J176" s="15" t="s">
        <v>84</v>
      </c>
      <c r="K176" s="20">
        <v>0</v>
      </c>
      <c r="L176" s="8">
        <v>2016</v>
      </c>
    </row>
    <row r="177" spans="1:12" x14ac:dyDescent="0.25">
      <c r="A177" s="16">
        <v>3136</v>
      </c>
      <c r="B177" t="s">
        <v>60</v>
      </c>
      <c r="C177">
        <f t="shared" si="7"/>
        <v>0</v>
      </c>
      <c r="D177" s="14">
        <v>1872</v>
      </c>
      <c r="E177" s="14">
        <v>1700</v>
      </c>
      <c r="F177" s="14">
        <f t="shared" si="6"/>
        <v>10194158</v>
      </c>
      <c r="G177">
        <f t="shared" si="8"/>
        <v>1</v>
      </c>
      <c r="H177" s="8">
        <v>2554</v>
      </c>
      <c r="I177" s="15" t="s">
        <v>61</v>
      </c>
      <c r="J177" s="15" t="s">
        <v>84</v>
      </c>
      <c r="K177" s="20">
        <v>0</v>
      </c>
      <c r="L177" s="8">
        <v>2016</v>
      </c>
    </row>
    <row r="178" spans="1:12" x14ac:dyDescent="0.25">
      <c r="A178" s="16">
        <v>3138</v>
      </c>
      <c r="B178" t="s">
        <v>60</v>
      </c>
      <c r="C178">
        <f t="shared" si="7"/>
        <v>0</v>
      </c>
      <c r="D178" s="14">
        <v>348</v>
      </c>
      <c r="E178" s="14">
        <v>305</v>
      </c>
      <c r="F178" s="14">
        <f t="shared" si="6"/>
        <v>162869.07</v>
      </c>
      <c r="G178">
        <f t="shared" si="8"/>
        <v>1</v>
      </c>
      <c r="H178" s="8">
        <v>2706</v>
      </c>
      <c r="I178" s="15" t="s">
        <v>60</v>
      </c>
      <c r="J178" s="15" t="s">
        <v>84</v>
      </c>
      <c r="K178" s="20">
        <v>1307102</v>
      </c>
      <c r="L178" s="8">
        <v>2016</v>
      </c>
    </row>
    <row r="179" spans="1:12" x14ac:dyDescent="0.25">
      <c r="A179" s="16">
        <v>3140</v>
      </c>
      <c r="B179" t="s">
        <v>60</v>
      </c>
      <c r="C179">
        <f t="shared" si="7"/>
        <v>0</v>
      </c>
      <c r="D179" s="14">
        <v>1616.1</v>
      </c>
      <c r="E179" s="14">
        <v>1411</v>
      </c>
      <c r="F179" s="14">
        <f t="shared" si="6"/>
        <v>3122728</v>
      </c>
      <c r="G179">
        <f t="shared" si="8"/>
        <v>1</v>
      </c>
      <c r="H179" s="8">
        <v>2712</v>
      </c>
      <c r="I179" s="15" t="s">
        <v>60</v>
      </c>
      <c r="J179" s="15" t="s">
        <v>84</v>
      </c>
      <c r="K179" s="20">
        <v>8277343.2999999998</v>
      </c>
      <c r="L179" s="8">
        <v>2016</v>
      </c>
    </row>
    <row r="180" spans="1:12" x14ac:dyDescent="0.25">
      <c r="A180" s="16">
        <v>3149</v>
      </c>
      <c r="B180" t="s">
        <v>60</v>
      </c>
      <c r="C180">
        <f t="shared" si="7"/>
        <v>0</v>
      </c>
      <c r="D180" s="14">
        <v>1775.1</v>
      </c>
      <c r="E180" s="14">
        <v>1515</v>
      </c>
      <c r="F180" s="14">
        <f t="shared" si="6"/>
        <v>4355462.5</v>
      </c>
      <c r="G180">
        <f t="shared" si="8"/>
        <v>1</v>
      </c>
      <c r="H180" s="8">
        <v>2718</v>
      </c>
      <c r="I180" s="15" t="s">
        <v>60</v>
      </c>
      <c r="J180" s="15" t="s">
        <v>84</v>
      </c>
      <c r="K180" s="20">
        <v>1378908.6</v>
      </c>
      <c r="L180" s="8">
        <v>2016</v>
      </c>
    </row>
    <row r="181" spans="1:12" x14ac:dyDescent="0.25">
      <c r="A181" s="16">
        <v>3287</v>
      </c>
      <c r="B181" t="s">
        <v>60</v>
      </c>
      <c r="C181">
        <f t="shared" si="7"/>
        <v>0</v>
      </c>
      <c r="D181" s="14">
        <v>293.60000000000002</v>
      </c>
      <c r="E181" s="14">
        <v>250</v>
      </c>
      <c r="F181" s="14">
        <f t="shared" si="6"/>
        <v>73047.581000000006</v>
      </c>
      <c r="G181">
        <f t="shared" si="8"/>
        <v>1</v>
      </c>
      <c r="H181" s="8">
        <v>2721</v>
      </c>
      <c r="I181" s="15" t="s">
        <v>60</v>
      </c>
      <c r="J181" s="15" t="s">
        <v>84</v>
      </c>
      <c r="K181" s="20">
        <v>3648299.4</v>
      </c>
      <c r="L181" s="8">
        <v>2016</v>
      </c>
    </row>
    <row r="182" spans="1:12" x14ac:dyDescent="0.25">
      <c r="A182" s="16">
        <v>3297</v>
      </c>
      <c r="B182" t="s">
        <v>60</v>
      </c>
      <c r="C182">
        <f t="shared" si="7"/>
        <v>0</v>
      </c>
      <c r="D182" s="14">
        <v>771.8</v>
      </c>
      <c r="E182" s="14">
        <v>684</v>
      </c>
      <c r="F182" s="14">
        <f t="shared" si="6"/>
        <v>3375065.8</v>
      </c>
      <c r="G182">
        <f t="shared" si="8"/>
        <v>1</v>
      </c>
      <c r="H182" s="8">
        <v>2727</v>
      </c>
      <c r="I182" s="15" t="s">
        <v>60</v>
      </c>
      <c r="J182" s="15" t="s">
        <v>84</v>
      </c>
      <c r="K182" s="20">
        <v>9730751.5</v>
      </c>
      <c r="L182" s="8">
        <v>2016</v>
      </c>
    </row>
    <row r="183" spans="1:12" x14ac:dyDescent="0.25">
      <c r="A183" s="16">
        <v>3298</v>
      </c>
      <c r="B183" t="s">
        <v>60</v>
      </c>
      <c r="C183">
        <f t="shared" si="7"/>
        <v>0</v>
      </c>
      <c r="D183" s="14">
        <v>632.70000000000005</v>
      </c>
      <c r="E183" s="14">
        <v>605</v>
      </c>
      <c r="F183" s="14">
        <f t="shared" si="6"/>
        <v>2979387.4</v>
      </c>
      <c r="G183">
        <f t="shared" si="8"/>
        <v>1</v>
      </c>
      <c r="H183" s="8">
        <v>2817</v>
      </c>
      <c r="I183" s="15" t="s">
        <v>62</v>
      </c>
      <c r="J183" s="15" t="s">
        <v>84</v>
      </c>
      <c r="K183" s="20">
        <v>3763770.2</v>
      </c>
      <c r="L183" s="8">
        <v>2016</v>
      </c>
    </row>
    <row r="184" spans="1:12" x14ac:dyDescent="0.25">
      <c r="A184" s="16">
        <v>3393</v>
      </c>
      <c r="B184" t="s">
        <v>61</v>
      </c>
      <c r="C184">
        <f t="shared" si="7"/>
        <v>0</v>
      </c>
      <c r="D184" s="14">
        <v>990</v>
      </c>
      <c r="E184" s="14">
        <v>741</v>
      </c>
      <c r="F184" s="14">
        <f t="shared" si="6"/>
        <v>3462847.4</v>
      </c>
      <c r="G184">
        <f t="shared" si="8"/>
        <v>1</v>
      </c>
      <c r="H184" s="8">
        <v>2817</v>
      </c>
      <c r="I184" s="15" t="s">
        <v>61</v>
      </c>
      <c r="J184" s="15" t="s">
        <v>84</v>
      </c>
      <c r="K184" s="20">
        <v>226540.62</v>
      </c>
      <c r="L184" s="8">
        <v>2016</v>
      </c>
    </row>
    <row r="185" spans="1:12" x14ac:dyDescent="0.25">
      <c r="A185" s="16">
        <v>3396</v>
      </c>
      <c r="B185" t="s">
        <v>60</v>
      </c>
      <c r="C185">
        <f t="shared" si="7"/>
        <v>0</v>
      </c>
      <c r="D185" s="14">
        <v>950</v>
      </c>
      <c r="E185" s="14">
        <v>870</v>
      </c>
      <c r="F185" s="14">
        <f t="shared" si="6"/>
        <v>1950369.8</v>
      </c>
      <c r="G185">
        <f t="shared" si="8"/>
        <v>1</v>
      </c>
      <c r="H185" s="8">
        <v>2823</v>
      </c>
      <c r="I185" s="15" t="s">
        <v>62</v>
      </c>
      <c r="J185" s="15" t="s">
        <v>84</v>
      </c>
      <c r="K185" s="20">
        <v>4352236.2</v>
      </c>
      <c r="L185" s="8">
        <v>2016</v>
      </c>
    </row>
    <row r="186" spans="1:12" x14ac:dyDescent="0.25">
      <c r="A186" s="16">
        <v>3399</v>
      </c>
      <c r="B186" t="s">
        <v>60</v>
      </c>
      <c r="C186">
        <f t="shared" si="7"/>
        <v>0</v>
      </c>
      <c r="D186" s="14">
        <v>2600</v>
      </c>
      <c r="E186" s="14">
        <v>2470</v>
      </c>
      <c r="F186" s="14">
        <f t="shared" si="6"/>
        <v>12836827</v>
      </c>
      <c r="G186">
        <f t="shared" si="8"/>
        <v>1</v>
      </c>
      <c r="H186" s="8">
        <v>2824</v>
      </c>
      <c r="I186" s="15" t="s">
        <v>61</v>
      </c>
      <c r="J186" s="15" t="s">
        <v>84</v>
      </c>
      <c r="K186" s="20">
        <v>1072305.3</v>
      </c>
      <c r="L186" s="8">
        <v>2016</v>
      </c>
    </row>
    <row r="187" spans="1:12" x14ac:dyDescent="0.25">
      <c r="A187" s="16">
        <v>3403</v>
      </c>
      <c r="B187" t="s">
        <v>61</v>
      </c>
      <c r="C187">
        <f t="shared" si="7"/>
        <v>0</v>
      </c>
      <c r="D187" s="14">
        <v>1255.2</v>
      </c>
      <c r="E187" s="14">
        <v>976</v>
      </c>
      <c r="F187" s="14">
        <f t="shared" si="6"/>
        <v>5418976.0999999996</v>
      </c>
      <c r="G187">
        <f t="shared" si="8"/>
        <v>1</v>
      </c>
      <c r="H187" s="8">
        <v>2828</v>
      </c>
      <c r="I187" s="15" t="s">
        <v>60</v>
      </c>
      <c r="J187" s="15" t="s">
        <v>84</v>
      </c>
      <c r="K187" s="20">
        <v>9142009.5999999996</v>
      </c>
      <c r="L187" s="8">
        <v>2016</v>
      </c>
    </row>
    <row r="188" spans="1:12" x14ac:dyDescent="0.25">
      <c r="A188" s="16">
        <v>3407</v>
      </c>
      <c r="B188" t="s">
        <v>61</v>
      </c>
      <c r="C188">
        <f t="shared" si="7"/>
        <v>0</v>
      </c>
      <c r="D188" s="14">
        <v>1700</v>
      </c>
      <c r="E188" s="14">
        <v>1398</v>
      </c>
      <c r="F188" s="14">
        <f t="shared" si="6"/>
        <v>5183930.5</v>
      </c>
      <c r="G188">
        <f t="shared" si="8"/>
        <v>1</v>
      </c>
      <c r="H188" s="8">
        <v>2828</v>
      </c>
      <c r="I188" s="15" t="s">
        <v>61</v>
      </c>
      <c r="J188" s="15" t="s">
        <v>84</v>
      </c>
      <c r="K188" s="20">
        <v>0</v>
      </c>
      <c r="L188" s="8">
        <v>2016</v>
      </c>
    </row>
    <row r="189" spans="1:12" x14ac:dyDescent="0.25">
      <c r="A189" s="16">
        <v>3470</v>
      </c>
      <c r="B189" t="s">
        <v>61</v>
      </c>
      <c r="C189">
        <f t="shared" si="7"/>
        <v>0</v>
      </c>
      <c r="D189" s="14">
        <v>2736.7999999999997</v>
      </c>
      <c r="E189" s="14">
        <v>2499</v>
      </c>
      <c r="F189" s="14">
        <f t="shared" si="6"/>
        <v>12244469</v>
      </c>
      <c r="G189">
        <f t="shared" si="8"/>
        <v>1</v>
      </c>
      <c r="H189" s="8">
        <v>2832</v>
      </c>
      <c r="I189" s="15" t="s">
        <v>60</v>
      </c>
      <c r="J189" s="15" t="s">
        <v>84</v>
      </c>
      <c r="K189" s="20">
        <v>6742321.9000000004</v>
      </c>
      <c r="L189" s="8">
        <v>2016</v>
      </c>
    </row>
    <row r="190" spans="1:12" x14ac:dyDescent="0.25">
      <c r="A190" s="16">
        <v>3497</v>
      </c>
      <c r="B190" t="s">
        <v>61</v>
      </c>
      <c r="C190">
        <f t="shared" si="7"/>
        <v>0</v>
      </c>
      <c r="D190" s="14">
        <v>1186.8</v>
      </c>
      <c r="E190" s="14">
        <v>1208</v>
      </c>
      <c r="F190" s="14">
        <f t="shared" si="6"/>
        <v>6254569.3000000007</v>
      </c>
      <c r="G190">
        <f t="shared" si="8"/>
        <v>1</v>
      </c>
      <c r="H190" s="8">
        <v>2836</v>
      </c>
      <c r="I190" s="15" t="s">
        <v>60</v>
      </c>
      <c r="J190" s="15" t="s">
        <v>84</v>
      </c>
      <c r="K190" s="20">
        <v>1090972.7</v>
      </c>
      <c r="L190" s="8">
        <v>2016</v>
      </c>
    </row>
    <row r="191" spans="1:12" x14ac:dyDescent="0.25">
      <c r="A191" s="16">
        <v>3775</v>
      </c>
      <c r="B191" t="s">
        <v>60</v>
      </c>
      <c r="C191">
        <f t="shared" si="7"/>
        <v>0</v>
      </c>
      <c r="D191" s="14">
        <v>475</v>
      </c>
      <c r="E191" s="14">
        <v>460</v>
      </c>
      <c r="F191" s="14">
        <f t="shared" si="6"/>
        <v>0</v>
      </c>
      <c r="G191">
        <f t="shared" si="8"/>
        <v>0</v>
      </c>
      <c r="H191" s="8">
        <v>2836</v>
      </c>
      <c r="I191" s="15" t="s">
        <v>61</v>
      </c>
      <c r="J191" s="15" t="s">
        <v>84</v>
      </c>
      <c r="K191" s="20">
        <v>-751.76900000000001</v>
      </c>
      <c r="L191" s="8">
        <v>2016</v>
      </c>
    </row>
    <row r="192" spans="1:12" x14ac:dyDescent="0.25">
      <c r="A192" s="16">
        <v>3797</v>
      </c>
      <c r="B192" t="s">
        <v>60</v>
      </c>
      <c r="C192">
        <f t="shared" si="7"/>
        <v>0</v>
      </c>
      <c r="D192" s="14">
        <v>1352.9</v>
      </c>
      <c r="E192" s="14">
        <v>1266</v>
      </c>
      <c r="F192" s="14">
        <f t="shared" si="6"/>
        <v>6261860.2000000002</v>
      </c>
      <c r="G192">
        <f t="shared" si="8"/>
        <v>1</v>
      </c>
      <c r="H192" s="8">
        <v>2840</v>
      </c>
      <c r="I192" s="15" t="s">
        <v>60</v>
      </c>
      <c r="J192" s="15" t="s">
        <v>84</v>
      </c>
      <c r="K192" s="20">
        <v>4530206.5999999996</v>
      </c>
      <c r="L192" s="8">
        <v>2016</v>
      </c>
    </row>
    <row r="193" spans="1:12" x14ac:dyDescent="0.25">
      <c r="A193" s="16">
        <v>3809</v>
      </c>
      <c r="B193" t="s">
        <v>60</v>
      </c>
      <c r="C193">
        <f t="shared" si="7"/>
        <v>0</v>
      </c>
      <c r="D193" s="14">
        <v>375</v>
      </c>
      <c r="E193" s="14">
        <v>323</v>
      </c>
      <c r="F193" s="14">
        <f t="shared" si="6"/>
        <v>336196.36</v>
      </c>
      <c r="G193">
        <f t="shared" si="8"/>
        <v>1</v>
      </c>
      <c r="H193" s="8">
        <v>2850</v>
      </c>
      <c r="I193" s="15" t="s">
        <v>60</v>
      </c>
      <c r="J193" s="15" t="s">
        <v>84</v>
      </c>
      <c r="K193" s="20">
        <v>11214356</v>
      </c>
      <c r="L193" s="8">
        <v>2016</v>
      </c>
    </row>
    <row r="194" spans="1:12" x14ac:dyDescent="0.25">
      <c r="A194" s="16">
        <v>3845</v>
      </c>
      <c r="B194" t="s">
        <v>61</v>
      </c>
      <c r="C194">
        <f t="shared" si="7"/>
        <v>0</v>
      </c>
      <c r="D194" s="14">
        <v>1459.8</v>
      </c>
      <c r="E194" s="14">
        <v>1340</v>
      </c>
      <c r="F194" s="14">
        <f t="shared" si="6"/>
        <v>4513836.3</v>
      </c>
      <c r="G194">
        <f t="shared" si="8"/>
        <v>1</v>
      </c>
      <c r="H194" s="8">
        <v>2866</v>
      </c>
      <c r="I194" s="15" t="s">
        <v>60</v>
      </c>
      <c r="J194" s="15" t="s">
        <v>84</v>
      </c>
      <c r="K194" s="20">
        <v>7560471.0999999996</v>
      </c>
      <c r="L194" s="8">
        <v>2016</v>
      </c>
    </row>
    <row r="195" spans="1:12" x14ac:dyDescent="0.25">
      <c r="A195" s="16">
        <v>3935</v>
      </c>
      <c r="B195" t="s">
        <v>60</v>
      </c>
      <c r="C195">
        <f t="shared" si="7"/>
        <v>0</v>
      </c>
      <c r="D195" s="14">
        <v>2932.6000000000004</v>
      </c>
      <c r="E195" s="14">
        <v>2900</v>
      </c>
      <c r="F195" s="14">
        <f t="shared" ref="F195:F258" si="9">SUMIF($H$3:$H$448,A195,$K$3:$K$448)</f>
        <v>14267587</v>
      </c>
      <c r="G195">
        <f t="shared" si="8"/>
        <v>1</v>
      </c>
      <c r="H195" s="8">
        <v>2866</v>
      </c>
      <c r="I195" s="15" t="s">
        <v>61</v>
      </c>
      <c r="J195" s="15" t="s">
        <v>84</v>
      </c>
      <c r="K195" s="20">
        <v>530792.51</v>
      </c>
      <c r="L195" s="8">
        <v>2016</v>
      </c>
    </row>
    <row r="196" spans="1:12" x14ac:dyDescent="0.25">
      <c r="A196" s="16">
        <v>3936</v>
      </c>
      <c r="B196" t="s">
        <v>60</v>
      </c>
      <c r="C196">
        <f t="shared" ref="C196:C259" si="10">IF(B196="LIG",1,0)</f>
        <v>0</v>
      </c>
      <c r="D196" s="14">
        <v>439.2</v>
      </c>
      <c r="E196" s="14">
        <v>400</v>
      </c>
      <c r="F196" s="14">
        <f t="shared" si="9"/>
        <v>0</v>
      </c>
      <c r="G196">
        <f t="shared" ref="G196:G259" si="11">IF(OR(F196&lt;=0,D196&lt;=0,F196="",D196=""),0,1)</f>
        <v>0</v>
      </c>
      <c r="H196" s="8">
        <v>2876</v>
      </c>
      <c r="I196" s="15" t="s">
        <v>60</v>
      </c>
      <c r="J196" s="15" t="s">
        <v>84</v>
      </c>
      <c r="K196" s="20">
        <v>4925035</v>
      </c>
      <c r="L196" s="8">
        <v>2016</v>
      </c>
    </row>
    <row r="197" spans="1:12" x14ac:dyDescent="0.25">
      <c r="A197" s="16">
        <v>3943</v>
      </c>
      <c r="B197" t="s">
        <v>60</v>
      </c>
      <c r="C197">
        <f t="shared" si="10"/>
        <v>0</v>
      </c>
      <c r="D197" s="14">
        <v>1152</v>
      </c>
      <c r="E197" s="14">
        <v>1098</v>
      </c>
      <c r="F197" s="14">
        <f t="shared" si="9"/>
        <v>6789849.0999999996</v>
      </c>
      <c r="G197">
        <f t="shared" si="11"/>
        <v>1</v>
      </c>
      <c r="H197" s="8">
        <v>2876</v>
      </c>
      <c r="I197" s="15" t="s">
        <v>61</v>
      </c>
      <c r="J197" s="15" t="s">
        <v>84</v>
      </c>
      <c r="K197" s="20">
        <v>0</v>
      </c>
      <c r="L197" s="8">
        <v>2016</v>
      </c>
    </row>
    <row r="198" spans="1:12" x14ac:dyDescent="0.25">
      <c r="A198" s="16">
        <v>3944</v>
      </c>
      <c r="B198" t="s">
        <v>60</v>
      </c>
      <c r="C198">
        <f t="shared" si="10"/>
        <v>0</v>
      </c>
      <c r="D198" s="14">
        <v>2052</v>
      </c>
      <c r="E198" s="14">
        <v>1954</v>
      </c>
      <c r="F198" s="14">
        <f t="shared" si="9"/>
        <v>12858478</v>
      </c>
      <c r="G198">
        <f t="shared" si="11"/>
        <v>1</v>
      </c>
      <c r="H198" s="8">
        <v>2878</v>
      </c>
      <c r="I198" s="15" t="s">
        <v>61</v>
      </c>
      <c r="J198" s="15" t="s">
        <v>84</v>
      </c>
      <c r="K198" s="20">
        <v>6977.8630000000003</v>
      </c>
      <c r="L198" s="8">
        <v>2016</v>
      </c>
    </row>
    <row r="199" spans="1:12" x14ac:dyDescent="0.25">
      <c r="A199" s="16">
        <v>3948</v>
      </c>
      <c r="B199" t="s">
        <v>60</v>
      </c>
      <c r="C199">
        <f t="shared" si="10"/>
        <v>0</v>
      </c>
      <c r="D199" s="14">
        <v>1632.6</v>
      </c>
      <c r="E199" s="14">
        <v>1560</v>
      </c>
      <c r="F199" s="14">
        <f t="shared" si="9"/>
        <v>7661148.5</v>
      </c>
      <c r="G199">
        <f t="shared" si="11"/>
        <v>1</v>
      </c>
      <c r="H199" s="8">
        <v>2952</v>
      </c>
      <c r="I199" s="15" t="s">
        <v>61</v>
      </c>
      <c r="J199" s="15" t="s">
        <v>84</v>
      </c>
      <c r="K199" s="20">
        <v>6192709.5</v>
      </c>
      <c r="L199" s="8">
        <v>2016</v>
      </c>
    </row>
    <row r="200" spans="1:12" x14ac:dyDescent="0.25">
      <c r="A200" s="16">
        <v>3954</v>
      </c>
      <c r="B200" t="s">
        <v>60</v>
      </c>
      <c r="C200">
        <f t="shared" si="10"/>
        <v>0</v>
      </c>
      <c r="D200" s="14">
        <v>1662.4</v>
      </c>
      <c r="E200" s="14">
        <v>1629</v>
      </c>
      <c r="F200" s="14">
        <f t="shared" si="9"/>
        <v>9010900.0999999996</v>
      </c>
      <c r="G200">
        <f t="shared" si="11"/>
        <v>1</v>
      </c>
      <c r="H200" s="8">
        <v>2963</v>
      </c>
      <c r="I200" s="15" t="s">
        <v>60</v>
      </c>
      <c r="J200" s="15" t="s">
        <v>84</v>
      </c>
      <c r="K200" s="20">
        <v>0</v>
      </c>
      <c r="L200" s="8">
        <v>2016</v>
      </c>
    </row>
    <row r="201" spans="1:12" x14ac:dyDescent="0.25">
      <c r="A201" s="16">
        <v>4041</v>
      </c>
      <c r="B201" t="s">
        <v>61</v>
      </c>
      <c r="C201">
        <f t="shared" si="10"/>
        <v>0</v>
      </c>
      <c r="D201" s="14">
        <v>1240</v>
      </c>
      <c r="E201" s="14">
        <v>993</v>
      </c>
      <c r="F201" s="14">
        <f t="shared" si="9"/>
        <v>3830447.3</v>
      </c>
      <c r="G201">
        <f t="shared" si="11"/>
        <v>1</v>
      </c>
      <c r="H201" s="8">
        <v>2963</v>
      </c>
      <c r="I201" s="15" t="s">
        <v>61</v>
      </c>
      <c r="J201" s="15" t="s">
        <v>84</v>
      </c>
      <c r="K201" s="20">
        <v>2307299.2999999998</v>
      </c>
      <c r="L201" s="8">
        <v>2016</v>
      </c>
    </row>
    <row r="202" spans="1:12" x14ac:dyDescent="0.25">
      <c r="A202" s="16">
        <v>4050</v>
      </c>
      <c r="B202" t="s">
        <v>61</v>
      </c>
      <c r="C202">
        <f t="shared" si="10"/>
        <v>0</v>
      </c>
      <c r="D202" s="14">
        <v>764.7</v>
      </c>
      <c r="E202" s="14">
        <v>700.59999999999991</v>
      </c>
      <c r="F202" s="14">
        <f t="shared" si="9"/>
        <v>3448910</v>
      </c>
      <c r="G202">
        <f t="shared" si="11"/>
        <v>1</v>
      </c>
      <c r="H202" s="8">
        <v>3118</v>
      </c>
      <c r="I202" s="15" t="s">
        <v>60</v>
      </c>
      <c r="J202" s="15" t="s">
        <v>84</v>
      </c>
      <c r="K202" s="20">
        <v>9144427.1999999993</v>
      </c>
      <c r="L202" s="8">
        <v>2016</v>
      </c>
    </row>
    <row r="203" spans="1:12" x14ac:dyDescent="0.25">
      <c r="A203" s="16">
        <v>4072</v>
      </c>
      <c r="B203" t="s">
        <v>61</v>
      </c>
      <c r="C203">
        <f t="shared" si="10"/>
        <v>0</v>
      </c>
      <c r="D203" s="14">
        <v>231.2</v>
      </c>
      <c r="E203" s="14">
        <v>211.6</v>
      </c>
      <c r="F203" s="14">
        <f t="shared" si="9"/>
        <v>315787.73</v>
      </c>
      <c r="G203">
        <f t="shared" si="11"/>
        <v>1</v>
      </c>
      <c r="H203" s="8">
        <v>3118</v>
      </c>
      <c r="I203" s="15" t="s">
        <v>64</v>
      </c>
      <c r="J203" s="15" t="s">
        <v>84</v>
      </c>
      <c r="K203" s="20">
        <v>0</v>
      </c>
      <c r="L203" s="8">
        <v>2016</v>
      </c>
    </row>
    <row r="204" spans="1:12" x14ac:dyDescent="0.25">
      <c r="A204" s="16">
        <v>4078</v>
      </c>
      <c r="B204" t="s">
        <v>61</v>
      </c>
      <c r="C204">
        <f t="shared" si="10"/>
        <v>0</v>
      </c>
      <c r="D204" s="14">
        <v>1027.0999999999999</v>
      </c>
      <c r="E204" s="14">
        <v>930.7</v>
      </c>
      <c r="F204" s="14">
        <f t="shared" si="9"/>
        <v>3756559.5</v>
      </c>
      <c r="G204">
        <f t="shared" si="11"/>
        <v>1</v>
      </c>
      <c r="H204" s="8">
        <v>3122</v>
      </c>
      <c r="I204" s="15" t="s">
        <v>60</v>
      </c>
      <c r="J204" s="15" t="s">
        <v>84</v>
      </c>
      <c r="K204" s="20">
        <v>6603403.5</v>
      </c>
      <c r="L204" s="8">
        <v>2016</v>
      </c>
    </row>
    <row r="205" spans="1:12" x14ac:dyDescent="0.25">
      <c r="A205" s="16">
        <v>4143</v>
      </c>
      <c r="B205" t="s">
        <v>61</v>
      </c>
      <c r="C205">
        <f t="shared" si="10"/>
        <v>0</v>
      </c>
      <c r="D205" s="14">
        <v>345.6</v>
      </c>
      <c r="E205" s="14">
        <v>298.60000000000002</v>
      </c>
      <c r="F205" s="14">
        <f t="shared" si="9"/>
        <v>911151.22</v>
      </c>
      <c r="G205">
        <f t="shared" si="11"/>
        <v>1</v>
      </c>
      <c r="H205" s="8">
        <v>3130</v>
      </c>
      <c r="I205" s="15" t="s">
        <v>60</v>
      </c>
      <c r="J205" s="15" t="s">
        <v>84</v>
      </c>
      <c r="K205" s="20">
        <v>0</v>
      </c>
      <c r="L205" s="8">
        <v>2016</v>
      </c>
    </row>
    <row r="206" spans="1:12" x14ac:dyDescent="0.25">
      <c r="A206" s="16">
        <v>4158</v>
      </c>
      <c r="B206" t="s">
        <v>61</v>
      </c>
      <c r="C206">
        <f t="shared" si="10"/>
        <v>0</v>
      </c>
      <c r="D206" s="14">
        <v>922.2</v>
      </c>
      <c r="E206" s="14">
        <v>760</v>
      </c>
      <c r="F206" s="14">
        <f t="shared" si="9"/>
        <v>5080593.3</v>
      </c>
      <c r="G206">
        <f t="shared" si="11"/>
        <v>1</v>
      </c>
      <c r="H206" s="8">
        <v>3131</v>
      </c>
      <c r="I206" s="15" t="s">
        <v>60</v>
      </c>
      <c r="J206" s="15" t="s">
        <v>84</v>
      </c>
      <c r="K206" s="20">
        <v>-12119.44</v>
      </c>
      <c r="L206" s="8">
        <v>2016</v>
      </c>
    </row>
    <row r="207" spans="1:12" x14ac:dyDescent="0.25">
      <c r="A207" s="16">
        <v>4162</v>
      </c>
      <c r="B207" t="s">
        <v>61</v>
      </c>
      <c r="C207">
        <f t="shared" si="10"/>
        <v>0</v>
      </c>
      <c r="D207" s="14">
        <v>832</v>
      </c>
      <c r="E207" s="14">
        <v>687</v>
      </c>
      <c r="F207" s="14">
        <f t="shared" si="9"/>
        <v>4869761.7</v>
      </c>
      <c r="G207">
        <f t="shared" si="11"/>
        <v>1</v>
      </c>
      <c r="H207" s="8">
        <v>3136</v>
      </c>
      <c r="I207" s="15" t="s">
        <v>60</v>
      </c>
      <c r="J207" s="15" t="s">
        <v>84</v>
      </c>
      <c r="K207" s="20">
        <v>10194158</v>
      </c>
      <c r="L207" s="8">
        <v>2016</v>
      </c>
    </row>
    <row r="208" spans="1:12" x14ac:dyDescent="0.25">
      <c r="A208" s="16">
        <v>4259</v>
      </c>
      <c r="B208" t="s">
        <v>60</v>
      </c>
      <c r="C208">
        <f t="shared" si="10"/>
        <v>0</v>
      </c>
      <c r="D208" s="14">
        <v>55</v>
      </c>
      <c r="E208" s="14">
        <v>55</v>
      </c>
      <c r="F208" s="14">
        <f t="shared" si="9"/>
        <v>0</v>
      </c>
      <c r="G208">
        <f t="shared" si="11"/>
        <v>0</v>
      </c>
      <c r="H208" s="8">
        <v>3136</v>
      </c>
      <c r="I208" s="15" t="s">
        <v>64</v>
      </c>
      <c r="J208" s="15" t="s">
        <v>84</v>
      </c>
      <c r="K208" s="20">
        <v>0</v>
      </c>
      <c r="L208" s="8">
        <v>2016</v>
      </c>
    </row>
    <row r="209" spans="1:12" x14ac:dyDescent="0.25">
      <c r="A209" s="16">
        <v>4271</v>
      </c>
      <c r="B209" t="s">
        <v>61</v>
      </c>
      <c r="C209">
        <f t="shared" si="10"/>
        <v>0</v>
      </c>
      <c r="D209" s="14">
        <v>387</v>
      </c>
      <c r="E209" s="14">
        <v>387.7</v>
      </c>
      <c r="F209" s="14">
        <f t="shared" si="9"/>
        <v>1784010.1</v>
      </c>
      <c r="G209">
        <f t="shared" si="11"/>
        <v>1</v>
      </c>
      <c r="H209" s="8">
        <v>3138</v>
      </c>
      <c r="I209" s="15" t="s">
        <v>60</v>
      </c>
      <c r="J209" s="15" t="s">
        <v>84</v>
      </c>
      <c r="K209" s="20">
        <v>162869.07</v>
      </c>
      <c r="L209" s="8">
        <v>2016</v>
      </c>
    </row>
    <row r="210" spans="1:12" x14ac:dyDescent="0.25">
      <c r="A210" s="16">
        <v>4941</v>
      </c>
      <c r="B210" t="s">
        <v>60</v>
      </c>
      <c r="C210">
        <f t="shared" si="10"/>
        <v>0</v>
      </c>
      <c r="D210" s="14">
        <v>2409.3000000000002</v>
      </c>
      <c r="E210" s="14">
        <v>2250</v>
      </c>
      <c r="F210" s="14">
        <f t="shared" si="9"/>
        <v>12032140</v>
      </c>
      <c r="G210">
        <f t="shared" si="11"/>
        <v>1</v>
      </c>
      <c r="H210" s="8">
        <v>3138</v>
      </c>
      <c r="I210" s="15" t="s">
        <v>61</v>
      </c>
      <c r="J210" s="15" t="s">
        <v>84</v>
      </c>
      <c r="K210" s="20">
        <v>0</v>
      </c>
      <c r="L210" s="8">
        <v>2016</v>
      </c>
    </row>
    <row r="211" spans="1:12" x14ac:dyDescent="0.25">
      <c r="A211" s="16">
        <v>6002</v>
      </c>
      <c r="B211" t="s">
        <v>61</v>
      </c>
      <c r="C211">
        <f t="shared" si="10"/>
        <v>0</v>
      </c>
      <c r="D211" s="14">
        <v>2822</v>
      </c>
      <c r="E211" s="14">
        <v>2725.9</v>
      </c>
      <c r="F211" s="14">
        <f t="shared" si="9"/>
        <v>17915695</v>
      </c>
      <c r="G211">
        <f t="shared" si="11"/>
        <v>1</v>
      </c>
      <c r="H211" s="8">
        <v>3140</v>
      </c>
      <c r="I211" s="15" t="s">
        <v>60</v>
      </c>
      <c r="J211" s="15" t="s">
        <v>84</v>
      </c>
      <c r="K211" s="20">
        <v>3122728</v>
      </c>
      <c r="L211" s="8">
        <v>2016</v>
      </c>
    </row>
    <row r="212" spans="1:12" x14ac:dyDescent="0.25">
      <c r="A212" s="16">
        <v>6004</v>
      </c>
      <c r="B212" t="s">
        <v>60</v>
      </c>
      <c r="C212">
        <f t="shared" si="10"/>
        <v>0</v>
      </c>
      <c r="D212" s="14">
        <v>1368</v>
      </c>
      <c r="E212" s="14">
        <v>1288</v>
      </c>
      <c r="F212" s="14">
        <f t="shared" si="9"/>
        <v>6865865</v>
      </c>
      <c r="G212">
        <f t="shared" si="11"/>
        <v>1</v>
      </c>
      <c r="H212" s="8">
        <v>3149</v>
      </c>
      <c r="I212" s="15" t="s">
        <v>60</v>
      </c>
      <c r="J212" s="15" t="s">
        <v>84</v>
      </c>
      <c r="K212" s="20">
        <v>4355462.5</v>
      </c>
      <c r="L212" s="8">
        <v>2016</v>
      </c>
    </row>
    <row r="213" spans="1:12" x14ac:dyDescent="0.25">
      <c r="A213" s="16">
        <v>6009</v>
      </c>
      <c r="B213" t="s">
        <v>61</v>
      </c>
      <c r="C213">
        <f t="shared" si="10"/>
        <v>0</v>
      </c>
      <c r="D213" s="14">
        <v>1800</v>
      </c>
      <c r="E213" s="14">
        <v>1634.9</v>
      </c>
      <c r="F213" s="14">
        <f t="shared" si="9"/>
        <v>5684733.4000000004</v>
      </c>
      <c r="G213">
        <f t="shared" si="11"/>
        <v>1</v>
      </c>
      <c r="H213" s="8">
        <v>3251</v>
      </c>
      <c r="I213" s="15" t="s">
        <v>60</v>
      </c>
      <c r="J213" s="15" t="s">
        <v>84</v>
      </c>
      <c r="K213" s="20">
        <v>0</v>
      </c>
      <c r="L213" s="8">
        <v>2016</v>
      </c>
    </row>
    <row r="214" spans="1:12" x14ac:dyDescent="0.25">
      <c r="A214" s="16">
        <v>6016</v>
      </c>
      <c r="B214" t="s">
        <v>61</v>
      </c>
      <c r="C214">
        <f t="shared" si="10"/>
        <v>0</v>
      </c>
      <c r="D214" s="14">
        <v>441</v>
      </c>
      <c r="E214" s="14">
        <v>410</v>
      </c>
      <c r="F214" s="14">
        <f t="shared" si="9"/>
        <v>2101065.4</v>
      </c>
      <c r="G214">
        <f t="shared" si="11"/>
        <v>1</v>
      </c>
      <c r="H214" s="8">
        <v>3287</v>
      </c>
      <c r="I214" s="15" t="s">
        <v>60</v>
      </c>
      <c r="J214" s="15" t="s">
        <v>84</v>
      </c>
      <c r="K214" s="20">
        <v>73047.581000000006</v>
      </c>
      <c r="L214" s="8">
        <v>2016</v>
      </c>
    </row>
    <row r="215" spans="1:12" x14ac:dyDescent="0.25">
      <c r="A215" s="16">
        <v>6017</v>
      </c>
      <c r="B215" t="s">
        <v>61</v>
      </c>
      <c r="C215">
        <f t="shared" si="10"/>
        <v>0</v>
      </c>
      <c r="D215" s="14">
        <v>1234.8</v>
      </c>
      <c r="E215" s="14">
        <v>1195</v>
      </c>
      <c r="F215" s="14">
        <f t="shared" si="9"/>
        <v>3320361</v>
      </c>
      <c r="G215">
        <f t="shared" si="11"/>
        <v>1</v>
      </c>
      <c r="H215" s="8">
        <v>3297</v>
      </c>
      <c r="I215" s="15" t="s">
        <v>60</v>
      </c>
      <c r="J215" s="15" t="s">
        <v>84</v>
      </c>
      <c r="K215" s="20">
        <v>3375065.8</v>
      </c>
      <c r="L215" s="8">
        <v>2016</v>
      </c>
    </row>
    <row r="216" spans="1:12" x14ac:dyDescent="0.25">
      <c r="A216" s="16">
        <v>6018</v>
      </c>
      <c r="B216" t="s">
        <v>60</v>
      </c>
      <c r="C216">
        <f t="shared" si="10"/>
        <v>0</v>
      </c>
      <c r="D216" s="14">
        <v>772</v>
      </c>
      <c r="E216" s="14">
        <v>600</v>
      </c>
      <c r="F216" s="14">
        <f t="shared" si="9"/>
        <v>3661504</v>
      </c>
      <c r="G216">
        <f t="shared" si="11"/>
        <v>1</v>
      </c>
      <c r="H216" s="8">
        <v>3298</v>
      </c>
      <c r="I216" s="15" t="s">
        <v>60</v>
      </c>
      <c r="J216" s="15" t="s">
        <v>84</v>
      </c>
      <c r="K216" s="20">
        <v>2979387.4</v>
      </c>
      <c r="L216" s="8">
        <v>2016</v>
      </c>
    </row>
    <row r="217" spans="1:12" x14ac:dyDescent="0.25">
      <c r="A217" s="16">
        <v>6019</v>
      </c>
      <c r="B217" t="s">
        <v>60</v>
      </c>
      <c r="C217">
        <f t="shared" si="10"/>
        <v>0</v>
      </c>
      <c r="D217" s="14">
        <v>1425.6</v>
      </c>
      <c r="E217" s="14">
        <v>1344</v>
      </c>
      <c r="F217" s="14">
        <f t="shared" si="9"/>
        <v>5419555.5999999996</v>
      </c>
      <c r="G217">
        <f t="shared" si="11"/>
        <v>1</v>
      </c>
      <c r="H217" s="8">
        <v>3319</v>
      </c>
      <c r="I217" s="15" t="s">
        <v>60</v>
      </c>
      <c r="J217" s="15" t="s">
        <v>84</v>
      </c>
      <c r="K217" s="20">
        <v>0</v>
      </c>
      <c r="L217" s="8">
        <v>2016</v>
      </c>
    </row>
    <row r="218" spans="1:12" x14ac:dyDescent="0.25">
      <c r="A218" s="16">
        <v>6021</v>
      </c>
      <c r="B218" t="s">
        <v>61</v>
      </c>
      <c r="C218">
        <f t="shared" si="10"/>
        <v>0</v>
      </c>
      <c r="D218" s="14">
        <v>1427.6</v>
      </c>
      <c r="E218" s="14">
        <v>1304</v>
      </c>
      <c r="F218" s="14">
        <f t="shared" si="9"/>
        <v>8295737.4000000004</v>
      </c>
      <c r="G218">
        <f t="shared" si="11"/>
        <v>1</v>
      </c>
      <c r="H218" s="8">
        <v>3393</v>
      </c>
      <c r="I218" s="15" t="s">
        <v>60</v>
      </c>
      <c r="J218" s="15" t="s">
        <v>84</v>
      </c>
      <c r="K218" s="20">
        <v>0</v>
      </c>
      <c r="L218" s="8">
        <v>2016</v>
      </c>
    </row>
    <row r="219" spans="1:12" x14ac:dyDescent="0.25">
      <c r="A219" s="16">
        <v>6031</v>
      </c>
      <c r="B219" t="s">
        <v>60</v>
      </c>
      <c r="C219">
        <f t="shared" si="10"/>
        <v>0</v>
      </c>
      <c r="D219" s="14">
        <v>660.6</v>
      </c>
      <c r="E219" s="14">
        <v>600</v>
      </c>
      <c r="F219" s="14">
        <f t="shared" si="9"/>
        <v>3353409.5</v>
      </c>
      <c r="G219">
        <f t="shared" si="11"/>
        <v>1</v>
      </c>
      <c r="H219" s="8">
        <v>3393</v>
      </c>
      <c r="I219" s="15" t="s">
        <v>61</v>
      </c>
      <c r="J219" s="15" t="s">
        <v>84</v>
      </c>
      <c r="K219" s="20">
        <v>3462847.4</v>
      </c>
      <c r="L219" s="8">
        <v>2016</v>
      </c>
    </row>
    <row r="220" spans="1:12" x14ac:dyDescent="0.25">
      <c r="A220" s="16">
        <v>6034</v>
      </c>
      <c r="B220" t="s">
        <v>61</v>
      </c>
      <c r="C220">
        <f t="shared" si="10"/>
        <v>0</v>
      </c>
      <c r="D220" s="14">
        <v>1395</v>
      </c>
      <c r="E220" s="14">
        <v>1270</v>
      </c>
      <c r="F220" s="14">
        <f t="shared" si="9"/>
        <v>6486420.9000000004</v>
      </c>
      <c r="G220">
        <f t="shared" si="11"/>
        <v>1</v>
      </c>
      <c r="H220" s="8">
        <v>3396</v>
      </c>
      <c r="I220" s="15" t="s">
        <v>60</v>
      </c>
      <c r="J220" s="15" t="s">
        <v>84</v>
      </c>
      <c r="K220" s="20">
        <v>1950369.8</v>
      </c>
      <c r="L220" s="8">
        <v>2016</v>
      </c>
    </row>
    <row r="221" spans="1:12" x14ac:dyDescent="0.25">
      <c r="A221" s="16">
        <v>6052</v>
      </c>
      <c r="B221" t="s">
        <v>60</v>
      </c>
      <c r="C221">
        <f t="shared" si="10"/>
        <v>0</v>
      </c>
      <c r="D221" s="14">
        <v>1904</v>
      </c>
      <c r="E221" s="14">
        <v>1744</v>
      </c>
      <c r="F221" s="14">
        <f t="shared" si="9"/>
        <v>4655583.7</v>
      </c>
      <c r="G221">
        <f t="shared" si="11"/>
        <v>1</v>
      </c>
      <c r="H221" s="8">
        <v>3396</v>
      </c>
      <c r="I221" s="15" t="s">
        <v>61</v>
      </c>
      <c r="J221" s="15" t="s">
        <v>84</v>
      </c>
      <c r="K221" s="20">
        <v>0</v>
      </c>
      <c r="L221" s="8">
        <v>2016</v>
      </c>
    </row>
    <row r="222" spans="1:12" x14ac:dyDescent="0.25">
      <c r="A222" s="16">
        <v>6055</v>
      </c>
      <c r="B222" t="s">
        <v>61</v>
      </c>
      <c r="C222">
        <f t="shared" si="10"/>
        <v>0</v>
      </c>
      <c r="D222" s="14">
        <v>1276.9000000000001</v>
      </c>
      <c r="E222" s="14">
        <v>1168</v>
      </c>
      <c r="F222" s="14">
        <f t="shared" si="9"/>
        <v>3951852.6</v>
      </c>
      <c r="G222">
        <f t="shared" si="11"/>
        <v>1</v>
      </c>
      <c r="H222" s="8">
        <v>3399</v>
      </c>
      <c r="I222" s="15" t="s">
        <v>60</v>
      </c>
      <c r="J222" s="15" t="s">
        <v>84</v>
      </c>
      <c r="K222" s="20">
        <v>12836827</v>
      </c>
      <c r="L222" s="8">
        <v>2016</v>
      </c>
    </row>
    <row r="223" spans="1:12" x14ac:dyDescent="0.25">
      <c r="A223" s="16">
        <v>6061</v>
      </c>
      <c r="B223" t="s">
        <v>60</v>
      </c>
      <c r="C223">
        <f t="shared" si="10"/>
        <v>0</v>
      </c>
      <c r="D223" s="14">
        <v>400</v>
      </c>
      <c r="E223" s="14">
        <v>360</v>
      </c>
      <c r="F223" s="14">
        <f t="shared" si="9"/>
        <v>387987.63</v>
      </c>
      <c r="G223">
        <f t="shared" si="11"/>
        <v>1</v>
      </c>
      <c r="H223" s="8">
        <v>3403</v>
      </c>
      <c r="I223" s="15" t="s">
        <v>60</v>
      </c>
      <c r="J223" s="15" t="s">
        <v>84</v>
      </c>
      <c r="K223" s="20">
        <v>0</v>
      </c>
      <c r="L223" s="8">
        <v>2016</v>
      </c>
    </row>
    <row r="224" spans="1:12" x14ac:dyDescent="0.25">
      <c r="A224" s="16">
        <v>6064</v>
      </c>
      <c r="B224" t="s">
        <v>61</v>
      </c>
      <c r="C224">
        <f t="shared" si="10"/>
        <v>0</v>
      </c>
      <c r="D224" s="14">
        <v>261</v>
      </c>
      <c r="E224" s="14">
        <v>229</v>
      </c>
      <c r="F224" s="14">
        <f t="shared" si="9"/>
        <v>587388.16000000003</v>
      </c>
      <c r="G224">
        <f t="shared" si="11"/>
        <v>1</v>
      </c>
      <c r="H224" s="8">
        <v>3403</v>
      </c>
      <c r="I224" s="15" t="s">
        <v>61</v>
      </c>
      <c r="J224" s="15" t="s">
        <v>84</v>
      </c>
      <c r="K224" s="20">
        <v>5418976.0999999996</v>
      </c>
      <c r="L224" s="8">
        <v>2016</v>
      </c>
    </row>
    <row r="225" spans="1:12" x14ac:dyDescent="0.25">
      <c r="A225" s="16">
        <v>6065</v>
      </c>
      <c r="B225" t="s">
        <v>61</v>
      </c>
      <c r="C225">
        <f t="shared" si="10"/>
        <v>0</v>
      </c>
      <c r="D225" s="14">
        <v>1640</v>
      </c>
      <c r="E225" s="14">
        <v>1594.4</v>
      </c>
      <c r="F225" s="14">
        <f t="shared" si="9"/>
        <v>9738811.0999999996</v>
      </c>
      <c r="G225">
        <f t="shared" si="11"/>
        <v>1</v>
      </c>
      <c r="H225" s="8">
        <v>3407</v>
      </c>
      <c r="I225" s="15" t="s">
        <v>60</v>
      </c>
      <c r="J225" s="15" t="s">
        <v>84</v>
      </c>
      <c r="K225" s="20">
        <v>2392030.2999999998</v>
      </c>
      <c r="L225" s="8">
        <v>2016</v>
      </c>
    </row>
    <row r="226" spans="1:12" x14ac:dyDescent="0.25">
      <c r="A226" s="16">
        <v>6068</v>
      </c>
      <c r="B226" t="s">
        <v>61</v>
      </c>
      <c r="C226">
        <f t="shared" si="10"/>
        <v>0</v>
      </c>
      <c r="D226" s="14">
        <v>2160</v>
      </c>
      <c r="E226" s="14">
        <v>2155</v>
      </c>
      <c r="F226" s="14">
        <f t="shared" si="9"/>
        <v>9840165.5999999996</v>
      </c>
      <c r="G226">
        <f t="shared" si="11"/>
        <v>1</v>
      </c>
      <c r="H226" s="8">
        <v>3407</v>
      </c>
      <c r="I226" s="15" t="s">
        <v>61</v>
      </c>
      <c r="J226" s="15" t="s">
        <v>84</v>
      </c>
      <c r="K226" s="20">
        <v>2791900.2</v>
      </c>
      <c r="L226" s="8">
        <v>2016</v>
      </c>
    </row>
    <row r="227" spans="1:12" x14ac:dyDescent="0.25">
      <c r="A227" s="16">
        <v>6071</v>
      </c>
      <c r="B227" t="s">
        <v>60</v>
      </c>
      <c r="C227">
        <f t="shared" si="10"/>
        <v>0</v>
      </c>
      <c r="D227" s="14">
        <v>1400.1</v>
      </c>
      <c r="E227" s="14">
        <v>1243</v>
      </c>
      <c r="F227" s="14">
        <f t="shared" si="9"/>
        <v>7678845.2599999998</v>
      </c>
      <c r="G227">
        <f t="shared" si="11"/>
        <v>1</v>
      </c>
      <c r="H227" s="8">
        <v>3470</v>
      </c>
      <c r="I227" s="15" t="s">
        <v>61</v>
      </c>
      <c r="J227" s="15" t="s">
        <v>84</v>
      </c>
      <c r="K227" s="20">
        <v>12244469</v>
      </c>
      <c r="L227" s="8">
        <v>2016</v>
      </c>
    </row>
    <row r="228" spans="1:12" x14ac:dyDescent="0.25">
      <c r="A228" s="16">
        <v>6073</v>
      </c>
      <c r="B228" t="s">
        <v>60</v>
      </c>
      <c r="C228">
        <f t="shared" si="10"/>
        <v>0</v>
      </c>
      <c r="D228" s="14">
        <v>1096.5999999999999</v>
      </c>
      <c r="E228" s="14">
        <v>1020</v>
      </c>
      <c r="F228" s="14">
        <f t="shared" si="9"/>
        <v>2058923.1800000002</v>
      </c>
      <c r="G228">
        <f t="shared" si="11"/>
        <v>1</v>
      </c>
      <c r="H228" s="8">
        <v>3497</v>
      </c>
      <c r="I228" s="15" t="s">
        <v>62</v>
      </c>
      <c r="J228" s="15" t="s">
        <v>84</v>
      </c>
      <c r="K228" s="20">
        <v>1671078.4</v>
      </c>
      <c r="L228" s="8">
        <v>2016</v>
      </c>
    </row>
    <row r="229" spans="1:12" x14ac:dyDescent="0.25">
      <c r="A229" s="16">
        <v>6076</v>
      </c>
      <c r="B229" t="s">
        <v>61</v>
      </c>
      <c r="C229">
        <f t="shared" si="10"/>
        <v>0</v>
      </c>
      <c r="D229" s="14">
        <v>2272</v>
      </c>
      <c r="E229" s="14">
        <v>2094</v>
      </c>
      <c r="F229" s="14">
        <f t="shared" si="9"/>
        <v>13342713</v>
      </c>
      <c r="G229">
        <f t="shared" si="11"/>
        <v>1</v>
      </c>
      <c r="H229" s="8">
        <v>3497</v>
      </c>
      <c r="I229" s="15" t="s">
        <v>61</v>
      </c>
      <c r="J229" s="15" t="s">
        <v>84</v>
      </c>
      <c r="K229" s="20">
        <v>4583490.9000000004</v>
      </c>
      <c r="L229" s="8">
        <v>2016</v>
      </c>
    </row>
    <row r="230" spans="1:12" x14ac:dyDescent="0.25">
      <c r="A230" s="16">
        <v>6077</v>
      </c>
      <c r="B230" t="s">
        <v>61</v>
      </c>
      <c r="C230">
        <f t="shared" si="10"/>
        <v>0</v>
      </c>
      <c r="D230" s="14">
        <v>1362.6</v>
      </c>
      <c r="E230" s="14">
        <v>1365</v>
      </c>
      <c r="F230" s="14">
        <f t="shared" si="9"/>
        <v>7752827</v>
      </c>
      <c r="G230">
        <f t="shared" si="11"/>
        <v>1</v>
      </c>
      <c r="H230" s="8">
        <v>3775</v>
      </c>
      <c r="I230" s="15" t="s">
        <v>60</v>
      </c>
      <c r="J230" s="15" t="s">
        <v>84</v>
      </c>
      <c r="K230" s="20">
        <v>0</v>
      </c>
      <c r="L230" s="8">
        <v>2016</v>
      </c>
    </row>
    <row r="231" spans="1:12" x14ac:dyDescent="0.25">
      <c r="A231" s="16">
        <v>6082</v>
      </c>
      <c r="B231" t="s">
        <v>60</v>
      </c>
      <c r="C231">
        <f t="shared" si="10"/>
        <v>0</v>
      </c>
      <c r="D231" s="14">
        <v>655.1</v>
      </c>
      <c r="E231" s="14">
        <v>685.3</v>
      </c>
      <c r="F231" s="14">
        <f t="shared" si="9"/>
        <v>619855.04</v>
      </c>
      <c r="G231">
        <f t="shared" si="11"/>
        <v>1</v>
      </c>
      <c r="H231" s="8">
        <v>3796</v>
      </c>
      <c r="I231" s="15" t="s">
        <v>60</v>
      </c>
      <c r="J231" s="15" t="s">
        <v>84</v>
      </c>
      <c r="K231" s="20">
        <v>0</v>
      </c>
      <c r="L231" s="8">
        <v>2016</v>
      </c>
    </row>
    <row r="232" spans="1:12" x14ac:dyDescent="0.25">
      <c r="A232" s="16">
        <v>6085</v>
      </c>
      <c r="B232" t="s">
        <v>60</v>
      </c>
      <c r="C232">
        <f t="shared" si="10"/>
        <v>0</v>
      </c>
      <c r="D232" s="14">
        <v>847</v>
      </c>
      <c r="E232" s="14">
        <v>722</v>
      </c>
      <c r="F232" s="14">
        <f t="shared" si="9"/>
        <v>4399392.0999999996</v>
      </c>
      <c r="G232">
        <f t="shared" si="11"/>
        <v>1</v>
      </c>
      <c r="H232" s="8">
        <v>3797</v>
      </c>
      <c r="I232" s="15" t="s">
        <v>60</v>
      </c>
      <c r="J232" s="15" t="s">
        <v>84</v>
      </c>
      <c r="K232" s="20">
        <v>6261860.2000000002</v>
      </c>
      <c r="L232" s="8">
        <v>2016</v>
      </c>
    </row>
    <row r="233" spans="1:12" x14ac:dyDescent="0.25">
      <c r="A233" s="16">
        <v>6085</v>
      </c>
      <c r="B233" t="s">
        <v>61</v>
      </c>
      <c r="C233">
        <f t="shared" si="10"/>
        <v>0</v>
      </c>
      <c r="D233" s="14">
        <v>1096.4000000000001</v>
      </c>
      <c r="E233" s="14">
        <v>903</v>
      </c>
      <c r="F233" s="14">
        <f t="shared" si="9"/>
        <v>4399392.0999999996</v>
      </c>
      <c r="G233">
        <f t="shared" si="11"/>
        <v>1</v>
      </c>
      <c r="H233" s="8">
        <v>3809</v>
      </c>
      <c r="I233" s="15" t="s">
        <v>60</v>
      </c>
      <c r="J233" s="15" t="s">
        <v>84</v>
      </c>
      <c r="K233" s="20">
        <v>336196.36</v>
      </c>
      <c r="L233" s="8">
        <v>2016</v>
      </c>
    </row>
    <row r="234" spans="1:12" x14ac:dyDescent="0.25">
      <c r="A234" s="16">
        <v>6089</v>
      </c>
      <c r="B234" t="s">
        <v>62</v>
      </c>
      <c r="C234">
        <f t="shared" si="10"/>
        <v>1</v>
      </c>
      <c r="D234" s="14">
        <v>50</v>
      </c>
      <c r="E234" s="14">
        <v>53.1</v>
      </c>
      <c r="F234" s="14">
        <f t="shared" si="9"/>
        <v>0</v>
      </c>
      <c r="G234">
        <f t="shared" si="11"/>
        <v>0</v>
      </c>
      <c r="H234" s="8">
        <v>3845</v>
      </c>
      <c r="I234" s="15" t="s">
        <v>61</v>
      </c>
      <c r="J234" s="15" t="s">
        <v>84</v>
      </c>
      <c r="K234" s="20">
        <v>4513836.3</v>
      </c>
      <c r="L234" s="8">
        <v>2016</v>
      </c>
    </row>
    <row r="235" spans="1:12" x14ac:dyDescent="0.25">
      <c r="A235" s="16">
        <v>6090</v>
      </c>
      <c r="B235" t="s">
        <v>61</v>
      </c>
      <c r="C235">
        <f t="shared" si="10"/>
        <v>0</v>
      </c>
      <c r="D235" s="14">
        <v>938.7</v>
      </c>
      <c r="E235" s="14">
        <v>876</v>
      </c>
      <c r="F235" s="14">
        <f t="shared" si="9"/>
        <v>0</v>
      </c>
      <c r="G235">
        <f t="shared" si="11"/>
        <v>0</v>
      </c>
      <c r="H235" s="8">
        <v>3935</v>
      </c>
      <c r="I235" s="15" t="s">
        <v>60</v>
      </c>
      <c r="J235" s="15" t="s">
        <v>84</v>
      </c>
      <c r="K235" s="20">
        <v>14267587</v>
      </c>
      <c r="L235" s="8">
        <v>2016</v>
      </c>
    </row>
    <row r="236" spans="1:12" x14ac:dyDescent="0.25">
      <c r="A236" s="16">
        <v>6094</v>
      </c>
      <c r="B236" t="s">
        <v>60</v>
      </c>
      <c r="C236">
        <f t="shared" si="10"/>
        <v>0</v>
      </c>
      <c r="D236" s="14">
        <v>2741.1000000000004</v>
      </c>
      <c r="E236" s="14">
        <v>2510</v>
      </c>
      <c r="F236" s="14">
        <f t="shared" si="9"/>
        <v>11551355</v>
      </c>
      <c r="G236">
        <f t="shared" si="11"/>
        <v>1</v>
      </c>
      <c r="H236" s="8">
        <v>3936</v>
      </c>
      <c r="I236" s="15" t="s">
        <v>60</v>
      </c>
      <c r="J236" s="15" t="s">
        <v>84</v>
      </c>
      <c r="K236" s="20">
        <v>0</v>
      </c>
      <c r="L236" s="8">
        <v>2016</v>
      </c>
    </row>
    <row r="237" spans="1:12" x14ac:dyDescent="0.25">
      <c r="A237" s="16">
        <v>6095</v>
      </c>
      <c r="B237" t="s">
        <v>61</v>
      </c>
      <c r="C237">
        <f t="shared" si="10"/>
        <v>0</v>
      </c>
      <c r="D237" s="14">
        <v>1138</v>
      </c>
      <c r="E237" s="14">
        <v>1041</v>
      </c>
      <c r="F237" s="14">
        <f t="shared" si="9"/>
        <v>4059718.2</v>
      </c>
      <c r="G237">
        <f t="shared" si="11"/>
        <v>1</v>
      </c>
      <c r="H237" s="8">
        <v>3943</v>
      </c>
      <c r="I237" s="15" t="s">
        <v>60</v>
      </c>
      <c r="J237" s="15" t="s">
        <v>84</v>
      </c>
      <c r="K237" s="20">
        <v>6789849.0999999996</v>
      </c>
      <c r="L237" s="8">
        <v>2016</v>
      </c>
    </row>
    <row r="238" spans="1:12" x14ac:dyDescent="0.25">
      <c r="A238" s="16">
        <v>6096</v>
      </c>
      <c r="B238" t="s">
        <v>61</v>
      </c>
      <c r="C238">
        <f t="shared" si="10"/>
        <v>0</v>
      </c>
      <c r="D238" s="14">
        <v>1389.6</v>
      </c>
      <c r="E238" s="14">
        <v>1320.1</v>
      </c>
      <c r="F238" s="14">
        <f t="shared" si="9"/>
        <v>9072625.5</v>
      </c>
      <c r="G238">
        <f t="shared" si="11"/>
        <v>1</v>
      </c>
      <c r="H238" s="8">
        <v>3943</v>
      </c>
      <c r="I238" s="15" t="s">
        <v>61</v>
      </c>
      <c r="J238" s="15" t="s">
        <v>84</v>
      </c>
      <c r="K238" s="20">
        <v>0</v>
      </c>
      <c r="L238" s="8">
        <v>2016</v>
      </c>
    </row>
    <row r="239" spans="1:12" x14ac:dyDescent="0.25">
      <c r="A239" s="16">
        <v>6101</v>
      </c>
      <c r="B239" t="s">
        <v>61</v>
      </c>
      <c r="C239">
        <f t="shared" si="10"/>
        <v>0</v>
      </c>
      <c r="D239" s="14">
        <v>402.3</v>
      </c>
      <c r="E239" s="14">
        <v>332</v>
      </c>
      <c r="F239" s="14">
        <f t="shared" si="9"/>
        <v>2054919.8</v>
      </c>
      <c r="G239">
        <f t="shared" si="11"/>
        <v>1</v>
      </c>
      <c r="H239" s="8">
        <v>3944</v>
      </c>
      <c r="I239" s="15" t="s">
        <v>60</v>
      </c>
      <c r="J239" s="15" t="s">
        <v>84</v>
      </c>
      <c r="K239" s="20">
        <v>12858478</v>
      </c>
      <c r="L239" s="8">
        <v>2016</v>
      </c>
    </row>
    <row r="240" spans="1:12" x14ac:dyDescent="0.25">
      <c r="A240" s="16">
        <v>6106</v>
      </c>
      <c r="B240" t="s">
        <v>61</v>
      </c>
      <c r="C240">
        <f t="shared" si="10"/>
        <v>0</v>
      </c>
      <c r="D240" s="14">
        <v>642.20000000000005</v>
      </c>
      <c r="E240" s="14">
        <v>585</v>
      </c>
      <c r="F240" s="14">
        <f t="shared" si="9"/>
        <v>1898202.1</v>
      </c>
      <c r="G240">
        <f t="shared" si="11"/>
        <v>1</v>
      </c>
      <c r="H240" s="8">
        <v>3948</v>
      </c>
      <c r="I240" s="15" t="s">
        <v>60</v>
      </c>
      <c r="J240" s="15" t="s">
        <v>84</v>
      </c>
      <c r="K240" s="20">
        <v>7661148.5</v>
      </c>
      <c r="L240" s="8">
        <v>2016</v>
      </c>
    </row>
    <row r="241" spans="1:12" x14ac:dyDescent="0.25">
      <c r="A241" s="16">
        <v>6113</v>
      </c>
      <c r="B241" t="s">
        <v>60</v>
      </c>
      <c r="C241">
        <f t="shared" si="10"/>
        <v>0</v>
      </c>
      <c r="D241" s="14">
        <v>3339.5</v>
      </c>
      <c r="E241" s="14">
        <v>3132</v>
      </c>
      <c r="F241" s="14">
        <f t="shared" si="9"/>
        <v>16646015</v>
      </c>
      <c r="G241">
        <f t="shared" si="11"/>
        <v>1</v>
      </c>
      <c r="H241" s="8">
        <v>3954</v>
      </c>
      <c r="I241" s="15" t="s">
        <v>60</v>
      </c>
      <c r="J241" s="15" t="s">
        <v>84</v>
      </c>
      <c r="K241" s="20">
        <v>9010900.0999999996</v>
      </c>
      <c r="L241" s="8">
        <v>2016</v>
      </c>
    </row>
    <row r="242" spans="1:12" x14ac:dyDescent="0.25">
      <c r="A242" s="16">
        <v>6124</v>
      </c>
      <c r="B242" t="s">
        <v>61</v>
      </c>
      <c r="C242">
        <f t="shared" si="10"/>
        <v>0</v>
      </c>
      <c r="D242" s="14">
        <v>177.6</v>
      </c>
      <c r="E242" s="14">
        <v>138.5</v>
      </c>
      <c r="F242" s="14">
        <f t="shared" si="9"/>
        <v>20541.524000000001</v>
      </c>
      <c r="G242">
        <f t="shared" si="11"/>
        <v>1</v>
      </c>
      <c r="H242" s="8">
        <v>3982</v>
      </c>
      <c r="I242" s="15" t="s">
        <v>60</v>
      </c>
      <c r="J242" s="15" t="s">
        <v>84</v>
      </c>
      <c r="K242" s="20">
        <v>0</v>
      </c>
      <c r="L242" s="8">
        <v>2016</v>
      </c>
    </row>
    <row r="243" spans="1:12" x14ac:dyDescent="0.25">
      <c r="A243" s="16">
        <v>6136</v>
      </c>
      <c r="B243" t="s">
        <v>61</v>
      </c>
      <c r="C243">
        <f t="shared" si="10"/>
        <v>0</v>
      </c>
      <c r="D243" s="14">
        <v>453.5</v>
      </c>
      <c r="E243" s="14">
        <v>470</v>
      </c>
      <c r="F243" s="14">
        <f t="shared" si="9"/>
        <v>1655042.7</v>
      </c>
      <c r="G243">
        <f t="shared" si="11"/>
        <v>1</v>
      </c>
      <c r="H243" s="8">
        <v>3982</v>
      </c>
      <c r="I243" s="15" t="s">
        <v>61</v>
      </c>
      <c r="J243" s="15" t="s">
        <v>84</v>
      </c>
      <c r="K243" s="20">
        <v>8462.0380000000005</v>
      </c>
      <c r="L243" s="8">
        <v>2016</v>
      </c>
    </row>
    <row r="244" spans="1:12" x14ac:dyDescent="0.25">
      <c r="A244" s="16">
        <v>6137</v>
      </c>
      <c r="B244" t="s">
        <v>60</v>
      </c>
      <c r="C244">
        <f t="shared" si="10"/>
        <v>0</v>
      </c>
      <c r="D244" s="14">
        <v>530.4</v>
      </c>
      <c r="E244" s="14">
        <v>490</v>
      </c>
      <c r="F244" s="14">
        <f t="shared" si="9"/>
        <v>2090335.9</v>
      </c>
      <c r="G244">
        <f t="shared" si="11"/>
        <v>1</v>
      </c>
      <c r="H244" s="8">
        <v>4041</v>
      </c>
      <c r="I244" s="15" t="s">
        <v>61</v>
      </c>
      <c r="J244" s="15" t="s">
        <v>84</v>
      </c>
      <c r="K244" s="20">
        <v>3830447.3</v>
      </c>
      <c r="L244" s="8">
        <v>2016</v>
      </c>
    </row>
    <row r="245" spans="1:12" x14ac:dyDescent="0.25">
      <c r="A245" s="16">
        <v>6138</v>
      </c>
      <c r="B245" t="s">
        <v>61</v>
      </c>
      <c r="C245">
        <f t="shared" si="10"/>
        <v>0</v>
      </c>
      <c r="D245" s="14">
        <v>558</v>
      </c>
      <c r="E245" s="14">
        <v>528</v>
      </c>
      <c r="F245" s="14">
        <f t="shared" si="9"/>
        <v>2035318.6</v>
      </c>
      <c r="G245">
        <f t="shared" si="11"/>
        <v>1</v>
      </c>
      <c r="H245" s="8">
        <v>4050</v>
      </c>
      <c r="I245" s="15" t="s">
        <v>61</v>
      </c>
      <c r="J245" s="15" t="s">
        <v>84</v>
      </c>
      <c r="K245" s="20">
        <v>3448910</v>
      </c>
      <c r="L245" s="8">
        <v>2016</v>
      </c>
    </row>
    <row r="246" spans="1:12" x14ac:dyDescent="0.25">
      <c r="A246" s="16">
        <v>6139</v>
      </c>
      <c r="B246" t="s">
        <v>61</v>
      </c>
      <c r="C246">
        <f t="shared" si="10"/>
        <v>0</v>
      </c>
      <c r="D246" s="14">
        <v>1674</v>
      </c>
      <c r="E246" s="14">
        <v>1584</v>
      </c>
      <c r="F246" s="14">
        <f t="shared" si="9"/>
        <v>4474821.3</v>
      </c>
      <c r="G246">
        <f t="shared" si="11"/>
        <v>1</v>
      </c>
      <c r="H246" s="8">
        <v>4072</v>
      </c>
      <c r="I246" s="15" t="s">
        <v>61</v>
      </c>
      <c r="J246" s="15" t="s">
        <v>84</v>
      </c>
      <c r="K246" s="20">
        <v>315787.73</v>
      </c>
      <c r="L246" s="8">
        <v>2016</v>
      </c>
    </row>
    <row r="247" spans="1:12" x14ac:dyDescent="0.25">
      <c r="A247" s="16">
        <v>6146</v>
      </c>
      <c r="B247" t="s">
        <v>62</v>
      </c>
      <c r="C247">
        <f t="shared" si="10"/>
        <v>1</v>
      </c>
      <c r="D247" s="14">
        <v>2379.6000000000004</v>
      </c>
      <c r="E247" s="14">
        <v>2410</v>
      </c>
      <c r="F247" s="14">
        <f t="shared" si="9"/>
        <v>11233998.199999999</v>
      </c>
      <c r="G247">
        <f t="shared" si="11"/>
        <v>1</v>
      </c>
      <c r="H247" s="8">
        <v>4078</v>
      </c>
      <c r="I247" s="15" t="s">
        <v>61</v>
      </c>
      <c r="J247" s="15" t="s">
        <v>84</v>
      </c>
      <c r="K247" s="20">
        <v>3756559.5</v>
      </c>
      <c r="L247" s="8">
        <v>2016</v>
      </c>
    </row>
    <row r="248" spans="1:12" x14ac:dyDescent="0.25">
      <c r="A248" s="16">
        <v>6147</v>
      </c>
      <c r="B248" t="s">
        <v>61</v>
      </c>
      <c r="C248">
        <f t="shared" si="10"/>
        <v>0</v>
      </c>
      <c r="D248" s="14">
        <v>1980</v>
      </c>
      <c r="E248" s="14">
        <v>1865</v>
      </c>
      <c r="F248" s="14">
        <f t="shared" si="9"/>
        <v>7514927.8899999997</v>
      </c>
      <c r="G248">
        <f t="shared" si="11"/>
        <v>1</v>
      </c>
      <c r="H248" s="8">
        <v>4143</v>
      </c>
      <c r="I248" s="15" t="s">
        <v>60</v>
      </c>
      <c r="J248" s="15" t="s">
        <v>84</v>
      </c>
      <c r="K248" s="20">
        <v>0</v>
      </c>
      <c r="L248" s="8">
        <v>2016</v>
      </c>
    </row>
    <row r="249" spans="1:12" x14ac:dyDescent="0.25">
      <c r="A249" s="16">
        <v>6155</v>
      </c>
      <c r="B249" t="s">
        <v>61</v>
      </c>
      <c r="C249">
        <f t="shared" si="10"/>
        <v>0</v>
      </c>
      <c r="D249" s="14">
        <v>1242</v>
      </c>
      <c r="E249" s="14">
        <v>1180</v>
      </c>
      <c r="F249" s="14">
        <f t="shared" si="9"/>
        <v>6397130.7000000002</v>
      </c>
      <c r="G249">
        <f t="shared" si="11"/>
        <v>1</v>
      </c>
      <c r="H249" s="8">
        <v>4143</v>
      </c>
      <c r="I249" s="15" t="s">
        <v>61</v>
      </c>
      <c r="J249" s="15" t="s">
        <v>84</v>
      </c>
      <c r="K249" s="20">
        <v>911151.22</v>
      </c>
      <c r="L249" s="8">
        <v>2016</v>
      </c>
    </row>
    <row r="250" spans="1:12" x14ac:dyDescent="0.25">
      <c r="A250" s="16">
        <v>6165</v>
      </c>
      <c r="B250" t="s">
        <v>60</v>
      </c>
      <c r="C250">
        <f t="shared" si="10"/>
        <v>0</v>
      </c>
      <c r="D250" s="14">
        <v>1577.2</v>
      </c>
      <c r="E250" s="14">
        <v>1361</v>
      </c>
      <c r="F250" s="14">
        <f t="shared" si="9"/>
        <v>8151925.2000000002</v>
      </c>
      <c r="G250">
        <f t="shared" si="11"/>
        <v>1</v>
      </c>
      <c r="H250" s="8">
        <v>4158</v>
      </c>
      <c r="I250" s="15" t="s">
        <v>61</v>
      </c>
      <c r="J250" s="15" t="s">
        <v>84</v>
      </c>
      <c r="K250" s="20">
        <v>5080593.3</v>
      </c>
      <c r="L250" s="8">
        <v>2016</v>
      </c>
    </row>
    <row r="251" spans="1:12" x14ac:dyDescent="0.25">
      <c r="A251" s="16">
        <v>6166</v>
      </c>
      <c r="B251" t="s">
        <v>61</v>
      </c>
      <c r="C251">
        <f t="shared" si="10"/>
        <v>0</v>
      </c>
      <c r="D251" s="14">
        <v>2600</v>
      </c>
      <c r="E251" s="14">
        <v>2600</v>
      </c>
      <c r="F251" s="14">
        <f t="shared" si="9"/>
        <v>11533246.1</v>
      </c>
      <c r="G251">
        <f t="shared" si="11"/>
        <v>1</v>
      </c>
      <c r="H251" s="8">
        <v>4162</v>
      </c>
      <c r="I251" s="15" t="s">
        <v>61</v>
      </c>
      <c r="J251" s="15" t="s">
        <v>84</v>
      </c>
      <c r="K251" s="20">
        <v>4869761.7</v>
      </c>
      <c r="L251" s="8">
        <v>2016</v>
      </c>
    </row>
    <row r="252" spans="1:12" x14ac:dyDescent="0.25">
      <c r="A252" s="16">
        <v>6170</v>
      </c>
      <c r="B252" t="s">
        <v>61</v>
      </c>
      <c r="C252">
        <f t="shared" si="10"/>
        <v>0</v>
      </c>
      <c r="D252" s="14">
        <v>1233.2</v>
      </c>
      <c r="E252" s="14">
        <v>1188</v>
      </c>
      <c r="F252" s="14">
        <f t="shared" si="9"/>
        <v>6068014.5999999996</v>
      </c>
      <c r="G252">
        <f t="shared" si="11"/>
        <v>1</v>
      </c>
      <c r="H252" s="8">
        <v>4271</v>
      </c>
      <c r="I252" s="15" t="s">
        <v>61</v>
      </c>
      <c r="J252" s="15" t="s">
        <v>84</v>
      </c>
      <c r="K252" s="20">
        <v>1784010.1</v>
      </c>
      <c r="L252" s="8">
        <v>2016</v>
      </c>
    </row>
    <row r="253" spans="1:12" x14ac:dyDescent="0.25">
      <c r="A253" s="16">
        <v>6177</v>
      </c>
      <c r="B253" t="s">
        <v>61</v>
      </c>
      <c r="C253">
        <f t="shared" si="10"/>
        <v>0</v>
      </c>
      <c r="D253" s="14">
        <v>821.8</v>
      </c>
      <c r="E253" s="14">
        <v>762</v>
      </c>
      <c r="F253" s="14">
        <f t="shared" si="9"/>
        <v>4917135.3</v>
      </c>
      <c r="G253">
        <f t="shared" si="11"/>
        <v>1</v>
      </c>
      <c r="H253" s="8">
        <v>4941</v>
      </c>
      <c r="I253" s="15" t="s">
        <v>60</v>
      </c>
      <c r="J253" s="15" t="s">
        <v>84</v>
      </c>
      <c r="K253" s="20">
        <v>12032140</v>
      </c>
      <c r="L253" s="8">
        <v>2016</v>
      </c>
    </row>
    <row r="254" spans="1:12" x14ac:dyDescent="0.25">
      <c r="A254" s="16">
        <v>6178</v>
      </c>
      <c r="B254" t="s">
        <v>61</v>
      </c>
      <c r="C254">
        <f t="shared" si="10"/>
        <v>0</v>
      </c>
      <c r="D254" s="14">
        <v>622.4</v>
      </c>
      <c r="E254" s="14">
        <v>635</v>
      </c>
      <c r="F254" s="14">
        <f t="shared" si="9"/>
        <v>3119742.5</v>
      </c>
      <c r="G254">
        <f t="shared" si="11"/>
        <v>1</v>
      </c>
      <c r="H254" s="8">
        <v>6002</v>
      </c>
      <c r="I254" s="15" t="s">
        <v>61</v>
      </c>
      <c r="J254" s="15" t="s">
        <v>84</v>
      </c>
      <c r="K254" s="20">
        <v>17915695</v>
      </c>
      <c r="L254" s="8">
        <v>2016</v>
      </c>
    </row>
    <row r="255" spans="1:12" x14ac:dyDescent="0.25">
      <c r="A255" s="16">
        <v>6179</v>
      </c>
      <c r="B255" t="s">
        <v>61</v>
      </c>
      <c r="C255">
        <f t="shared" si="10"/>
        <v>0</v>
      </c>
      <c r="D255" s="14">
        <v>1690</v>
      </c>
      <c r="E255" s="14">
        <v>1615</v>
      </c>
      <c r="F255" s="14">
        <f t="shared" si="9"/>
        <v>10132029</v>
      </c>
      <c r="G255">
        <f t="shared" si="11"/>
        <v>1</v>
      </c>
      <c r="H255" s="8">
        <v>6004</v>
      </c>
      <c r="I255" s="15" t="s">
        <v>60</v>
      </c>
      <c r="J255" s="15" t="s">
        <v>84</v>
      </c>
      <c r="K255" s="20">
        <v>6865865</v>
      </c>
      <c r="L255" s="8">
        <v>2016</v>
      </c>
    </row>
    <row r="256" spans="1:12" x14ac:dyDescent="0.25">
      <c r="A256" s="16">
        <v>6180</v>
      </c>
      <c r="B256" t="s">
        <v>62</v>
      </c>
      <c r="C256">
        <f t="shared" si="10"/>
        <v>1</v>
      </c>
      <c r="D256" s="14">
        <v>1795.4</v>
      </c>
      <c r="E256" s="14">
        <v>1665</v>
      </c>
      <c r="F256" s="14">
        <f t="shared" si="9"/>
        <v>12127973</v>
      </c>
      <c r="G256">
        <f t="shared" si="11"/>
        <v>1</v>
      </c>
      <c r="H256" s="8">
        <v>6009</v>
      </c>
      <c r="I256" s="15" t="s">
        <v>61</v>
      </c>
      <c r="J256" s="15" t="s">
        <v>84</v>
      </c>
      <c r="K256" s="20">
        <v>5684733.4000000004</v>
      </c>
      <c r="L256" s="8">
        <v>2016</v>
      </c>
    </row>
    <row r="257" spans="1:12" x14ac:dyDescent="0.25">
      <c r="A257" s="16">
        <v>6181</v>
      </c>
      <c r="B257" t="s">
        <v>61</v>
      </c>
      <c r="C257">
        <f t="shared" si="10"/>
        <v>0</v>
      </c>
      <c r="D257" s="14">
        <v>932</v>
      </c>
      <c r="E257" s="14">
        <v>840</v>
      </c>
      <c r="F257" s="14">
        <f t="shared" si="9"/>
        <v>2423893.7999999998</v>
      </c>
      <c r="G257">
        <f t="shared" si="11"/>
        <v>1</v>
      </c>
      <c r="H257" s="8">
        <v>6016</v>
      </c>
      <c r="I257" s="15" t="s">
        <v>60</v>
      </c>
      <c r="J257" s="15" t="s">
        <v>84</v>
      </c>
      <c r="K257" s="20">
        <v>0</v>
      </c>
      <c r="L257" s="8">
        <v>2016</v>
      </c>
    </row>
    <row r="258" spans="1:12" x14ac:dyDescent="0.25">
      <c r="A258" s="16">
        <v>6183</v>
      </c>
      <c r="B258" t="s">
        <v>62</v>
      </c>
      <c r="C258">
        <f t="shared" si="10"/>
        <v>1</v>
      </c>
      <c r="D258" s="14">
        <v>410</v>
      </c>
      <c r="E258" s="14">
        <v>391</v>
      </c>
      <c r="F258" s="14">
        <f t="shared" si="9"/>
        <v>2349214.4</v>
      </c>
      <c r="G258">
        <f t="shared" si="11"/>
        <v>1</v>
      </c>
      <c r="H258" s="8">
        <v>6016</v>
      </c>
      <c r="I258" s="15" t="s">
        <v>61</v>
      </c>
      <c r="J258" s="15" t="s">
        <v>84</v>
      </c>
      <c r="K258" s="20">
        <v>2101065.4</v>
      </c>
      <c r="L258" s="8">
        <v>2016</v>
      </c>
    </row>
    <row r="259" spans="1:12" x14ac:dyDescent="0.25">
      <c r="A259" s="16">
        <v>6190</v>
      </c>
      <c r="B259" t="s">
        <v>61</v>
      </c>
      <c r="C259">
        <f t="shared" si="10"/>
        <v>0</v>
      </c>
      <c r="D259" s="14">
        <v>558</v>
      </c>
      <c r="E259" s="14">
        <v>496.1</v>
      </c>
      <c r="F259" s="14">
        <f t="shared" ref="F259:F326" si="12">SUMIF($H$3:$H$448,A259,$K$3:$K$448)</f>
        <v>2491992.0499999998</v>
      </c>
      <c r="G259">
        <f t="shared" si="11"/>
        <v>1</v>
      </c>
      <c r="H259" s="8">
        <v>6017</v>
      </c>
      <c r="I259" s="15" t="s">
        <v>60</v>
      </c>
      <c r="J259" s="15" t="s">
        <v>84</v>
      </c>
      <c r="K259" s="20">
        <v>0</v>
      </c>
      <c r="L259" s="8">
        <v>2016</v>
      </c>
    </row>
    <row r="260" spans="1:12" x14ac:dyDescent="0.25">
      <c r="A260" s="16">
        <v>6193</v>
      </c>
      <c r="B260" t="s">
        <v>61</v>
      </c>
      <c r="C260">
        <f t="shared" ref="C260:C323" si="13">IF(B260="LIG",1,0)</f>
        <v>0</v>
      </c>
      <c r="D260" s="14">
        <v>1080</v>
      </c>
      <c r="E260" s="14">
        <v>1018</v>
      </c>
      <c r="F260" s="14">
        <f t="shared" si="12"/>
        <v>4994395.4000000004</v>
      </c>
      <c r="G260">
        <f t="shared" ref="G260:G323" si="14">IF(OR(F260&lt;=0,D260&lt;=0,F260="",D260=""),0,1)</f>
        <v>1</v>
      </c>
      <c r="H260" s="8">
        <v>6017</v>
      </c>
      <c r="I260" s="15" t="s">
        <v>61</v>
      </c>
      <c r="J260" s="15" t="s">
        <v>84</v>
      </c>
      <c r="K260" s="20">
        <v>3320361</v>
      </c>
      <c r="L260" s="8">
        <v>2016</v>
      </c>
    </row>
    <row r="261" spans="1:12" x14ac:dyDescent="0.25">
      <c r="A261" s="16">
        <v>6194</v>
      </c>
      <c r="B261" t="s">
        <v>61</v>
      </c>
      <c r="C261">
        <f t="shared" si="13"/>
        <v>0</v>
      </c>
      <c r="D261" s="14">
        <v>1135.8</v>
      </c>
      <c r="E261" s="14">
        <v>1067</v>
      </c>
      <c r="F261" s="14">
        <f t="shared" si="12"/>
        <v>5673947.5</v>
      </c>
      <c r="G261">
        <f t="shared" si="14"/>
        <v>1</v>
      </c>
      <c r="H261" s="8">
        <v>6018</v>
      </c>
      <c r="I261" s="15" t="s">
        <v>60</v>
      </c>
      <c r="J261" s="15" t="s">
        <v>84</v>
      </c>
      <c r="K261" s="20">
        <v>3661504</v>
      </c>
      <c r="L261" s="8">
        <v>2016</v>
      </c>
    </row>
    <row r="262" spans="1:12" x14ac:dyDescent="0.25">
      <c r="A262" s="16">
        <v>6195</v>
      </c>
      <c r="B262" t="s">
        <v>61</v>
      </c>
      <c r="C262">
        <f t="shared" si="13"/>
        <v>0</v>
      </c>
      <c r="D262" s="14">
        <v>494</v>
      </c>
      <c r="E262" s="14">
        <v>459</v>
      </c>
      <c r="F262" s="14">
        <f t="shared" si="12"/>
        <v>2001198.6</v>
      </c>
      <c r="G262">
        <f t="shared" si="14"/>
        <v>1</v>
      </c>
      <c r="H262" s="8">
        <v>6019</v>
      </c>
      <c r="I262" s="15" t="s">
        <v>60</v>
      </c>
      <c r="J262" s="15" t="s">
        <v>84</v>
      </c>
      <c r="K262" s="20">
        <v>5419555.5999999996</v>
      </c>
      <c r="L262" s="8">
        <v>2016</v>
      </c>
    </row>
    <row r="263" spans="1:12" x14ac:dyDescent="0.25">
      <c r="A263" s="16">
        <v>6204</v>
      </c>
      <c r="B263" t="s">
        <v>61</v>
      </c>
      <c r="C263">
        <f t="shared" si="13"/>
        <v>0</v>
      </c>
      <c r="D263" s="14">
        <v>1710</v>
      </c>
      <c r="E263" s="14">
        <v>1710</v>
      </c>
      <c r="F263" s="14">
        <f t="shared" si="12"/>
        <v>10261386</v>
      </c>
      <c r="G263">
        <f t="shared" si="14"/>
        <v>1</v>
      </c>
      <c r="H263" s="8">
        <v>6021</v>
      </c>
      <c r="I263" s="15" t="s">
        <v>61</v>
      </c>
      <c r="J263" s="15" t="s">
        <v>84</v>
      </c>
      <c r="K263" s="20">
        <v>8295737.4000000004</v>
      </c>
      <c r="L263" s="8">
        <v>2016</v>
      </c>
    </row>
    <row r="264" spans="1:12" x14ac:dyDescent="0.25">
      <c r="A264" s="16">
        <v>6213</v>
      </c>
      <c r="B264" t="s">
        <v>60</v>
      </c>
      <c r="C264">
        <f t="shared" si="13"/>
        <v>0</v>
      </c>
      <c r="D264" s="14">
        <v>1080</v>
      </c>
      <c r="E264" s="14">
        <v>983</v>
      </c>
      <c r="F264" s="14">
        <f t="shared" si="12"/>
        <v>6069341.2999999998</v>
      </c>
      <c r="G264">
        <f t="shared" si="14"/>
        <v>1</v>
      </c>
      <c r="H264" s="8">
        <v>6031</v>
      </c>
      <c r="I264" s="15" t="s">
        <v>60</v>
      </c>
      <c r="J264" s="15" t="s">
        <v>84</v>
      </c>
      <c r="K264" s="20">
        <v>3353409.5</v>
      </c>
      <c r="L264" s="8">
        <v>2016</v>
      </c>
    </row>
    <row r="265" spans="1:12" x14ac:dyDescent="0.25">
      <c r="A265" s="16">
        <v>6225</v>
      </c>
      <c r="B265" t="s">
        <v>60</v>
      </c>
      <c r="C265">
        <f t="shared" si="13"/>
        <v>0</v>
      </c>
      <c r="D265" s="14">
        <v>14.5</v>
      </c>
      <c r="E265" s="14">
        <v>13.6</v>
      </c>
      <c r="F265" s="14">
        <f t="shared" si="12"/>
        <v>0</v>
      </c>
      <c r="G265">
        <f t="shared" si="14"/>
        <v>0</v>
      </c>
      <c r="H265" s="8">
        <v>6034</v>
      </c>
      <c r="I265" s="15" t="s">
        <v>61</v>
      </c>
      <c r="J265" s="15" t="s">
        <v>84</v>
      </c>
      <c r="K265" s="20">
        <v>6486420.9000000004</v>
      </c>
      <c r="L265" s="8">
        <v>2016</v>
      </c>
    </row>
    <row r="266" spans="1:12" x14ac:dyDescent="0.25">
      <c r="A266" s="16">
        <v>6248</v>
      </c>
      <c r="B266" t="s">
        <v>61</v>
      </c>
      <c r="C266">
        <f t="shared" si="13"/>
        <v>0</v>
      </c>
      <c r="D266" s="14">
        <v>552.29999999999995</v>
      </c>
      <c r="E266" s="14">
        <v>505</v>
      </c>
      <c r="F266" s="14">
        <f t="shared" si="12"/>
        <v>2696389.3</v>
      </c>
      <c r="G266">
        <f t="shared" si="14"/>
        <v>1</v>
      </c>
      <c r="H266" s="8">
        <v>6052</v>
      </c>
      <c r="I266" s="15" t="s">
        <v>60</v>
      </c>
      <c r="J266" s="15" t="s">
        <v>84</v>
      </c>
      <c r="K266" s="20">
        <v>4655583.7</v>
      </c>
      <c r="L266" s="8">
        <v>2016</v>
      </c>
    </row>
    <row r="267" spans="1:12" x14ac:dyDescent="0.25">
      <c r="A267" s="16">
        <v>6249</v>
      </c>
      <c r="B267" t="s">
        <v>60</v>
      </c>
      <c r="C267">
        <f t="shared" si="13"/>
        <v>0</v>
      </c>
      <c r="D267" s="14">
        <v>1260</v>
      </c>
      <c r="E267" s="14">
        <v>1130</v>
      </c>
      <c r="F267" s="14">
        <f t="shared" si="12"/>
        <v>2186920.7999999998</v>
      </c>
      <c r="G267">
        <f t="shared" si="14"/>
        <v>1</v>
      </c>
      <c r="H267" s="8">
        <v>6055</v>
      </c>
      <c r="I267" s="15" t="s">
        <v>61</v>
      </c>
      <c r="J267" s="15" t="s">
        <v>84</v>
      </c>
      <c r="K267" s="20">
        <v>3951852.6</v>
      </c>
      <c r="L267" s="8">
        <v>2016</v>
      </c>
    </row>
    <row r="268" spans="1:12" x14ac:dyDescent="0.25">
      <c r="A268" s="16">
        <v>6250</v>
      </c>
      <c r="B268" t="s">
        <v>60</v>
      </c>
      <c r="C268">
        <f t="shared" si="13"/>
        <v>0</v>
      </c>
      <c r="D268" s="14">
        <v>763.2</v>
      </c>
      <c r="E268" s="14">
        <v>727</v>
      </c>
      <c r="F268" s="14">
        <f t="shared" si="12"/>
        <v>1984691</v>
      </c>
      <c r="G268">
        <f t="shared" si="14"/>
        <v>1</v>
      </c>
      <c r="H268" s="8">
        <v>6061</v>
      </c>
      <c r="I268" s="15" t="s">
        <v>60</v>
      </c>
      <c r="J268" s="15" t="s">
        <v>84</v>
      </c>
      <c r="K268" s="20">
        <v>387987.63</v>
      </c>
      <c r="L268" s="8">
        <v>2016</v>
      </c>
    </row>
    <row r="269" spans="1:12" x14ac:dyDescent="0.25">
      <c r="A269" s="16">
        <v>6254</v>
      </c>
      <c r="B269" t="s">
        <v>61</v>
      </c>
      <c r="C269">
        <f t="shared" si="13"/>
        <v>0</v>
      </c>
      <c r="D269" s="14">
        <v>725.9</v>
      </c>
      <c r="E269" s="14">
        <v>730</v>
      </c>
      <c r="F269" s="14">
        <f t="shared" si="12"/>
        <v>3701737.6</v>
      </c>
      <c r="G269">
        <f t="shared" si="14"/>
        <v>1</v>
      </c>
      <c r="H269" s="8">
        <v>6064</v>
      </c>
      <c r="I269" s="15" t="s">
        <v>61</v>
      </c>
      <c r="J269" s="15" t="s">
        <v>84</v>
      </c>
      <c r="K269" s="20">
        <v>587388.16000000003</v>
      </c>
      <c r="L269" s="8">
        <v>2016</v>
      </c>
    </row>
    <row r="270" spans="1:12" x14ac:dyDescent="0.25">
      <c r="A270" s="16">
        <v>6257</v>
      </c>
      <c r="B270" t="s">
        <v>61</v>
      </c>
      <c r="C270">
        <f t="shared" si="13"/>
        <v>0</v>
      </c>
      <c r="D270" s="14">
        <v>3564</v>
      </c>
      <c r="E270" s="14">
        <v>3389</v>
      </c>
      <c r="F270" s="14">
        <f t="shared" si="12"/>
        <v>16230691</v>
      </c>
      <c r="G270">
        <f t="shared" si="14"/>
        <v>1</v>
      </c>
      <c r="H270" s="8">
        <v>6065</v>
      </c>
      <c r="I270" s="15" t="s">
        <v>61</v>
      </c>
      <c r="J270" s="15" t="s">
        <v>84</v>
      </c>
      <c r="K270" s="20">
        <v>9738811.0999999996</v>
      </c>
      <c r="L270" s="8">
        <v>2016</v>
      </c>
    </row>
    <row r="271" spans="1:12" x14ac:dyDescent="0.25">
      <c r="A271" s="16">
        <v>6264</v>
      </c>
      <c r="B271" t="s">
        <v>60</v>
      </c>
      <c r="C271">
        <f t="shared" si="13"/>
        <v>0</v>
      </c>
      <c r="D271" s="14">
        <v>1300</v>
      </c>
      <c r="E271" s="14">
        <v>1299</v>
      </c>
      <c r="F271" s="14">
        <f t="shared" si="12"/>
        <v>7789289.2999999998</v>
      </c>
      <c r="G271">
        <f t="shared" si="14"/>
        <v>1</v>
      </c>
      <c r="H271" s="8">
        <v>6068</v>
      </c>
      <c r="I271" s="15" t="s">
        <v>61</v>
      </c>
      <c r="J271" s="15" t="s">
        <v>84</v>
      </c>
      <c r="K271" s="20">
        <v>9840165.5999999996</v>
      </c>
      <c r="L271" s="8">
        <v>2016</v>
      </c>
    </row>
    <row r="272" spans="1:12" x14ac:dyDescent="0.25">
      <c r="A272" s="16">
        <v>6288</v>
      </c>
      <c r="B272" t="s">
        <v>62</v>
      </c>
      <c r="C272">
        <f t="shared" si="13"/>
        <v>1</v>
      </c>
      <c r="D272" s="14">
        <v>28</v>
      </c>
      <c r="E272" s="14">
        <v>25</v>
      </c>
      <c r="F272" s="14">
        <f t="shared" si="12"/>
        <v>121355.52</v>
      </c>
      <c r="G272">
        <f t="shared" si="14"/>
        <v>1</v>
      </c>
      <c r="H272" s="8">
        <v>6071</v>
      </c>
      <c r="I272" s="15" t="s">
        <v>60</v>
      </c>
      <c r="J272" s="15" t="s">
        <v>84</v>
      </c>
      <c r="K272" s="20">
        <v>6749236.5999999996</v>
      </c>
      <c r="L272" s="8">
        <v>2016</v>
      </c>
    </row>
    <row r="273" spans="1:12" x14ac:dyDescent="0.25">
      <c r="A273" s="16">
        <v>6469</v>
      </c>
      <c r="B273" t="s">
        <v>62</v>
      </c>
      <c r="C273">
        <f t="shared" si="13"/>
        <v>1</v>
      </c>
      <c r="D273" s="14">
        <v>869.8</v>
      </c>
      <c r="E273" s="14">
        <v>900</v>
      </c>
      <c r="F273" s="14">
        <f t="shared" si="12"/>
        <v>5909627.5999999996</v>
      </c>
      <c r="G273">
        <f t="shared" si="14"/>
        <v>1</v>
      </c>
      <c r="H273" s="8">
        <v>6071</v>
      </c>
      <c r="I273" s="15" t="s">
        <v>61</v>
      </c>
      <c r="J273" s="15" t="s">
        <v>84</v>
      </c>
      <c r="K273" s="20">
        <v>929608.66</v>
      </c>
      <c r="L273" s="8">
        <v>2016</v>
      </c>
    </row>
    <row r="274" spans="1:12" x14ac:dyDescent="0.25">
      <c r="A274" s="16">
        <v>6481</v>
      </c>
      <c r="B274" t="s">
        <v>60</v>
      </c>
      <c r="C274">
        <f t="shared" si="13"/>
        <v>0</v>
      </c>
      <c r="D274" s="14">
        <v>1640</v>
      </c>
      <c r="E274" s="14">
        <v>1800</v>
      </c>
      <c r="F274" s="14">
        <f t="shared" si="12"/>
        <v>8390971</v>
      </c>
      <c r="G274">
        <f t="shared" si="14"/>
        <v>1</v>
      </c>
      <c r="H274" s="8">
        <v>6073</v>
      </c>
      <c r="I274" s="15" t="s">
        <v>60</v>
      </c>
      <c r="J274" s="15" t="s">
        <v>84</v>
      </c>
      <c r="K274" s="20">
        <v>890981.38</v>
      </c>
      <c r="L274" s="8">
        <v>2016</v>
      </c>
    </row>
    <row r="275" spans="1:12" x14ac:dyDescent="0.25">
      <c r="A275" s="16">
        <v>6639</v>
      </c>
      <c r="B275" t="s">
        <v>60</v>
      </c>
      <c r="C275">
        <f t="shared" si="13"/>
        <v>0</v>
      </c>
      <c r="D275" s="14">
        <v>586</v>
      </c>
      <c r="E275" s="14">
        <v>454</v>
      </c>
      <c r="F275" s="14">
        <f t="shared" si="12"/>
        <v>2092403.3</v>
      </c>
      <c r="G275">
        <f t="shared" si="14"/>
        <v>1</v>
      </c>
      <c r="H275" s="8">
        <v>6073</v>
      </c>
      <c r="I275" s="15" t="s">
        <v>61</v>
      </c>
      <c r="J275" s="15" t="s">
        <v>84</v>
      </c>
      <c r="K275" s="20">
        <v>1167941.8</v>
      </c>
      <c r="L275" s="8">
        <v>2016</v>
      </c>
    </row>
    <row r="276" spans="1:12" x14ac:dyDescent="0.25">
      <c r="A276" s="16">
        <v>6641</v>
      </c>
      <c r="B276" t="s">
        <v>61</v>
      </c>
      <c r="C276">
        <f t="shared" si="13"/>
        <v>0</v>
      </c>
      <c r="D276" s="14">
        <v>1800</v>
      </c>
      <c r="E276" s="14">
        <v>1680.5</v>
      </c>
      <c r="F276" s="14">
        <f t="shared" si="12"/>
        <v>7694609.4000000004</v>
      </c>
      <c r="G276">
        <f t="shared" si="14"/>
        <v>1</v>
      </c>
      <c r="H276" s="8">
        <v>6076</v>
      </c>
      <c r="I276" s="15" t="s">
        <v>61</v>
      </c>
      <c r="J276" s="15" t="s">
        <v>84</v>
      </c>
      <c r="K276" s="20">
        <v>13342713</v>
      </c>
      <c r="L276" s="8">
        <v>2016</v>
      </c>
    </row>
    <row r="277" spans="1:12" x14ac:dyDescent="0.25">
      <c r="A277" s="16">
        <v>6648</v>
      </c>
      <c r="B277" t="s">
        <v>62</v>
      </c>
      <c r="C277">
        <f t="shared" si="13"/>
        <v>1</v>
      </c>
      <c r="D277" s="14">
        <v>590.6</v>
      </c>
      <c r="E277" s="14">
        <v>600</v>
      </c>
      <c r="F277" s="14">
        <f t="shared" si="12"/>
        <v>3945379.5</v>
      </c>
      <c r="G277">
        <f t="shared" si="14"/>
        <v>1</v>
      </c>
      <c r="H277" s="8">
        <v>6077</v>
      </c>
      <c r="I277" s="15" t="s">
        <v>61</v>
      </c>
      <c r="J277" s="15" t="s">
        <v>84</v>
      </c>
      <c r="K277" s="20">
        <v>7752827</v>
      </c>
      <c r="L277" s="8">
        <v>2016</v>
      </c>
    </row>
    <row r="278" spans="1:12" x14ac:dyDescent="0.25">
      <c r="A278" s="16">
        <v>6664</v>
      </c>
      <c r="B278" t="s">
        <v>61</v>
      </c>
      <c r="C278">
        <f t="shared" si="13"/>
        <v>0</v>
      </c>
      <c r="D278" s="14">
        <v>811.9</v>
      </c>
      <c r="E278" s="14">
        <v>746.2</v>
      </c>
      <c r="F278" s="14">
        <f t="shared" si="12"/>
        <v>3345779.1</v>
      </c>
      <c r="G278">
        <f t="shared" si="14"/>
        <v>1</v>
      </c>
      <c r="H278" s="8">
        <v>6082</v>
      </c>
      <c r="I278" s="15" t="s">
        <v>60</v>
      </c>
      <c r="J278" s="15" t="s">
        <v>84</v>
      </c>
      <c r="K278" s="20">
        <v>619855.04</v>
      </c>
      <c r="L278" s="8">
        <v>2016</v>
      </c>
    </row>
    <row r="279" spans="1:12" x14ac:dyDescent="0.25">
      <c r="A279" s="16">
        <v>6761</v>
      </c>
      <c r="B279" t="s">
        <v>61</v>
      </c>
      <c r="C279">
        <f t="shared" si="13"/>
        <v>0</v>
      </c>
      <c r="D279" s="14">
        <v>293.60000000000002</v>
      </c>
      <c r="E279" s="14">
        <v>280</v>
      </c>
      <c r="F279" s="14">
        <f t="shared" si="12"/>
        <v>2217699</v>
      </c>
      <c r="G279">
        <f t="shared" si="14"/>
        <v>1</v>
      </c>
      <c r="H279" s="8">
        <v>6082</v>
      </c>
      <c r="I279" s="15" t="s">
        <v>61</v>
      </c>
      <c r="J279" s="15" t="s">
        <v>84</v>
      </c>
      <c r="K279" s="20">
        <v>0</v>
      </c>
      <c r="L279" s="8">
        <v>2016</v>
      </c>
    </row>
    <row r="280" spans="1:12" x14ac:dyDescent="0.25">
      <c r="A280" s="16">
        <v>6768</v>
      </c>
      <c r="B280" t="s">
        <v>61</v>
      </c>
      <c r="C280">
        <f t="shared" si="13"/>
        <v>0</v>
      </c>
      <c r="D280" s="14">
        <v>261</v>
      </c>
      <c r="E280" s="14">
        <v>240</v>
      </c>
      <c r="F280" s="14">
        <f t="shared" si="12"/>
        <v>1533334.5</v>
      </c>
      <c r="G280">
        <f t="shared" si="14"/>
        <v>1</v>
      </c>
      <c r="H280" s="8">
        <v>6085</v>
      </c>
      <c r="I280" s="15" t="s">
        <v>60</v>
      </c>
      <c r="J280" s="15" t="s">
        <v>84</v>
      </c>
      <c r="K280" s="20">
        <v>3055933.1</v>
      </c>
      <c r="L280" s="8">
        <v>2016</v>
      </c>
    </row>
    <row r="281" spans="1:12" x14ac:dyDescent="0.25">
      <c r="A281" s="16">
        <v>6772</v>
      </c>
      <c r="B281" t="s">
        <v>61</v>
      </c>
      <c r="C281">
        <f t="shared" si="13"/>
        <v>0</v>
      </c>
      <c r="D281" s="14">
        <v>446</v>
      </c>
      <c r="E281" s="14">
        <v>440</v>
      </c>
      <c r="F281" s="14">
        <f t="shared" si="12"/>
        <v>2054996.8</v>
      </c>
      <c r="G281">
        <f t="shared" si="14"/>
        <v>1</v>
      </c>
      <c r="H281" s="8">
        <v>6085</v>
      </c>
      <c r="I281" s="15" t="s">
        <v>61</v>
      </c>
      <c r="J281" s="15" t="s">
        <v>84</v>
      </c>
      <c r="K281" s="20">
        <v>1343459</v>
      </c>
      <c r="L281" s="8">
        <v>2016</v>
      </c>
    </row>
    <row r="282" spans="1:12" x14ac:dyDescent="0.25">
      <c r="A282" s="16">
        <v>6823</v>
      </c>
      <c r="B282" t="s">
        <v>60</v>
      </c>
      <c r="C282">
        <f t="shared" si="13"/>
        <v>0</v>
      </c>
      <c r="D282" s="14">
        <v>509.4</v>
      </c>
      <c r="E282" s="14">
        <v>417</v>
      </c>
      <c r="F282" s="14">
        <f t="shared" si="12"/>
        <v>2609789</v>
      </c>
      <c r="G282">
        <f t="shared" si="14"/>
        <v>1</v>
      </c>
      <c r="H282" s="8">
        <v>6094</v>
      </c>
      <c r="I282" s="15" t="s">
        <v>60</v>
      </c>
      <c r="J282" s="15" t="s">
        <v>84</v>
      </c>
      <c r="K282" s="20">
        <v>11551355</v>
      </c>
      <c r="L282" s="8">
        <v>2016</v>
      </c>
    </row>
    <row r="283" spans="1:12" x14ac:dyDescent="0.25">
      <c r="A283" s="16">
        <v>7030</v>
      </c>
      <c r="B283" t="s">
        <v>62</v>
      </c>
      <c r="C283">
        <f t="shared" si="13"/>
        <v>1</v>
      </c>
      <c r="D283" s="14">
        <v>349.2</v>
      </c>
      <c r="E283" s="14">
        <v>305</v>
      </c>
      <c r="F283" s="14">
        <f t="shared" si="12"/>
        <v>2462187.9</v>
      </c>
      <c r="G283">
        <f t="shared" si="14"/>
        <v>1</v>
      </c>
      <c r="H283" s="8">
        <v>6094</v>
      </c>
      <c r="I283" s="15" t="s">
        <v>61</v>
      </c>
      <c r="J283" s="15" t="s">
        <v>84</v>
      </c>
      <c r="K283" s="20">
        <v>0</v>
      </c>
      <c r="L283" s="8">
        <v>2016</v>
      </c>
    </row>
    <row r="284" spans="1:12" x14ac:dyDescent="0.25">
      <c r="A284" s="16">
        <v>7097</v>
      </c>
      <c r="B284" t="s">
        <v>61</v>
      </c>
      <c r="C284">
        <f t="shared" si="13"/>
        <v>0</v>
      </c>
      <c r="D284" s="14">
        <v>1444</v>
      </c>
      <c r="E284" s="14">
        <v>1348</v>
      </c>
      <c r="F284" s="14">
        <f t="shared" si="12"/>
        <v>5431199.2999999998</v>
      </c>
      <c r="G284">
        <f t="shared" si="14"/>
        <v>1</v>
      </c>
      <c r="H284" s="8">
        <v>6095</v>
      </c>
      <c r="I284" s="15" t="s">
        <v>61</v>
      </c>
      <c r="J284" s="15" t="s">
        <v>84</v>
      </c>
      <c r="K284" s="20">
        <v>4059718.2</v>
      </c>
      <c r="L284" s="8">
        <v>2016</v>
      </c>
    </row>
    <row r="285" spans="1:12" x14ac:dyDescent="0.25">
      <c r="A285" s="16">
        <v>7210</v>
      </c>
      <c r="B285" t="s">
        <v>60</v>
      </c>
      <c r="C285">
        <f t="shared" si="13"/>
        <v>0</v>
      </c>
      <c r="D285" s="14">
        <v>417.3</v>
      </c>
      <c r="E285" s="14">
        <v>415</v>
      </c>
      <c r="F285" s="14">
        <f t="shared" si="12"/>
        <v>1950475.9</v>
      </c>
      <c r="G285">
        <f t="shared" si="14"/>
        <v>1</v>
      </c>
      <c r="H285" s="8">
        <v>6096</v>
      </c>
      <c r="I285" s="15" t="s">
        <v>61</v>
      </c>
      <c r="J285" s="15" t="s">
        <v>84</v>
      </c>
      <c r="K285" s="20">
        <v>9072625.5</v>
      </c>
      <c r="L285" s="8">
        <v>2016</v>
      </c>
    </row>
    <row r="286" spans="1:12" x14ac:dyDescent="0.25">
      <c r="A286" s="16">
        <v>7213</v>
      </c>
      <c r="B286" t="s">
        <v>60</v>
      </c>
      <c r="C286">
        <f t="shared" si="13"/>
        <v>0</v>
      </c>
      <c r="D286" s="14">
        <v>848</v>
      </c>
      <c r="E286" s="14">
        <v>877</v>
      </c>
      <c r="F286" s="14">
        <f t="shared" si="12"/>
        <v>5436986.5</v>
      </c>
      <c r="G286">
        <f t="shared" si="14"/>
        <v>1</v>
      </c>
      <c r="H286" s="8">
        <v>6101</v>
      </c>
      <c r="I286" s="15" t="s">
        <v>61</v>
      </c>
      <c r="J286" s="15" t="s">
        <v>84</v>
      </c>
      <c r="K286" s="20">
        <v>2054919.8</v>
      </c>
      <c r="L286" s="8">
        <v>2016</v>
      </c>
    </row>
    <row r="287" spans="1:12" x14ac:dyDescent="0.25">
      <c r="A287" s="16">
        <v>7504</v>
      </c>
      <c r="B287" t="s">
        <v>61</v>
      </c>
      <c r="C287">
        <f t="shared" si="13"/>
        <v>0</v>
      </c>
      <c r="D287" s="14">
        <v>90</v>
      </c>
      <c r="E287" s="14">
        <v>80</v>
      </c>
      <c r="F287" s="14">
        <f t="shared" si="12"/>
        <v>0</v>
      </c>
      <c r="G287">
        <f t="shared" si="14"/>
        <v>0</v>
      </c>
      <c r="H287" s="8">
        <v>6106</v>
      </c>
      <c r="I287" s="15" t="s">
        <v>61</v>
      </c>
      <c r="J287" s="15" t="s">
        <v>84</v>
      </c>
      <c r="K287" s="20">
        <v>1898202.1</v>
      </c>
      <c r="L287" s="8">
        <v>2016</v>
      </c>
    </row>
    <row r="288" spans="1:12" x14ac:dyDescent="0.25">
      <c r="A288" s="16">
        <v>7549</v>
      </c>
      <c r="B288" t="s">
        <v>60</v>
      </c>
      <c r="C288">
        <f t="shared" si="13"/>
        <v>0</v>
      </c>
      <c r="D288" s="14">
        <v>11</v>
      </c>
      <c r="E288" s="14">
        <v>7</v>
      </c>
      <c r="F288" s="14">
        <f t="shared" si="12"/>
        <v>0</v>
      </c>
      <c r="G288">
        <f t="shared" si="14"/>
        <v>0</v>
      </c>
      <c r="H288" s="8">
        <v>6113</v>
      </c>
      <c r="I288" s="15" t="s">
        <v>60</v>
      </c>
      <c r="J288" s="15" t="s">
        <v>84</v>
      </c>
      <c r="K288" s="20">
        <v>16646015</v>
      </c>
      <c r="L288" s="8">
        <v>2016</v>
      </c>
    </row>
    <row r="289" spans="1:12" x14ac:dyDescent="0.25">
      <c r="A289" s="16">
        <v>7790</v>
      </c>
      <c r="B289" t="s">
        <v>60</v>
      </c>
      <c r="C289">
        <f t="shared" si="13"/>
        <v>0</v>
      </c>
      <c r="D289" s="14">
        <v>499.5</v>
      </c>
      <c r="E289" s="14">
        <v>458</v>
      </c>
      <c r="F289" s="14">
        <f t="shared" si="12"/>
        <v>3058029.6</v>
      </c>
      <c r="G289">
        <f t="shared" si="14"/>
        <v>1</v>
      </c>
      <c r="H289" s="8">
        <v>6124</v>
      </c>
      <c r="I289" s="15" t="s">
        <v>60</v>
      </c>
      <c r="J289" s="15" t="s">
        <v>84</v>
      </c>
      <c r="K289" s="20">
        <v>0</v>
      </c>
      <c r="L289" s="8">
        <v>2016</v>
      </c>
    </row>
    <row r="290" spans="1:12" x14ac:dyDescent="0.25">
      <c r="A290" s="16">
        <v>7902</v>
      </c>
      <c r="B290" t="s">
        <v>62</v>
      </c>
      <c r="C290">
        <f t="shared" si="13"/>
        <v>1</v>
      </c>
      <c r="D290" s="14">
        <v>721</v>
      </c>
      <c r="E290" s="14">
        <v>721</v>
      </c>
      <c r="F290" s="14">
        <f t="shared" si="12"/>
        <v>5081155.7</v>
      </c>
      <c r="G290">
        <f t="shared" si="14"/>
        <v>1</v>
      </c>
      <c r="H290" s="8">
        <v>6124</v>
      </c>
      <c r="I290" s="15" t="s">
        <v>61</v>
      </c>
      <c r="J290" s="15" t="s">
        <v>84</v>
      </c>
      <c r="K290" s="20">
        <v>20541.524000000001</v>
      </c>
      <c r="L290" s="8">
        <v>2016</v>
      </c>
    </row>
    <row r="291" spans="1:12" x14ac:dyDescent="0.25">
      <c r="A291" s="16">
        <v>8023</v>
      </c>
      <c r="B291" t="s">
        <v>61</v>
      </c>
      <c r="C291">
        <f t="shared" si="13"/>
        <v>0</v>
      </c>
      <c r="D291" s="14">
        <v>1112</v>
      </c>
      <c r="E291" s="14">
        <v>1114.9000000000001</v>
      </c>
      <c r="F291" s="14">
        <f t="shared" si="12"/>
        <v>4967537.5999999996</v>
      </c>
      <c r="G291">
        <f t="shared" si="14"/>
        <v>1</v>
      </c>
      <c r="H291" s="8">
        <v>6136</v>
      </c>
      <c r="I291" s="15" t="s">
        <v>61</v>
      </c>
      <c r="J291" s="15" t="s">
        <v>84</v>
      </c>
      <c r="K291" s="20">
        <v>1655042.7</v>
      </c>
      <c r="L291" s="8">
        <v>2016</v>
      </c>
    </row>
    <row r="292" spans="1:12" x14ac:dyDescent="0.25">
      <c r="A292" s="16">
        <v>8042</v>
      </c>
      <c r="B292" t="s">
        <v>60</v>
      </c>
      <c r="C292">
        <f t="shared" si="13"/>
        <v>0</v>
      </c>
      <c r="D292" s="14">
        <v>2491.1999999999998</v>
      </c>
      <c r="E292" s="14">
        <v>2220</v>
      </c>
      <c r="F292" s="14">
        <f t="shared" si="12"/>
        <v>10692464</v>
      </c>
      <c r="G292">
        <f t="shared" si="14"/>
        <v>1</v>
      </c>
      <c r="H292" s="8">
        <v>6137</v>
      </c>
      <c r="I292" s="15" t="s">
        <v>60</v>
      </c>
      <c r="J292" s="15" t="s">
        <v>84</v>
      </c>
      <c r="K292" s="20">
        <v>2090335.9</v>
      </c>
      <c r="L292" s="8">
        <v>2016</v>
      </c>
    </row>
    <row r="293" spans="1:12" x14ac:dyDescent="0.25">
      <c r="A293" s="16">
        <v>8066</v>
      </c>
      <c r="B293" t="s">
        <v>61</v>
      </c>
      <c r="C293">
        <f t="shared" si="13"/>
        <v>0</v>
      </c>
      <c r="D293" s="14">
        <v>2441.8999999999996</v>
      </c>
      <c r="E293" s="14">
        <v>2111</v>
      </c>
      <c r="F293" s="14">
        <f t="shared" si="12"/>
        <v>11675692</v>
      </c>
      <c r="G293">
        <f t="shared" si="14"/>
        <v>1</v>
      </c>
      <c r="H293" s="8">
        <v>6138</v>
      </c>
      <c r="I293" s="15" t="s">
        <v>61</v>
      </c>
      <c r="J293" s="15" t="s">
        <v>84</v>
      </c>
      <c r="K293" s="20">
        <v>2035318.6</v>
      </c>
      <c r="L293" s="8">
        <v>2016</v>
      </c>
    </row>
    <row r="294" spans="1:12" x14ac:dyDescent="0.25">
      <c r="A294" s="16">
        <v>8069</v>
      </c>
      <c r="B294" t="s">
        <v>60</v>
      </c>
      <c r="C294">
        <f t="shared" si="13"/>
        <v>0</v>
      </c>
      <c r="D294" s="14">
        <v>1037.3</v>
      </c>
      <c r="E294" s="14">
        <v>909</v>
      </c>
      <c r="F294" s="14">
        <f t="shared" si="12"/>
        <v>5501847.2999999998</v>
      </c>
      <c r="G294">
        <f t="shared" si="14"/>
        <v>1</v>
      </c>
      <c r="H294" s="8">
        <v>6139</v>
      </c>
      <c r="I294" s="15" t="s">
        <v>61</v>
      </c>
      <c r="J294" s="15" t="s">
        <v>84</v>
      </c>
      <c r="K294" s="20">
        <v>4474821.3</v>
      </c>
      <c r="L294" s="8">
        <v>2016</v>
      </c>
    </row>
    <row r="295" spans="1:12" x14ac:dyDescent="0.25">
      <c r="A295" s="16">
        <v>8102</v>
      </c>
      <c r="B295" t="s">
        <v>60</v>
      </c>
      <c r="C295">
        <f t="shared" si="13"/>
        <v>0</v>
      </c>
      <c r="D295" s="14">
        <v>2600</v>
      </c>
      <c r="E295" s="14">
        <v>2598</v>
      </c>
      <c r="F295" s="14">
        <f t="shared" si="12"/>
        <v>13923688</v>
      </c>
      <c r="G295">
        <f t="shared" si="14"/>
        <v>1</v>
      </c>
      <c r="H295" s="8">
        <v>6146</v>
      </c>
      <c r="I295" s="15" t="s">
        <v>62</v>
      </c>
      <c r="J295" s="15" t="s">
        <v>84</v>
      </c>
      <c r="K295" s="20">
        <v>7595946.7999999998</v>
      </c>
      <c r="L295" s="8">
        <v>2016</v>
      </c>
    </row>
    <row r="296" spans="1:12" x14ac:dyDescent="0.25">
      <c r="A296" s="16">
        <v>8219</v>
      </c>
      <c r="B296" t="s">
        <v>61</v>
      </c>
      <c r="C296">
        <f t="shared" si="13"/>
        <v>0</v>
      </c>
      <c r="D296" s="14">
        <v>207</v>
      </c>
      <c r="E296" s="14">
        <v>208</v>
      </c>
      <c r="F296" s="14">
        <f t="shared" si="12"/>
        <v>1202505.3</v>
      </c>
      <c r="G296">
        <f t="shared" si="14"/>
        <v>1</v>
      </c>
      <c r="H296" s="8">
        <v>6146</v>
      </c>
      <c r="I296" s="15" t="s">
        <v>61</v>
      </c>
      <c r="J296" s="15" t="s">
        <v>84</v>
      </c>
      <c r="K296" s="20">
        <v>3638051.4</v>
      </c>
      <c r="L296" s="8">
        <v>2016</v>
      </c>
    </row>
    <row r="297" spans="1:12" x14ac:dyDescent="0.25">
      <c r="A297" s="16">
        <v>8222</v>
      </c>
      <c r="B297" t="s">
        <v>62</v>
      </c>
      <c r="C297">
        <f t="shared" si="13"/>
        <v>1</v>
      </c>
      <c r="D297" s="14">
        <v>450</v>
      </c>
      <c r="E297" s="14">
        <v>427</v>
      </c>
      <c r="F297" s="14">
        <f t="shared" si="12"/>
        <v>2437956.4</v>
      </c>
      <c r="G297">
        <f t="shared" si="14"/>
        <v>1</v>
      </c>
      <c r="H297" s="8">
        <v>6147</v>
      </c>
      <c r="I297" s="15" t="s">
        <v>62</v>
      </c>
      <c r="J297" s="15" t="s">
        <v>84</v>
      </c>
      <c r="K297" s="20">
        <v>325292.89</v>
      </c>
      <c r="L297" s="8">
        <v>2016</v>
      </c>
    </row>
    <row r="298" spans="1:12" x14ac:dyDescent="0.25">
      <c r="A298" s="16">
        <v>8223</v>
      </c>
      <c r="B298" t="s">
        <v>61</v>
      </c>
      <c r="C298">
        <f t="shared" si="13"/>
        <v>0</v>
      </c>
      <c r="D298" s="14">
        <v>1765.8</v>
      </c>
      <c r="E298" s="14">
        <v>1625</v>
      </c>
      <c r="F298" s="14">
        <f t="shared" si="12"/>
        <v>9116826.8000000007</v>
      </c>
      <c r="G298">
        <f t="shared" si="14"/>
        <v>1</v>
      </c>
      <c r="H298" s="8">
        <v>6147</v>
      </c>
      <c r="I298" s="15" t="s">
        <v>61</v>
      </c>
      <c r="J298" s="15" t="s">
        <v>84</v>
      </c>
      <c r="K298" s="20">
        <v>7189635</v>
      </c>
      <c r="L298" s="8">
        <v>2016</v>
      </c>
    </row>
    <row r="299" spans="1:12" x14ac:dyDescent="0.25">
      <c r="A299" s="16">
        <v>8224</v>
      </c>
      <c r="B299" t="s">
        <v>61</v>
      </c>
      <c r="C299">
        <f t="shared" si="13"/>
        <v>0</v>
      </c>
      <c r="D299" s="14">
        <v>567</v>
      </c>
      <c r="E299" s="14">
        <v>522</v>
      </c>
      <c r="F299" s="14">
        <f t="shared" si="12"/>
        <v>962554.22</v>
      </c>
      <c r="G299">
        <f t="shared" si="14"/>
        <v>1</v>
      </c>
      <c r="H299" s="8">
        <v>6155</v>
      </c>
      <c r="I299" s="15" t="s">
        <v>61</v>
      </c>
      <c r="J299" s="15" t="s">
        <v>84</v>
      </c>
      <c r="K299" s="20">
        <v>6397130.7000000002</v>
      </c>
      <c r="L299" s="8">
        <v>2016</v>
      </c>
    </row>
    <row r="300" spans="1:12" x14ac:dyDescent="0.25">
      <c r="A300" s="16">
        <v>8226</v>
      </c>
      <c r="B300" t="s">
        <v>60</v>
      </c>
      <c r="C300">
        <f t="shared" si="13"/>
        <v>0</v>
      </c>
      <c r="D300" s="14">
        <v>637</v>
      </c>
      <c r="E300" s="14">
        <v>563</v>
      </c>
      <c r="F300" s="14">
        <f t="shared" si="12"/>
        <v>1935367.8</v>
      </c>
      <c r="G300">
        <f t="shared" si="14"/>
        <v>1</v>
      </c>
      <c r="H300" s="8">
        <v>6165</v>
      </c>
      <c r="I300" s="15" t="s">
        <v>60</v>
      </c>
      <c r="J300" s="15" t="s">
        <v>84</v>
      </c>
      <c r="K300" s="20">
        <v>8151925.2000000002</v>
      </c>
      <c r="L300" s="8">
        <v>2016</v>
      </c>
    </row>
    <row r="301" spans="1:12" x14ac:dyDescent="0.25">
      <c r="A301" s="16">
        <v>10071</v>
      </c>
      <c r="B301" t="s">
        <v>60</v>
      </c>
      <c r="C301">
        <f t="shared" si="13"/>
        <v>0</v>
      </c>
      <c r="D301" s="14">
        <v>114.8</v>
      </c>
      <c r="E301" s="14">
        <v>115</v>
      </c>
      <c r="F301" s="14">
        <f t="shared" si="12"/>
        <v>0</v>
      </c>
      <c r="G301">
        <f t="shared" si="14"/>
        <v>0</v>
      </c>
      <c r="H301" s="8">
        <v>6166</v>
      </c>
      <c r="I301" s="15" t="s">
        <v>60</v>
      </c>
      <c r="J301" s="15" t="s">
        <v>84</v>
      </c>
      <c r="K301" s="20">
        <v>1472216.1</v>
      </c>
      <c r="L301" s="8">
        <v>2016</v>
      </c>
    </row>
    <row r="302" spans="1:12" x14ac:dyDescent="0.25">
      <c r="A302" s="16">
        <v>10075</v>
      </c>
      <c r="B302" t="s">
        <v>61</v>
      </c>
      <c r="C302">
        <f t="shared" si="13"/>
        <v>0</v>
      </c>
      <c r="D302" s="14">
        <v>168</v>
      </c>
      <c r="E302" s="14">
        <v>154.9</v>
      </c>
      <c r="F302" s="14">
        <f t="shared" si="12"/>
        <v>512168.54</v>
      </c>
      <c r="G302">
        <f t="shared" si="14"/>
        <v>1</v>
      </c>
      <c r="H302" s="8">
        <v>6166</v>
      </c>
      <c r="I302" s="15" t="s">
        <v>61</v>
      </c>
      <c r="J302" s="15" t="s">
        <v>84</v>
      </c>
      <c r="K302" s="20">
        <v>10061030</v>
      </c>
      <c r="L302" s="8">
        <v>2016</v>
      </c>
    </row>
    <row r="303" spans="1:12" x14ac:dyDescent="0.25">
      <c r="A303" s="16">
        <v>10143</v>
      </c>
      <c r="B303" t="s">
        <v>63</v>
      </c>
      <c r="C303">
        <f t="shared" si="13"/>
        <v>0</v>
      </c>
      <c r="D303" s="14">
        <v>118</v>
      </c>
      <c r="E303" s="14">
        <v>110</v>
      </c>
      <c r="F303" s="14">
        <f t="shared" si="12"/>
        <v>0</v>
      </c>
      <c r="G303">
        <f t="shared" si="14"/>
        <v>0</v>
      </c>
      <c r="H303" s="8">
        <v>6170</v>
      </c>
      <c r="I303" s="15" t="s">
        <v>61</v>
      </c>
      <c r="J303" s="15" t="s">
        <v>84</v>
      </c>
      <c r="K303" s="20">
        <v>6068014.5999999996</v>
      </c>
      <c r="L303" s="8">
        <v>2016</v>
      </c>
    </row>
    <row r="304" spans="1:12" x14ac:dyDescent="0.25">
      <c r="A304" s="16">
        <v>10151</v>
      </c>
      <c r="B304" t="s">
        <v>63</v>
      </c>
      <c r="C304">
        <f t="shared" si="13"/>
        <v>0</v>
      </c>
      <c r="D304" s="14">
        <v>95.7</v>
      </c>
      <c r="E304" s="14">
        <v>80</v>
      </c>
      <c r="F304" s="14">
        <f t="shared" si="12"/>
        <v>0</v>
      </c>
      <c r="G304">
        <f t="shared" si="14"/>
        <v>0</v>
      </c>
      <c r="H304" s="8">
        <v>6177</v>
      </c>
      <c r="I304" s="15" t="s">
        <v>61</v>
      </c>
      <c r="J304" s="15" t="s">
        <v>84</v>
      </c>
      <c r="K304" s="20">
        <v>4917135.3</v>
      </c>
      <c r="L304" s="8">
        <v>2016</v>
      </c>
    </row>
    <row r="305" spans="1:12" x14ac:dyDescent="0.25">
      <c r="A305" s="16">
        <v>10784</v>
      </c>
      <c r="B305" t="s">
        <v>63</v>
      </c>
      <c r="C305">
        <f t="shared" si="13"/>
        <v>0</v>
      </c>
      <c r="D305" s="14">
        <v>46.1</v>
      </c>
      <c r="E305" s="14">
        <v>35</v>
      </c>
      <c r="F305" s="14">
        <f t="shared" si="12"/>
        <v>0</v>
      </c>
      <c r="G305">
        <f t="shared" si="14"/>
        <v>0</v>
      </c>
      <c r="H305" s="8">
        <v>6178</v>
      </c>
      <c r="I305" s="15" t="s">
        <v>61</v>
      </c>
      <c r="J305" s="15" t="s">
        <v>84</v>
      </c>
      <c r="K305" s="20">
        <v>3119742.5</v>
      </c>
      <c r="L305" s="8">
        <v>2016</v>
      </c>
    </row>
    <row r="306" spans="1:12" x14ac:dyDescent="0.25">
      <c r="A306" s="16">
        <v>50611</v>
      </c>
      <c r="B306" t="s">
        <v>63</v>
      </c>
      <c r="C306">
        <f t="shared" si="13"/>
        <v>0</v>
      </c>
      <c r="D306" s="14">
        <v>36</v>
      </c>
      <c r="E306" s="14">
        <v>30</v>
      </c>
      <c r="F306" s="14">
        <f t="shared" si="12"/>
        <v>0</v>
      </c>
      <c r="G306">
        <f t="shared" si="14"/>
        <v>0</v>
      </c>
      <c r="H306" s="8">
        <v>6179</v>
      </c>
      <c r="I306" s="15" t="s">
        <v>61</v>
      </c>
      <c r="J306" s="15" t="s">
        <v>84</v>
      </c>
      <c r="K306" s="20">
        <v>10132029</v>
      </c>
      <c r="L306" s="8">
        <v>2016</v>
      </c>
    </row>
    <row r="307" spans="1:12" x14ac:dyDescent="0.25">
      <c r="A307" s="16">
        <v>50776</v>
      </c>
      <c r="B307" t="s">
        <v>63</v>
      </c>
      <c r="C307">
        <f t="shared" si="13"/>
        <v>0</v>
      </c>
      <c r="D307" s="14">
        <v>94</v>
      </c>
      <c r="E307" s="14">
        <v>83</v>
      </c>
      <c r="F307" s="14">
        <f t="shared" si="12"/>
        <v>0</v>
      </c>
      <c r="G307">
        <f t="shared" si="14"/>
        <v>0</v>
      </c>
      <c r="H307" s="8">
        <v>6180</v>
      </c>
      <c r="I307" s="15" t="s">
        <v>62</v>
      </c>
      <c r="J307" s="15" t="s">
        <v>84</v>
      </c>
      <c r="K307" s="20">
        <v>12127973</v>
      </c>
      <c r="L307" s="8">
        <v>2016</v>
      </c>
    </row>
    <row r="308" spans="1:12" x14ac:dyDescent="0.25">
      <c r="A308" s="16">
        <v>50951</v>
      </c>
      <c r="B308" t="s">
        <v>63</v>
      </c>
      <c r="C308">
        <f t="shared" si="13"/>
        <v>0</v>
      </c>
      <c r="D308" s="14">
        <v>58.1</v>
      </c>
      <c r="E308" s="14">
        <v>51</v>
      </c>
      <c r="F308" s="14">
        <f t="shared" si="12"/>
        <v>0</v>
      </c>
      <c r="G308">
        <f t="shared" si="14"/>
        <v>0</v>
      </c>
      <c r="H308" s="8">
        <v>6181</v>
      </c>
      <c r="I308" s="15" t="s">
        <v>61</v>
      </c>
      <c r="J308" s="15" t="s">
        <v>84</v>
      </c>
      <c r="K308" s="20">
        <v>2423893.7999999998</v>
      </c>
      <c r="L308" s="8">
        <v>2016</v>
      </c>
    </row>
    <row r="309" spans="1:12" x14ac:dyDescent="0.25">
      <c r="A309" s="16">
        <v>50974</v>
      </c>
      <c r="B309" t="s">
        <v>63</v>
      </c>
      <c r="C309">
        <f t="shared" si="13"/>
        <v>0</v>
      </c>
      <c r="D309" s="14">
        <v>94.7</v>
      </c>
      <c r="E309" s="14">
        <v>83.5</v>
      </c>
      <c r="F309" s="14">
        <f t="shared" si="12"/>
        <v>0</v>
      </c>
      <c r="G309">
        <f t="shared" si="14"/>
        <v>0</v>
      </c>
      <c r="H309" s="8">
        <v>6183</v>
      </c>
      <c r="I309" s="15" t="s">
        <v>62</v>
      </c>
      <c r="J309" s="15" t="s">
        <v>84</v>
      </c>
      <c r="K309" s="20">
        <v>2349214.4</v>
      </c>
      <c r="L309" s="8">
        <v>2016</v>
      </c>
    </row>
    <row r="310" spans="1:12" x14ac:dyDescent="0.25">
      <c r="A310" s="16">
        <v>52007</v>
      </c>
      <c r="B310" t="s">
        <v>60</v>
      </c>
      <c r="C310">
        <f t="shared" si="13"/>
        <v>0</v>
      </c>
      <c r="D310" s="14">
        <v>139.80000000000001</v>
      </c>
      <c r="E310" s="14">
        <v>138</v>
      </c>
      <c r="F310" s="14">
        <f t="shared" si="12"/>
        <v>296566.15999999997</v>
      </c>
      <c r="G310">
        <f t="shared" si="14"/>
        <v>1</v>
      </c>
      <c r="H310" s="8">
        <v>6190</v>
      </c>
      <c r="I310" s="15" t="s">
        <v>60</v>
      </c>
      <c r="J310" s="15" t="s">
        <v>84</v>
      </c>
      <c r="K310" s="20">
        <v>606314.35</v>
      </c>
      <c r="L310" s="8">
        <v>2016</v>
      </c>
    </row>
    <row r="311" spans="1:12" x14ac:dyDescent="0.25">
      <c r="A311" s="16">
        <v>52071</v>
      </c>
      <c r="B311" t="s">
        <v>62</v>
      </c>
      <c r="C311">
        <f t="shared" si="13"/>
        <v>1</v>
      </c>
      <c r="D311" s="14">
        <v>661.5</v>
      </c>
      <c r="E311" s="14">
        <v>600</v>
      </c>
      <c r="F311" s="14">
        <f t="shared" si="12"/>
        <v>4360518</v>
      </c>
      <c r="G311">
        <f t="shared" si="14"/>
        <v>1</v>
      </c>
      <c r="H311" s="8">
        <v>6190</v>
      </c>
      <c r="I311" s="15" t="s">
        <v>62</v>
      </c>
      <c r="J311" s="15" t="s">
        <v>84</v>
      </c>
      <c r="K311" s="20">
        <v>0</v>
      </c>
      <c r="L311" s="8">
        <v>2016</v>
      </c>
    </row>
    <row r="312" spans="1:12" x14ac:dyDescent="0.25">
      <c r="A312" s="16">
        <v>54304</v>
      </c>
      <c r="B312" t="s">
        <v>60</v>
      </c>
      <c r="C312">
        <f t="shared" si="13"/>
        <v>0</v>
      </c>
      <c r="D312" s="14">
        <v>258.3</v>
      </c>
      <c r="E312" s="14">
        <v>239.8</v>
      </c>
      <c r="F312" s="14">
        <f t="shared" si="12"/>
        <v>435896.93</v>
      </c>
      <c r="G312">
        <f t="shared" si="14"/>
        <v>1</v>
      </c>
      <c r="H312" s="8">
        <v>6190</v>
      </c>
      <c r="I312" s="15" t="s">
        <v>61</v>
      </c>
      <c r="J312" s="15" t="s">
        <v>84</v>
      </c>
      <c r="K312" s="20">
        <v>1885677.7</v>
      </c>
      <c r="L312" s="8">
        <v>2016</v>
      </c>
    </row>
    <row r="313" spans="1:12" x14ac:dyDescent="0.25">
      <c r="A313" s="16">
        <v>55076</v>
      </c>
      <c r="B313" t="s">
        <v>62</v>
      </c>
      <c r="C313">
        <f t="shared" si="13"/>
        <v>1</v>
      </c>
      <c r="D313" s="14">
        <v>513.70000000000005</v>
      </c>
      <c r="E313" s="14">
        <v>440</v>
      </c>
      <c r="F313" s="14">
        <f t="shared" si="12"/>
        <v>2895110.6</v>
      </c>
      <c r="G313">
        <f t="shared" si="14"/>
        <v>1</v>
      </c>
      <c r="H313" s="8">
        <v>6193</v>
      </c>
      <c r="I313" s="15" t="s">
        <v>61</v>
      </c>
      <c r="J313" s="15" t="s">
        <v>84</v>
      </c>
      <c r="K313" s="20">
        <v>4994395.4000000004</v>
      </c>
      <c r="L313" s="8">
        <v>2016</v>
      </c>
    </row>
    <row r="314" spans="1:12" x14ac:dyDescent="0.25">
      <c r="A314" s="16">
        <v>55479</v>
      </c>
      <c r="B314" t="s">
        <v>61</v>
      </c>
      <c r="C314">
        <f t="shared" si="13"/>
        <v>0</v>
      </c>
      <c r="D314" s="14">
        <v>90</v>
      </c>
      <c r="E314" s="14">
        <v>85</v>
      </c>
      <c r="F314" s="14">
        <f t="shared" si="12"/>
        <v>0</v>
      </c>
      <c r="G314">
        <f t="shared" si="14"/>
        <v>0</v>
      </c>
      <c r="H314" s="8">
        <v>6194</v>
      </c>
      <c r="I314" s="15" t="s">
        <v>61</v>
      </c>
      <c r="J314" s="15" t="s">
        <v>84</v>
      </c>
      <c r="K314" s="20">
        <v>5673947.5</v>
      </c>
      <c r="L314" s="8">
        <v>2016</v>
      </c>
    </row>
    <row r="315" spans="1:12" x14ac:dyDescent="0.25">
      <c r="A315" s="16">
        <v>55749</v>
      </c>
      <c r="B315" t="s">
        <v>61</v>
      </c>
      <c r="C315">
        <f t="shared" si="13"/>
        <v>0</v>
      </c>
      <c r="D315" s="14">
        <v>115.7</v>
      </c>
      <c r="E315" s="14">
        <v>107</v>
      </c>
      <c r="F315" s="14">
        <f t="shared" si="12"/>
        <v>0</v>
      </c>
      <c r="G315">
        <f t="shared" si="14"/>
        <v>0</v>
      </c>
      <c r="H315" s="8">
        <v>6195</v>
      </c>
      <c r="I315" s="15" t="s">
        <v>60</v>
      </c>
      <c r="J315" s="15" t="s">
        <v>84</v>
      </c>
      <c r="K315" s="20">
        <v>0</v>
      </c>
      <c r="L315" s="8">
        <v>2016</v>
      </c>
    </row>
    <row r="316" spans="1:12" x14ac:dyDescent="0.25">
      <c r="A316" s="16">
        <v>55856</v>
      </c>
      <c r="B316" t="s">
        <v>60</v>
      </c>
      <c r="C316">
        <f t="shared" si="13"/>
        <v>0</v>
      </c>
      <c r="D316" s="14">
        <v>1766</v>
      </c>
      <c r="E316" s="14">
        <v>1628</v>
      </c>
      <c r="F316" s="14">
        <f t="shared" si="12"/>
        <v>10587579</v>
      </c>
      <c r="G316">
        <f t="shared" si="14"/>
        <v>1</v>
      </c>
      <c r="H316" s="8">
        <v>6195</v>
      </c>
      <c r="I316" s="15" t="s">
        <v>61</v>
      </c>
      <c r="J316" s="15" t="s">
        <v>84</v>
      </c>
      <c r="K316" s="20">
        <v>2001198.6</v>
      </c>
      <c r="L316" s="8">
        <v>2016</v>
      </c>
    </row>
    <row r="317" spans="1:12" x14ac:dyDescent="0.25">
      <c r="A317" s="16">
        <v>56068</v>
      </c>
      <c r="B317" t="s">
        <v>61</v>
      </c>
      <c r="C317">
        <f t="shared" si="13"/>
        <v>0</v>
      </c>
      <c r="D317" s="14">
        <v>1402.6</v>
      </c>
      <c r="E317" s="14">
        <v>1268</v>
      </c>
      <c r="F317" s="14">
        <f t="shared" si="12"/>
        <v>7812486.2999999998</v>
      </c>
      <c r="G317">
        <f t="shared" si="14"/>
        <v>1</v>
      </c>
      <c r="H317" s="8">
        <v>6204</v>
      </c>
      <c r="I317" s="15" t="s">
        <v>61</v>
      </c>
      <c r="J317" s="15" t="s">
        <v>84</v>
      </c>
      <c r="K317" s="20">
        <v>10261386</v>
      </c>
      <c r="L317" s="8">
        <v>2016</v>
      </c>
    </row>
    <row r="318" spans="1:12" x14ac:dyDescent="0.25">
      <c r="A318" s="16">
        <v>56224</v>
      </c>
      <c r="B318" t="s">
        <v>61</v>
      </c>
      <c r="C318">
        <f t="shared" si="13"/>
        <v>0</v>
      </c>
      <c r="D318" s="14">
        <v>242</v>
      </c>
      <c r="E318" s="14">
        <v>218.4</v>
      </c>
      <c r="F318" s="14">
        <f t="shared" si="12"/>
        <v>887759.75</v>
      </c>
      <c r="G318">
        <f t="shared" si="14"/>
        <v>1</v>
      </c>
      <c r="H318" s="8">
        <v>6213</v>
      </c>
      <c r="I318" s="15" t="s">
        <v>60</v>
      </c>
      <c r="J318" s="15" t="s">
        <v>84</v>
      </c>
      <c r="K318" s="20">
        <v>6069341.2999999998</v>
      </c>
      <c r="L318" s="8">
        <v>2016</v>
      </c>
    </row>
    <row r="319" spans="1:12" x14ac:dyDescent="0.25">
      <c r="A319" s="16">
        <v>56319</v>
      </c>
      <c r="B319" t="s">
        <v>61</v>
      </c>
      <c r="C319">
        <f t="shared" si="13"/>
        <v>0</v>
      </c>
      <c r="D319" s="14">
        <v>95</v>
      </c>
      <c r="E319" s="14">
        <v>90</v>
      </c>
      <c r="F319" s="14">
        <f t="shared" si="12"/>
        <v>732855.24</v>
      </c>
      <c r="G319">
        <f t="shared" si="14"/>
        <v>1</v>
      </c>
      <c r="H319" s="8">
        <v>6248</v>
      </c>
      <c r="I319" s="15" t="s">
        <v>61</v>
      </c>
      <c r="J319" s="15" t="s">
        <v>84</v>
      </c>
      <c r="K319" s="20">
        <v>2696389.3</v>
      </c>
      <c r="L319" s="8">
        <v>2016</v>
      </c>
    </row>
    <row r="320" spans="1:12" x14ac:dyDescent="0.25">
      <c r="A320" s="16">
        <v>56456</v>
      </c>
      <c r="B320" t="s">
        <v>61</v>
      </c>
      <c r="C320">
        <f t="shared" si="13"/>
        <v>0</v>
      </c>
      <c r="D320" s="14">
        <v>720</v>
      </c>
      <c r="E320" s="14">
        <v>670</v>
      </c>
      <c r="F320" s="14">
        <f t="shared" si="12"/>
        <v>4596001.5999999996</v>
      </c>
      <c r="G320">
        <f t="shared" si="14"/>
        <v>1</v>
      </c>
      <c r="H320" s="8">
        <v>6249</v>
      </c>
      <c r="I320" s="15" t="s">
        <v>60</v>
      </c>
      <c r="J320" s="15" t="s">
        <v>84</v>
      </c>
      <c r="K320" s="20">
        <v>2186920.7999999998</v>
      </c>
      <c r="L320" s="8">
        <v>2016</v>
      </c>
    </row>
    <row r="321" spans="1:12" x14ac:dyDescent="0.25">
      <c r="A321" s="16">
        <v>56564</v>
      </c>
      <c r="B321" t="s">
        <v>61</v>
      </c>
      <c r="C321">
        <f t="shared" si="13"/>
        <v>0</v>
      </c>
      <c r="D321" s="14">
        <v>609</v>
      </c>
      <c r="E321" s="14">
        <v>609</v>
      </c>
      <c r="F321" s="14">
        <f t="shared" si="12"/>
        <v>3739512.6</v>
      </c>
      <c r="G321">
        <f t="shared" si="14"/>
        <v>1</v>
      </c>
      <c r="H321" s="8">
        <v>6250</v>
      </c>
      <c r="I321" s="15" t="s">
        <v>60</v>
      </c>
      <c r="J321" s="15" t="s">
        <v>84</v>
      </c>
      <c r="K321" s="20">
        <v>1984691</v>
      </c>
      <c r="L321" s="8">
        <v>2016</v>
      </c>
    </row>
    <row r="322" spans="1:12" x14ac:dyDescent="0.25">
      <c r="A322" s="16">
        <v>56596</v>
      </c>
      <c r="B322" t="s">
        <v>61</v>
      </c>
      <c r="C322">
        <f t="shared" si="13"/>
        <v>0</v>
      </c>
      <c r="D322" s="14">
        <v>116</v>
      </c>
      <c r="E322" s="14">
        <v>100</v>
      </c>
      <c r="F322" s="14">
        <f t="shared" si="12"/>
        <v>0</v>
      </c>
      <c r="G322">
        <f t="shared" si="14"/>
        <v>0</v>
      </c>
      <c r="H322" s="8">
        <v>6254</v>
      </c>
      <c r="I322" s="15" t="s">
        <v>61</v>
      </c>
      <c r="J322" s="15" t="s">
        <v>84</v>
      </c>
      <c r="K322" s="20">
        <v>3701737.6</v>
      </c>
      <c r="L322" s="8">
        <v>2016</v>
      </c>
    </row>
    <row r="323" spans="1:12" x14ac:dyDescent="0.25">
      <c r="A323" s="16">
        <v>56609</v>
      </c>
      <c r="B323" t="s">
        <v>61</v>
      </c>
      <c r="C323">
        <f t="shared" si="13"/>
        <v>0</v>
      </c>
      <c r="D323" s="14">
        <v>483.7</v>
      </c>
      <c r="E323" s="14">
        <v>380</v>
      </c>
      <c r="F323" s="14">
        <f t="shared" si="12"/>
        <v>2827085.9</v>
      </c>
      <c r="G323">
        <f t="shared" si="14"/>
        <v>1</v>
      </c>
      <c r="H323" s="8">
        <v>6257</v>
      </c>
      <c r="I323" s="15" t="s">
        <v>61</v>
      </c>
      <c r="J323" s="15" t="s">
        <v>84</v>
      </c>
      <c r="K323" s="20">
        <v>16230691</v>
      </c>
      <c r="L323" s="8">
        <v>2016</v>
      </c>
    </row>
    <row r="324" spans="1:12" x14ac:dyDescent="0.25">
      <c r="A324" s="16">
        <v>56611</v>
      </c>
      <c r="B324" t="s">
        <v>61</v>
      </c>
      <c r="C324">
        <f t="shared" ref="C324:C326" si="15">IF(B324="LIG",1,0)</f>
        <v>0</v>
      </c>
      <c r="D324" s="14">
        <v>1008</v>
      </c>
      <c r="E324" s="14">
        <v>936.5</v>
      </c>
      <c r="F324" s="14">
        <f t="shared" si="12"/>
        <v>4164199</v>
      </c>
      <c r="G324">
        <f t="shared" ref="G324:G326" si="16">IF(OR(F324&lt;=0,D324&lt;=0,F324="",D324=""),0,1)</f>
        <v>1</v>
      </c>
      <c r="H324" s="8">
        <v>6264</v>
      </c>
      <c r="I324" s="15" t="s">
        <v>60</v>
      </c>
      <c r="J324" s="15" t="s">
        <v>84</v>
      </c>
      <c r="K324" s="20">
        <v>7789289.2999999998</v>
      </c>
      <c r="L324" s="8">
        <v>2016</v>
      </c>
    </row>
    <row r="325" spans="1:12" x14ac:dyDescent="0.25">
      <c r="A325" s="16">
        <v>56671</v>
      </c>
      <c r="B325" t="s">
        <v>60</v>
      </c>
      <c r="C325">
        <f t="shared" si="15"/>
        <v>0</v>
      </c>
      <c r="D325" s="14">
        <v>807.5</v>
      </c>
      <c r="E325" s="14">
        <v>700</v>
      </c>
      <c r="F325" s="14">
        <f t="shared" si="12"/>
        <v>5213111.2</v>
      </c>
      <c r="G325">
        <f t="shared" si="16"/>
        <v>1</v>
      </c>
      <c r="H325" s="8">
        <v>6264</v>
      </c>
      <c r="I325" s="15" t="s">
        <v>61</v>
      </c>
      <c r="J325" s="15" t="s">
        <v>84</v>
      </c>
      <c r="K325" s="20">
        <v>0</v>
      </c>
      <c r="L325" s="8">
        <v>2016</v>
      </c>
    </row>
    <row r="326" spans="1:12" x14ac:dyDescent="0.25">
      <c r="A326" s="16">
        <v>56808</v>
      </c>
      <c r="B326" t="s">
        <v>60</v>
      </c>
      <c r="C326">
        <f t="shared" si="15"/>
        <v>0</v>
      </c>
      <c r="D326" s="14">
        <v>668</v>
      </c>
      <c r="E326" s="14">
        <v>610</v>
      </c>
      <c r="F326" s="14">
        <f t="shared" si="12"/>
        <v>3273817</v>
      </c>
      <c r="G326">
        <f t="shared" si="16"/>
        <v>1</v>
      </c>
      <c r="H326" s="8">
        <v>6288</v>
      </c>
      <c r="I326" s="15" t="s">
        <v>62</v>
      </c>
      <c r="J326" s="15" t="s">
        <v>84</v>
      </c>
      <c r="K326" s="20">
        <v>121355.52</v>
      </c>
      <c r="L326" s="8">
        <v>2016</v>
      </c>
    </row>
    <row r="327" spans="1:12" x14ac:dyDescent="0.25">
      <c r="H327" s="8">
        <v>6469</v>
      </c>
      <c r="I327" s="15" t="s">
        <v>62</v>
      </c>
      <c r="J327" s="15" t="s">
        <v>84</v>
      </c>
      <c r="K327" s="20">
        <v>5909627.5999999996</v>
      </c>
      <c r="L327" s="8">
        <v>2016</v>
      </c>
    </row>
    <row r="328" spans="1:12" x14ac:dyDescent="0.25">
      <c r="H328" s="8">
        <v>6481</v>
      </c>
      <c r="I328" s="15" t="s">
        <v>60</v>
      </c>
      <c r="J328" s="15" t="s">
        <v>84</v>
      </c>
      <c r="K328" s="20">
        <v>6932640.5999999996</v>
      </c>
      <c r="L328" s="8">
        <v>2016</v>
      </c>
    </row>
    <row r="329" spans="1:12" x14ac:dyDescent="0.25">
      <c r="H329" s="8">
        <v>6481</v>
      </c>
      <c r="I329" s="15" t="s">
        <v>61</v>
      </c>
      <c r="J329" s="15" t="s">
        <v>84</v>
      </c>
      <c r="K329" s="20">
        <v>1458330.4</v>
      </c>
      <c r="L329" s="8">
        <v>2016</v>
      </c>
    </row>
    <row r="330" spans="1:12" x14ac:dyDescent="0.25">
      <c r="H330" s="8">
        <v>6639</v>
      </c>
      <c r="I330" s="15" t="s">
        <v>60</v>
      </c>
      <c r="J330" s="15" t="s">
        <v>84</v>
      </c>
      <c r="K330" s="20">
        <v>2092403.3</v>
      </c>
      <c r="L330" s="8">
        <v>2016</v>
      </c>
    </row>
    <row r="331" spans="1:12" x14ac:dyDescent="0.25">
      <c r="H331" s="8">
        <v>6641</v>
      </c>
      <c r="I331" s="15" t="s">
        <v>61</v>
      </c>
      <c r="J331" s="15" t="s">
        <v>84</v>
      </c>
      <c r="K331" s="20">
        <v>7694609.4000000004</v>
      </c>
      <c r="L331" s="8">
        <v>2016</v>
      </c>
    </row>
    <row r="332" spans="1:12" x14ac:dyDescent="0.25">
      <c r="H332" s="8">
        <v>6648</v>
      </c>
      <c r="I332" s="15" t="s">
        <v>62</v>
      </c>
      <c r="J332" s="15" t="s">
        <v>84</v>
      </c>
      <c r="K332" s="20">
        <v>3945379.5</v>
      </c>
      <c r="L332" s="8">
        <v>2016</v>
      </c>
    </row>
    <row r="333" spans="1:12" x14ac:dyDescent="0.25">
      <c r="H333" s="8">
        <v>6664</v>
      </c>
      <c r="I333" s="15" t="s">
        <v>61</v>
      </c>
      <c r="J333" s="15" t="s">
        <v>84</v>
      </c>
      <c r="K333" s="20">
        <v>3345779.1</v>
      </c>
      <c r="L333" s="8">
        <v>2016</v>
      </c>
    </row>
    <row r="334" spans="1:12" x14ac:dyDescent="0.25">
      <c r="H334" s="8">
        <v>6761</v>
      </c>
      <c r="I334" s="15" t="s">
        <v>61</v>
      </c>
      <c r="J334" s="15" t="s">
        <v>84</v>
      </c>
      <c r="K334" s="20">
        <v>2217699</v>
      </c>
      <c r="L334" s="8">
        <v>2016</v>
      </c>
    </row>
    <row r="335" spans="1:12" x14ac:dyDescent="0.25">
      <c r="H335" s="8">
        <v>6768</v>
      </c>
      <c r="I335" s="15" t="s">
        <v>61</v>
      </c>
      <c r="J335" s="15" t="s">
        <v>84</v>
      </c>
      <c r="K335" s="20">
        <v>1533334.5</v>
      </c>
      <c r="L335" s="8">
        <v>2016</v>
      </c>
    </row>
    <row r="336" spans="1:12" x14ac:dyDescent="0.25">
      <c r="H336" s="8">
        <v>6772</v>
      </c>
      <c r="I336" s="15" t="s">
        <v>61</v>
      </c>
      <c r="J336" s="15" t="s">
        <v>84</v>
      </c>
      <c r="K336" s="20">
        <v>2054996.8</v>
      </c>
      <c r="L336" s="8">
        <v>2016</v>
      </c>
    </row>
    <row r="337" spans="8:12" x14ac:dyDescent="0.25">
      <c r="H337" s="8">
        <v>6823</v>
      </c>
      <c r="I337" s="15" t="s">
        <v>60</v>
      </c>
      <c r="J337" s="15" t="s">
        <v>84</v>
      </c>
      <c r="K337" s="20">
        <v>2609789</v>
      </c>
      <c r="L337" s="8">
        <v>2016</v>
      </c>
    </row>
    <row r="338" spans="8:12" x14ac:dyDescent="0.25">
      <c r="H338" s="8">
        <v>7030</v>
      </c>
      <c r="I338" s="15" t="s">
        <v>62</v>
      </c>
      <c r="J338" s="15" t="s">
        <v>84</v>
      </c>
      <c r="K338" s="20">
        <v>2462187.9</v>
      </c>
      <c r="L338" s="8">
        <v>2016</v>
      </c>
    </row>
    <row r="339" spans="8:12" x14ac:dyDescent="0.25">
      <c r="H339" s="8">
        <v>7030</v>
      </c>
      <c r="I339" s="15" t="s">
        <v>61</v>
      </c>
      <c r="J339" s="15" t="s">
        <v>84</v>
      </c>
      <c r="K339" s="20">
        <v>0</v>
      </c>
      <c r="L339" s="8">
        <v>2016</v>
      </c>
    </row>
    <row r="340" spans="8:12" x14ac:dyDescent="0.25">
      <c r="H340" s="8">
        <v>7097</v>
      </c>
      <c r="I340" s="15" t="s">
        <v>61</v>
      </c>
      <c r="J340" s="15" t="s">
        <v>84</v>
      </c>
      <c r="K340" s="20">
        <v>5431199.2999999998</v>
      </c>
      <c r="L340" s="8">
        <v>2016</v>
      </c>
    </row>
    <row r="341" spans="8:12" x14ac:dyDescent="0.25">
      <c r="H341" s="8">
        <v>7210</v>
      </c>
      <c r="I341" s="15" t="s">
        <v>60</v>
      </c>
      <c r="J341" s="15" t="s">
        <v>84</v>
      </c>
      <c r="K341" s="20">
        <v>1950475.9</v>
      </c>
      <c r="L341" s="8">
        <v>2016</v>
      </c>
    </row>
    <row r="342" spans="8:12" x14ac:dyDescent="0.25">
      <c r="H342" s="8">
        <v>7213</v>
      </c>
      <c r="I342" s="15" t="s">
        <v>60</v>
      </c>
      <c r="J342" s="15" t="s">
        <v>84</v>
      </c>
      <c r="K342" s="20">
        <v>5436986.5</v>
      </c>
      <c r="L342" s="8">
        <v>2016</v>
      </c>
    </row>
    <row r="343" spans="8:12" x14ac:dyDescent="0.25">
      <c r="H343" s="8">
        <v>7790</v>
      </c>
      <c r="I343" s="15" t="s">
        <v>60</v>
      </c>
      <c r="J343" s="15" t="s">
        <v>84</v>
      </c>
      <c r="K343" s="20">
        <v>3058029.6</v>
      </c>
      <c r="L343" s="8">
        <v>2016</v>
      </c>
    </row>
    <row r="344" spans="8:12" x14ac:dyDescent="0.25">
      <c r="H344" s="8">
        <v>7902</v>
      </c>
      <c r="I344" s="15" t="s">
        <v>62</v>
      </c>
      <c r="J344" s="15" t="s">
        <v>84</v>
      </c>
      <c r="K344" s="20">
        <v>5081155.7</v>
      </c>
      <c r="L344" s="8">
        <v>2016</v>
      </c>
    </row>
    <row r="345" spans="8:12" x14ac:dyDescent="0.25">
      <c r="H345" s="8">
        <v>7902</v>
      </c>
      <c r="I345" s="15" t="s">
        <v>61</v>
      </c>
      <c r="J345" s="15" t="s">
        <v>84</v>
      </c>
      <c r="K345" s="20">
        <v>0</v>
      </c>
      <c r="L345" s="8">
        <v>2016</v>
      </c>
    </row>
    <row r="346" spans="8:12" x14ac:dyDescent="0.25">
      <c r="H346" s="8">
        <v>8023</v>
      </c>
      <c r="I346" s="15" t="s">
        <v>60</v>
      </c>
      <c r="J346" s="15" t="s">
        <v>84</v>
      </c>
      <c r="K346" s="20">
        <v>0</v>
      </c>
      <c r="L346" s="8">
        <v>2016</v>
      </c>
    </row>
    <row r="347" spans="8:12" x14ac:dyDescent="0.25">
      <c r="H347" s="8">
        <v>8023</v>
      </c>
      <c r="I347" s="15" t="s">
        <v>61</v>
      </c>
      <c r="J347" s="15" t="s">
        <v>84</v>
      </c>
      <c r="K347" s="20">
        <v>4967537.5999999996</v>
      </c>
      <c r="L347" s="8">
        <v>2016</v>
      </c>
    </row>
    <row r="348" spans="8:12" x14ac:dyDescent="0.25">
      <c r="H348" s="8">
        <v>8042</v>
      </c>
      <c r="I348" s="15" t="s">
        <v>60</v>
      </c>
      <c r="J348" s="15" t="s">
        <v>84</v>
      </c>
      <c r="K348" s="20">
        <v>10692464</v>
      </c>
      <c r="L348" s="8">
        <v>2016</v>
      </c>
    </row>
    <row r="349" spans="8:12" x14ac:dyDescent="0.25">
      <c r="H349" s="8">
        <v>8066</v>
      </c>
      <c r="I349" s="15" t="s">
        <v>61</v>
      </c>
      <c r="J349" s="15" t="s">
        <v>84</v>
      </c>
      <c r="K349" s="20">
        <v>11675692</v>
      </c>
      <c r="L349" s="8">
        <v>2016</v>
      </c>
    </row>
    <row r="350" spans="8:12" x14ac:dyDescent="0.25">
      <c r="H350" s="8">
        <v>8069</v>
      </c>
      <c r="I350" s="15" t="s">
        <v>60</v>
      </c>
      <c r="J350" s="15" t="s">
        <v>84</v>
      </c>
      <c r="K350" s="20">
        <v>5501847.2999999998</v>
      </c>
      <c r="L350" s="8">
        <v>2016</v>
      </c>
    </row>
    <row r="351" spans="8:12" x14ac:dyDescent="0.25">
      <c r="H351" s="8">
        <v>8102</v>
      </c>
      <c r="I351" s="15" t="s">
        <v>60</v>
      </c>
      <c r="J351" s="15" t="s">
        <v>84</v>
      </c>
      <c r="K351" s="20">
        <v>13923688</v>
      </c>
      <c r="L351" s="8">
        <v>2016</v>
      </c>
    </row>
    <row r="352" spans="8:12" x14ac:dyDescent="0.25">
      <c r="H352" s="8">
        <v>8102</v>
      </c>
      <c r="I352" s="15" t="s">
        <v>61</v>
      </c>
      <c r="J352" s="15" t="s">
        <v>84</v>
      </c>
      <c r="K352" s="20">
        <v>0</v>
      </c>
      <c r="L352" s="8">
        <v>2016</v>
      </c>
    </row>
    <row r="353" spans="8:12" x14ac:dyDescent="0.25">
      <c r="H353" s="8">
        <v>8219</v>
      </c>
      <c r="I353" s="15" t="s">
        <v>60</v>
      </c>
      <c r="J353" s="15" t="s">
        <v>84</v>
      </c>
      <c r="K353" s="20">
        <v>0</v>
      </c>
      <c r="L353" s="8">
        <v>2016</v>
      </c>
    </row>
    <row r="354" spans="8:12" x14ac:dyDescent="0.25">
      <c r="H354" s="8">
        <v>8219</v>
      </c>
      <c r="I354" s="15" t="s">
        <v>61</v>
      </c>
      <c r="J354" s="15" t="s">
        <v>84</v>
      </c>
      <c r="K354" s="20">
        <v>1202505.3</v>
      </c>
      <c r="L354" s="8">
        <v>2016</v>
      </c>
    </row>
    <row r="355" spans="8:12" x14ac:dyDescent="0.25">
      <c r="H355" s="8">
        <v>8222</v>
      </c>
      <c r="I355" s="15" t="s">
        <v>62</v>
      </c>
      <c r="J355" s="15" t="s">
        <v>84</v>
      </c>
      <c r="K355" s="20">
        <v>2437956.4</v>
      </c>
      <c r="L355" s="8">
        <v>2016</v>
      </c>
    </row>
    <row r="356" spans="8:12" x14ac:dyDescent="0.25">
      <c r="H356" s="8">
        <v>8223</v>
      </c>
      <c r="I356" s="15" t="s">
        <v>61</v>
      </c>
      <c r="J356" s="15" t="s">
        <v>84</v>
      </c>
      <c r="K356" s="20">
        <v>9116826.8000000007</v>
      </c>
      <c r="L356" s="8">
        <v>2016</v>
      </c>
    </row>
    <row r="357" spans="8:12" x14ac:dyDescent="0.25">
      <c r="H357" s="8">
        <v>8224</v>
      </c>
      <c r="I357" s="15" t="s">
        <v>60</v>
      </c>
      <c r="J357" s="15" t="s">
        <v>84</v>
      </c>
      <c r="K357" s="20">
        <v>617483.32999999996</v>
      </c>
      <c r="L357" s="8">
        <v>2016</v>
      </c>
    </row>
    <row r="358" spans="8:12" x14ac:dyDescent="0.25">
      <c r="H358" s="8">
        <v>8224</v>
      </c>
      <c r="I358" s="15" t="s">
        <v>61</v>
      </c>
      <c r="J358" s="15" t="s">
        <v>84</v>
      </c>
      <c r="K358" s="20">
        <v>345070.89</v>
      </c>
      <c r="L358" s="8">
        <v>2016</v>
      </c>
    </row>
    <row r="359" spans="8:12" x14ac:dyDescent="0.25">
      <c r="H359" s="8">
        <v>8226</v>
      </c>
      <c r="I359" s="15" t="s">
        <v>60</v>
      </c>
      <c r="J359" s="15" t="s">
        <v>84</v>
      </c>
      <c r="K359" s="20">
        <v>1935367.8</v>
      </c>
      <c r="L359" s="8">
        <v>2016</v>
      </c>
    </row>
    <row r="360" spans="8:12" x14ac:dyDescent="0.25">
      <c r="H360" s="8">
        <v>8812</v>
      </c>
      <c r="I360" s="15" t="s">
        <v>60</v>
      </c>
      <c r="J360" s="15" t="s">
        <v>84</v>
      </c>
      <c r="K360" s="20">
        <v>0</v>
      </c>
      <c r="L360" s="8">
        <v>2016</v>
      </c>
    </row>
    <row r="361" spans="8:12" x14ac:dyDescent="0.25">
      <c r="H361" s="8">
        <v>8816</v>
      </c>
      <c r="I361" s="15" t="s">
        <v>60</v>
      </c>
      <c r="J361" s="15" t="s">
        <v>84</v>
      </c>
      <c r="K361" s="20">
        <v>0</v>
      </c>
      <c r="L361" s="8">
        <v>2016</v>
      </c>
    </row>
    <row r="362" spans="8:12" x14ac:dyDescent="0.25">
      <c r="H362" s="8">
        <v>8816</v>
      </c>
      <c r="I362" s="15" t="s">
        <v>61</v>
      </c>
      <c r="J362" s="15" t="s">
        <v>84</v>
      </c>
      <c r="K362" s="20">
        <v>0</v>
      </c>
      <c r="L362" s="8">
        <v>2016</v>
      </c>
    </row>
    <row r="363" spans="8:12" x14ac:dyDescent="0.25">
      <c r="H363" s="8">
        <v>8827</v>
      </c>
      <c r="I363" s="15" t="s">
        <v>60</v>
      </c>
      <c r="J363" s="15" t="s">
        <v>84</v>
      </c>
      <c r="K363" s="20">
        <v>0</v>
      </c>
      <c r="L363" s="8">
        <v>2016</v>
      </c>
    </row>
    <row r="364" spans="8:12" x14ac:dyDescent="0.25">
      <c r="H364" s="8">
        <v>8829</v>
      </c>
      <c r="I364" s="15" t="s">
        <v>60</v>
      </c>
      <c r="J364" s="15" t="s">
        <v>84</v>
      </c>
      <c r="K364" s="20">
        <v>0</v>
      </c>
      <c r="L364" s="8">
        <v>2016</v>
      </c>
    </row>
    <row r="365" spans="8:12" x14ac:dyDescent="0.25">
      <c r="H365" s="8">
        <v>8834</v>
      </c>
      <c r="I365" s="15" t="s">
        <v>60</v>
      </c>
      <c r="J365" s="15" t="s">
        <v>84</v>
      </c>
      <c r="K365" s="20">
        <v>0</v>
      </c>
      <c r="L365" s="8">
        <v>2016</v>
      </c>
    </row>
    <row r="366" spans="8:12" x14ac:dyDescent="0.25">
      <c r="H366" s="8">
        <v>8834</v>
      </c>
      <c r="I366" s="15" t="s">
        <v>61</v>
      </c>
      <c r="J366" s="15" t="s">
        <v>84</v>
      </c>
      <c r="K366" s="20">
        <v>0</v>
      </c>
      <c r="L366" s="8">
        <v>2016</v>
      </c>
    </row>
    <row r="367" spans="8:12" x14ac:dyDescent="0.25">
      <c r="H367" s="8">
        <v>8835</v>
      </c>
      <c r="I367" s="15" t="s">
        <v>60</v>
      </c>
      <c r="J367" s="15" t="s">
        <v>84</v>
      </c>
      <c r="K367" s="20">
        <v>0</v>
      </c>
      <c r="L367" s="8">
        <v>2016</v>
      </c>
    </row>
    <row r="368" spans="8:12" x14ac:dyDescent="0.25">
      <c r="H368" s="8">
        <v>8835</v>
      </c>
      <c r="I368" s="15" t="s">
        <v>61</v>
      </c>
      <c r="J368" s="15" t="s">
        <v>84</v>
      </c>
      <c r="K368" s="20">
        <v>0</v>
      </c>
      <c r="L368" s="8">
        <v>2016</v>
      </c>
    </row>
    <row r="369" spans="8:12" x14ac:dyDescent="0.25">
      <c r="H369" s="8">
        <v>8837</v>
      </c>
      <c r="I369" s="15" t="s">
        <v>60</v>
      </c>
      <c r="J369" s="15" t="s">
        <v>84</v>
      </c>
      <c r="K369" s="20">
        <v>0</v>
      </c>
      <c r="L369" s="8">
        <v>2016</v>
      </c>
    </row>
    <row r="370" spans="8:12" x14ac:dyDescent="0.25">
      <c r="H370" s="8">
        <v>8837</v>
      </c>
      <c r="I370" s="15" t="s">
        <v>61</v>
      </c>
      <c r="J370" s="15" t="s">
        <v>84</v>
      </c>
      <c r="K370" s="20">
        <v>0</v>
      </c>
      <c r="L370" s="8">
        <v>2016</v>
      </c>
    </row>
    <row r="371" spans="8:12" x14ac:dyDescent="0.25">
      <c r="H371" s="8">
        <v>8838</v>
      </c>
      <c r="I371" s="15" t="s">
        <v>60</v>
      </c>
      <c r="J371" s="15" t="s">
        <v>84</v>
      </c>
      <c r="K371" s="20">
        <v>0</v>
      </c>
      <c r="L371" s="8">
        <v>2016</v>
      </c>
    </row>
    <row r="372" spans="8:12" x14ac:dyDescent="0.25">
      <c r="H372" s="8">
        <v>8838</v>
      </c>
      <c r="I372" s="15" t="s">
        <v>61</v>
      </c>
      <c r="J372" s="15" t="s">
        <v>84</v>
      </c>
      <c r="K372" s="20">
        <v>0</v>
      </c>
      <c r="L372" s="8">
        <v>2016</v>
      </c>
    </row>
    <row r="373" spans="8:12" x14ac:dyDescent="0.25">
      <c r="H373" s="8">
        <v>8841</v>
      </c>
      <c r="I373" s="15" t="s">
        <v>60</v>
      </c>
      <c r="J373" s="15" t="s">
        <v>84</v>
      </c>
      <c r="K373" s="20">
        <v>0</v>
      </c>
      <c r="L373" s="8">
        <v>2016</v>
      </c>
    </row>
    <row r="374" spans="8:12" x14ac:dyDescent="0.25">
      <c r="H374" s="8">
        <v>8841</v>
      </c>
      <c r="I374" s="15" t="s">
        <v>61</v>
      </c>
      <c r="J374" s="15" t="s">
        <v>84</v>
      </c>
      <c r="K374" s="20">
        <v>0</v>
      </c>
      <c r="L374" s="8">
        <v>2016</v>
      </c>
    </row>
    <row r="375" spans="8:12" x14ac:dyDescent="0.25">
      <c r="H375" s="8">
        <v>8843</v>
      </c>
      <c r="I375" s="15" t="s">
        <v>60</v>
      </c>
      <c r="J375" s="15" t="s">
        <v>84</v>
      </c>
      <c r="K375" s="20">
        <v>0</v>
      </c>
      <c r="L375" s="8">
        <v>2016</v>
      </c>
    </row>
    <row r="376" spans="8:12" x14ac:dyDescent="0.25">
      <c r="H376" s="8">
        <v>8845</v>
      </c>
      <c r="I376" s="15" t="s">
        <v>60</v>
      </c>
      <c r="J376" s="15" t="s">
        <v>84</v>
      </c>
      <c r="K376" s="20">
        <v>0</v>
      </c>
      <c r="L376" s="8">
        <v>2016</v>
      </c>
    </row>
    <row r="377" spans="8:12" x14ac:dyDescent="0.25">
      <c r="H377" s="8">
        <v>8846</v>
      </c>
      <c r="I377" s="15" t="s">
        <v>60</v>
      </c>
      <c r="J377" s="15" t="s">
        <v>84</v>
      </c>
      <c r="K377" s="20">
        <v>0</v>
      </c>
      <c r="L377" s="8">
        <v>2016</v>
      </c>
    </row>
    <row r="378" spans="8:12" x14ac:dyDescent="0.25">
      <c r="H378" s="8">
        <v>8847</v>
      </c>
      <c r="I378" s="15" t="s">
        <v>60</v>
      </c>
      <c r="J378" s="15" t="s">
        <v>84</v>
      </c>
      <c r="K378" s="20">
        <v>0</v>
      </c>
      <c r="L378" s="8">
        <v>2016</v>
      </c>
    </row>
    <row r="379" spans="8:12" x14ac:dyDescent="0.25">
      <c r="H379" s="8">
        <v>8848</v>
      </c>
      <c r="I379" s="15" t="s">
        <v>60</v>
      </c>
      <c r="J379" s="15" t="s">
        <v>84</v>
      </c>
      <c r="K379" s="20">
        <v>0</v>
      </c>
      <c r="L379" s="8">
        <v>2016</v>
      </c>
    </row>
    <row r="380" spans="8:12" x14ac:dyDescent="0.25">
      <c r="H380" s="8">
        <v>8850</v>
      </c>
      <c r="I380" s="15" t="s">
        <v>60</v>
      </c>
      <c r="J380" s="15" t="s">
        <v>84</v>
      </c>
      <c r="K380" s="20">
        <v>0</v>
      </c>
      <c r="L380" s="8">
        <v>2016</v>
      </c>
    </row>
    <row r="381" spans="8:12" x14ac:dyDescent="0.25">
      <c r="H381" s="8">
        <v>8851</v>
      </c>
      <c r="I381" s="15" t="s">
        <v>60</v>
      </c>
      <c r="J381" s="15" t="s">
        <v>84</v>
      </c>
      <c r="K381" s="20">
        <v>0</v>
      </c>
      <c r="L381" s="8">
        <v>2016</v>
      </c>
    </row>
    <row r="382" spans="8:12" x14ac:dyDescent="0.25">
      <c r="H382" s="8">
        <v>8852</v>
      </c>
      <c r="I382" s="15" t="s">
        <v>60</v>
      </c>
      <c r="J382" s="15" t="s">
        <v>84</v>
      </c>
      <c r="K382" s="20">
        <v>0</v>
      </c>
      <c r="L382" s="8">
        <v>2016</v>
      </c>
    </row>
    <row r="383" spans="8:12" x14ac:dyDescent="0.25">
      <c r="H383" s="8">
        <v>8852</v>
      </c>
      <c r="I383" s="15" t="s">
        <v>61</v>
      </c>
      <c r="J383" s="15" t="s">
        <v>84</v>
      </c>
      <c r="K383" s="20">
        <v>0</v>
      </c>
      <c r="L383" s="8">
        <v>2016</v>
      </c>
    </row>
    <row r="384" spans="8:12" x14ac:dyDescent="0.25">
      <c r="H384" s="8">
        <v>8853</v>
      </c>
      <c r="I384" s="15" t="s">
        <v>60</v>
      </c>
      <c r="J384" s="15" t="s">
        <v>84</v>
      </c>
      <c r="K384" s="20">
        <v>0</v>
      </c>
      <c r="L384" s="8">
        <v>2016</v>
      </c>
    </row>
    <row r="385" spans="8:12" x14ac:dyDescent="0.25">
      <c r="H385" s="8">
        <v>8857</v>
      </c>
      <c r="I385" s="15" t="s">
        <v>60</v>
      </c>
      <c r="J385" s="15" t="s">
        <v>84</v>
      </c>
      <c r="K385" s="20">
        <v>0</v>
      </c>
      <c r="L385" s="8">
        <v>2016</v>
      </c>
    </row>
    <row r="386" spans="8:12" x14ac:dyDescent="0.25">
      <c r="H386" s="8">
        <v>8858</v>
      </c>
      <c r="I386" s="15" t="s">
        <v>61</v>
      </c>
      <c r="J386" s="15" t="s">
        <v>84</v>
      </c>
      <c r="K386" s="20">
        <v>0</v>
      </c>
      <c r="L386" s="8">
        <v>2016</v>
      </c>
    </row>
    <row r="387" spans="8:12" x14ac:dyDescent="0.25">
      <c r="H387" s="8">
        <v>8865</v>
      </c>
      <c r="I387" s="15" t="s">
        <v>60</v>
      </c>
      <c r="J387" s="15" t="s">
        <v>84</v>
      </c>
      <c r="K387" s="20">
        <v>0</v>
      </c>
      <c r="L387" s="8">
        <v>2016</v>
      </c>
    </row>
    <row r="388" spans="8:12" x14ac:dyDescent="0.25">
      <c r="H388" s="8">
        <v>8866</v>
      </c>
      <c r="I388" s="15" t="s">
        <v>60</v>
      </c>
      <c r="J388" s="15" t="s">
        <v>84</v>
      </c>
      <c r="K388" s="20">
        <v>0</v>
      </c>
      <c r="L388" s="8">
        <v>2016</v>
      </c>
    </row>
    <row r="389" spans="8:12" x14ac:dyDescent="0.25">
      <c r="H389" s="8">
        <v>8866</v>
      </c>
      <c r="I389" s="15" t="s">
        <v>61</v>
      </c>
      <c r="J389" s="15" t="s">
        <v>84</v>
      </c>
      <c r="K389" s="20">
        <v>0</v>
      </c>
      <c r="L389" s="8">
        <v>2016</v>
      </c>
    </row>
    <row r="390" spans="8:12" x14ac:dyDescent="0.25">
      <c r="H390" s="8">
        <v>8867</v>
      </c>
      <c r="I390" s="15" t="s">
        <v>60</v>
      </c>
      <c r="J390" s="15" t="s">
        <v>84</v>
      </c>
      <c r="K390" s="20">
        <v>0</v>
      </c>
      <c r="L390" s="8">
        <v>2016</v>
      </c>
    </row>
    <row r="391" spans="8:12" x14ac:dyDescent="0.25">
      <c r="H391" s="8">
        <v>8867</v>
      </c>
      <c r="I391" s="15" t="s">
        <v>61</v>
      </c>
      <c r="J391" s="15" t="s">
        <v>84</v>
      </c>
      <c r="K391" s="20">
        <v>0</v>
      </c>
      <c r="L391" s="8">
        <v>2016</v>
      </c>
    </row>
    <row r="392" spans="8:12" x14ac:dyDescent="0.25">
      <c r="H392" s="8">
        <v>8868</v>
      </c>
      <c r="I392" s="15" t="s">
        <v>60</v>
      </c>
      <c r="J392" s="15" t="s">
        <v>84</v>
      </c>
      <c r="K392" s="20">
        <v>0</v>
      </c>
      <c r="L392" s="8">
        <v>2016</v>
      </c>
    </row>
    <row r="393" spans="8:12" x14ac:dyDescent="0.25">
      <c r="H393" s="8">
        <v>8899</v>
      </c>
      <c r="I393" s="15" t="s">
        <v>60</v>
      </c>
      <c r="J393" s="15" t="s">
        <v>84</v>
      </c>
      <c r="K393" s="20">
        <v>0</v>
      </c>
      <c r="L393" s="8">
        <v>2016</v>
      </c>
    </row>
    <row r="394" spans="8:12" x14ac:dyDescent="0.25">
      <c r="H394" s="8">
        <v>8899</v>
      </c>
      <c r="I394" s="15" t="s">
        <v>61</v>
      </c>
      <c r="J394" s="15" t="s">
        <v>84</v>
      </c>
      <c r="K394" s="20">
        <v>0</v>
      </c>
      <c r="L394" s="8">
        <v>2016</v>
      </c>
    </row>
    <row r="395" spans="8:12" x14ac:dyDescent="0.25">
      <c r="H395" s="8">
        <v>10075</v>
      </c>
      <c r="I395" s="15" t="s">
        <v>60</v>
      </c>
      <c r="J395" s="15" t="s">
        <v>84</v>
      </c>
      <c r="K395" s="20">
        <v>0</v>
      </c>
      <c r="L395" s="8">
        <v>2016</v>
      </c>
    </row>
    <row r="396" spans="8:12" x14ac:dyDescent="0.25">
      <c r="H396" s="8">
        <v>10075</v>
      </c>
      <c r="I396" s="15" t="s">
        <v>61</v>
      </c>
      <c r="J396" s="15" t="s">
        <v>84</v>
      </c>
      <c r="K396" s="20">
        <v>512168.54</v>
      </c>
      <c r="L396" s="8">
        <v>2016</v>
      </c>
    </row>
    <row r="397" spans="8:12" x14ac:dyDescent="0.25">
      <c r="H397" s="8">
        <v>10151</v>
      </c>
      <c r="I397" s="15" t="s">
        <v>60</v>
      </c>
      <c r="J397" s="15" t="s">
        <v>84</v>
      </c>
      <c r="K397" s="20">
        <v>0</v>
      </c>
      <c r="L397" s="8">
        <v>2016</v>
      </c>
    </row>
    <row r="398" spans="8:12" x14ac:dyDescent="0.25">
      <c r="H398" s="8">
        <v>10464</v>
      </c>
      <c r="I398" s="15" t="s">
        <v>60</v>
      </c>
      <c r="J398" s="15" t="s">
        <v>84</v>
      </c>
      <c r="K398" s="20">
        <v>0</v>
      </c>
      <c r="L398" s="8">
        <v>2016</v>
      </c>
    </row>
    <row r="399" spans="8:12" x14ac:dyDescent="0.25">
      <c r="H399" s="8">
        <v>10771</v>
      </c>
      <c r="I399" s="15" t="s">
        <v>60</v>
      </c>
      <c r="J399" s="15" t="s">
        <v>84</v>
      </c>
      <c r="K399" s="20">
        <v>0</v>
      </c>
      <c r="L399" s="8">
        <v>2016</v>
      </c>
    </row>
    <row r="400" spans="8:12" x14ac:dyDescent="0.25">
      <c r="H400" s="8">
        <v>10773</v>
      </c>
      <c r="I400" s="15" t="s">
        <v>60</v>
      </c>
      <c r="J400" s="15" t="s">
        <v>84</v>
      </c>
      <c r="K400" s="20">
        <v>0</v>
      </c>
      <c r="L400" s="8">
        <v>2016</v>
      </c>
    </row>
    <row r="401" spans="8:12" x14ac:dyDescent="0.25">
      <c r="H401" s="8">
        <v>52007</v>
      </c>
      <c r="I401" s="15" t="s">
        <v>60</v>
      </c>
      <c r="J401" s="15" t="s">
        <v>84</v>
      </c>
      <c r="K401" s="20">
        <v>296566.15999999997</v>
      </c>
      <c r="L401" s="8">
        <v>2016</v>
      </c>
    </row>
    <row r="402" spans="8:12" x14ac:dyDescent="0.25">
      <c r="H402" s="8">
        <v>52071</v>
      </c>
      <c r="I402" s="15" t="s">
        <v>62</v>
      </c>
      <c r="J402" s="15" t="s">
        <v>84</v>
      </c>
      <c r="K402" s="20">
        <v>4360518</v>
      </c>
      <c r="L402" s="8">
        <v>2016</v>
      </c>
    </row>
    <row r="403" spans="8:12" x14ac:dyDescent="0.25">
      <c r="H403" s="8">
        <v>54304</v>
      </c>
      <c r="I403" s="15" t="s">
        <v>60</v>
      </c>
      <c r="J403" s="15" t="s">
        <v>84</v>
      </c>
      <c r="K403" s="20">
        <v>435896.93</v>
      </c>
      <c r="L403" s="8">
        <v>2016</v>
      </c>
    </row>
    <row r="404" spans="8:12" x14ac:dyDescent="0.25">
      <c r="H404" s="8">
        <v>54945</v>
      </c>
      <c r="I404" s="15" t="s">
        <v>60</v>
      </c>
      <c r="J404" s="15" t="s">
        <v>84</v>
      </c>
      <c r="K404" s="20">
        <v>0</v>
      </c>
      <c r="L404" s="8">
        <v>2016</v>
      </c>
    </row>
    <row r="405" spans="8:12" x14ac:dyDescent="0.25">
      <c r="H405" s="8">
        <v>55076</v>
      </c>
      <c r="I405" s="15" t="s">
        <v>62</v>
      </c>
      <c r="J405" s="15" t="s">
        <v>84</v>
      </c>
      <c r="K405" s="20">
        <v>2895110.6</v>
      </c>
      <c r="L405" s="8">
        <v>2016</v>
      </c>
    </row>
    <row r="406" spans="8:12" x14ac:dyDescent="0.25">
      <c r="H406" s="8">
        <v>55856</v>
      </c>
      <c r="I406" s="15" t="s">
        <v>60</v>
      </c>
      <c r="J406" s="15" t="s">
        <v>84</v>
      </c>
      <c r="K406" s="20">
        <v>10587579</v>
      </c>
      <c r="L406" s="8">
        <v>2016</v>
      </c>
    </row>
    <row r="407" spans="8:12" x14ac:dyDescent="0.25">
      <c r="H407" s="8">
        <v>56068</v>
      </c>
      <c r="I407" s="15" t="s">
        <v>60</v>
      </c>
      <c r="J407" s="15" t="s">
        <v>84</v>
      </c>
      <c r="K407" s="20">
        <v>2708795.8</v>
      </c>
      <c r="L407" s="8">
        <v>2016</v>
      </c>
    </row>
    <row r="408" spans="8:12" x14ac:dyDescent="0.25">
      <c r="H408" s="8">
        <v>56068</v>
      </c>
      <c r="I408" s="15" t="s">
        <v>61</v>
      </c>
      <c r="J408" s="15" t="s">
        <v>84</v>
      </c>
      <c r="K408" s="20">
        <v>5103690.5</v>
      </c>
      <c r="L408" s="8">
        <v>2016</v>
      </c>
    </row>
    <row r="409" spans="8:12" x14ac:dyDescent="0.25">
      <c r="H409" s="8">
        <v>56224</v>
      </c>
      <c r="I409" s="15" t="s">
        <v>61</v>
      </c>
      <c r="J409" s="15" t="s">
        <v>84</v>
      </c>
      <c r="K409" s="20">
        <v>887759.75</v>
      </c>
      <c r="L409" s="8">
        <v>2016</v>
      </c>
    </row>
    <row r="410" spans="8:12" x14ac:dyDescent="0.25">
      <c r="H410" s="8">
        <v>56319</v>
      </c>
      <c r="I410" s="15" t="s">
        <v>61</v>
      </c>
      <c r="J410" s="15" t="s">
        <v>84</v>
      </c>
      <c r="K410" s="20">
        <v>732855.24</v>
      </c>
      <c r="L410" s="8">
        <v>2016</v>
      </c>
    </row>
    <row r="411" spans="8:12" x14ac:dyDescent="0.25">
      <c r="H411" s="8">
        <v>56456</v>
      </c>
      <c r="I411" s="15" t="s">
        <v>61</v>
      </c>
      <c r="J411" s="15" t="s">
        <v>84</v>
      </c>
      <c r="K411" s="20">
        <v>4596001.5999999996</v>
      </c>
      <c r="L411" s="8">
        <v>2016</v>
      </c>
    </row>
    <row r="412" spans="8:12" x14ac:dyDescent="0.25">
      <c r="H412" s="8">
        <v>56564</v>
      </c>
      <c r="I412" s="15" t="s">
        <v>61</v>
      </c>
      <c r="J412" s="15" t="s">
        <v>84</v>
      </c>
      <c r="K412" s="20">
        <v>3739512.6</v>
      </c>
      <c r="L412" s="8">
        <v>2016</v>
      </c>
    </row>
    <row r="413" spans="8:12" x14ac:dyDescent="0.25">
      <c r="H413" s="8">
        <v>56609</v>
      </c>
      <c r="I413" s="15" t="s">
        <v>61</v>
      </c>
      <c r="J413" s="15" t="s">
        <v>84</v>
      </c>
      <c r="K413" s="20">
        <v>2827085.9</v>
      </c>
      <c r="L413" s="8">
        <v>2016</v>
      </c>
    </row>
    <row r="414" spans="8:12" x14ac:dyDescent="0.25">
      <c r="H414" s="8">
        <v>56611</v>
      </c>
      <c r="I414" s="15" t="s">
        <v>61</v>
      </c>
      <c r="J414" s="15" t="s">
        <v>84</v>
      </c>
      <c r="K414" s="20">
        <v>4164199</v>
      </c>
      <c r="L414" s="8">
        <v>2016</v>
      </c>
    </row>
    <row r="415" spans="8:12" x14ac:dyDescent="0.25">
      <c r="H415" s="8">
        <v>56671</v>
      </c>
      <c r="I415" s="15" t="s">
        <v>60</v>
      </c>
      <c r="J415" s="15" t="s">
        <v>84</v>
      </c>
      <c r="K415" s="20">
        <v>5213111.2</v>
      </c>
      <c r="L415" s="8">
        <v>2016</v>
      </c>
    </row>
    <row r="416" spans="8:12" x14ac:dyDescent="0.25">
      <c r="H416" s="8">
        <v>56808</v>
      </c>
      <c r="I416" s="15" t="s">
        <v>60</v>
      </c>
      <c r="J416" s="15" t="s">
        <v>84</v>
      </c>
      <c r="K416" s="20">
        <v>3273817</v>
      </c>
      <c r="L416" s="8">
        <v>2016</v>
      </c>
    </row>
    <row r="417" spans="8:12" x14ac:dyDescent="0.25">
      <c r="H417" s="8">
        <v>99999</v>
      </c>
      <c r="I417" s="15" t="s">
        <v>61</v>
      </c>
      <c r="J417" s="15" t="s">
        <v>84</v>
      </c>
      <c r="K417" s="20">
        <v>0</v>
      </c>
      <c r="L417" s="8">
        <v>2016</v>
      </c>
    </row>
    <row r="418" spans="8:12" x14ac:dyDescent="0.25">
      <c r="H418" s="8">
        <v>99999</v>
      </c>
      <c r="I418" s="15" t="s">
        <v>60</v>
      </c>
      <c r="J418" s="15" t="s">
        <v>84</v>
      </c>
      <c r="K418" s="20">
        <v>0</v>
      </c>
      <c r="L418" s="8">
        <v>2016</v>
      </c>
    </row>
    <row r="419" spans="8:12" x14ac:dyDescent="0.25">
      <c r="H419" s="8">
        <v>99999</v>
      </c>
      <c r="I419" s="15" t="s">
        <v>60</v>
      </c>
      <c r="J419" s="15" t="s">
        <v>84</v>
      </c>
      <c r="K419" s="20">
        <v>3762.3180000000002</v>
      </c>
      <c r="L419" s="8">
        <v>2016</v>
      </c>
    </row>
    <row r="420" spans="8:12" x14ac:dyDescent="0.25">
      <c r="H420" s="8">
        <v>99999</v>
      </c>
      <c r="I420" s="15" t="s">
        <v>60</v>
      </c>
      <c r="J420" s="15" t="s">
        <v>84</v>
      </c>
      <c r="K420" s="20">
        <v>8102.5730000000003</v>
      </c>
      <c r="L420" s="8">
        <v>2016</v>
      </c>
    </row>
    <row r="421" spans="8:12" x14ac:dyDescent="0.25">
      <c r="H421" s="8">
        <v>99999</v>
      </c>
      <c r="I421" s="15" t="s">
        <v>61</v>
      </c>
      <c r="J421" s="15" t="s">
        <v>84</v>
      </c>
      <c r="K421" s="20">
        <v>372023.11</v>
      </c>
      <c r="L421" s="8">
        <v>2016</v>
      </c>
    </row>
    <row r="422" spans="8:12" x14ac:dyDescent="0.25">
      <c r="H422" s="8">
        <v>99999</v>
      </c>
      <c r="I422" s="15" t="s">
        <v>60</v>
      </c>
      <c r="J422" s="15" t="s">
        <v>84</v>
      </c>
      <c r="K422" s="20">
        <v>132528.22</v>
      </c>
      <c r="L422" s="8">
        <v>2016</v>
      </c>
    </row>
    <row r="423" spans="8:12" x14ac:dyDescent="0.25">
      <c r="H423" s="8">
        <v>99999</v>
      </c>
      <c r="I423" s="15" t="s">
        <v>60</v>
      </c>
      <c r="J423" s="15" t="s">
        <v>84</v>
      </c>
      <c r="K423" s="20">
        <v>0</v>
      </c>
      <c r="L423" s="8">
        <v>2016</v>
      </c>
    </row>
    <row r="424" spans="8:12" x14ac:dyDescent="0.25">
      <c r="H424" s="8">
        <v>99999</v>
      </c>
      <c r="I424" s="15" t="s">
        <v>60</v>
      </c>
      <c r="J424" s="15" t="s">
        <v>84</v>
      </c>
      <c r="K424" s="20">
        <v>67236.08</v>
      </c>
      <c r="L424" s="8">
        <v>2016</v>
      </c>
    </row>
    <row r="425" spans="8:12" x14ac:dyDescent="0.25">
      <c r="H425" s="8">
        <v>99999</v>
      </c>
      <c r="I425" s="15" t="s">
        <v>60</v>
      </c>
      <c r="J425" s="15" t="s">
        <v>84</v>
      </c>
      <c r="K425" s="20">
        <v>325919.14</v>
      </c>
      <c r="L425" s="8">
        <v>2016</v>
      </c>
    </row>
    <row r="426" spans="8:12" x14ac:dyDescent="0.25">
      <c r="H426" s="8">
        <v>99999</v>
      </c>
      <c r="I426" s="15" t="s">
        <v>61</v>
      </c>
      <c r="J426" s="15" t="s">
        <v>84</v>
      </c>
      <c r="K426" s="20">
        <v>1114539.3</v>
      </c>
      <c r="L426" s="8">
        <v>2016</v>
      </c>
    </row>
    <row r="427" spans="8:12" x14ac:dyDescent="0.25">
      <c r="H427" s="8">
        <v>99999</v>
      </c>
      <c r="I427" s="15" t="s">
        <v>60</v>
      </c>
      <c r="J427" s="15" t="s">
        <v>84</v>
      </c>
      <c r="K427" s="20">
        <v>0</v>
      </c>
      <c r="L427" s="8">
        <v>2016</v>
      </c>
    </row>
    <row r="428" spans="8:12" x14ac:dyDescent="0.25">
      <c r="H428" s="8">
        <v>99999</v>
      </c>
      <c r="I428" s="15" t="s">
        <v>60</v>
      </c>
      <c r="J428" s="15" t="s">
        <v>84</v>
      </c>
      <c r="K428" s="20">
        <v>0</v>
      </c>
      <c r="L428" s="8">
        <v>2016</v>
      </c>
    </row>
    <row r="429" spans="8:12" x14ac:dyDescent="0.25">
      <c r="H429" s="8">
        <v>99999</v>
      </c>
      <c r="I429" s="15" t="s">
        <v>61</v>
      </c>
      <c r="J429" s="15" t="s">
        <v>84</v>
      </c>
      <c r="K429" s="20">
        <v>371244.48</v>
      </c>
      <c r="L429" s="8">
        <v>2016</v>
      </c>
    </row>
    <row r="430" spans="8:12" x14ac:dyDescent="0.25">
      <c r="H430" s="8">
        <v>99999</v>
      </c>
      <c r="I430" s="15" t="s">
        <v>60</v>
      </c>
      <c r="J430" s="15" t="s">
        <v>84</v>
      </c>
      <c r="K430" s="20">
        <v>210247.1</v>
      </c>
      <c r="L430" s="8">
        <v>2016</v>
      </c>
    </row>
    <row r="431" spans="8:12" x14ac:dyDescent="0.25">
      <c r="H431" s="8">
        <v>99999</v>
      </c>
      <c r="I431" s="15" t="s">
        <v>60</v>
      </c>
      <c r="J431" s="15" t="s">
        <v>84</v>
      </c>
      <c r="K431" s="20">
        <v>0</v>
      </c>
      <c r="L431" s="8">
        <v>2016</v>
      </c>
    </row>
    <row r="432" spans="8:12" x14ac:dyDescent="0.25">
      <c r="H432" s="8">
        <v>99999</v>
      </c>
      <c r="I432" s="15" t="s">
        <v>62</v>
      </c>
      <c r="J432" s="15" t="s">
        <v>84</v>
      </c>
      <c r="K432" s="20">
        <v>207396.91</v>
      </c>
      <c r="L432" s="8">
        <v>2016</v>
      </c>
    </row>
    <row r="433" spans="8:12" x14ac:dyDescent="0.25">
      <c r="H433" s="8">
        <v>99999</v>
      </c>
      <c r="I433" s="15" t="s">
        <v>61</v>
      </c>
      <c r="J433" s="15" t="s">
        <v>84</v>
      </c>
      <c r="K433" s="20">
        <v>0</v>
      </c>
      <c r="L433" s="8">
        <v>2016</v>
      </c>
    </row>
    <row r="434" spans="8:12" x14ac:dyDescent="0.25">
      <c r="H434" s="8">
        <v>99999</v>
      </c>
      <c r="I434" s="15" t="s">
        <v>61</v>
      </c>
      <c r="J434" s="15" t="s">
        <v>84</v>
      </c>
      <c r="K434" s="20">
        <v>468995.84000000003</v>
      </c>
      <c r="L434" s="8">
        <v>2016</v>
      </c>
    </row>
    <row r="435" spans="8:12" x14ac:dyDescent="0.25">
      <c r="H435" s="8">
        <v>99999</v>
      </c>
      <c r="I435" s="15" t="s">
        <v>60</v>
      </c>
      <c r="J435" s="15" t="s">
        <v>84</v>
      </c>
      <c r="K435" s="20">
        <v>49116.538</v>
      </c>
      <c r="L435" s="8">
        <v>2016</v>
      </c>
    </row>
    <row r="436" spans="8:12" x14ac:dyDescent="0.25">
      <c r="H436" s="8">
        <v>99999</v>
      </c>
      <c r="I436" s="15" t="s">
        <v>62</v>
      </c>
      <c r="J436" s="15" t="s">
        <v>84</v>
      </c>
      <c r="K436" s="20">
        <v>492846.26</v>
      </c>
      <c r="L436" s="8">
        <v>2016</v>
      </c>
    </row>
    <row r="437" spans="8:12" x14ac:dyDescent="0.25">
      <c r="H437" s="8">
        <v>99999</v>
      </c>
      <c r="I437" s="15" t="s">
        <v>61</v>
      </c>
      <c r="J437" s="15" t="s">
        <v>84</v>
      </c>
      <c r="K437" s="20">
        <v>284.87299999999999</v>
      </c>
      <c r="L437" s="8">
        <v>2016</v>
      </c>
    </row>
    <row r="438" spans="8:12" x14ac:dyDescent="0.25">
      <c r="H438" s="8">
        <v>99999</v>
      </c>
      <c r="I438" s="15" t="s">
        <v>61</v>
      </c>
      <c r="J438" s="15" t="s">
        <v>84</v>
      </c>
      <c r="K438" s="20">
        <v>529680.75</v>
      </c>
      <c r="L438" s="8">
        <v>2016</v>
      </c>
    </row>
    <row r="439" spans="8:12" x14ac:dyDescent="0.25">
      <c r="H439" s="8">
        <v>99999</v>
      </c>
      <c r="I439" s="15" t="s">
        <v>60</v>
      </c>
      <c r="J439" s="15" t="s">
        <v>84</v>
      </c>
      <c r="K439" s="20">
        <v>0</v>
      </c>
      <c r="L439" s="8">
        <v>2016</v>
      </c>
    </row>
    <row r="440" spans="8:12" x14ac:dyDescent="0.25">
      <c r="H440" s="8">
        <v>99999</v>
      </c>
      <c r="I440" s="15" t="s">
        <v>61</v>
      </c>
      <c r="J440" s="15" t="s">
        <v>84</v>
      </c>
      <c r="K440" s="20">
        <v>0</v>
      </c>
      <c r="L440" s="8">
        <v>2016</v>
      </c>
    </row>
    <row r="441" spans="8:12" x14ac:dyDescent="0.25">
      <c r="H441" s="8">
        <v>99999</v>
      </c>
      <c r="I441" s="15" t="s">
        <v>60</v>
      </c>
      <c r="J441" s="15" t="s">
        <v>84</v>
      </c>
      <c r="K441" s="20">
        <v>356116.84</v>
      </c>
      <c r="L441" s="8">
        <v>2016</v>
      </c>
    </row>
    <row r="442" spans="8:12" x14ac:dyDescent="0.25">
      <c r="H442" s="8">
        <v>99999</v>
      </c>
      <c r="I442" s="15" t="s">
        <v>60</v>
      </c>
      <c r="J442" s="15" t="s">
        <v>84</v>
      </c>
      <c r="K442" s="20">
        <v>0</v>
      </c>
      <c r="L442" s="8">
        <v>2016</v>
      </c>
    </row>
    <row r="443" spans="8:12" x14ac:dyDescent="0.25">
      <c r="H443" s="8">
        <v>99999</v>
      </c>
      <c r="I443" s="15" t="s">
        <v>61</v>
      </c>
      <c r="J443" s="15" t="s">
        <v>84</v>
      </c>
      <c r="K443" s="20">
        <v>0</v>
      </c>
      <c r="L443" s="8">
        <v>2016</v>
      </c>
    </row>
    <row r="444" spans="8:12" x14ac:dyDescent="0.25">
      <c r="H444" s="8">
        <v>99999</v>
      </c>
      <c r="I444" s="15" t="s">
        <v>60</v>
      </c>
      <c r="J444" s="15" t="s">
        <v>84</v>
      </c>
      <c r="K444" s="20">
        <v>0</v>
      </c>
      <c r="L444" s="8">
        <v>2016</v>
      </c>
    </row>
    <row r="445" spans="8:12" x14ac:dyDescent="0.25">
      <c r="H445" s="8">
        <v>99999</v>
      </c>
      <c r="I445" s="15" t="s">
        <v>60</v>
      </c>
      <c r="J445" s="15" t="s">
        <v>84</v>
      </c>
      <c r="K445" s="20">
        <v>5962.6109999999999</v>
      </c>
      <c r="L445" s="8">
        <v>2016</v>
      </c>
    </row>
    <row r="446" spans="8:12" x14ac:dyDescent="0.25">
      <c r="H446" s="8">
        <v>99999</v>
      </c>
      <c r="I446" s="15" t="s">
        <v>61</v>
      </c>
      <c r="J446" s="15" t="s">
        <v>84</v>
      </c>
      <c r="K446" s="20">
        <v>0</v>
      </c>
      <c r="L446" s="8">
        <v>2016</v>
      </c>
    </row>
    <row r="447" spans="8:12" x14ac:dyDescent="0.25">
      <c r="H447" s="8">
        <v>99999</v>
      </c>
      <c r="I447" s="15" t="s">
        <v>61</v>
      </c>
      <c r="J447" s="15" t="s">
        <v>84</v>
      </c>
      <c r="K447" s="20">
        <v>1291523.8</v>
      </c>
      <c r="L447" s="8">
        <v>2016</v>
      </c>
    </row>
    <row r="448" spans="8:12" x14ac:dyDescent="0.25">
      <c r="H448" s="8">
        <v>99999</v>
      </c>
      <c r="I448" s="15" t="s">
        <v>61</v>
      </c>
      <c r="J448" s="15" t="s">
        <v>84</v>
      </c>
      <c r="K448" s="20">
        <v>686820.3</v>
      </c>
      <c r="L448" s="8">
        <v>2016</v>
      </c>
    </row>
  </sheetData>
  <mergeCells count="2">
    <mergeCell ref="A1:E1"/>
    <mergeCell ref="H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J14"/>
  <sheetViews>
    <sheetView workbookViewId="0"/>
  </sheetViews>
  <sheetFormatPr defaultRowHeight="15" x14ac:dyDescent="0.25"/>
  <cols>
    <col min="1" max="1" width="20.85546875" bestFit="1" customWidth="1"/>
    <col min="2" max="4" width="9.140625" customWidth="1"/>
  </cols>
  <sheetData>
    <row r="1" spans="1:36" x14ac:dyDescent="0.25">
      <c r="B1">
        <v>2016</v>
      </c>
      <c r="C1" s="10">
        <v>2017</v>
      </c>
      <c r="D1">
        <v>2018</v>
      </c>
      <c r="E1" s="10">
        <v>2019</v>
      </c>
      <c r="F1">
        <v>2020</v>
      </c>
      <c r="G1" s="10">
        <v>2021</v>
      </c>
      <c r="H1">
        <v>2022</v>
      </c>
      <c r="I1" s="10">
        <v>2023</v>
      </c>
      <c r="J1">
        <v>2024</v>
      </c>
      <c r="K1" s="10">
        <v>2025</v>
      </c>
      <c r="L1">
        <v>2026</v>
      </c>
      <c r="M1" s="10">
        <v>2027</v>
      </c>
      <c r="N1">
        <v>2028</v>
      </c>
      <c r="O1" s="10">
        <v>2029</v>
      </c>
      <c r="P1">
        <v>2030</v>
      </c>
      <c r="Q1" s="10">
        <v>2031</v>
      </c>
      <c r="R1">
        <v>2032</v>
      </c>
      <c r="S1" s="10">
        <v>2033</v>
      </c>
      <c r="T1">
        <v>2034</v>
      </c>
      <c r="U1" s="10">
        <v>2035</v>
      </c>
      <c r="V1">
        <v>2036</v>
      </c>
      <c r="W1" s="10">
        <v>2037</v>
      </c>
      <c r="X1">
        <v>2038</v>
      </c>
      <c r="Y1" s="10">
        <v>2039</v>
      </c>
      <c r="Z1">
        <v>2040</v>
      </c>
      <c r="AA1" s="10">
        <v>2041</v>
      </c>
      <c r="AB1">
        <v>2042</v>
      </c>
      <c r="AC1" s="10">
        <v>2043</v>
      </c>
      <c r="AD1">
        <v>2044</v>
      </c>
      <c r="AE1" s="10">
        <v>2045</v>
      </c>
      <c r="AF1">
        <v>2046</v>
      </c>
      <c r="AG1" s="10">
        <v>2047</v>
      </c>
      <c r="AH1">
        <v>2048</v>
      </c>
      <c r="AI1" s="10">
        <v>2049</v>
      </c>
      <c r="AJ1">
        <v>2050</v>
      </c>
    </row>
    <row r="2" spans="1:36" x14ac:dyDescent="0.25">
      <c r="A2" t="s">
        <v>90</v>
      </c>
      <c r="B2" s="11">
        <f>SUMIFS('EIA 860 &amp; 923'!$F$3:$F$326,'EIA 860 &amp; 923'!$C$3:$C$326,0,'EIA 860 &amp; 923'!$G$3:$G$326,1)/(SUMIFS('EIA 860 &amp; 923'!$E$3:$E$326,'EIA 860 &amp; 923'!$C$3:$C$326,0,'EIA 860 &amp; 923'!$G$3:$G$326,1)*8760)</f>
        <v>0.51219083498628093</v>
      </c>
      <c r="C2" s="11">
        <f>$B2</f>
        <v>0.51219083498628093</v>
      </c>
      <c r="D2" s="11">
        <f t="shared" ref="D2:AJ10" si="0">$B2</f>
        <v>0.51219083498628093</v>
      </c>
      <c r="E2" s="11">
        <f t="shared" si="0"/>
        <v>0.51219083498628093</v>
      </c>
      <c r="F2" s="11">
        <f t="shared" si="0"/>
        <v>0.51219083498628093</v>
      </c>
      <c r="G2" s="11">
        <f t="shared" si="0"/>
        <v>0.51219083498628093</v>
      </c>
      <c r="H2" s="11">
        <f t="shared" si="0"/>
        <v>0.51219083498628093</v>
      </c>
      <c r="I2" s="11">
        <f t="shared" si="0"/>
        <v>0.51219083498628093</v>
      </c>
      <c r="J2" s="11">
        <f t="shared" si="0"/>
        <v>0.51219083498628093</v>
      </c>
      <c r="K2" s="11">
        <f t="shared" si="0"/>
        <v>0.51219083498628093</v>
      </c>
      <c r="L2" s="11">
        <f t="shared" si="0"/>
        <v>0.51219083498628093</v>
      </c>
      <c r="M2" s="11">
        <f t="shared" si="0"/>
        <v>0.51219083498628093</v>
      </c>
      <c r="N2" s="11">
        <f t="shared" si="0"/>
        <v>0.51219083498628093</v>
      </c>
      <c r="O2" s="11">
        <f t="shared" si="0"/>
        <v>0.51219083498628093</v>
      </c>
      <c r="P2" s="11">
        <f t="shared" si="0"/>
        <v>0.51219083498628093</v>
      </c>
      <c r="Q2" s="11">
        <f t="shared" si="0"/>
        <v>0.51219083498628093</v>
      </c>
      <c r="R2" s="11">
        <f t="shared" si="0"/>
        <v>0.51219083498628093</v>
      </c>
      <c r="S2" s="11">
        <f t="shared" si="0"/>
        <v>0.51219083498628093</v>
      </c>
      <c r="T2" s="11">
        <f t="shared" si="0"/>
        <v>0.51219083498628093</v>
      </c>
      <c r="U2" s="11">
        <f t="shared" si="0"/>
        <v>0.51219083498628093</v>
      </c>
      <c r="V2" s="11">
        <f t="shared" si="0"/>
        <v>0.51219083498628093</v>
      </c>
      <c r="W2" s="11">
        <f t="shared" si="0"/>
        <v>0.51219083498628093</v>
      </c>
      <c r="X2" s="11">
        <f t="shared" si="0"/>
        <v>0.51219083498628093</v>
      </c>
      <c r="Y2" s="11">
        <f t="shared" si="0"/>
        <v>0.51219083498628093</v>
      </c>
      <c r="Z2" s="11">
        <f t="shared" si="0"/>
        <v>0.51219083498628093</v>
      </c>
      <c r="AA2" s="11">
        <f t="shared" si="0"/>
        <v>0.51219083498628093</v>
      </c>
      <c r="AB2" s="11">
        <f t="shared" si="0"/>
        <v>0.51219083498628093</v>
      </c>
      <c r="AC2" s="11">
        <f t="shared" si="0"/>
        <v>0.51219083498628093</v>
      </c>
      <c r="AD2" s="11">
        <f t="shared" si="0"/>
        <v>0.51219083498628093</v>
      </c>
      <c r="AE2" s="11">
        <f t="shared" si="0"/>
        <v>0.51219083498628093</v>
      </c>
      <c r="AF2" s="11">
        <f t="shared" si="0"/>
        <v>0.51219083498628093</v>
      </c>
      <c r="AG2" s="11">
        <f t="shared" si="0"/>
        <v>0.51219083498628093</v>
      </c>
      <c r="AH2" s="11">
        <f t="shared" si="0"/>
        <v>0.51219083498628093</v>
      </c>
      <c r="AI2" s="11">
        <f t="shared" si="0"/>
        <v>0.51219083498628093</v>
      </c>
      <c r="AJ2" s="11">
        <f t="shared" si="0"/>
        <v>0.51219083498628093</v>
      </c>
    </row>
    <row r="3" spans="1:36" x14ac:dyDescent="0.25">
      <c r="A3" t="s">
        <v>37</v>
      </c>
      <c r="B3" s="11">
        <f>'Table 6.7.A'!C8</f>
        <v>0.56000000000000005</v>
      </c>
      <c r="C3" s="11">
        <f t="shared" ref="C3:R12" si="1">$B3</f>
        <v>0.56000000000000005</v>
      </c>
      <c r="D3" s="11">
        <f t="shared" si="1"/>
        <v>0.56000000000000005</v>
      </c>
      <c r="E3" s="11">
        <f t="shared" si="1"/>
        <v>0.56000000000000005</v>
      </c>
      <c r="F3" s="11">
        <f t="shared" si="1"/>
        <v>0.56000000000000005</v>
      </c>
      <c r="G3" s="11">
        <f t="shared" si="1"/>
        <v>0.56000000000000005</v>
      </c>
      <c r="H3" s="11">
        <f t="shared" si="1"/>
        <v>0.56000000000000005</v>
      </c>
      <c r="I3" s="11">
        <f t="shared" si="1"/>
        <v>0.56000000000000005</v>
      </c>
      <c r="J3" s="11">
        <f t="shared" si="1"/>
        <v>0.56000000000000005</v>
      </c>
      <c r="K3" s="11">
        <f t="shared" si="1"/>
        <v>0.56000000000000005</v>
      </c>
      <c r="L3" s="11">
        <f t="shared" si="1"/>
        <v>0.56000000000000005</v>
      </c>
      <c r="M3" s="11">
        <f t="shared" si="1"/>
        <v>0.56000000000000005</v>
      </c>
      <c r="N3" s="11">
        <f t="shared" si="1"/>
        <v>0.56000000000000005</v>
      </c>
      <c r="O3" s="11">
        <f t="shared" si="1"/>
        <v>0.56000000000000005</v>
      </c>
      <c r="P3" s="11">
        <f t="shared" si="1"/>
        <v>0.56000000000000005</v>
      </c>
      <c r="Q3" s="11">
        <f t="shared" si="1"/>
        <v>0.56000000000000005</v>
      </c>
      <c r="R3" s="11">
        <f t="shared" si="1"/>
        <v>0.56000000000000005</v>
      </c>
      <c r="S3" s="11">
        <f t="shared" si="0"/>
        <v>0.56000000000000005</v>
      </c>
      <c r="T3" s="11">
        <f t="shared" si="0"/>
        <v>0.56000000000000005</v>
      </c>
      <c r="U3" s="11">
        <f t="shared" si="0"/>
        <v>0.56000000000000005</v>
      </c>
      <c r="V3" s="11">
        <f t="shared" si="0"/>
        <v>0.56000000000000005</v>
      </c>
      <c r="W3" s="11">
        <f t="shared" si="0"/>
        <v>0.56000000000000005</v>
      </c>
      <c r="X3" s="11">
        <f t="shared" si="0"/>
        <v>0.56000000000000005</v>
      </c>
      <c r="Y3" s="11">
        <f t="shared" si="0"/>
        <v>0.56000000000000005</v>
      </c>
      <c r="Z3" s="11">
        <f t="shared" si="0"/>
        <v>0.56000000000000005</v>
      </c>
      <c r="AA3" s="11">
        <f t="shared" si="0"/>
        <v>0.56000000000000005</v>
      </c>
      <c r="AB3" s="11">
        <f t="shared" si="0"/>
        <v>0.56000000000000005</v>
      </c>
      <c r="AC3" s="11">
        <f t="shared" si="0"/>
        <v>0.56000000000000005</v>
      </c>
      <c r="AD3" s="11">
        <f t="shared" si="0"/>
        <v>0.56000000000000005</v>
      </c>
      <c r="AE3" s="11">
        <f t="shared" si="0"/>
        <v>0.56000000000000005</v>
      </c>
      <c r="AF3" s="11">
        <f t="shared" si="0"/>
        <v>0.56000000000000005</v>
      </c>
      <c r="AG3" s="11">
        <f t="shared" si="0"/>
        <v>0.56000000000000005</v>
      </c>
      <c r="AH3" s="11">
        <f t="shared" si="0"/>
        <v>0.56000000000000005</v>
      </c>
      <c r="AI3" s="11">
        <f t="shared" si="0"/>
        <v>0.56000000000000005</v>
      </c>
      <c r="AJ3" s="11">
        <f t="shared" si="0"/>
        <v>0.56000000000000005</v>
      </c>
    </row>
    <row r="4" spans="1:36" x14ac:dyDescent="0.25">
      <c r="A4" t="s">
        <v>38</v>
      </c>
      <c r="B4" s="11">
        <f>'Table 6.7.B'!B7</f>
        <v>0.92500000000000004</v>
      </c>
      <c r="C4" s="11">
        <f t="shared" si="1"/>
        <v>0.92500000000000004</v>
      </c>
      <c r="D4" s="11">
        <f t="shared" si="0"/>
        <v>0.92500000000000004</v>
      </c>
      <c r="E4" s="11">
        <f t="shared" si="0"/>
        <v>0.92500000000000004</v>
      </c>
      <c r="F4" s="11">
        <f t="shared" si="0"/>
        <v>0.92500000000000004</v>
      </c>
      <c r="G4" s="11">
        <f t="shared" si="0"/>
        <v>0.92500000000000004</v>
      </c>
      <c r="H4" s="11">
        <f t="shared" si="0"/>
        <v>0.92500000000000004</v>
      </c>
      <c r="I4" s="11">
        <f t="shared" si="0"/>
        <v>0.92500000000000004</v>
      </c>
      <c r="J4" s="11">
        <f t="shared" si="0"/>
        <v>0.92500000000000004</v>
      </c>
      <c r="K4" s="11">
        <f t="shared" si="0"/>
        <v>0.92500000000000004</v>
      </c>
      <c r="L4" s="11">
        <f t="shared" si="0"/>
        <v>0.92500000000000004</v>
      </c>
      <c r="M4" s="11">
        <f t="shared" si="0"/>
        <v>0.92500000000000004</v>
      </c>
      <c r="N4" s="11">
        <f t="shared" si="0"/>
        <v>0.92500000000000004</v>
      </c>
      <c r="O4" s="11">
        <f t="shared" si="0"/>
        <v>0.92500000000000004</v>
      </c>
      <c r="P4" s="11">
        <f t="shared" si="0"/>
        <v>0.92500000000000004</v>
      </c>
      <c r="Q4" s="11">
        <f t="shared" si="0"/>
        <v>0.92500000000000004</v>
      </c>
      <c r="R4" s="11">
        <f t="shared" si="0"/>
        <v>0.92500000000000004</v>
      </c>
      <c r="S4" s="11">
        <f t="shared" si="0"/>
        <v>0.92500000000000004</v>
      </c>
      <c r="T4" s="11">
        <f t="shared" si="0"/>
        <v>0.92500000000000004</v>
      </c>
      <c r="U4" s="11">
        <f t="shared" si="0"/>
        <v>0.92500000000000004</v>
      </c>
      <c r="V4" s="11">
        <f t="shared" si="0"/>
        <v>0.92500000000000004</v>
      </c>
      <c r="W4" s="11">
        <f t="shared" si="0"/>
        <v>0.92500000000000004</v>
      </c>
      <c r="X4" s="11">
        <f t="shared" si="0"/>
        <v>0.92500000000000004</v>
      </c>
      <c r="Y4" s="11">
        <f t="shared" si="0"/>
        <v>0.92500000000000004</v>
      </c>
      <c r="Z4" s="11">
        <f t="shared" si="0"/>
        <v>0.92500000000000004</v>
      </c>
      <c r="AA4" s="11">
        <f t="shared" si="0"/>
        <v>0.92500000000000004</v>
      </c>
      <c r="AB4" s="11">
        <f t="shared" si="0"/>
        <v>0.92500000000000004</v>
      </c>
      <c r="AC4" s="11">
        <f t="shared" si="0"/>
        <v>0.92500000000000004</v>
      </c>
      <c r="AD4" s="11">
        <f t="shared" si="0"/>
        <v>0.92500000000000004</v>
      </c>
      <c r="AE4" s="11">
        <f t="shared" si="0"/>
        <v>0.92500000000000004</v>
      </c>
      <c r="AF4" s="11">
        <f t="shared" si="0"/>
        <v>0.92500000000000004</v>
      </c>
      <c r="AG4" s="11">
        <f t="shared" si="0"/>
        <v>0.92500000000000004</v>
      </c>
      <c r="AH4" s="11">
        <f t="shared" si="0"/>
        <v>0.92500000000000004</v>
      </c>
      <c r="AI4" s="11">
        <f t="shared" si="0"/>
        <v>0.92500000000000004</v>
      </c>
      <c r="AJ4" s="11">
        <f t="shared" si="0"/>
        <v>0.92500000000000004</v>
      </c>
    </row>
    <row r="5" spans="1:36" x14ac:dyDescent="0.25">
      <c r="A5" t="s">
        <v>39</v>
      </c>
      <c r="B5" s="11">
        <f>'Table 6.7.B'!C7</f>
        <v>0.38</v>
      </c>
      <c r="C5" s="11">
        <f t="shared" si="1"/>
        <v>0.38</v>
      </c>
      <c r="D5" s="11">
        <f t="shared" si="0"/>
        <v>0.38</v>
      </c>
      <c r="E5" s="11">
        <f t="shared" si="0"/>
        <v>0.38</v>
      </c>
      <c r="F5" s="11">
        <f t="shared" si="0"/>
        <v>0.38</v>
      </c>
      <c r="G5" s="11">
        <f t="shared" si="0"/>
        <v>0.38</v>
      </c>
      <c r="H5" s="11">
        <f t="shared" si="0"/>
        <v>0.38</v>
      </c>
      <c r="I5" s="11">
        <f t="shared" si="0"/>
        <v>0.38</v>
      </c>
      <c r="J5" s="11">
        <f t="shared" si="0"/>
        <v>0.38</v>
      </c>
      <c r="K5" s="11">
        <f t="shared" si="0"/>
        <v>0.38</v>
      </c>
      <c r="L5" s="11">
        <f t="shared" si="0"/>
        <v>0.38</v>
      </c>
      <c r="M5" s="11">
        <f t="shared" si="0"/>
        <v>0.38</v>
      </c>
      <c r="N5" s="11">
        <f t="shared" si="0"/>
        <v>0.38</v>
      </c>
      <c r="O5" s="11">
        <f t="shared" si="0"/>
        <v>0.38</v>
      </c>
      <c r="P5" s="11">
        <f t="shared" si="0"/>
        <v>0.38</v>
      </c>
      <c r="Q5" s="11">
        <f t="shared" si="0"/>
        <v>0.38</v>
      </c>
      <c r="R5" s="11">
        <f t="shared" si="0"/>
        <v>0.38</v>
      </c>
      <c r="S5" s="11">
        <f t="shared" si="0"/>
        <v>0.38</v>
      </c>
      <c r="T5" s="11">
        <f t="shared" si="0"/>
        <v>0.38</v>
      </c>
      <c r="U5" s="11">
        <f t="shared" si="0"/>
        <v>0.38</v>
      </c>
      <c r="V5" s="11">
        <f t="shared" si="0"/>
        <v>0.38</v>
      </c>
      <c r="W5" s="11">
        <f t="shared" si="0"/>
        <v>0.38</v>
      </c>
      <c r="X5" s="11">
        <f t="shared" si="0"/>
        <v>0.38</v>
      </c>
      <c r="Y5" s="11">
        <f t="shared" si="0"/>
        <v>0.38</v>
      </c>
      <c r="Z5" s="11">
        <f t="shared" si="0"/>
        <v>0.38</v>
      </c>
      <c r="AA5" s="11">
        <f t="shared" si="0"/>
        <v>0.38</v>
      </c>
      <c r="AB5" s="11">
        <f t="shared" si="0"/>
        <v>0.38</v>
      </c>
      <c r="AC5" s="11">
        <f t="shared" si="0"/>
        <v>0.38</v>
      </c>
      <c r="AD5" s="11">
        <f t="shared" si="0"/>
        <v>0.38</v>
      </c>
      <c r="AE5" s="11">
        <f t="shared" si="0"/>
        <v>0.38</v>
      </c>
      <c r="AF5" s="11">
        <f t="shared" si="0"/>
        <v>0.38</v>
      </c>
      <c r="AG5" s="11">
        <f t="shared" si="0"/>
        <v>0.38</v>
      </c>
      <c r="AH5" s="11">
        <f t="shared" si="0"/>
        <v>0.38</v>
      </c>
      <c r="AI5" s="11">
        <f t="shared" si="0"/>
        <v>0.38</v>
      </c>
      <c r="AJ5" s="11">
        <f t="shared" si="0"/>
        <v>0.38</v>
      </c>
    </row>
    <row r="6" spans="1:36" x14ac:dyDescent="0.25">
      <c r="A6" t="s">
        <v>89</v>
      </c>
      <c r="B6" s="11">
        <f>'Table 6.7.B'!D7</f>
        <v>0.34699999999999998</v>
      </c>
      <c r="C6" s="11">
        <f t="shared" si="1"/>
        <v>0.34699999999999998</v>
      </c>
      <c r="D6" s="11">
        <f t="shared" si="0"/>
        <v>0.34699999999999998</v>
      </c>
      <c r="E6" s="11">
        <f t="shared" si="0"/>
        <v>0.34699999999999998</v>
      </c>
      <c r="F6" s="11">
        <f t="shared" si="0"/>
        <v>0.34699999999999998</v>
      </c>
      <c r="G6" s="11">
        <f t="shared" si="0"/>
        <v>0.34699999999999998</v>
      </c>
      <c r="H6" s="11">
        <f t="shared" si="0"/>
        <v>0.34699999999999998</v>
      </c>
      <c r="I6" s="11">
        <f t="shared" si="0"/>
        <v>0.34699999999999998</v>
      </c>
      <c r="J6" s="11">
        <f t="shared" si="0"/>
        <v>0.34699999999999998</v>
      </c>
      <c r="K6" s="11">
        <f t="shared" si="0"/>
        <v>0.34699999999999998</v>
      </c>
      <c r="L6" s="11">
        <f t="shared" si="0"/>
        <v>0.34699999999999998</v>
      </c>
      <c r="M6" s="11">
        <f t="shared" si="0"/>
        <v>0.34699999999999998</v>
      </c>
      <c r="N6" s="11">
        <f t="shared" si="0"/>
        <v>0.34699999999999998</v>
      </c>
      <c r="O6" s="11">
        <f t="shared" si="0"/>
        <v>0.34699999999999998</v>
      </c>
      <c r="P6" s="11">
        <f t="shared" si="0"/>
        <v>0.34699999999999998</v>
      </c>
      <c r="Q6" s="11">
        <f t="shared" si="0"/>
        <v>0.34699999999999998</v>
      </c>
      <c r="R6" s="11">
        <f t="shared" si="0"/>
        <v>0.34699999999999998</v>
      </c>
      <c r="S6" s="11">
        <f t="shared" si="0"/>
        <v>0.34699999999999998</v>
      </c>
      <c r="T6" s="11">
        <f t="shared" si="0"/>
        <v>0.34699999999999998</v>
      </c>
      <c r="U6" s="11">
        <f t="shared" si="0"/>
        <v>0.34699999999999998</v>
      </c>
      <c r="V6" s="11">
        <f t="shared" si="0"/>
        <v>0.34699999999999998</v>
      </c>
      <c r="W6" s="11">
        <f t="shared" si="0"/>
        <v>0.34699999999999998</v>
      </c>
      <c r="X6" s="11">
        <f t="shared" si="0"/>
        <v>0.34699999999999998</v>
      </c>
      <c r="Y6" s="11">
        <f t="shared" si="0"/>
        <v>0.34699999999999998</v>
      </c>
      <c r="Z6" s="11">
        <f t="shared" si="0"/>
        <v>0.34699999999999998</v>
      </c>
      <c r="AA6" s="11">
        <f t="shared" si="0"/>
        <v>0.34699999999999998</v>
      </c>
      <c r="AB6" s="11">
        <f t="shared" si="0"/>
        <v>0.34699999999999998</v>
      </c>
      <c r="AC6" s="11">
        <f t="shared" si="0"/>
        <v>0.34699999999999998</v>
      </c>
      <c r="AD6" s="11">
        <f t="shared" si="0"/>
        <v>0.34699999999999998</v>
      </c>
      <c r="AE6" s="11">
        <f t="shared" si="0"/>
        <v>0.34699999999999998</v>
      </c>
      <c r="AF6" s="11">
        <f t="shared" si="0"/>
        <v>0.34699999999999998</v>
      </c>
      <c r="AG6" s="11">
        <f t="shared" si="0"/>
        <v>0.34699999999999998</v>
      </c>
      <c r="AH6" s="11">
        <f t="shared" si="0"/>
        <v>0.34699999999999998</v>
      </c>
      <c r="AI6" s="11">
        <f t="shared" si="0"/>
        <v>0.34699999999999998</v>
      </c>
      <c r="AJ6" s="11">
        <f t="shared" si="0"/>
        <v>0.34699999999999998</v>
      </c>
    </row>
    <row r="7" spans="1:36" x14ac:dyDescent="0.25">
      <c r="A7" t="s">
        <v>40</v>
      </c>
      <c r="B7" s="11">
        <f>'Table 6.7.B'!E7</f>
        <v>0.27200000000000002</v>
      </c>
      <c r="C7" s="11">
        <f t="shared" si="1"/>
        <v>0.27200000000000002</v>
      </c>
      <c r="D7" s="11">
        <f t="shared" si="0"/>
        <v>0.27200000000000002</v>
      </c>
      <c r="E7" s="11">
        <f t="shared" si="0"/>
        <v>0.27200000000000002</v>
      </c>
      <c r="F7" s="11">
        <f t="shared" si="0"/>
        <v>0.27200000000000002</v>
      </c>
      <c r="G7" s="11">
        <f t="shared" si="0"/>
        <v>0.27200000000000002</v>
      </c>
      <c r="H7" s="11">
        <f t="shared" si="0"/>
        <v>0.27200000000000002</v>
      </c>
      <c r="I7" s="11">
        <f t="shared" si="0"/>
        <v>0.27200000000000002</v>
      </c>
      <c r="J7" s="11">
        <f t="shared" si="0"/>
        <v>0.27200000000000002</v>
      </c>
      <c r="K7" s="11">
        <f t="shared" si="0"/>
        <v>0.27200000000000002</v>
      </c>
      <c r="L7" s="11">
        <f t="shared" si="0"/>
        <v>0.27200000000000002</v>
      </c>
      <c r="M7" s="11">
        <f t="shared" si="0"/>
        <v>0.27200000000000002</v>
      </c>
      <c r="N7" s="11">
        <f t="shared" si="0"/>
        <v>0.27200000000000002</v>
      </c>
      <c r="O7" s="11">
        <f t="shared" si="0"/>
        <v>0.27200000000000002</v>
      </c>
      <c r="P7" s="11">
        <f t="shared" si="0"/>
        <v>0.27200000000000002</v>
      </c>
      <c r="Q7" s="11">
        <f t="shared" si="0"/>
        <v>0.27200000000000002</v>
      </c>
      <c r="R7" s="11">
        <f t="shared" si="0"/>
        <v>0.27200000000000002</v>
      </c>
      <c r="S7" s="11">
        <f t="shared" si="0"/>
        <v>0.27200000000000002</v>
      </c>
      <c r="T7" s="11">
        <f t="shared" si="0"/>
        <v>0.27200000000000002</v>
      </c>
      <c r="U7" s="11">
        <f t="shared" si="0"/>
        <v>0.27200000000000002</v>
      </c>
      <c r="V7" s="11">
        <f t="shared" si="0"/>
        <v>0.27200000000000002</v>
      </c>
      <c r="W7" s="11">
        <f t="shared" si="0"/>
        <v>0.27200000000000002</v>
      </c>
      <c r="X7" s="11">
        <f t="shared" si="0"/>
        <v>0.27200000000000002</v>
      </c>
      <c r="Y7" s="11">
        <f t="shared" si="0"/>
        <v>0.27200000000000002</v>
      </c>
      <c r="Z7" s="11">
        <f t="shared" si="0"/>
        <v>0.27200000000000002</v>
      </c>
      <c r="AA7" s="11">
        <f t="shared" si="0"/>
        <v>0.27200000000000002</v>
      </c>
      <c r="AB7" s="11">
        <f t="shared" si="0"/>
        <v>0.27200000000000002</v>
      </c>
      <c r="AC7" s="11">
        <f t="shared" si="0"/>
        <v>0.27200000000000002</v>
      </c>
      <c r="AD7" s="11">
        <f t="shared" si="0"/>
        <v>0.27200000000000002</v>
      </c>
      <c r="AE7" s="11">
        <f t="shared" si="0"/>
        <v>0.27200000000000002</v>
      </c>
      <c r="AF7" s="11">
        <f t="shared" si="0"/>
        <v>0.27200000000000002</v>
      </c>
      <c r="AG7" s="11">
        <f t="shared" si="0"/>
        <v>0.27200000000000002</v>
      </c>
      <c r="AH7" s="11">
        <f t="shared" si="0"/>
        <v>0.27200000000000002</v>
      </c>
      <c r="AI7" s="11">
        <f t="shared" si="0"/>
        <v>0.27200000000000002</v>
      </c>
      <c r="AJ7" s="11">
        <f t="shared" si="0"/>
        <v>0.27200000000000002</v>
      </c>
    </row>
    <row r="8" spans="1:36" x14ac:dyDescent="0.25">
      <c r="A8" t="s">
        <v>41</v>
      </c>
      <c r="B8" s="11">
        <f>'Table 6.7.B'!F7</f>
        <v>0.222</v>
      </c>
      <c r="C8" s="11">
        <f t="shared" si="1"/>
        <v>0.222</v>
      </c>
      <c r="D8" s="11">
        <f t="shared" si="0"/>
        <v>0.222</v>
      </c>
      <c r="E8" s="11">
        <f t="shared" si="0"/>
        <v>0.222</v>
      </c>
      <c r="F8" s="11">
        <f t="shared" si="0"/>
        <v>0.222</v>
      </c>
      <c r="G8" s="11">
        <f t="shared" si="0"/>
        <v>0.222</v>
      </c>
      <c r="H8" s="11">
        <f t="shared" si="0"/>
        <v>0.222</v>
      </c>
      <c r="I8" s="11">
        <f t="shared" si="0"/>
        <v>0.222</v>
      </c>
      <c r="J8" s="11">
        <f t="shared" si="0"/>
        <v>0.222</v>
      </c>
      <c r="K8" s="11">
        <f t="shared" si="0"/>
        <v>0.222</v>
      </c>
      <c r="L8" s="11">
        <f t="shared" si="0"/>
        <v>0.222</v>
      </c>
      <c r="M8" s="11">
        <f t="shared" si="0"/>
        <v>0.222</v>
      </c>
      <c r="N8" s="11">
        <f t="shared" si="0"/>
        <v>0.222</v>
      </c>
      <c r="O8" s="11">
        <f t="shared" si="0"/>
        <v>0.222</v>
      </c>
      <c r="P8" s="11">
        <f t="shared" si="0"/>
        <v>0.222</v>
      </c>
      <c r="Q8" s="11">
        <f t="shared" si="0"/>
        <v>0.222</v>
      </c>
      <c r="R8" s="11">
        <f t="shared" si="0"/>
        <v>0.222</v>
      </c>
      <c r="S8" s="11">
        <f t="shared" si="0"/>
        <v>0.222</v>
      </c>
      <c r="T8" s="11">
        <f t="shared" si="0"/>
        <v>0.222</v>
      </c>
      <c r="U8" s="11">
        <f t="shared" si="0"/>
        <v>0.222</v>
      </c>
      <c r="V8" s="11">
        <f t="shared" si="0"/>
        <v>0.222</v>
      </c>
      <c r="W8" s="11">
        <f t="shared" si="0"/>
        <v>0.222</v>
      </c>
      <c r="X8" s="11">
        <f t="shared" si="0"/>
        <v>0.222</v>
      </c>
      <c r="Y8" s="11">
        <f t="shared" si="0"/>
        <v>0.222</v>
      </c>
      <c r="Z8" s="11">
        <f t="shared" si="0"/>
        <v>0.222</v>
      </c>
      <c r="AA8" s="11">
        <f t="shared" si="0"/>
        <v>0.222</v>
      </c>
      <c r="AB8" s="11">
        <f t="shared" si="0"/>
        <v>0.222</v>
      </c>
      <c r="AC8" s="11">
        <f t="shared" si="0"/>
        <v>0.222</v>
      </c>
      <c r="AD8" s="11">
        <f t="shared" si="0"/>
        <v>0.222</v>
      </c>
      <c r="AE8" s="11">
        <f t="shared" si="0"/>
        <v>0.222</v>
      </c>
      <c r="AF8" s="11">
        <f t="shared" si="0"/>
        <v>0.222</v>
      </c>
      <c r="AG8" s="11">
        <f t="shared" si="0"/>
        <v>0.222</v>
      </c>
      <c r="AH8" s="11">
        <f t="shared" si="0"/>
        <v>0.222</v>
      </c>
      <c r="AI8" s="11">
        <f t="shared" si="0"/>
        <v>0.222</v>
      </c>
      <c r="AJ8" s="11">
        <f t="shared" si="0"/>
        <v>0.222</v>
      </c>
    </row>
    <row r="9" spans="1:36" x14ac:dyDescent="0.25">
      <c r="A9" t="s">
        <v>42</v>
      </c>
      <c r="B9" s="11">
        <f>'Table 6.7.B'!H7</f>
        <v>0.46700000000000003</v>
      </c>
      <c r="C9" s="11">
        <f t="shared" si="1"/>
        <v>0.46700000000000003</v>
      </c>
      <c r="D9" s="11">
        <f t="shared" si="0"/>
        <v>0.46700000000000003</v>
      </c>
      <c r="E9" s="11">
        <f t="shared" si="0"/>
        <v>0.46700000000000003</v>
      </c>
      <c r="F9" s="11">
        <f t="shared" si="0"/>
        <v>0.46700000000000003</v>
      </c>
      <c r="G9" s="11">
        <f t="shared" si="0"/>
        <v>0.46700000000000003</v>
      </c>
      <c r="H9" s="11">
        <f t="shared" si="0"/>
        <v>0.46700000000000003</v>
      </c>
      <c r="I9" s="11">
        <f t="shared" si="0"/>
        <v>0.46700000000000003</v>
      </c>
      <c r="J9" s="11">
        <f t="shared" si="0"/>
        <v>0.46700000000000003</v>
      </c>
      <c r="K9" s="11">
        <f t="shared" si="0"/>
        <v>0.46700000000000003</v>
      </c>
      <c r="L9" s="11">
        <f t="shared" si="0"/>
        <v>0.46700000000000003</v>
      </c>
      <c r="M9" s="11">
        <f t="shared" si="0"/>
        <v>0.46700000000000003</v>
      </c>
      <c r="N9" s="11">
        <f t="shared" si="0"/>
        <v>0.46700000000000003</v>
      </c>
      <c r="O9" s="11">
        <f t="shared" si="0"/>
        <v>0.46700000000000003</v>
      </c>
      <c r="P9" s="11">
        <f t="shared" si="0"/>
        <v>0.46700000000000003</v>
      </c>
      <c r="Q9" s="11">
        <f t="shared" si="0"/>
        <v>0.46700000000000003</v>
      </c>
      <c r="R9" s="11">
        <f t="shared" si="0"/>
        <v>0.46700000000000003</v>
      </c>
      <c r="S9" s="11">
        <f t="shared" si="0"/>
        <v>0.46700000000000003</v>
      </c>
      <c r="T9" s="11">
        <f t="shared" si="0"/>
        <v>0.46700000000000003</v>
      </c>
      <c r="U9" s="11">
        <f t="shared" si="0"/>
        <v>0.46700000000000003</v>
      </c>
      <c r="V9" s="11">
        <f t="shared" si="0"/>
        <v>0.46700000000000003</v>
      </c>
      <c r="W9" s="11">
        <f t="shared" si="0"/>
        <v>0.46700000000000003</v>
      </c>
      <c r="X9" s="11">
        <f t="shared" si="0"/>
        <v>0.46700000000000003</v>
      </c>
      <c r="Y9" s="11">
        <f t="shared" si="0"/>
        <v>0.46700000000000003</v>
      </c>
      <c r="Z9" s="11">
        <f t="shared" si="0"/>
        <v>0.46700000000000003</v>
      </c>
      <c r="AA9" s="11">
        <f t="shared" si="0"/>
        <v>0.46700000000000003</v>
      </c>
      <c r="AB9" s="11">
        <f t="shared" si="0"/>
        <v>0.46700000000000003</v>
      </c>
      <c r="AC9" s="11">
        <f t="shared" si="0"/>
        <v>0.46700000000000003</v>
      </c>
      <c r="AD9" s="11">
        <f t="shared" si="0"/>
        <v>0.46700000000000003</v>
      </c>
      <c r="AE9" s="11">
        <f t="shared" si="0"/>
        <v>0.46700000000000003</v>
      </c>
      <c r="AF9" s="11">
        <f t="shared" si="0"/>
        <v>0.46700000000000003</v>
      </c>
      <c r="AG9" s="11">
        <f t="shared" si="0"/>
        <v>0.46700000000000003</v>
      </c>
      <c r="AH9" s="11">
        <f t="shared" si="0"/>
        <v>0.46700000000000003</v>
      </c>
      <c r="AI9" s="11">
        <f t="shared" si="0"/>
        <v>0.46700000000000003</v>
      </c>
      <c r="AJ9" s="11">
        <f t="shared" si="0"/>
        <v>0.46700000000000003</v>
      </c>
    </row>
    <row r="10" spans="1:36" x14ac:dyDescent="0.25">
      <c r="A10" t="s">
        <v>43</v>
      </c>
      <c r="B10" s="11">
        <f>'Table 6.7.B'!I7</f>
        <v>0.74199999999999999</v>
      </c>
      <c r="C10" s="11">
        <f t="shared" si="1"/>
        <v>0.74199999999999999</v>
      </c>
      <c r="D10" s="11">
        <f t="shared" si="0"/>
        <v>0.74199999999999999</v>
      </c>
      <c r="E10" s="11">
        <f t="shared" si="0"/>
        <v>0.74199999999999999</v>
      </c>
      <c r="F10" s="11">
        <f t="shared" si="0"/>
        <v>0.74199999999999999</v>
      </c>
      <c r="G10" s="11">
        <f t="shared" si="0"/>
        <v>0.74199999999999999</v>
      </c>
      <c r="H10" s="11">
        <f t="shared" si="0"/>
        <v>0.74199999999999999</v>
      </c>
      <c r="I10" s="11">
        <f t="shared" si="0"/>
        <v>0.74199999999999999</v>
      </c>
      <c r="J10" s="11">
        <f t="shared" ref="D10:AJ14" si="2">$B10</f>
        <v>0.74199999999999999</v>
      </c>
      <c r="K10" s="11">
        <f t="shared" si="2"/>
        <v>0.74199999999999999</v>
      </c>
      <c r="L10" s="11">
        <f t="shared" si="2"/>
        <v>0.74199999999999999</v>
      </c>
      <c r="M10" s="11">
        <f t="shared" si="2"/>
        <v>0.74199999999999999</v>
      </c>
      <c r="N10" s="11">
        <f t="shared" si="2"/>
        <v>0.74199999999999999</v>
      </c>
      <c r="O10" s="11">
        <f t="shared" si="2"/>
        <v>0.74199999999999999</v>
      </c>
      <c r="P10" s="11">
        <f t="shared" si="2"/>
        <v>0.74199999999999999</v>
      </c>
      <c r="Q10" s="11">
        <f t="shared" si="2"/>
        <v>0.74199999999999999</v>
      </c>
      <c r="R10" s="11">
        <f t="shared" si="2"/>
        <v>0.74199999999999999</v>
      </c>
      <c r="S10" s="11">
        <f t="shared" si="2"/>
        <v>0.74199999999999999</v>
      </c>
      <c r="T10" s="11">
        <f t="shared" si="2"/>
        <v>0.74199999999999999</v>
      </c>
      <c r="U10" s="11">
        <f t="shared" si="2"/>
        <v>0.74199999999999999</v>
      </c>
      <c r="V10" s="11">
        <f t="shared" si="2"/>
        <v>0.74199999999999999</v>
      </c>
      <c r="W10" s="11">
        <f t="shared" si="2"/>
        <v>0.74199999999999999</v>
      </c>
      <c r="X10" s="11">
        <f t="shared" si="2"/>
        <v>0.74199999999999999</v>
      </c>
      <c r="Y10" s="11">
        <f t="shared" si="2"/>
        <v>0.74199999999999999</v>
      </c>
      <c r="Z10" s="11">
        <f t="shared" si="2"/>
        <v>0.74199999999999999</v>
      </c>
      <c r="AA10" s="11">
        <f t="shared" si="2"/>
        <v>0.74199999999999999</v>
      </c>
      <c r="AB10" s="11">
        <f t="shared" si="2"/>
        <v>0.74199999999999999</v>
      </c>
      <c r="AC10" s="11">
        <f t="shared" si="2"/>
        <v>0.74199999999999999</v>
      </c>
      <c r="AD10" s="11">
        <f t="shared" si="2"/>
        <v>0.74199999999999999</v>
      </c>
      <c r="AE10" s="11">
        <f t="shared" si="2"/>
        <v>0.74199999999999999</v>
      </c>
      <c r="AF10" s="11">
        <f t="shared" si="2"/>
        <v>0.74199999999999999</v>
      </c>
      <c r="AG10" s="11">
        <f t="shared" si="2"/>
        <v>0.74199999999999999</v>
      </c>
      <c r="AH10" s="11">
        <f t="shared" si="2"/>
        <v>0.74199999999999999</v>
      </c>
      <c r="AI10" s="11">
        <f t="shared" si="2"/>
        <v>0.74199999999999999</v>
      </c>
      <c r="AJ10" s="11">
        <f t="shared" si="2"/>
        <v>0.74199999999999999</v>
      </c>
    </row>
    <row r="11" spans="1:36" x14ac:dyDescent="0.25">
      <c r="A11" t="s">
        <v>44</v>
      </c>
      <c r="B11" s="11">
        <f>AVERAGE('Table 6.7.A'!G8:I8)</f>
        <v>6.0499999999999998E-2</v>
      </c>
      <c r="C11" s="11">
        <f t="shared" si="1"/>
        <v>6.0499999999999998E-2</v>
      </c>
      <c r="D11" s="11">
        <f t="shared" si="2"/>
        <v>6.0499999999999998E-2</v>
      </c>
      <c r="E11" s="11">
        <f t="shared" si="2"/>
        <v>6.0499999999999998E-2</v>
      </c>
      <c r="F11" s="11">
        <f t="shared" si="2"/>
        <v>6.0499999999999998E-2</v>
      </c>
      <c r="G11" s="11">
        <f t="shared" si="2"/>
        <v>6.0499999999999998E-2</v>
      </c>
      <c r="H11" s="11">
        <f t="shared" si="2"/>
        <v>6.0499999999999998E-2</v>
      </c>
      <c r="I11" s="11">
        <f t="shared" si="2"/>
        <v>6.0499999999999998E-2</v>
      </c>
      <c r="J11" s="11">
        <f t="shared" si="2"/>
        <v>6.0499999999999998E-2</v>
      </c>
      <c r="K11" s="11">
        <f t="shared" si="2"/>
        <v>6.0499999999999998E-2</v>
      </c>
      <c r="L11" s="11">
        <f t="shared" si="2"/>
        <v>6.0499999999999998E-2</v>
      </c>
      <c r="M11" s="11">
        <f t="shared" si="2"/>
        <v>6.0499999999999998E-2</v>
      </c>
      <c r="N11" s="11">
        <f t="shared" si="2"/>
        <v>6.0499999999999998E-2</v>
      </c>
      <c r="O11" s="11">
        <f t="shared" si="2"/>
        <v>6.0499999999999998E-2</v>
      </c>
      <c r="P11" s="11">
        <f t="shared" si="2"/>
        <v>6.0499999999999998E-2</v>
      </c>
      <c r="Q11" s="11">
        <f t="shared" si="2"/>
        <v>6.0499999999999998E-2</v>
      </c>
      <c r="R11" s="11">
        <f t="shared" si="2"/>
        <v>6.0499999999999998E-2</v>
      </c>
      <c r="S11" s="11">
        <f t="shared" si="2"/>
        <v>6.0499999999999998E-2</v>
      </c>
      <c r="T11" s="11">
        <f t="shared" si="2"/>
        <v>6.0499999999999998E-2</v>
      </c>
      <c r="U11" s="11">
        <f t="shared" si="2"/>
        <v>6.0499999999999998E-2</v>
      </c>
      <c r="V11" s="11">
        <f t="shared" si="2"/>
        <v>6.0499999999999998E-2</v>
      </c>
      <c r="W11" s="11">
        <f t="shared" si="2"/>
        <v>6.0499999999999998E-2</v>
      </c>
      <c r="X11" s="11">
        <f t="shared" si="2"/>
        <v>6.0499999999999998E-2</v>
      </c>
      <c r="Y11" s="11">
        <f t="shared" si="2"/>
        <v>6.0499999999999998E-2</v>
      </c>
      <c r="Z11" s="11">
        <f t="shared" si="2"/>
        <v>6.0499999999999998E-2</v>
      </c>
      <c r="AA11" s="11">
        <f t="shared" si="2"/>
        <v>6.0499999999999998E-2</v>
      </c>
      <c r="AB11" s="11">
        <f t="shared" si="2"/>
        <v>6.0499999999999998E-2</v>
      </c>
      <c r="AC11" s="11">
        <f t="shared" si="2"/>
        <v>6.0499999999999998E-2</v>
      </c>
      <c r="AD11" s="11">
        <f t="shared" si="2"/>
        <v>6.0499999999999998E-2</v>
      </c>
      <c r="AE11" s="11">
        <f t="shared" si="2"/>
        <v>6.0499999999999998E-2</v>
      </c>
      <c r="AF11" s="11">
        <f t="shared" si="2"/>
        <v>6.0499999999999998E-2</v>
      </c>
      <c r="AG11" s="11">
        <f t="shared" si="2"/>
        <v>6.0499999999999998E-2</v>
      </c>
      <c r="AH11" s="11">
        <f t="shared" si="2"/>
        <v>6.0499999999999998E-2</v>
      </c>
      <c r="AI11" s="11">
        <f t="shared" si="2"/>
        <v>6.0499999999999998E-2</v>
      </c>
      <c r="AJ11" s="11">
        <f t="shared" si="2"/>
        <v>6.0499999999999998E-2</v>
      </c>
    </row>
    <row r="12" spans="1:36" x14ac:dyDescent="0.25">
      <c r="A12" t="s">
        <v>45</v>
      </c>
      <c r="B12" s="11">
        <f>AVERAGE('Table 6.7.A'!D8:F8)</f>
        <v>0.10250000000000001</v>
      </c>
      <c r="C12" s="11">
        <f t="shared" si="1"/>
        <v>0.10250000000000001</v>
      </c>
      <c r="D12" s="11">
        <f t="shared" si="2"/>
        <v>0.10250000000000001</v>
      </c>
      <c r="E12" s="11">
        <f t="shared" si="2"/>
        <v>0.10250000000000001</v>
      </c>
      <c r="F12" s="11">
        <f t="shared" si="2"/>
        <v>0.10250000000000001</v>
      </c>
      <c r="G12" s="11">
        <f t="shared" si="2"/>
        <v>0.10250000000000001</v>
      </c>
      <c r="H12" s="11">
        <f t="shared" si="2"/>
        <v>0.10250000000000001</v>
      </c>
      <c r="I12" s="11">
        <f t="shared" si="2"/>
        <v>0.10250000000000001</v>
      </c>
      <c r="J12" s="11">
        <f t="shared" si="2"/>
        <v>0.10250000000000001</v>
      </c>
      <c r="K12" s="11">
        <f t="shared" si="2"/>
        <v>0.10250000000000001</v>
      </c>
      <c r="L12" s="11">
        <f t="shared" si="2"/>
        <v>0.10250000000000001</v>
      </c>
      <c r="M12" s="11">
        <f t="shared" si="2"/>
        <v>0.10250000000000001</v>
      </c>
      <c r="N12" s="11">
        <f t="shared" si="2"/>
        <v>0.10250000000000001</v>
      </c>
      <c r="O12" s="11">
        <f t="shared" si="2"/>
        <v>0.10250000000000001</v>
      </c>
      <c r="P12" s="11">
        <f t="shared" si="2"/>
        <v>0.10250000000000001</v>
      </c>
      <c r="Q12" s="11">
        <f t="shared" si="2"/>
        <v>0.10250000000000001</v>
      </c>
      <c r="R12" s="11">
        <f t="shared" si="2"/>
        <v>0.10250000000000001</v>
      </c>
      <c r="S12" s="11">
        <f t="shared" si="2"/>
        <v>0.10250000000000001</v>
      </c>
      <c r="T12" s="11">
        <f t="shared" si="2"/>
        <v>0.10250000000000001</v>
      </c>
      <c r="U12" s="11">
        <f t="shared" si="2"/>
        <v>0.10250000000000001</v>
      </c>
      <c r="V12" s="11">
        <f t="shared" si="2"/>
        <v>0.10250000000000001</v>
      </c>
      <c r="W12" s="11">
        <f t="shared" si="2"/>
        <v>0.10250000000000001</v>
      </c>
      <c r="X12" s="11">
        <f t="shared" si="2"/>
        <v>0.10250000000000001</v>
      </c>
      <c r="Y12" s="11">
        <f t="shared" si="2"/>
        <v>0.10250000000000001</v>
      </c>
      <c r="Z12" s="11">
        <f t="shared" si="2"/>
        <v>0.10250000000000001</v>
      </c>
      <c r="AA12" s="11">
        <f t="shared" si="2"/>
        <v>0.10250000000000001</v>
      </c>
      <c r="AB12" s="11">
        <f t="shared" si="2"/>
        <v>0.10250000000000001</v>
      </c>
      <c r="AC12" s="11">
        <f t="shared" si="2"/>
        <v>0.10250000000000001</v>
      </c>
      <c r="AD12" s="11">
        <f t="shared" si="2"/>
        <v>0.10250000000000001</v>
      </c>
      <c r="AE12" s="11">
        <f t="shared" si="2"/>
        <v>0.10250000000000001</v>
      </c>
      <c r="AF12" s="11">
        <f t="shared" si="2"/>
        <v>0.10250000000000001</v>
      </c>
      <c r="AG12" s="11">
        <f t="shared" si="2"/>
        <v>0.10250000000000001</v>
      </c>
      <c r="AH12" s="11">
        <f t="shared" si="2"/>
        <v>0.10250000000000001</v>
      </c>
      <c r="AI12" s="11">
        <f t="shared" si="2"/>
        <v>0.10250000000000001</v>
      </c>
      <c r="AJ12" s="11">
        <f t="shared" si="2"/>
        <v>0.10250000000000001</v>
      </c>
    </row>
    <row r="13" spans="1:36" x14ac:dyDescent="0.25">
      <c r="A13" t="s">
        <v>87</v>
      </c>
      <c r="B13" s="11">
        <f>SUMIFS('EIA 860 &amp; 923'!$F$3:$F$326,'EIA 860 &amp; 923'!$C$3:$C$326,1,'EIA 860 &amp; 923'!$G$3:$G$326,1)/(SUMIFS('EIA 860 &amp; 923'!$E$3:$E$326,'EIA 860 &amp; 923'!$C$3:$C$326,1,'EIA 860 &amp; 923'!$G$3:$G$326,1)*8760)</f>
        <v>0.70431358260063015</v>
      </c>
      <c r="C13" s="11">
        <f>$B13</f>
        <v>0.70431358260063015</v>
      </c>
      <c r="D13" s="11">
        <f t="shared" si="2"/>
        <v>0.70431358260063015</v>
      </c>
      <c r="E13" s="11">
        <f t="shared" si="2"/>
        <v>0.70431358260063015</v>
      </c>
      <c r="F13" s="11">
        <f t="shared" si="2"/>
        <v>0.70431358260063015</v>
      </c>
      <c r="G13" s="11">
        <f t="shared" si="2"/>
        <v>0.70431358260063015</v>
      </c>
      <c r="H13" s="11">
        <f t="shared" si="2"/>
        <v>0.70431358260063015</v>
      </c>
      <c r="I13" s="11">
        <f t="shared" si="2"/>
        <v>0.70431358260063015</v>
      </c>
      <c r="J13" s="11">
        <f t="shared" si="2"/>
        <v>0.70431358260063015</v>
      </c>
      <c r="K13" s="11">
        <f t="shared" si="2"/>
        <v>0.70431358260063015</v>
      </c>
      <c r="L13" s="11">
        <f t="shared" si="2"/>
        <v>0.70431358260063015</v>
      </c>
      <c r="M13" s="11">
        <f t="shared" si="2"/>
        <v>0.70431358260063015</v>
      </c>
      <c r="N13" s="11">
        <f t="shared" si="2"/>
        <v>0.70431358260063015</v>
      </c>
      <c r="O13" s="11">
        <f t="shared" si="2"/>
        <v>0.70431358260063015</v>
      </c>
      <c r="P13" s="11">
        <f t="shared" si="2"/>
        <v>0.70431358260063015</v>
      </c>
      <c r="Q13" s="11">
        <f t="shared" si="2"/>
        <v>0.70431358260063015</v>
      </c>
      <c r="R13" s="11">
        <f t="shared" si="2"/>
        <v>0.70431358260063015</v>
      </c>
      <c r="S13" s="11">
        <f t="shared" si="2"/>
        <v>0.70431358260063015</v>
      </c>
      <c r="T13" s="11">
        <f t="shared" si="2"/>
        <v>0.70431358260063015</v>
      </c>
      <c r="U13" s="11">
        <f t="shared" si="2"/>
        <v>0.70431358260063015</v>
      </c>
      <c r="V13" s="11">
        <f t="shared" si="2"/>
        <v>0.70431358260063015</v>
      </c>
      <c r="W13" s="11">
        <f t="shared" si="2"/>
        <v>0.70431358260063015</v>
      </c>
      <c r="X13" s="11">
        <f t="shared" si="2"/>
        <v>0.70431358260063015</v>
      </c>
      <c r="Y13" s="11">
        <f t="shared" si="2"/>
        <v>0.70431358260063015</v>
      </c>
      <c r="Z13" s="11">
        <f t="shared" si="2"/>
        <v>0.70431358260063015</v>
      </c>
      <c r="AA13" s="11">
        <f t="shared" si="2"/>
        <v>0.70431358260063015</v>
      </c>
      <c r="AB13" s="11">
        <f t="shared" si="2"/>
        <v>0.70431358260063015</v>
      </c>
      <c r="AC13" s="11">
        <f t="shared" si="2"/>
        <v>0.70431358260063015</v>
      </c>
      <c r="AD13" s="11">
        <f t="shared" si="2"/>
        <v>0.70431358260063015</v>
      </c>
      <c r="AE13" s="11">
        <f t="shared" si="2"/>
        <v>0.70431358260063015</v>
      </c>
      <c r="AF13" s="11">
        <f t="shared" si="2"/>
        <v>0.70431358260063015</v>
      </c>
      <c r="AG13" s="11">
        <f t="shared" si="2"/>
        <v>0.70431358260063015</v>
      </c>
      <c r="AH13" s="11">
        <f t="shared" si="2"/>
        <v>0.70431358260063015</v>
      </c>
      <c r="AI13" s="11">
        <f t="shared" si="2"/>
        <v>0.70431358260063015</v>
      </c>
      <c r="AJ13" s="11">
        <f t="shared" si="2"/>
        <v>0.70431358260063015</v>
      </c>
    </row>
    <row r="14" spans="1:36" x14ac:dyDescent="0.25">
      <c r="A14" t="s">
        <v>88</v>
      </c>
      <c r="B14" s="11">
        <f>AVERAGE(0.4,0.48)</f>
        <v>0.44</v>
      </c>
      <c r="C14" s="11">
        <f>$B14</f>
        <v>0.44</v>
      </c>
      <c r="D14" s="11">
        <f t="shared" si="2"/>
        <v>0.44</v>
      </c>
      <c r="E14" s="11">
        <f t="shared" si="2"/>
        <v>0.44</v>
      </c>
      <c r="F14" s="11">
        <f t="shared" si="2"/>
        <v>0.44</v>
      </c>
      <c r="G14" s="11">
        <f t="shared" si="2"/>
        <v>0.44</v>
      </c>
      <c r="H14" s="11">
        <f t="shared" si="2"/>
        <v>0.44</v>
      </c>
      <c r="I14" s="11">
        <f t="shared" si="2"/>
        <v>0.44</v>
      </c>
      <c r="J14" s="11">
        <f t="shared" si="2"/>
        <v>0.44</v>
      </c>
      <c r="K14" s="11">
        <f t="shared" si="2"/>
        <v>0.44</v>
      </c>
      <c r="L14" s="11">
        <f t="shared" si="2"/>
        <v>0.44</v>
      </c>
      <c r="M14" s="11">
        <f t="shared" si="2"/>
        <v>0.44</v>
      </c>
      <c r="N14" s="11">
        <f t="shared" si="2"/>
        <v>0.44</v>
      </c>
      <c r="O14" s="11">
        <f t="shared" si="2"/>
        <v>0.44</v>
      </c>
      <c r="P14" s="11">
        <f t="shared" si="2"/>
        <v>0.44</v>
      </c>
      <c r="Q14" s="11">
        <f t="shared" si="2"/>
        <v>0.44</v>
      </c>
      <c r="R14" s="11">
        <f t="shared" si="2"/>
        <v>0.44</v>
      </c>
      <c r="S14" s="11">
        <f t="shared" si="2"/>
        <v>0.44</v>
      </c>
      <c r="T14" s="11">
        <f t="shared" si="2"/>
        <v>0.44</v>
      </c>
      <c r="U14" s="11">
        <f t="shared" si="2"/>
        <v>0.44</v>
      </c>
      <c r="V14" s="11">
        <f t="shared" si="2"/>
        <v>0.44</v>
      </c>
      <c r="W14" s="11">
        <f t="shared" si="2"/>
        <v>0.44</v>
      </c>
      <c r="X14" s="11">
        <f t="shared" si="2"/>
        <v>0.44</v>
      </c>
      <c r="Y14" s="11">
        <f t="shared" si="2"/>
        <v>0.44</v>
      </c>
      <c r="Z14" s="11">
        <f t="shared" si="2"/>
        <v>0.44</v>
      </c>
      <c r="AA14" s="11">
        <f t="shared" si="2"/>
        <v>0.44</v>
      </c>
      <c r="AB14" s="11">
        <f t="shared" si="2"/>
        <v>0.44</v>
      </c>
      <c r="AC14" s="11">
        <f t="shared" si="2"/>
        <v>0.44</v>
      </c>
      <c r="AD14" s="11">
        <f t="shared" si="2"/>
        <v>0.44</v>
      </c>
      <c r="AE14" s="11">
        <f t="shared" si="2"/>
        <v>0.44</v>
      </c>
      <c r="AF14" s="11">
        <f t="shared" si="2"/>
        <v>0.44</v>
      </c>
      <c r="AG14" s="11">
        <f t="shared" si="2"/>
        <v>0.44</v>
      </c>
      <c r="AH14" s="11">
        <f t="shared" si="2"/>
        <v>0.44</v>
      </c>
      <c r="AI14" s="11">
        <f t="shared" si="2"/>
        <v>0.44</v>
      </c>
      <c r="AJ14" s="11">
        <f t="shared" si="2"/>
        <v>0.44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J14"/>
  <sheetViews>
    <sheetView workbookViewId="0"/>
  </sheetViews>
  <sheetFormatPr defaultRowHeight="15" x14ac:dyDescent="0.25"/>
  <cols>
    <col min="1" max="1" width="20.85546875" bestFit="1" customWidth="1"/>
    <col min="2" max="4" width="9.140625" customWidth="1"/>
  </cols>
  <sheetData>
    <row r="1" spans="1:36" x14ac:dyDescent="0.25">
      <c r="B1">
        <v>2016</v>
      </c>
      <c r="C1" s="10">
        <v>2017</v>
      </c>
      <c r="D1">
        <v>2018</v>
      </c>
      <c r="E1" s="10">
        <v>2019</v>
      </c>
      <c r="F1">
        <v>2020</v>
      </c>
      <c r="G1" s="10">
        <v>2021</v>
      </c>
      <c r="H1">
        <v>2022</v>
      </c>
      <c r="I1" s="10">
        <v>2023</v>
      </c>
      <c r="J1">
        <v>2024</v>
      </c>
      <c r="K1" s="10">
        <v>2025</v>
      </c>
      <c r="L1">
        <v>2026</v>
      </c>
      <c r="M1" s="10">
        <v>2027</v>
      </c>
      <c r="N1">
        <v>2028</v>
      </c>
      <c r="O1" s="10">
        <v>2029</v>
      </c>
      <c r="P1">
        <v>2030</v>
      </c>
      <c r="Q1" s="10">
        <v>2031</v>
      </c>
      <c r="R1">
        <v>2032</v>
      </c>
      <c r="S1" s="10">
        <v>2033</v>
      </c>
      <c r="T1">
        <v>2034</v>
      </c>
      <c r="U1" s="10">
        <v>2035</v>
      </c>
      <c r="V1">
        <v>2036</v>
      </c>
      <c r="W1" s="10">
        <v>2037</v>
      </c>
      <c r="X1">
        <v>2038</v>
      </c>
      <c r="Y1" s="10">
        <v>2039</v>
      </c>
      <c r="Z1">
        <v>2040</v>
      </c>
      <c r="AA1" s="10">
        <v>2041</v>
      </c>
      <c r="AB1">
        <v>2042</v>
      </c>
      <c r="AC1" s="10">
        <v>2043</v>
      </c>
      <c r="AD1">
        <v>2044</v>
      </c>
      <c r="AE1" s="10">
        <v>2045</v>
      </c>
      <c r="AF1">
        <v>2046</v>
      </c>
      <c r="AG1" s="10">
        <v>2047</v>
      </c>
      <c r="AH1">
        <v>2048</v>
      </c>
      <c r="AI1" s="10">
        <v>2049</v>
      </c>
      <c r="AJ1">
        <v>2050</v>
      </c>
    </row>
    <row r="2" spans="1:36" x14ac:dyDescent="0.25">
      <c r="A2" t="s">
        <v>90</v>
      </c>
      <c r="B2">
        <v>0</v>
      </c>
      <c r="C2">
        <f>$B2</f>
        <v>0</v>
      </c>
      <c r="D2">
        <f t="shared" ref="D2:AJ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</row>
    <row r="3" spans="1:36" x14ac:dyDescent="0.25">
      <c r="A3" t="s">
        <v>37</v>
      </c>
      <c r="B3">
        <v>0</v>
      </c>
      <c r="C3">
        <f t="shared" ref="C3:R14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</row>
    <row r="4" spans="1:36" x14ac:dyDescent="0.25">
      <c r="A4" t="s">
        <v>38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</row>
    <row r="5" spans="1:36" x14ac:dyDescent="0.25">
      <c r="A5" t="s">
        <v>39</v>
      </c>
      <c r="B5">
        <v>0</v>
      </c>
      <c r="C5">
        <f t="shared" si="1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</row>
    <row r="6" spans="1:36" x14ac:dyDescent="0.25">
      <c r="A6" t="s">
        <v>89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</row>
    <row r="7" spans="1:36" x14ac:dyDescent="0.25">
      <c r="A7" t="s">
        <v>40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</row>
    <row r="8" spans="1:36" x14ac:dyDescent="0.25">
      <c r="A8" t="s">
        <v>41</v>
      </c>
      <c r="B8"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</row>
    <row r="9" spans="1:36" x14ac:dyDescent="0.25">
      <c r="A9" t="s">
        <v>42</v>
      </c>
      <c r="B9"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si="0"/>
        <v>0</v>
      </c>
    </row>
    <row r="10" spans="1:36" x14ac:dyDescent="0.25">
      <c r="A10" t="s">
        <v>43</v>
      </c>
      <c r="B10">
        <v>0</v>
      </c>
      <c r="C10">
        <f t="shared" si="1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ref="D10:AJ14" si="2">$B10</f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</row>
    <row r="11" spans="1:36" x14ac:dyDescent="0.25">
      <c r="A11" t="s">
        <v>44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</row>
    <row r="12" spans="1:36" x14ac:dyDescent="0.25">
      <c r="A12" t="s">
        <v>45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</row>
    <row r="13" spans="1:36" x14ac:dyDescent="0.25">
      <c r="A13" t="s">
        <v>87</v>
      </c>
      <c r="B13">
        <v>0</v>
      </c>
      <c r="C13">
        <f t="shared" si="1"/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</row>
    <row r="14" spans="1:36" x14ac:dyDescent="0.25">
      <c r="A14" t="s">
        <v>88</v>
      </c>
      <c r="B14">
        <v>0</v>
      </c>
      <c r="C14">
        <f t="shared" si="1"/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J14"/>
  <sheetViews>
    <sheetView workbookViewId="0"/>
  </sheetViews>
  <sheetFormatPr defaultRowHeight="15" x14ac:dyDescent="0.25"/>
  <cols>
    <col min="1" max="1" width="20.85546875" bestFit="1" customWidth="1"/>
    <col min="2" max="4" width="9.140625" customWidth="1"/>
  </cols>
  <sheetData>
    <row r="1" spans="1:36" x14ac:dyDescent="0.25">
      <c r="B1">
        <v>2016</v>
      </c>
      <c r="C1" s="10">
        <v>2017</v>
      </c>
      <c r="D1">
        <v>2018</v>
      </c>
      <c r="E1" s="10">
        <v>2019</v>
      </c>
      <c r="F1">
        <v>2020</v>
      </c>
      <c r="G1" s="10">
        <v>2021</v>
      </c>
      <c r="H1">
        <v>2022</v>
      </c>
      <c r="I1" s="10">
        <v>2023</v>
      </c>
      <c r="J1">
        <v>2024</v>
      </c>
      <c r="K1" s="10">
        <v>2025</v>
      </c>
      <c r="L1">
        <v>2026</v>
      </c>
      <c r="M1" s="10">
        <v>2027</v>
      </c>
      <c r="N1">
        <v>2028</v>
      </c>
      <c r="O1" s="10">
        <v>2029</v>
      </c>
      <c r="P1">
        <v>2030</v>
      </c>
      <c r="Q1" s="10">
        <v>2031</v>
      </c>
      <c r="R1">
        <v>2032</v>
      </c>
      <c r="S1" s="10">
        <v>2033</v>
      </c>
      <c r="T1">
        <v>2034</v>
      </c>
      <c r="U1" s="10">
        <v>2035</v>
      </c>
      <c r="V1">
        <v>2036</v>
      </c>
      <c r="W1" s="10">
        <v>2037</v>
      </c>
      <c r="X1">
        <v>2038</v>
      </c>
      <c r="Y1" s="10">
        <v>2039</v>
      </c>
      <c r="Z1">
        <v>2040</v>
      </c>
      <c r="AA1" s="10">
        <v>2041</v>
      </c>
      <c r="AB1">
        <v>2042</v>
      </c>
      <c r="AC1" s="10">
        <v>2043</v>
      </c>
      <c r="AD1">
        <v>2044</v>
      </c>
      <c r="AE1" s="10">
        <v>2045</v>
      </c>
      <c r="AF1">
        <v>2046</v>
      </c>
      <c r="AG1" s="10">
        <v>2047</v>
      </c>
      <c r="AH1">
        <v>2048</v>
      </c>
      <c r="AI1" s="10">
        <v>2049</v>
      </c>
      <c r="AJ1">
        <v>2050</v>
      </c>
    </row>
    <row r="2" spans="1:36" x14ac:dyDescent="0.25">
      <c r="A2" t="s">
        <v>90</v>
      </c>
      <c r="B2" s="11">
        <f>'BECF-pre-ret'!B2*1.1</f>
        <v>0.56340991848490907</v>
      </c>
      <c r="C2" s="11">
        <f>$B2</f>
        <v>0.56340991848490907</v>
      </c>
      <c r="D2" s="11">
        <f t="shared" ref="D2:AJ10" si="0">$B2</f>
        <v>0.56340991848490907</v>
      </c>
      <c r="E2" s="11">
        <f t="shared" si="0"/>
        <v>0.56340991848490907</v>
      </c>
      <c r="F2" s="11">
        <f t="shared" si="0"/>
        <v>0.56340991848490907</v>
      </c>
      <c r="G2" s="11">
        <f t="shared" si="0"/>
        <v>0.56340991848490907</v>
      </c>
      <c r="H2" s="11">
        <f t="shared" si="0"/>
        <v>0.56340991848490907</v>
      </c>
      <c r="I2" s="11">
        <f t="shared" si="0"/>
        <v>0.56340991848490907</v>
      </c>
      <c r="J2" s="11">
        <f t="shared" si="0"/>
        <v>0.56340991848490907</v>
      </c>
      <c r="K2" s="11">
        <f t="shared" si="0"/>
        <v>0.56340991848490907</v>
      </c>
      <c r="L2" s="11">
        <f t="shared" si="0"/>
        <v>0.56340991848490907</v>
      </c>
      <c r="M2" s="11">
        <f t="shared" si="0"/>
        <v>0.56340991848490907</v>
      </c>
      <c r="N2" s="11">
        <f t="shared" si="0"/>
        <v>0.56340991848490907</v>
      </c>
      <c r="O2" s="11">
        <f t="shared" si="0"/>
        <v>0.56340991848490907</v>
      </c>
      <c r="P2" s="11">
        <f t="shared" si="0"/>
        <v>0.56340991848490907</v>
      </c>
      <c r="Q2" s="11">
        <f t="shared" si="0"/>
        <v>0.56340991848490907</v>
      </c>
      <c r="R2" s="11">
        <f t="shared" si="0"/>
        <v>0.56340991848490907</v>
      </c>
      <c r="S2" s="11">
        <f t="shared" si="0"/>
        <v>0.56340991848490907</v>
      </c>
      <c r="T2" s="11">
        <f t="shared" si="0"/>
        <v>0.56340991848490907</v>
      </c>
      <c r="U2" s="11">
        <f t="shared" si="0"/>
        <v>0.56340991848490907</v>
      </c>
      <c r="V2" s="11">
        <f t="shared" si="0"/>
        <v>0.56340991848490907</v>
      </c>
      <c r="W2" s="11">
        <f t="shared" si="0"/>
        <v>0.56340991848490907</v>
      </c>
      <c r="X2" s="11">
        <f t="shared" si="0"/>
        <v>0.56340991848490907</v>
      </c>
      <c r="Y2" s="11">
        <f t="shared" si="0"/>
        <v>0.56340991848490907</v>
      </c>
      <c r="Z2" s="11">
        <f t="shared" si="0"/>
        <v>0.56340991848490907</v>
      </c>
      <c r="AA2" s="11">
        <f t="shared" si="0"/>
        <v>0.56340991848490907</v>
      </c>
      <c r="AB2" s="11">
        <f t="shared" si="0"/>
        <v>0.56340991848490907</v>
      </c>
      <c r="AC2" s="11">
        <f t="shared" si="0"/>
        <v>0.56340991848490907</v>
      </c>
      <c r="AD2" s="11">
        <f t="shared" si="0"/>
        <v>0.56340991848490907</v>
      </c>
      <c r="AE2" s="11">
        <f t="shared" si="0"/>
        <v>0.56340991848490907</v>
      </c>
      <c r="AF2" s="11">
        <f t="shared" si="0"/>
        <v>0.56340991848490907</v>
      </c>
      <c r="AG2" s="11">
        <f t="shared" si="0"/>
        <v>0.56340991848490907</v>
      </c>
      <c r="AH2" s="11">
        <f t="shared" si="0"/>
        <v>0.56340991848490907</v>
      </c>
      <c r="AI2" s="11">
        <f t="shared" si="0"/>
        <v>0.56340991848490907</v>
      </c>
      <c r="AJ2" s="11">
        <f t="shared" si="0"/>
        <v>0.56340991848490907</v>
      </c>
    </row>
    <row r="3" spans="1:36" x14ac:dyDescent="0.25">
      <c r="A3" t="s">
        <v>37</v>
      </c>
      <c r="B3" s="11">
        <f>'BECF-pre-ret'!B3*1.1</f>
        <v>0.6160000000000001</v>
      </c>
      <c r="C3" s="11">
        <f t="shared" ref="C3:R12" si="1">$B3</f>
        <v>0.6160000000000001</v>
      </c>
      <c r="D3" s="11">
        <f t="shared" si="1"/>
        <v>0.6160000000000001</v>
      </c>
      <c r="E3" s="11">
        <f t="shared" si="1"/>
        <v>0.6160000000000001</v>
      </c>
      <c r="F3" s="11">
        <f t="shared" si="1"/>
        <v>0.6160000000000001</v>
      </c>
      <c r="G3" s="11">
        <f t="shared" si="1"/>
        <v>0.6160000000000001</v>
      </c>
      <c r="H3" s="11">
        <f t="shared" si="1"/>
        <v>0.6160000000000001</v>
      </c>
      <c r="I3" s="11">
        <f t="shared" si="1"/>
        <v>0.6160000000000001</v>
      </c>
      <c r="J3" s="11">
        <f t="shared" si="1"/>
        <v>0.6160000000000001</v>
      </c>
      <c r="K3" s="11">
        <f t="shared" si="1"/>
        <v>0.6160000000000001</v>
      </c>
      <c r="L3" s="11">
        <f t="shared" si="1"/>
        <v>0.6160000000000001</v>
      </c>
      <c r="M3" s="11">
        <f t="shared" si="1"/>
        <v>0.6160000000000001</v>
      </c>
      <c r="N3" s="11">
        <f t="shared" si="1"/>
        <v>0.6160000000000001</v>
      </c>
      <c r="O3" s="11">
        <f t="shared" si="1"/>
        <v>0.6160000000000001</v>
      </c>
      <c r="P3" s="11">
        <f t="shared" si="1"/>
        <v>0.6160000000000001</v>
      </c>
      <c r="Q3" s="11">
        <f t="shared" si="1"/>
        <v>0.6160000000000001</v>
      </c>
      <c r="R3" s="11">
        <f t="shared" si="1"/>
        <v>0.6160000000000001</v>
      </c>
      <c r="S3" s="11">
        <f t="shared" si="0"/>
        <v>0.6160000000000001</v>
      </c>
      <c r="T3" s="11">
        <f t="shared" si="0"/>
        <v>0.6160000000000001</v>
      </c>
      <c r="U3" s="11">
        <f t="shared" si="0"/>
        <v>0.6160000000000001</v>
      </c>
      <c r="V3" s="11">
        <f t="shared" si="0"/>
        <v>0.6160000000000001</v>
      </c>
      <c r="W3" s="11">
        <f t="shared" si="0"/>
        <v>0.6160000000000001</v>
      </c>
      <c r="X3" s="11">
        <f t="shared" si="0"/>
        <v>0.6160000000000001</v>
      </c>
      <c r="Y3" s="11">
        <f t="shared" si="0"/>
        <v>0.6160000000000001</v>
      </c>
      <c r="Z3" s="11">
        <f t="shared" si="0"/>
        <v>0.6160000000000001</v>
      </c>
      <c r="AA3" s="11">
        <f t="shared" si="0"/>
        <v>0.6160000000000001</v>
      </c>
      <c r="AB3" s="11">
        <f t="shared" si="0"/>
        <v>0.6160000000000001</v>
      </c>
      <c r="AC3" s="11">
        <f t="shared" si="0"/>
        <v>0.6160000000000001</v>
      </c>
      <c r="AD3" s="11">
        <f t="shared" si="0"/>
        <v>0.6160000000000001</v>
      </c>
      <c r="AE3" s="11">
        <f t="shared" si="0"/>
        <v>0.6160000000000001</v>
      </c>
      <c r="AF3" s="11">
        <f t="shared" si="0"/>
        <v>0.6160000000000001</v>
      </c>
      <c r="AG3" s="11">
        <f t="shared" si="0"/>
        <v>0.6160000000000001</v>
      </c>
      <c r="AH3" s="11">
        <f t="shared" si="0"/>
        <v>0.6160000000000001</v>
      </c>
      <c r="AI3" s="11">
        <f t="shared" si="0"/>
        <v>0.6160000000000001</v>
      </c>
      <c r="AJ3" s="11">
        <f t="shared" si="0"/>
        <v>0.6160000000000001</v>
      </c>
    </row>
    <row r="4" spans="1:36" x14ac:dyDescent="0.25">
      <c r="A4" t="s">
        <v>38</v>
      </c>
      <c r="B4" s="11">
        <f>'BECF-pre-ret'!B4</f>
        <v>0.92500000000000004</v>
      </c>
      <c r="C4" s="11">
        <f t="shared" si="1"/>
        <v>0.92500000000000004</v>
      </c>
      <c r="D4" s="11">
        <f t="shared" si="0"/>
        <v>0.92500000000000004</v>
      </c>
      <c r="E4" s="11">
        <f t="shared" si="0"/>
        <v>0.92500000000000004</v>
      </c>
      <c r="F4" s="11">
        <f t="shared" si="0"/>
        <v>0.92500000000000004</v>
      </c>
      <c r="G4" s="11">
        <f t="shared" si="0"/>
        <v>0.92500000000000004</v>
      </c>
      <c r="H4" s="11">
        <f t="shared" si="0"/>
        <v>0.92500000000000004</v>
      </c>
      <c r="I4" s="11">
        <f t="shared" si="0"/>
        <v>0.92500000000000004</v>
      </c>
      <c r="J4" s="11">
        <f t="shared" si="0"/>
        <v>0.92500000000000004</v>
      </c>
      <c r="K4" s="11">
        <f t="shared" si="0"/>
        <v>0.92500000000000004</v>
      </c>
      <c r="L4" s="11">
        <f t="shared" si="0"/>
        <v>0.92500000000000004</v>
      </c>
      <c r="M4" s="11">
        <f t="shared" si="0"/>
        <v>0.92500000000000004</v>
      </c>
      <c r="N4" s="11">
        <f t="shared" si="0"/>
        <v>0.92500000000000004</v>
      </c>
      <c r="O4" s="11">
        <f t="shared" si="0"/>
        <v>0.92500000000000004</v>
      </c>
      <c r="P4" s="11">
        <f t="shared" si="0"/>
        <v>0.92500000000000004</v>
      </c>
      <c r="Q4" s="11">
        <f t="shared" si="0"/>
        <v>0.92500000000000004</v>
      </c>
      <c r="R4" s="11">
        <f t="shared" si="0"/>
        <v>0.92500000000000004</v>
      </c>
      <c r="S4" s="11">
        <f t="shared" si="0"/>
        <v>0.92500000000000004</v>
      </c>
      <c r="T4" s="11">
        <f t="shared" si="0"/>
        <v>0.92500000000000004</v>
      </c>
      <c r="U4" s="11">
        <f t="shared" si="0"/>
        <v>0.92500000000000004</v>
      </c>
      <c r="V4" s="11">
        <f t="shared" si="0"/>
        <v>0.92500000000000004</v>
      </c>
      <c r="W4" s="11">
        <f t="shared" si="0"/>
        <v>0.92500000000000004</v>
      </c>
      <c r="X4" s="11">
        <f t="shared" si="0"/>
        <v>0.92500000000000004</v>
      </c>
      <c r="Y4" s="11">
        <f t="shared" si="0"/>
        <v>0.92500000000000004</v>
      </c>
      <c r="Z4" s="11">
        <f t="shared" si="0"/>
        <v>0.92500000000000004</v>
      </c>
      <c r="AA4" s="11">
        <f t="shared" si="0"/>
        <v>0.92500000000000004</v>
      </c>
      <c r="AB4" s="11">
        <f t="shared" si="0"/>
        <v>0.92500000000000004</v>
      </c>
      <c r="AC4" s="11">
        <f t="shared" si="0"/>
        <v>0.92500000000000004</v>
      </c>
      <c r="AD4" s="11">
        <f t="shared" si="0"/>
        <v>0.92500000000000004</v>
      </c>
      <c r="AE4" s="11">
        <f t="shared" si="0"/>
        <v>0.92500000000000004</v>
      </c>
      <c r="AF4" s="11">
        <f t="shared" si="0"/>
        <v>0.92500000000000004</v>
      </c>
      <c r="AG4" s="11">
        <f t="shared" si="0"/>
        <v>0.92500000000000004</v>
      </c>
      <c r="AH4" s="11">
        <f t="shared" si="0"/>
        <v>0.92500000000000004</v>
      </c>
      <c r="AI4" s="11">
        <f t="shared" si="0"/>
        <v>0.92500000000000004</v>
      </c>
      <c r="AJ4" s="11">
        <f t="shared" si="0"/>
        <v>0.92500000000000004</v>
      </c>
    </row>
    <row r="5" spans="1:36" x14ac:dyDescent="0.25">
      <c r="A5" t="s">
        <v>39</v>
      </c>
      <c r="B5" s="11">
        <f>'BECF-pre-ret'!B5*1.1</f>
        <v>0.41800000000000004</v>
      </c>
      <c r="C5" s="11">
        <f t="shared" si="1"/>
        <v>0.41800000000000004</v>
      </c>
      <c r="D5" s="11">
        <f t="shared" si="0"/>
        <v>0.41800000000000004</v>
      </c>
      <c r="E5" s="11">
        <f t="shared" si="0"/>
        <v>0.41800000000000004</v>
      </c>
      <c r="F5" s="11">
        <f t="shared" si="0"/>
        <v>0.41800000000000004</v>
      </c>
      <c r="G5" s="11">
        <f t="shared" si="0"/>
        <v>0.41800000000000004</v>
      </c>
      <c r="H5" s="11">
        <f t="shared" si="0"/>
        <v>0.41800000000000004</v>
      </c>
      <c r="I5" s="11">
        <f t="shared" si="0"/>
        <v>0.41800000000000004</v>
      </c>
      <c r="J5" s="11">
        <f t="shared" si="0"/>
        <v>0.41800000000000004</v>
      </c>
      <c r="K5" s="11">
        <f t="shared" si="0"/>
        <v>0.41800000000000004</v>
      </c>
      <c r="L5" s="11">
        <f t="shared" si="0"/>
        <v>0.41800000000000004</v>
      </c>
      <c r="M5" s="11">
        <f t="shared" si="0"/>
        <v>0.41800000000000004</v>
      </c>
      <c r="N5" s="11">
        <f t="shared" si="0"/>
        <v>0.41800000000000004</v>
      </c>
      <c r="O5" s="11">
        <f t="shared" si="0"/>
        <v>0.41800000000000004</v>
      </c>
      <c r="P5" s="11">
        <f t="shared" si="0"/>
        <v>0.41800000000000004</v>
      </c>
      <c r="Q5" s="11">
        <f t="shared" si="0"/>
        <v>0.41800000000000004</v>
      </c>
      <c r="R5" s="11">
        <f t="shared" si="0"/>
        <v>0.41800000000000004</v>
      </c>
      <c r="S5" s="11">
        <f t="shared" si="0"/>
        <v>0.41800000000000004</v>
      </c>
      <c r="T5" s="11">
        <f t="shared" si="0"/>
        <v>0.41800000000000004</v>
      </c>
      <c r="U5" s="11">
        <f t="shared" si="0"/>
        <v>0.41800000000000004</v>
      </c>
      <c r="V5" s="11">
        <f t="shared" si="0"/>
        <v>0.41800000000000004</v>
      </c>
      <c r="W5" s="11">
        <f t="shared" si="0"/>
        <v>0.41800000000000004</v>
      </c>
      <c r="X5" s="11">
        <f t="shared" si="0"/>
        <v>0.41800000000000004</v>
      </c>
      <c r="Y5" s="11">
        <f t="shared" si="0"/>
        <v>0.41800000000000004</v>
      </c>
      <c r="Z5" s="11">
        <f t="shared" si="0"/>
        <v>0.41800000000000004</v>
      </c>
      <c r="AA5" s="11">
        <f t="shared" si="0"/>
        <v>0.41800000000000004</v>
      </c>
      <c r="AB5" s="11">
        <f t="shared" si="0"/>
        <v>0.41800000000000004</v>
      </c>
      <c r="AC5" s="11">
        <f t="shared" si="0"/>
        <v>0.41800000000000004</v>
      </c>
      <c r="AD5" s="11">
        <f t="shared" si="0"/>
        <v>0.41800000000000004</v>
      </c>
      <c r="AE5" s="11">
        <f t="shared" si="0"/>
        <v>0.41800000000000004</v>
      </c>
      <c r="AF5" s="11">
        <f t="shared" si="0"/>
        <v>0.41800000000000004</v>
      </c>
      <c r="AG5" s="11">
        <f t="shared" si="0"/>
        <v>0.41800000000000004</v>
      </c>
      <c r="AH5" s="11">
        <f t="shared" si="0"/>
        <v>0.41800000000000004</v>
      </c>
      <c r="AI5" s="11">
        <f t="shared" si="0"/>
        <v>0.41800000000000004</v>
      </c>
      <c r="AJ5" s="11">
        <f t="shared" si="0"/>
        <v>0.41800000000000004</v>
      </c>
    </row>
    <row r="6" spans="1:36" x14ac:dyDescent="0.25">
      <c r="A6" t="s">
        <v>89</v>
      </c>
      <c r="B6" s="11">
        <f>AVERAGE(0.55,0.3)</f>
        <v>0.42500000000000004</v>
      </c>
      <c r="C6" s="11">
        <f t="shared" si="1"/>
        <v>0.42500000000000004</v>
      </c>
      <c r="D6" s="11">
        <f t="shared" si="0"/>
        <v>0.42500000000000004</v>
      </c>
      <c r="E6" s="11">
        <f t="shared" si="0"/>
        <v>0.42500000000000004</v>
      </c>
      <c r="F6" s="11">
        <f t="shared" si="0"/>
        <v>0.42500000000000004</v>
      </c>
      <c r="G6" s="11">
        <f t="shared" si="0"/>
        <v>0.42500000000000004</v>
      </c>
      <c r="H6" s="11">
        <f t="shared" si="0"/>
        <v>0.42500000000000004</v>
      </c>
      <c r="I6" s="11">
        <f t="shared" si="0"/>
        <v>0.42500000000000004</v>
      </c>
      <c r="J6" s="11">
        <f t="shared" si="0"/>
        <v>0.42500000000000004</v>
      </c>
      <c r="K6" s="11">
        <f t="shared" si="0"/>
        <v>0.42500000000000004</v>
      </c>
      <c r="L6" s="11">
        <f t="shared" si="0"/>
        <v>0.42500000000000004</v>
      </c>
      <c r="M6" s="11">
        <f t="shared" si="0"/>
        <v>0.42500000000000004</v>
      </c>
      <c r="N6" s="11">
        <f t="shared" si="0"/>
        <v>0.42500000000000004</v>
      </c>
      <c r="O6" s="11">
        <f t="shared" si="0"/>
        <v>0.42500000000000004</v>
      </c>
      <c r="P6" s="11">
        <f t="shared" si="0"/>
        <v>0.42500000000000004</v>
      </c>
      <c r="Q6" s="11">
        <f t="shared" si="0"/>
        <v>0.42500000000000004</v>
      </c>
      <c r="R6" s="11">
        <f t="shared" si="0"/>
        <v>0.42500000000000004</v>
      </c>
      <c r="S6" s="11">
        <f t="shared" si="0"/>
        <v>0.42500000000000004</v>
      </c>
      <c r="T6" s="11">
        <f t="shared" si="0"/>
        <v>0.42500000000000004</v>
      </c>
      <c r="U6" s="11">
        <f t="shared" si="0"/>
        <v>0.42500000000000004</v>
      </c>
      <c r="V6" s="11">
        <f t="shared" si="0"/>
        <v>0.42500000000000004</v>
      </c>
      <c r="W6" s="11">
        <f t="shared" si="0"/>
        <v>0.42500000000000004</v>
      </c>
      <c r="X6" s="11">
        <f t="shared" si="0"/>
        <v>0.42500000000000004</v>
      </c>
      <c r="Y6" s="11">
        <f t="shared" si="0"/>
        <v>0.42500000000000004</v>
      </c>
      <c r="Z6" s="11">
        <f t="shared" si="0"/>
        <v>0.42500000000000004</v>
      </c>
      <c r="AA6" s="11">
        <f t="shared" si="0"/>
        <v>0.42500000000000004</v>
      </c>
      <c r="AB6" s="11">
        <f t="shared" si="0"/>
        <v>0.42500000000000004</v>
      </c>
      <c r="AC6" s="11">
        <f t="shared" si="0"/>
        <v>0.42500000000000004</v>
      </c>
      <c r="AD6" s="11">
        <f t="shared" si="0"/>
        <v>0.42500000000000004</v>
      </c>
      <c r="AE6" s="11">
        <f t="shared" si="0"/>
        <v>0.42500000000000004</v>
      </c>
      <c r="AF6" s="11">
        <f t="shared" si="0"/>
        <v>0.42500000000000004</v>
      </c>
      <c r="AG6" s="11">
        <f t="shared" si="0"/>
        <v>0.42500000000000004</v>
      </c>
      <c r="AH6" s="11">
        <f t="shared" si="0"/>
        <v>0.42500000000000004</v>
      </c>
      <c r="AI6" s="11">
        <f t="shared" si="0"/>
        <v>0.42500000000000004</v>
      </c>
      <c r="AJ6" s="11">
        <f t="shared" si="0"/>
        <v>0.42500000000000004</v>
      </c>
    </row>
    <row r="7" spans="1:36" x14ac:dyDescent="0.25">
      <c r="A7" t="s">
        <v>40</v>
      </c>
      <c r="B7" s="11">
        <f>AVERAGE(0.32,0.3)</f>
        <v>0.31</v>
      </c>
      <c r="C7" s="11">
        <f t="shared" si="1"/>
        <v>0.31</v>
      </c>
      <c r="D7" s="11">
        <f t="shared" si="0"/>
        <v>0.31</v>
      </c>
      <c r="E7" s="11">
        <f t="shared" si="0"/>
        <v>0.31</v>
      </c>
      <c r="F7" s="11">
        <f t="shared" si="0"/>
        <v>0.31</v>
      </c>
      <c r="G7" s="11">
        <f t="shared" si="0"/>
        <v>0.31</v>
      </c>
      <c r="H7" s="11">
        <f t="shared" si="0"/>
        <v>0.31</v>
      </c>
      <c r="I7" s="11">
        <f t="shared" si="0"/>
        <v>0.31</v>
      </c>
      <c r="J7" s="11">
        <f t="shared" si="0"/>
        <v>0.31</v>
      </c>
      <c r="K7" s="11">
        <f t="shared" si="0"/>
        <v>0.31</v>
      </c>
      <c r="L7" s="11">
        <f t="shared" si="0"/>
        <v>0.31</v>
      </c>
      <c r="M7" s="11">
        <f t="shared" si="0"/>
        <v>0.31</v>
      </c>
      <c r="N7" s="11">
        <f t="shared" si="0"/>
        <v>0.31</v>
      </c>
      <c r="O7" s="11">
        <f t="shared" si="0"/>
        <v>0.31</v>
      </c>
      <c r="P7" s="11">
        <f t="shared" si="0"/>
        <v>0.31</v>
      </c>
      <c r="Q7" s="11">
        <f t="shared" si="0"/>
        <v>0.31</v>
      </c>
      <c r="R7" s="11">
        <f t="shared" si="0"/>
        <v>0.31</v>
      </c>
      <c r="S7" s="11">
        <f t="shared" si="0"/>
        <v>0.31</v>
      </c>
      <c r="T7" s="11">
        <f t="shared" si="0"/>
        <v>0.31</v>
      </c>
      <c r="U7" s="11">
        <f t="shared" si="0"/>
        <v>0.31</v>
      </c>
      <c r="V7" s="11">
        <f t="shared" si="0"/>
        <v>0.31</v>
      </c>
      <c r="W7" s="11">
        <f t="shared" si="0"/>
        <v>0.31</v>
      </c>
      <c r="X7" s="11">
        <f t="shared" si="0"/>
        <v>0.31</v>
      </c>
      <c r="Y7" s="11">
        <f t="shared" si="0"/>
        <v>0.31</v>
      </c>
      <c r="Z7" s="11">
        <f t="shared" si="0"/>
        <v>0.31</v>
      </c>
      <c r="AA7" s="11">
        <f t="shared" si="0"/>
        <v>0.31</v>
      </c>
      <c r="AB7" s="11">
        <f t="shared" si="0"/>
        <v>0.31</v>
      </c>
      <c r="AC7" s="11">
        <f t="shared" si="0"/>
        <v>0.31</v>
      </c>
      <c r="AD7" s="11">
        <f t="shared" si="0"/>
        <v>0.31</v>
      </c>
      <c r="AE7" s="11">
        <f t="shared" si="0"/>
        <v>0.31</v>
      </c>
      <c r="AF7" s="11">
        <f t="shared" si="0"/>
        <v>0.31</v>
      </c>
      <c r="AG7" s="11">
        <f t="shared" si="0"/>
        <v>0.31</v>
      </c>
      <c r="AH7" s="11">
        <f t="shared" si="0"/>
        <v>0.31</v>
      </c>
      <c r="AI7" s="11">
        <f t="shared" si="0"/>
        <v>0.31</v>
      </c>
      <c r="AJ7" s="11">
        <f t="shared" si="0"/>
        <v>0.31</v>
      </c>
    </row>
    <row r="8" spans="1:36" x14ac:dyDescent="0.25">
      <c r="A8" t="s">
        <v>41</v>
      </c>
      <c r="B8" s="11">
        <f>AVERAGE(0.85,0.52)</f>
        <v>0.68500000000000005</v>
      </c>
      <c r="C8" s="11">
        <f t="shared" si="1"/>
        <v>0.68500000000000005</v>
      </c>
      <c r="D8" s="11">
        <f t="shared" si="0"/>
        <v>0.68500000000000005</v>
      </c>
      <c r="E8" s="11">
        <f t="shared" si="0"/>
        <v>0.68500000000000005</v>
      </c>
      <c r="F8" s="11">
        <f t="shared" si="0"/>
        <v>0.68500000000000005</v>
      </c>
      <c r="G8" s="11">
        <f t="shared" si="0"/>
        <v>0.68500000000000005</v>
      </c>
      <c r="H8" s="11">
        <f t="shared" si="0"/>
        <v>0.68500000000000005</v>
      </c>
      <c r="I8" s="11">
        <f t="shared" si="0"/>
        <v>0.68500000000000005</v>
      </c>
      <c r="J8" s="11">
        <f t="shared" si="0"/>
        <v>0.68500000000000005</v>
      </c>
      <c r="K8" s="11">
        <f t="shared" si="0"/>
        <v>0.68500000000000005</v>
      </c>
      <c r="L8" s="11">
        <f t="shared" si="0"/>
        <v>0.68500000000000005</v>
      </c>
      <c r="M8" s="11">
        <f t="shared" si="0"/>
        <v>0.68500000000000005</v>
      </c>
      <c r="N8" s="11">
        <f t="shared" si="0"/>
        <v>0.68500000000000005</v>
      </c>
      <c r="O8" s="11">
        <f t="shared" si="0"/>
        <v>0.68500000000000005</v>
      </c>
      <c r="P8" s="11">
        <f t="shared" si="0"/>
        <v>0.68500000000000005</v>
      </c>
      <c r="Q8" s="11">
        <f t="shared" si="0"/>
        <v>0.68500000000000005</v>
      </c>
      <c r="R8" s="11">
        <f t="shared" si="0"/>
        <v>0.68500000000000005</v>
      </c>
      <c r="S8" s="11">
        <f t="shared" si="0"/>
        <v>0.68500000000000005</v>
      </c>
      <c r="T8" s="11">
        <f t="shared" si="0"/>
        <v>0.68500000000000005</v>
      </c>
      <c r="U8" s="11">
        <f t="shared" si="0"/>
        <v>0.68500000000000005</v>
      </c>
      <c r="V8" s="11">
        <f t="shared" si="0"/>
        <v>0.68500000000000005</v>
      </c>
      <c r="W8" s="11">
        <f t="shared" si="0"/>
        <v>0.68500000000000005</v>
      </c>
      <c r="X8" s="11">
        <f t="shared" si="0"/>
        <v>0.68500000000000005</v>
      </c>
      <c r="Y8" s="11">
        <f t="shared" si="0"/>
        <v>0.68500000000000005</v>
      </c>
      <c r="Z8" s="11">
        <f t="shared" si="0"/>
        <v>0.68500000000000005</v>
      </c>
      <c r="AA8" s="11">
        <f t="shared" si="0"/>
        <v>0.68500000000000005</v>
      </c>
      <c r="AB8" s="11">
        <f t="shared" si="0"/>
        <v>0.68500000000000005</v>
      </c>
      <c r="AC8" s="11">
        <f t="shared" si="0"/>
        <v>0.68500000000000005</v>
      </c>
      <c r="AD8" s="11">
        <f t="shared" si="0"/>
        <v>0.68500000000000005</v>
      </c>
      <c r="AE8" s="11">
        <f t="shared" si="0"/>
        <v>0.68500000000000005</v>
      </c>
      <c r="AF8" s="11">
        <f t="shared" si="0"/>
        <v>0.68500000000000005</v>
      </c>
      <c r="AG8" s="11">
        <f t="shared" si="0"/>
        <v>0.68500000000000005</v>
      </c>
      <c r="AH8" s="11">
        <f t="shared" si="0"/>
        <v>0.68500000000000005</v>
      </c>
      <c r="AI8" s="11">
        <f t="shared" si="0"/>
        <v>0.68500000000000005</v>
      </c>
      <c r="AJ8" s="11">
        <f t="shared" si="0"/>
        <v>0.68500000000000005</v>
      </c>
    </row>
    <row r="9" spans="1:36" x14ac:dyDescent="0.25">
      <c r="A9" t="s">
        <v>42</v>
      </c>
      <c r="B9" s="11">
        <f>'BECF-pre-ret'!B9*1.1</f>
        <v>0.51370000000000005</v>
      </c>
      <c r="C9" s="11">
        <f t="shared" si="1"/>
        <v>0.51370000000000005</v>
      </c>
      <c r="D9" s="11">
        <f t="shared" si="0"/>
        <v>0.51370000000000005</v>
      </c>
      <c r="E9" s="11">
        <f t="shared" si="0"/>
        <v>0.51370000000000005</v>
      </c>
      <c r="F9" s="11">
        <f t="shared" si="0"/>
        <v>0.51370000000000005</v>
      </c>
      <c r="G9" s="11">
        <f t="shared" si="0"/>
        <v>0.51370000000000005</v>
      </c>
      <c r="H9" s="11">
        <f t="shared" si="0"/>
        <v>0.51370000000000005</v>
      </c>
      <c r="I9" s="11">
        <f t="shared" si="0"/>
        <v>0.51370000000000005</v>
      </c>
      <c r="J9" s="11">
        <f t="shared" si="0"/>
        <v>0.51370000000000005</v>
      </c>
      <c r="K9" s="11">
        <f t="shared" si="0"/>
        <v>0.51370000000000005</v>
      </c>
      <c r="L9" s="11">
        <f t="shared" si="0"/>
        <v>0.51370000000000005</v>
      </c>
      <c r="M9" s="11">
        <f t="shared" si="0"/>
        <v>0.51370000000000005</v>
      </c>
      <c r="N9" s="11">
        <f t="shared" si="0"/>
        <v>0.51370000000000005</v>
      </c>
      <c r="O9" s="11">
        <f t="shared" si="0"/>
        <v>0.51370000000000005</v>
      </c>
      <c r="P9" s="11">
        <f t="shared" si="0"/>
        <v>0.51370000000000005</v>
      </c>
      <c r="Q9" s="11">
        <f t="shared" si="0"/>
        <v>0.51370000000000005</v>
      </c>
      <c r="R9" s="11">
        <f t="shared" si="0"/>
        <v>0.51370000000000005</v>
      </c>
      <c r="S9" s="11">
        <f t="shared" si="0"/>
        <v>0.51370000000000005</v>
      </c>
      <c r="T9" s="11">
        <f t="shared" si="0"/>
        <v>0.51370000000000005</v>
      </c>
      <c r="U9" s="11">
        <f t="shared" si="0"/>
        <v>0.51370000000000005</v>
      </c>
      <c r="V9" s="11">
        <f t="shared" si="0"/>
        <v>0.51370000000000005</v>
      </c>
      <c r="W9" s="11">
        <f t="shared" si="0"/>
        <v>0.51370000000000005</v>
      </c>
      <c r="X9" s="11">
        <f t="shared" si="0"/>
        <v>0.51370000000000005</v>
      </c>
      <c r="Y9" s="11">
        <f t="shared" si="0"/>
        <v>0.51370000000000005</v>
      </c>
      <c r="Z9" s="11">
        <f t="shared" si="0"/>
        <v>0.51370000000000005</v>
      </c>
      <c r="AA9" s="11">
        <f t="shared" si="0"/>
        <v>0.51370000000000005</v>
      </c>
      <c r="AB9" s="11">
        <f t="shared" si="0"/>
        <v>0.51370000000000005</v>
      </c>
      <c r="AC9" s="11">
        <f t="shared" si="0"/>
        <v>0.51370000000000005</v>
      </c>
      <c r="AD9" s="11">
        <f t="shared" si="0"/>
        <v>0.51370000000000005</v>
      </c>
      <c r="AE9" s="11">
        <f t="shared" si="0"/>
        <v>0.51370000000000005</v>
      </c>
      <c r="AF9" s="11">
        <f t="shared" si="0"/>
        <v>0.51370000000000005</v>
      </c>
      <c r="AG9" s="11">
        <f t="shared" si="0"/>
        <v>0.51370000000000005</v>
      </c>
      <c r="AH9" s="11">
        <f t="shared" si="0"/>
        <v>0.51370000000000005</v>
      </c>
      <c r="AI9" s="11">
        <f t="shared" si="0"/>
        <v>0.51370000000000005</v>
      </c>
      <c r="AJ9" s="11">
        <f t="shared" si="0"/>
        <v>0.51370000000000005</v>
      </c>
    </row>
    <row r="10" spans="1:36" x14ac:dyDescent="0.25">
      <c r="A10" t="s">
        <v>43</v>
      </c>
      <c r="B10" s="11">
        <f>'BECF-pre-ret'!B10*1.1</f>
        <v>0.81620000000000004</v>
      </c>
      <c r="C10" s="11">
        <f t="shared" si="1"/>
        <v>0.81620000000000004</v>
      </c>
      <c r="D10" s="11">
        <f t="shared" si="0"/>
        <v>0.81620000000000004</v>
      </c>
      <c r="E10" s="11">
        <f t="shared" si="0"/>
        <v>0.81620000000000004</v>
      </c>
      <c r="F10" s="11">
        <f t="shared" si="0"/>
        <v>0.81620000000000004</v>
      </c>
      <c r="G10" s="11">
        <f t="shared" si="0"/>
        <v>0.81620000000000004</v>
      </c>
      <c r="H10" s="11">
        <f t="shared" si="0"/>
        <v>0.81620000000000004</v>
      </c>
      <c r="I10" s="11">
        <f t="shared" si="0"/>
        <v>0.81620000000000004</v>
      </c>
      <c r="J10" s="11">
        <f t="shared" ref="D10:AJ14" si="2">$B10</f>
        <v>0.81620000000000004</v>
      </c>
      <c r="K10" s="11">
        <f t="shared" si="2"/>
        <v>0.81620000000000004</v>
      </c>
      <c r="L10" s="11">
        <f t="shared" si="2"/>
        <v>0.81620000000000004</v>
      </c>
      <c r="M10" s="11">
        <f t="shared" si="2"/>
        <v>0.81620000000000004</v>
      </c>
      <c r="N10" s="11">
        <f t="shared" si="2"/>
        <v>0.81620000000000004</v>
      </c>
      <c r="O10" s="11">
        <f t="shared" si="2"/>
        <v>0.81620000000000004</v>
      </c>
      <c r="P10" s="11">
        <f t="shared" si="2"/>
        <v>0.81620000000000004</v>
      </c>
      <c r="Q10" s="11">
        <f t="shared" si="2"/>
        <v>0.81620000000000004</v>
      </c>
      <c r="R10" s="11">
        <f t="shared" si="2"/>
        <v>0.81620000000000004</v>
      </c>
      <c r="S10" s="11">
        <f t="shared" si="2"/>
        <v>0.81620000000000004</v>
      </c>
      <c r="T10" s="11">
        <f t="shared" si="2"/>
        <v>0.81620000000000004</v>
      </c>
      <c r="U10" s="11">
        <f t="shared" si="2"/>
        <v>0.81620000000000004</v>
      </c>
      <c r="V10" s="11">
        <f t="shared" si="2"/>
        <v>0.81620000000000004</v>
      </c>
      <c r="W10" s="11">
        <f t="shared" si="2"/>
        <v>0.81620000000000004</v>
      </c>
      <c r="X10" s="11">
        <f t="shared" si="2"/>
        <v>0.81620000000000004</v>
      </c>
      <c r="Y10" s="11">
        <f t="shared" si="2"/>
        <v>0.81620000000000004</v>
      </c>
      <c r="Z10" s="11">
        <f t="shared" si="2"/>
        <v>0.81620000000000004</v>
      </c>
      <c r="AA10" s="11">
        <f t="shared" si="2"/>
        <v>0.81620000000000004</v>
      </c>
      <c r="AB10" s="11">
        <f t="shared" si="2"/>
        <v>0.81620000000000004</v>
      </c>
      <c r="AC10" s="11">
        <f t="shared" si="2"/>
        <v>0.81620000000000004</v>
      </c>
      <c r="AD10" s="11">
        <f t="shared" si="2"/>
        <v>0.81620000000000004</v>
      </c>
      <c r="AE10" s="11">
        <f t="shared" si="2"/>
        <v>0.81620000000000004</v>
      </c>
      <c r="AF10" s="11">
        <f t="shared" si="2"/>
        <v>0.81620000000000004</v>
      </c>
      <c r="AG10" s="11">
        <f t="shared" si="2"/>
        <v>0.81620000000000004</v>
      </c>
      <c r="AH10" s="11">
        <f t="shared" si="2"/>
        <v>0.81620000000000004</v>
      </c>
      <c r="AI10" s="11">
        <f t="shared" si="2"/>
        <v>0.81620000000000004</v>
      </c>
      <c r="AJ10" s="11">
        <f t="shared" si="2"/>
        <v>0.81620000000000004</v>
      </c>
    </row>
    <row r="11" spans="1:36" x14ac:dyDescent="0.25">
      <c r="A11" t="s">
        <v>44</v>
      </c>
      <c r="B11" s="11">
        <f>'BECF-pre-ret'!B11*1.1</f>
        <v>6.6549999999999998E-2</v>
      </c>
      <c r="C11" s="11">
        <f t="shared" si="1"/>
        <v>6.6549999999999998E-2</v>
      </c>
      <c r="D11" s="11">
        <f t="shared" si="2"/>
        <v>6.6549999999999998E-2</v>
      </c>
      <c r="E11" s="11">
        <f t="shared" si="2"/>
        <v>6.6549999999999998E-2</v>
      </c>
      <c r="F11" s="11">
        <f t="shared" si="2"/>
        <v>6.6549999999999998E-2</v>
      </c>
      <c r="G11" s="11">
        <f t="shared" si="2"/>
        <v>6.6549999999999998E-2</v>
      </c>
      <c r="H11" s="11">
        <f t="shared" si="2"/>
        <v>6.6549999999999998E-2</v>
      </c>
      <c r="I11" s="11">
        <f t="shared" si="2"/>
        <v>6.6549999999999998E-2</v>
      </c>
      <c r="J11" s="11">
        <f t="shared" si="2"/>
        <v>6.6549999999999998E-2</v>
      </c>
      <c r="K11" s="11">
        <f t="shared" si="2"/>
        <v>6.6549999999999998E-2</v>
      </c>
      <c r="L11" s="11">
        <f t="shared" si="2"/>
        <v>6.6549999999999998E-2</v>
      </c>
      <c r="M11" s="11">
        <f t="shared" si="2"/>
        <v>6.6549999999999998E-2</v>
      </c>
      <c r="N11" s="11">
        <f t="shared" si="2"/>
        <v>6.6549999999999998E-2</v>
      </c>
      <c r="O11" s="11">
        <f t="shared" si="2"/>
        <v>6.6549999999999998E-2</v>
      </c>
      <c r="P11" s="11">
        <f t="shared" si="2"/>
        <v>6.6549999999999998E-2</v>
      </c>
      <c r="Q11" s="11">
        <f t="shared" si="2"/>
        <v>6.6549999999999998E-2</v>
      </c>
      <c r="R11" s="11">
        <f t="shared" si="2"/>
        <v>6.6549999999999998E-2</v>
      </c>
      <c r="S11" s="11">
        <f t="shared" si="2"/>
        <v>6.6549999999999998E-2</v>
      </c>
      <c r="T11" s="11">
        <f t="shared" si="2"/>
        <v>6.6549999999999998E-2</v>
      </c>
      <c r="U11" s="11">
        <f t="shared" si="2"/>
        <v>6.6549999999999998E-2</v>
      </c>
      <c r="V11" s="11">
        <f t="shared" si="2"/>
        <v>6.6549999999999998E-2</v>
      </c>
      <c r="W11" s="11">
        <f t="shared" si="2"/>
        <v>6.6549999999999998E-2</v>
      </c>
      <c r="X11" s="11">
        <f t="shared" si="2"/>
        <v>6.6549999999999998E-2</v>
      </c>
      <c r="Y11" s="11">
        <f t="shared" si="2"/>
        <v>6.6549999999999998E-2</v>
      </c>
      <c r="Z11" s="11">
        <f t="shared" si="2"/>
        <v>6.6549999999999998E-2</v>
      </c>
      <c r="AA11" s="11">
        <f t="shared" si="2"/>
        <v>6.6549999999999998E-2</v>
      </c>
      <c r="AB11" s="11">
        <f t="shared" si="2"/>
        <v>6.6549999999999998E-2</v>
      </c>
      <c r="AC11" s="11">
        <f t="shared" si="2"/>
        <v>6.6549999999999998E-2</v>
      </c>
      <c r="AD11" s="11">
        <f t="shared" si="2"/>
        <v>6.6549999999999998E-2</v>
      </c>
      <c r="AE11" s="11">
        <f t="shared" si="2"/>
        <v>6.6549999999999998E-2</v>
      </c>
      <c r="AF11" s="11">
        <f t="shared" si="2"/>
        <v>6.6549999999999998E-2</v>
      </c>
      <c r="AG11" s="11">
        <f t="shared" si="2"/>
        <v>6.6549999999999998E-2</v>
      </c>
      <c r="AH11" s="11">
        <f t="shared" si="2"/>
        <v>6.6549999999999998E-2</v>
      </c>
      <c r="AI11" s="11">
        <f t="shared" si="2"/>
        <v>6.6549999999999998E-2</v>
      </c>
      <c r="AJ11" s="11">
        <f t="shared" si="2"/>
        <v>6.6549999999999998E-2</v>
      </c>
    </row>
    <row r="12" spans="1:36" x14ac:dyDescent="0.25">
      <c r="A12" t="s">
        <v>45</v>
      </c>
      <c r="B12" s="11">
        <f>'BECF-pre-ret'!B12*1.1</f>
        <v>0.11275000000000002</v>
      </c>
      <c r="C12" s="11">
        <f t="shared" si="1"/>
        <v>0.11275000000000002</v>
      </c>
      <c r="D12" s="11">
        <f t="shared" si="2"/>
        <v>0.11275000000000002</v>
      </c>
      <c r="E12" s="11">
        <f t="shared" si="2"/>
        <v>0.11275000000000002</v>
      </c>
      <c r="F12" s="11">
        <f t="shared" si="2"/>
        <v>0.11275000000000002</v>
      </c>
      <c r="G12" s="11">
        <f t="shared" si="2"/>
        <v>0.11275000000000002</v>
      </c>
      <c r="H12" s="11">
        <f t="shared" si="2"/>
        <v>0.11275000000000002</v>
      </c>
      <c r="I12" s="11">
        <f t="shared" si="2"/>
        <v>0.11275000000000002</v>
      </c>
      <c r="J12" s="11">
        <f t="shared" si="2"/>
        <v>0.11275000000000002</v>
      </c>
      <c r="K12" s="11">
        <f t="shared" si="2"/>
        <v>0.11275000000000002</v>
      </c>
      <c r="L12" s="11">
        <f t="shared" si="2"/>
        <v>0.11275000000000002</v>
      </c>
      <c r="M12" s="11">
        <f t="shared" si="2"/>
        <v>0.11275000000000002</v>
      </c>
      <c r="N12" s="11">
        <f t="shared" si="2"/>
        <v>0.11275000000000002</v>
      </c>
      <c r="O12" s="11">
        <f t="shared" si="2"/>
        <v>0.11275000000000002</v>
      </c>
      <c r="P12" s="11">
        <f t="shared" si="2"/>
        <v>0.11275000000000002</v>
      </c>
      <c r="Q12" s="11">
        <f t="shared" si="2"/>
        <v>0.11275000000000002</v>
      </c>
      <c r="R12" s="11">
        <f t="shared" si="2"/>
        <v>0.11275000000000002</v>
      </c>
      <c r="S12" s="11">
        <f t="shared" si="2"/>
        <v>0.11275000000000002</v>
      </c>
      <c r="T12" s="11">
        <f t="shared" si="2"/>
        <v>0.11275000000000002</v>
      </c>
      <c r="U12" s="11">
        <f t="shared" si="2"/>
        <v>0.11275000000000002</v>
      </c>
      <c r="V12" s="11">
        <f t="shared" si="2"/>
        <v>0.11275000000000002</v>
      </c>
      <c r="W12" s="11">
        <f t="shared" si="2"/>
        <v>0.11275000000000002</v>
      </c>
      <c r="X12" s="11">
        <f t="shared" si="2"/>
        <v>0.11275000000000002</v>
      </c>
      <c r="Y12" s="11">
        <f t="shared" si="2"/>
        <v>0.11275000000000002</v>
      </c>
      <c r="Z12" s="11">
        <f t="shared" si="2"/>
        <v>0.11275000000000002</v>
      </c>
      <c r="AA12" s="11">
        <f t="shared" si="2"/>
        <v>0.11275000000000002</v>
      </c>
      <c r="AB12" s="11">
        <f t="shared" si="2"/>
        <v>0.11275000000000002</v>
      </c>
      <c r="AC12" s="11">
        <f t="shared" si="2"/>
        <v>0.11275000000000002</v>
      </c>
      <c r="AD12" s="11">
        <f t="shared" si="2"/>
        <v>0.11275000000000002</v>
      </c>
      <c r="AE12" s="11">
        <f t="shared" si="2"/>
        <v>0.11275000000000002</v>
      </c>
      <c r="AF12" s="11">
        <f t="shared" si="2"/>
        <v>0.11275000000000002</v>
      </c>
      <c r="AG12" s="11">
        <f t="shared" si="2"/>
        <v>0.11275000000000002</v>
      </c>
      <c r="AH12" s="11">
        <f t="shared" si="2"/>
        <v>0.11275000000000002</v>
      </c>
      <c r="AI12" s="11">
        <f t="shared" si="2"/>
        <v>0.11275000000000002</v>
      </c>
      <c r="AJ12" s="11">
        <f t="shared" si="2"/>
        <v>0.11275000000000002</v>
      </c>
    </row>
    <row r="13" spans="1:36" x14ac:dyDescent="0.25">
      <c r="A13" t="s">
        <v>87</v>
      </c>
      <c r="B13" s="11">
        <f>'BECF-pre-ret'!B13*1.1</f>
        <v>0.77474494086069323</v>
      </c>
      <c r="C13" s="11">
        <f>$B13</f>
        <v>0.77474494086069323</v>
      </c>
      <c r="D13" s="11">
        <f t="shared" si="2"/>
        <v>0.77474494086069323</v>
      </c>
      <c r="E13" s="11">
        <f t="shared" si="2"/>
        <v>0.77474494086069323</v>
      </c>
      <c r="F13" s="11">
        <f t="shared" si="2"/>
        <v>0.77474494086069323</v>
      </c>
      <c r="G13" s="11">
        <f t="shared" si="2"/>
        <v>0.77474494086069323</v>
      </c>
      <c r="H13" s="11">
        <f t="shared" si="2"/>
        <v>0.77474494086069323</v>
      </c>
      <c r="I13" s="11">
        <f t="shared" si="2"/>
        <v>0.77474494086069323</v>
      </c>
      <c r="J13" s="11">
        <f t="shared" si="2"/>
        <v>0.77474494086069323</v>
      </c>
      <c r="K13" s="11">
        <f t="shared" si="2"/>
        <v>0.77474494086069323</v>
      </c>
      <c r="L13" s="11">
        <f t="shared" si="2"/>
        <v>0.77474494086069323</v>
      </c>
      <c r="M13" s="11">
        <f t="shared" si="2"/>
        <v>0.77474494086069323</v>
      </c>
      <c r="N13" s="11">
        <f t="shared" si="2"/>
        <v>0.77474494086069323</v>
      </c>
      <c r="O13" s="11">
        <f t="shared" si="2"/>
        <v>0.77474494086069323</v>
      </c>
      <c r="P13" s="11">
        <f t="shared" si="2"/>
        <v>0.77474494086069323</v>
      </c>
      <c r="Q13" s="11">
        <f t="shared" si="2"/>
        <v>0.77474494086069323</v>
      </c>
      <c r="R13" s="11">
        <f t="shared" si="2"/>
        <v>0.77474494086069323</v>
      </c>
      <c r="S13" s="11">
        <f t="shared" si="2"/>
        <v>0.77474494086069323</v>
      </c>
      <c r="T13" s="11">
        <f t="shared" si="2"/>
        <v>0.77474494086069323</v>
      </c>
      <c r="U13" s="11">
        <f t="shared" si="2"/>
        <v>0.77474494086069323</v>
      </c>
      <c r="V13" s="11">
        <f t="shared" si="2"/>
        <v>0.77474494086069323</v>
      </c>
      <c r="W13" s="11">
        <f t="shared" si="2"/>
        <v>0.77474494086069323</v>
      </c>
      <c r="X13" s="11">
        <f t="shared" si="2"/>
        <v>0.77474494086069323</v>
      </c>
      <c r="Y13" s="11">
        <f t="shared" si="2"/>
        <v>0.77474494086069323</v>
      </c>
      <c r="Z13" s="11">
        <f t="shared" si="2"/>
        <v>0.77474494086069323</v>
      </c>
      <c r="AA13" s="11">
        <f t="shared" si="2"/>
        <v>0.77474494086069323</v>
      </c>
      <c r="AB13" s="11">
        <f t="shared" si="2"/>
        <v>0.77474494086069323</v>
      </c>
      <c r="AC13" s="11">
        <f t="shared" si="2"/>
        <v>0.77474494086069323</v>
      </c>
      <c r="AD13" s="11">
        <f t="shared" si="2"/>
        <v>0.77474494086069323</v>
      </c>
      <c r="AE13" s="11">
        <f t="shared" si="2"/>
        <v>0.77474494086069323</v>
      </c>
      <c r="AF13" s="11">
        <f t="shared" si="2"/>
        <v>0.77474494086069323</v>
      </c>
      <c r="AG13" s="11">
        <f t="shared" si="2"/>
        <v>0.77474494086069323</v>
      </c>
      <c r="AH13" s="11">
        <f t="shared" si="2"/>
        <v>0.77474494086069323</v>
      </c>
      <c r="AI13" s="11">
        <f t="shared" si="2"/>
        <v>0.77474494086069323</v>
      </c>
      <c r="AJ13" s="11">
        <f t="shared" si="2"/>
        <v>0.77474494086069323</v>
      </c>
    </row>
    <row r="14" spans="1:36" x14ac:dyDescent="0.25">
      <c r="A14" t="s">
        <v>88</v>
      </c>
      <c r="B14" s="11">
        <f>AVERAGE(0.4,0.48)</f>
        <v>0.44</v>
      </c>
      <c r="C14" s="11">
        <f>$B14</f>
        <v>0.44</v>
      </c>
      <c r="D14" s="11">
        <f t="shared" si="2"/>
        <v>0.44</v>
      </c>
      <c r="E14" s="11">
        <f t="shared" si="2"/>
        <v>0.44</v>
      </c>
      <c r="F14" s="11">
        <f t="shared" si="2"/>
        <v>0.44</v>
      </c>
      <c r="G14" s="11">
        <f t="shared" si="2"/>
        <v>0.44</v>
      </c>
      <c r="H14" s="11">
        <f t="shared" si="2"/>
        <v>0.44</v>
      </c>
      <c r="I14" s="11">
        <f t="shared" si="2"/>
        <v>0.44</v>
      </c>
      <c r="J14" s="11">
        <f t="shared" si="2"/>
        <v>0.44</v>
      </c>
      <c r="K14" s="11">
        <f t="shared" si="2"/>
        <v>0.44</v>
      </c>
      <c r="L14" s="11">
        <f t="shared" si="2"/>
        <v>0.44</v>
      </c>
      <c r="M14" s="11">
        <f t="shared" si="2"/>
        <v>0.44</v>
      </c>
      <c r="N14" s="11">
        <f t="shared" si="2"/>
        <v>0.44</v>
      </c>
      <c r="O14" s="11">
        <f t="shared" si="2"/>
        <v>0.44</v>
      </c>
      <c r="P14" s="11">
        <f t="shared" si="2"/>
        <v>0.44</v>
      </c>
      <c r="Q14" s="11">
        <f t="shared" si="2"/>
        <v>0.44</v>
      </c>
      <c r="R14" s="11">
        <f t="shared" si="2"/>
        <v>0.44</v>
      </c>
      <c r="S14" s="11">
        <f t="shared" si="2"/>
        <v>0.44</v>
      </c>
      <c r="T14" s="11">
        <f t="shared" si="2"/>
        <v>0.44</v>
      </c>
      <c r="U14" s="11">
        <f t="shared" si="2"/>
        <v>0.44</v>
      </c>
      <c r="V14" s="11">
        <f t="shared" si="2"/>
        <v>0.44</v>
      </c>
      <c r="W14" s="11">
        <f t="shared" si="2"/>
        <v>0.44</v>
      </c>
      <c r="X14" s="11">
        <f t="shared" si="2"/>
        <v>0.44</v>
      </c>
      <c r="Y14" s="11">
        <f t="shared" si="2"/>
        <v>0.44</v>
      </c>
      <c r="Z14" s="11">
        <f t="shared" si="2"/>
        <v>0.44</v>
      </c>
      <c r="AA14" s="11">
        <f t="shared" si="2"/>
        <v>0.44</v>
      </c>
      <c r="AB14" s="11">
        <f t="shared" si="2"/>
        <v>0.44</v>
      </c>
      <c r="AC14" s="11">
        <f t="shared" si="2"/>
        <v>0.44</v>
      </c>
      <c r="AD14" s="11">
        <f t="shared" si="2"/>
        <v>0.44</v>
      </c>
      <c r="AE14" s="11">
        <f t="shared" si="2"/>
        <v>0.44</v>
      </c>
      <c r="AF14" s="11">
        <f t="shared" si="2"/>
        <v>0.44</v>
      </c>
      <c r="AG14" s="11">
        <f t="shared" si="2"/>
        <v>0.44</v>
      </c>
      <c r="AH14" s="11">
        <f t="shared" si="2"/>
        <v>0.44</v>
      </c>
      <c r="AI14" s="11">
        <f t="shared" si="2"/>
        <v>0.44</v>
      </c>
      <c r="AJ14" s="11">
        <f t="shared" si="2"/>
        <v>0.44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Table 6.7.A</vt:lpstr>
      <vt:lpstr>Table 6.7.B</vt:lpstr>
      <vt:lpstr>EIA 860 &amp; 923</vt:lpstr>
      <vt:lpstr>BECF-pre-ret</vt:lpstr>
      <vt:lpstr>BECF-pre-nonret</vt:lpstr>
      <vt:lpstr>BECF-new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Jeffrey Rissman</cp:lastModifiedBy>
  <dcterms:created xsi:type="dcterms:W3CDTF">2016-02-26T23:43:24Z</dcterms:created>
  <dcterms:modified xsi:type="dcterms:W3CDTF">2017-05-10T22:23:38Z</dcterms:modified>
</cp:coreProperties>
</file>