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4355" windowHeight="12840"/>
  </bookViews>
  <sheets>
    <sheet name="About" sheetId="2" r:id="rId1"/>
    <sheet name="EIA Costs" sheetId="10" r:id="rId2"/>
    <sheet name="CCaMC-AFOaMCpUC" sheetId="7" r:id="rId3"/>
    <sheet name="CCaMC-VOaMCpUC" sheetId="8" r:id="rId4"/>
    <sheet name="2014 Wind and Solar" sheetId="9" r:id="rId5"/>
    <sheet name="Cost Improvement" sheetId="3" r:id="rId6"/>
    <sheet name="CCaMC-BCCpUC" sheetId="6" r:id="rId7"/>
  </sheets>
  <calcPr calcId="145621"/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2" i="6"/>
  <c r="F2" i="6" l="1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C19" i="6"/>
  <c r="D19" i="6"/>
  <c r="E19" i="6"/>
  <c r="C20" i="6"/>
  <c r="D20" i="6"/>
  <c r="E20" i="6"/>
  <c r="C21" i="6"/>
  <c r="D21" i="6"/>
  <c r="E21" i="6"/>
  <c r="C22" i="6"/>
  <c r="D22" i="6"/>
  <c r="E22" i="6"/>
  <c r="C23" i="6"/>
  <c r="D23" i="6"/>
  <c r="E23" i="6"/>
  <c r="C24" i="6"/>
  <c r="D24" i="6"/>
  <c r="E24" i="6"/>
  <c r="C25" i="6"/>
  <c r="D25" i="6"/>
  <c r="E25" i="6"/>
  <c r="C26" i="6"/>
  <c r="D26" i="6"/>
  <c r="E26" i="6"/>
  <c r="C27" i="6"/>
  <c r="D27" i="6"/>
  <c r="E27" i="6"/>
  <c r="C28" i="6"/>
  <c r="D28" i="6"/>
  <c r="E28" i="6"/>
  <c r="C29" i="6"/>
  <c r="D29" i="6"/>
  <c r="E29" i="6"/>
  <c r="C30" i="6"/>
  <c r="D30" i="6"/>
  <c r="E30" i="6"/>
  <c r="C31" i="6"/>
  <c r="D31" i="6"/>
  <c r="E31" i="6"/>
  <c r="C32" i="6"/>
  <c r="D32" i="6"/>
  <c r="E32" i="6"/>
  <c r="C33" i="6"/>
  <c r="D33" i="6"/>
  <c r="E33" i="6"/>
  <c r="C34" i="6"/>
  <c r="D34" i="6"/>
  <c r="E34" i="6"/>
  <c r="C35" i="6"/>
  <c r="D35" i="6"/>
  <c r="E35" i="6"/>
  <c r="C36" i="6"/>
  <c r="D36" i="6"/>
  <c r="E36" i="6"/>
  <c r="C37" i="6"/>
  <c r="D37" i="6"/>
  <c r="E37" i="6"/>
  <c r="C38" i="6"/>
  <c r="D38" i="6"/>
  <c r="E38" i="6"/>
  <c r="H3" i="6"/>
  <c r="I3" i="6"/>
  <c r="J3" i="6"/>
  <c r="K3" i="6"/>
  <c r="L3" i="6"/>
  <c r="H4" i="6"/>
  <c r="I4" i="6"/>
  <c r="J4" i="6"/>
  <c r="K4" i="6"/>
  <c r="L4" i="6"/>
  <c r="H5" i="6"/>
  <c r="I5" i="6"/>
  <c r="J5" i="6"/>
  <c r="K5" i="6"/>
  <c r="L5" i="6"/>
  <c r="H6" i="6"/>
  <c r="I6" i="6"/>
  <c r="J6" i="6"/>
  <c r="K6" i="6"/>
  <c r="L6" i="6"/>
  <c r="H7" i="6"/>
  <c r="I7" i="6"/>
  <c r="J7" i="6"/>
  <c r="K7" i="6"/>
  <c r="L7" i="6"/>
  <c r="H8" i="6"/>
  <c r="I8" i="6"/>
  <c r="J8" i="6"/>
  <c r="K8" i="6"/>
  <c r="L8" i="6"/>
  <c r="H9" i="6"/>
  <c r="I9" i="6"/>
  <c r="J9" i="6"/>
  <c r="K9" i="6"/>
  <c r="L9" i="6"/>
  <c r="H10" i="6"/>
  <c r="I10" i="6"/>
  <c r="J10" i="6"/>
  <c r="K10" i="6"/>
  <c r="L10" i="6"/>
  <c r="H11" i="6"/>
  <c r="I11" i="6"/>
  <c r="J11" i="6"/>
  <c r="K11" i="6"/>
  <c r="L11" i="6"/>
  <c r="H12" i="6"/>
  <c r="I12" i="6"/>
  <c r="J12" i="6"/>
  <c r="K12" i="6"/>
  <c r="L12" i="6"/>
  <c r="H13" i="6"/>
  <c r="I13" i="6"/>
  <c r="J13" i="6"/>
  <c r="K13" i="6"/>
  <c r="L13" i="6"/>
  <c r="H14" i="6"/>
  <c r="I14" i="6"/>
  <c r="J14" i="6"/>
  <c r="K14" i="6"/>
  <c r="L14" i="6"/>
  <c r="H15" i="6"/>
  <c r="I15" i="6"/>
  <c r="J15" i="6"/>
  <c r="K15" i="6"/>
  <c r="L15" i="6"/>
  <c r="H16" i="6"/>
  <c r="I16" i="6"/>
  <c r="J16" i="6"/>
  <c r="K16" i="6"/>
  <c r="L16" i="6"/>
  <c r="H17" i="6"/>
  <c r="I17" i="6"/>
  <c r="J17" i="6"/>
  <c r="K17" i="6"/>
  <c r="L17" i="6"/>
  <c r="H18" i="6"/>
  <c r="I18" i="6"/>
  <c r="J18" i="6"/>
  <c r="K18" i="6"/>
  <c r="L18" i="6"/>
  <c r="H19" i="6"/>
  <c r="I19" i="6"/>
  <c r="J19" i="6"/>
  <c r="K19" i="6"/>
  <c r="L19" i="6"/>
  <c r="H20" i="6"/>
  <c r="I20" i="6"/>
  <c r="J20" i="6"/>
  <c r="K20" i="6"/>
  <c r="L20" i="6"/>
  <c r="H21" i="6"/>
  <c r="I21" i="6"/>
  <c r="J21" i="6"/>
  <c r="K21" i="6"/>
  <c r="L21" i="6"/>
  <c r="H22" i="6"/>
  <c r="I22" i="6"/>
  <c r="J22" i="6"/>
  <c r="K22" i="6"/>
  <c r="L22" i="6"/>
  <c r="H23" i="6"/>
  <c r="I23" i="6"/>
  <c r="J23" i="6"/>
  <c r="K23" i="6"/>
  <c r="L23" i="6"/>
  <c r="H24" i="6"/>
  <c r="I24" i="6"/>
  <c r="J24" i="6"/>
  <c r="K24" i="6"/>
  <c r="L24" i="6"/>
  <c r="H25" i="6"/>
  <c r="I25" i="6"/>
  <c r="J25" i="6"/>
  <c r="K25" i="6"/>
  <c r="L25" i="6"/>
  <c r="H26" i="6"/>
  <c r="I26" i="6"/>
  <c r="J26" i="6"/>
  <c r="K26" i="6"/>
  <c r="L26" i="6"/>
  <c r="H27" i="6"/>
  <c r="I27" i="6"/>
  <c r="J27" i="6"/>
  <c r="K27" i="6"/>
  <c r="L27" i="6"/>
  <c r="H28" i="6"/>
  <c r="I28" i="6"/>
  <c r="J28" i="6"/>
  <c r="K28" i="6"/>
  <c r="L28" i="6"/>
  <c r="H29" i="6"/>
  <c r="I29" i="6"/>
  <c r="J29" i="6"/>
  <c r="K29" i="6"/>
  <c r="L29" i="6"/>
  <c r="H30" i="6"/>
  <c r="I30" i="6"/>
  <c r="J30" i="6"/>
  <c r="K30" i="6"/>
  <c r="L30" i="6"/>
  <c r="H31" i="6"/>
  <c r="I31" i="6"/>
  <c r="J31" i="6"/>
  <c r="K31" i="6"/>
  <c r="L31" i="6"/>
  <c r="H32" i="6"/>
  <c r="I32" i="6"/>
  <c r="J32" i="6"/>
  <c r="K32" i="6"/>
  <c r="L32" i="6"/>
  <c r="H33" i="6"/>
  <c r="I33" i="6"/>
  <c r="J33" i="6"/>
  <c r="K33" i="6"/>
  <c r="L33" i="6"/>
  <c r="H34" i="6"/>
  <c r="I34" i="6"/>
  <c r="J34" i="6"/>
  <c r="K34" i="6"/>
  <c r="L34" i="6"/>
  <c r="H35" i="6"/>
  <c r="I35" i="6"/>
  <c r="J35" i="6"/>
  <c r="K35" i="6"/>
  <c r="L35" i="6"/>
  <c r="H36" i="6"/>
  <c r="I36" i="6"/>
  <c r="J36" i="6"/>
  <c r="K36" i="6"/>
  <c r="L36" i="6"/>
  <c r="H37" i="6"/>
  <c r="I37" i="6"/>
  <c r="J37" i="6"/>
  <c r="K37" i="6"/>
  <c r="L37" i="6"/>
  <c r="H38" i="6"/>
  <c r="I38" i="6"/>
  <c r="J38" i="6"/>
  <c r="K38" i="6"/>
  <c r="L38" i="6"/>
  <c r="L2" i="6"/>
  <c r="K2" i="6"/>
  <c r="J2" i="6"/>
  <c r="I2" i="6"/>
  <c r="H2" i="6"/>
  <c r="E2" i="6"/>
  <c r="D2" i="6"/>
  <c r="C2" i="6"/>
  <c r="K9" i="3"/>
  <c r="K12" i="3" s="1"/>
  <c r="E11" i="3"/>
  <c r="E12" i="3"/>
  <c r="E10" i="3"/>
  <c r="E9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65" i="3"/>
  <c r="L66" i="3"/>
  <c r="L67" i="3"/>
  <c r="L68" i="3"/>
  <c r="L69" i="3"/>
  <c r="L70" i="3"/>
  <c r="L71" i="3"/>
  <c r="L72" i="3"/>
  <c r="L73" i="3"/>
  <c r="L74" i="3"/>
  <c r="J74" i="3"/>
  <c r="I74" i="3"/>
  <c r="H74" i="3"/>
  <c r="D74" i="3"/>
  <c r="C74" i="3"/>
  <c r="B74" i="3"/>
  <c r="B12" i="8"/>
  <c r="B11" i="8" s="1"/>
  <c r="B10" i="8"/>
  <c r="B9" i="8"/>
  <c r="B8" i="8"/>
  <c r="B7" i="8"/>
  <c r="B6" i="8"/>
  <c r="B5" i="8"/>
  <c r="B4" i="8"/>
  <c r="B3" i="8"/>
  <c r="B2" i="8"/>
  <c r="B12" i="7"/>
  <c r="B11" i="7" s="1"/>
  <c r="B10" i="7"/>
  <c r="B9" i="7"/>
  <c r="B8" i="7"/>
  <c r="B7" i="7"/>
  <c r="B6" i="7"/>
  <c r="B5" i="7"/>
  <c r="B3" i="7"/>
  <c r="B4" i="7"/>
  <c r="B2" i="7"/>
  <c r="K10" i="3" l="1"/>
  <c r="K11" i="3"/>
  <c r="J32" i="3"/>
  <c r="L32" i="3"/>
  <c r="J33" i="3"/>
  <c r="L33" i="3"/>
  <c r="J34" i="3"/>
  <c r="L34" i="3"/>
  <c r="J35" i="3"/>
  <c r="L35" i="3"/>
  <c r="J36" i="3"/>
  <c r="L36" i="3"/>
  <c r="J37" i="3"/>
  <c r="L37" i="3"/>
  <c r="J38" i="3"/>
  <c r="L38" i="3"/>
  <c r="J39" i="3"/>
  <c r="L39" i="3"/>
  <c r="J40" i="3"/>
  <c r="L40" i="3"/>
  <c r="J41" i="3"/>
  <c r="L41" i="3"/>
  <c r="J42" i="3"/>
  <c r="L42" i="3"/>
  <c r="J43" i="3"/>
  <c r="L43" i="3"/>
  <c r="J44" i="3"/>
  <c r="L44" i="3"/>
  <c r="J45" i="3"/>
  <c r="L45" i="3"/>
  <c r="J46" i="3"/>
  <c r="L46" i="3"/>
  <c r="J47" i="3"/>
  <c r="L47" i="3"/>
  <c r="J48" i="3"/>
  <c r="L48" i="3"/>
  <c r="J49" i="3"/>
  <c r="L49" i="3"/>
  <c r="J50" i="3"/>
  <c r="L50" i="3"/>
  <c r="J51" i="3"/>
  <c r="L51" i="3"/>
  <c r="J52" i="3"/>
  <c r="L52" i="3"/>
  <c r="J53" i="3"/>
  <c r="L53" i="3"/>
  <c r="J54" i="3"/>
  <c r="L54" i="3"/>
  <c r="J55" i="3"/>
  <c r="L55" i="3"/>
  <c r="J56" i="3"/>
  <c r="L56" i="3"/>
  <c r="J57" i="3"/>
  <c r="L57" i="3"/>
  <c r="J58" i="3"/>
  <c r="L58" i="3"/>
  <c r="J59" i="3"/>
  <c r="L59" i="3"/>
  <c r="J60" i="3"/>
  <c r="L60" i="3"/>
  <c r="J61" i="3"/>
  <c r="L61" i="3"/>
  <c r="J16" i="3"/>
  <c r="L16" i="3"/>
  <c r="J17" i="3"/>
  <c r="L17" i="3"/>
  <c r="J18" i="3"/>
  <c r="L18" i="3"/>
  <c r="J19" i="3"/>
  <c r="L19" i="3"/>
  <c r="J20" i="3"/>
  <c r="L20" i="3"/>
  <c r="J21" i="3"/>
  <c r="L21" i="3"/>
  <c r="J22" i="3"/>
  <c r="L22" i="3"/>
  <c r="J23" i="3"/>
  <c r="L23" i="3"/>
  <c r="J24" i="3"/>
  <c r="L24" i="3"/>
  <c r="J25" i="3"/>
  <c r="L25" i="3"/>
  <c r="J26" i="3"/>
  <c r="L26" i="3"/>
  <c r="J27" i="3"/>
  <c r="L27" i="3"/>
  <c r="J28" i="3"/>
  <c r="L28" i="3"/>
  <c r="J29" i="3"/>
  <c r="L29" i="3"/>
  <c r="J30" i="3"/>
  <c r="L30" i="3"/>
  <c r="J31" i="3"/>
  <c r="L31" i="3"/>
  <c r="K49" i="3" l="1"/>
  <c r="K53" i="3"/>
  <c r="K57" i="3"/>
  <c r="K61" i="3"/>
  <c r="K48" i="3"/>
  <c r="K52" i="3"/>
  <c r="K56" i="3"/>
  <c r="K60" i="3"/>
  <c r="K47" i="3"/>
  <c r="K51" i="3"/>
  <c r="K55" i="3"/>
  <c r="K59" i="3"/>
  <c r="K50" i="3"/>
  <c r="K54" i="3"/>
  <c r="K58" i="3"/>
  <c r="K19" i="3"/>
  <c r="K23" i="3"/>
  <c r="K27" i="3"/>
  <c r="K31" i="3"/>
  <c r="K18" i="3"/>
  <c r="K22" i="3"/>
  <c r="K26" i="3"/>
  <c r="K30" i="3"/>
  <c r="K17" i="3"/>
  <c r="K21" i="3"/>
  <c r="K25" i="3"/>
  <c r="K74" i="3" s="1"/>
  <c r="K29" i="3"/>
  <c r="K16" i="3"/>
  <c r="K20" i="3"/>
  <c r="K69" i="3" s="1"/>
  <c r="K24" i="3"/>
  <c r="K73" i="3" s="1"/>
  <c r="K28" i="3"/>
  <c r="K33" i="3"/>
  <c r="K37" i="3"/>
  <c r="K86" i="3" s="1"/>
  <c r="K41" i="3"/>
  <c r="K90" i="3" s="1"/>
  <c r="K45" i="3"/>
  <c r="K32" i="3"/>
  <c r="K36" i="3"/>
  <c r="K85" i="3" s="1"/>
  <c r="K40" i="3"/>
  <c r="K89" i="3" s="1"/>
  <c r="K44" i="3"/>
  <c r="K93" i="3" s="1"/>
  <c r="K35" i="3"/>
  <c r="K84" i="3" s="1"/>
  <c r="K39" i="3"/>
  <c r="K88" i="3" s="1"/>
  <c r="K43" i="3"/>
  <c r="K92" i="3" s="1"/>
  <c r="K34" i="3"/>
  <c r="K83" i="3" s="1"/>
  <c r="K38" i="3"/>
  <c r="K87" i="3" s="1"/>
  <c r="K42" i="3"/>
  <c r="K91" i="3" s="1"/>
  <c r="K46" i="3"/>
  <c r="K95" i="3" s="1"/>
  <c r="B7" i="9"/>
  <c r="G2" i="6" s="1"/>
  <c r="K70" i="3" l="1"/>
  <c r="K81" i="3"/>
  <c r="K82" i="3"/>
  <c r="K65" i="3"/>
  <c r="K94" i="3"/>
  <c r="K77" i="3"/>
  <c r="K78" i="3"/>
  <c r="K79" i="3"/>
  <c r="K80" i="3"/>
  <c r="K107" i="3"/>
  <c r="K104" i="3"/>
  <c r="K105" i="3"/>
  <c r="K106" i="3"/>
  <c r="K71" i="3"/>
  <c r="K72" i="3"/>
  <c r="K99" i="3"/>
  <c r="K96" i="3"/>
  <c r="K97" i="3"/>
  <c r="K98" i="3"/>
  <c r="K66" i="3"/>
  <c r="K67" i="3"/>
  <c r="K68" i="3"/>
  <c r="K108" i="3"/>
  <c r="K109" i="3"/>
  <c r="K110" i="3"/>
  <c r="K75" i="3"/>
  <c r="K76" i="3"/>
  <c r="K103" i="3"/>
  <c r="K100" i="3"/>
  <c r="K101" i="3"/>
  <c r="K102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16" i="3"/>
  <c r="I61" i="3" l="1"/>
  <c r="G61" i="3"/>
  <c r="F61" i="3"/>
  <c r="D61" i="3"/>
  <c r="C61" i="3"/>
  <c r="B61" i="3"/>
  <c r="I60" i="3"/>
  <c r="G60" i="3"/>
  <c r="F60" i="3"/>
  <c r="D60" i="3"/>
  <c r="C60" i="3"/>
  <c r="B60" i="3"/>
  <c r="I59" i="3"/>
  <c r="G59" i="3"/>
  <c r="F59" i="3"/>
  <c r="D59" i="3"/>
  <c r="C59" i="3"/>
  <c r="B59" i="3"/>
  <c r="I58" i="3"/>
  <c r="G58" i="3"/>
  <c r="F58" i="3"/>
  <c r="D58" i="3"/>
  <c r="C58" i="3"/>
  <c r="B58" i="3"/>
  <c r="I57" i="3"/>
  <c r="G57" i="3"/>
  <c r="F57" i="3"/>
  <c r="D57" i="3"/>
  <c r="C57" i="3"/>
  <c r="B57" i="3"/>
  <c r="I56" i="3"/>
  <c r="G56" i="3"/>
  <c r="F56" i="3"/>
  <c r="D56" i="3"/>
  <c r="C56" i="3"/>
  <c r="B56" i="3"/>
  <c r="I55" i="3"/>
  <c r="G55" i="3"/>
  <c r="F55" i="3"/>
  <c r="D55" i="3"/>
  <c r="C55" i="3"/>
  <c r="B55" i="3"/>
  <c r="I54" i="3"/>
  <c r="G54" i="3"/>
  <c r="F54" i="3"/>
  <c r="D54" i="3"/>
  <c r="C54" i="3"/>
  <c r="B54" i="3"/>
  <c r="I53" i="3"/>
  <c r="G53" i="3"/>
  <c r="F53" i="3"/>
  <c r="D53" i="3"/>
  <c r="C53" i="3"/>
  <c r="B53" i="3"/>
  <c r="I52" i="3"/>
  <c r="G52" i="3"/>
  <c r="F52" i="3"/>
  <c r="D52" i="3"/>
  <c r="C52" i="3"/>
  <c r="B52" i="3"/>
  <c r="I51" i="3"/>
  <c r="G51" i="3"/>
  <c r="F51" i="3"/>
  <c r="D51" i="3"/>
  <c r="C51" i="3"/>
  <c r="B51" i="3"/>
  <c r="I50" i="3"/>
  <c r="G50" i="3"/>
  <c r="F50" i="3"/>
  <c r="D50" i="3"/>
  <c r="C50" i="3"/>
  <c r="B50" i="3"/>
  <c r="I49" i="3"/>
  <c r="G49" i="3"/>
  <c r="F49" i="3"/>
  <c r="D49" i="3"/>
  <c r="C49" i="3"/>
  <c r="B49" i="3"/>
  <c r="I48" i="3"/>
  <c r="G48" i="3"/>
  <c r="F48" i="3"/>
  <c r="D48" i="3"/>
  <c r="C48" i="3"/>
  <c r="B48" i="3"/>
  <c r="I47" i="3"/>
  <c r="G47" i="3"/>
  <c r="F47" i="3"/>
  <c r="D47" i="3"/>
  <c r="C47" i="3"/>
  <c r="B47" i="3"/>
  <c r="I46" i="3"/>
  <c r="G46" i="3"/>
  <c r="F46" i="3"/>
  <c r="D46" i="3"/>
  <c r="C46" i="3"/>
  <c r="B46" i="3"/>
  <c r="I45" i="3"/>
  <c r="G45" i="3"/>
  <c r="F45" i="3"/>
  <c r="D45" i="3"/>
  <c r="C45" i="3"/>
  <c r="B45" i="3"/>
  <c r="I44" i="3"/>
  <c r="G44" i="3"/>
  <c r="F44" i="3"/>
  <c r="D44" i="3"/>
  <c r="C44" i="3"/>
  <c r="B44" i="3"/>
  <c r="I43" i="3"/>
  <c r="G43" i="3"/>
  <c r="F43" i="3"/>
  <c r="D43" i="3"/>
  <c r="C43" i="3"/>
  <c r="B43" i="3"/>
  <c r="I42" i="3"/>
  <c r="G42" i="3"/>
  <c r="F42" i="3"/>
  <c r="D42" i="3"/>
  <c r="C42" i="3"/>
  <c r="B42" i="3"/>
  <c r="I41" i="3"/>
  <c r="G41" i="3"/>
  <c r="F41" i="3"/>
  <c r="D41" i="3"/>
  <c r="C41" i="3"/>
  <c r="B41" i="3"/>
  <c r="I40" i="3"/>
  <c r="G40" i="3"/>
  <c r="F40" i="3"/>
  <c r="D40" i="3"/>
  <c r="C40" i="3"/>
  <c r="B40" i="3"/>
  <c r="I39" i="3"/>
  <c r="G39" i="3"/>
  <c r="F39" i="3"/>
  <c r="D39" i="3"/>
  <c r="C39" i="3"/>
  <c r="B39" i="3"/>
  <c r="I38" i="3"/>
  <c r="G38" i="3"/>
  <c r="F38" i="3"/>
  <c r="D38" i="3"/>
  <c r="C38" i="3"/>
  <c r="B38" i="3"/>
  <c r="I37" i="3"/>
  <c r="G37" i="3"/>
  <c r="F37" i="3"/>
  <c r="D37" i="3"/>
  <c r="C37" i="3"/>
  <c r="B37" i="3"/>
  <c r="I36" i="3"/>
  <c r="G36" i="3"/>
  <c r="F36" i="3"/>
  <c r="D36" i="3"/>
  <c r="C36" i="3"/>
  <c r="B36" i="3"/>
  <c r="I35" i="3"/>
  <c r="G35" i="3"/>
  <c r="F35" i="3"/>
  <c r="D35" i="3"/>
  <c r="C35" i="3"/>
  <c r="B35" i="3"/>
  <c r="I34" i="3"/>
  <c r="G34" i="3"/>
  <c r="F34" i="3"/>
  <c r="D34" i="3"/>
  <c r="C34" i="3"/>
  <c r="B34" i="3"/>
  <c r="I33" i="3"/>
  <c r="G33" i="3"/>
  <c r="F33" i="3"/>
  <c r="D33" i="3"/>
  <c r="C33" i="3"/>
  <c r="B33" i="3"/>
  <c r="I32" i="3"/>
  <c r="G32" i="3"/>
  <c r="F32" i="3"/>
  <c r="D32" i="3"/>
  <c r="C32" i="3"/>
  <c r="B32" i="3"/>
  <c r="I31" i="3"/>
  <c r="G31" i="3"/>
  <c r="F31" i="3"/>
  <c r="D31" i="3"/>
  <c r="C31" i="3"/>
  <c r="B31" i="3"/>
  <c r="I30" i="3"/>
  <c r="G30" i="3"/>
  <c r="F30" i="3"/>
  <c r="D30" i="3"/>
  <c r="C30" i="3"/>
  <c r="B30" i="3"/>
  <c r="I29" i="3"/>
  <c r="G29" i="3"/>
  <c r="F29" i="3"/>
  <c r="D29" i="3"/>
  <c r="C29" i="3"/>
  <c r="B29" i="3"/>
  <c r="I28" i="3"/>
  <c r="G28" i="3"/>
  <c r="F28" i="3"/>
  <c r="D28" i="3"/>
  <c r="C28" i="3"/>
  <c r="B28" i="3"/>
  <c r="I27" i="3"/>
  <c r="G27" i="3"/>
  <c r="F27" i="3"/>
  <c r="D27" i="3"/>
  <c r="C27" i="3"/>
  <c r="B27" i="3"/>
  <c r="I26" i="3"/>
  <c r="G26" i="3"/>
  <c r="G75" i="3" s="1"/>
  <c r="F26" i="3"/>
  <c r="D26" i="3"/>
  <c r="C26" i="3"/>
  <c r="B26" i="3"/>
  <c r="I25" i="3"/>
  <c r="G25" i="3"/>
  <c r="G74" i="3" s="1"/>
  <c r="F25" i="3"/>
  <c r="F74" i="3" s="1"/>
  <c r="D25" i="3"/>
  <c r="C25" i="3"/>
  <c r="B25" i="3"/>
  <c r="I24" i="3"/>
  <c r="G24" i="3"/>
  <c r="G73" i="3" s="1"/>
  <c r="F24" i="3"/>
  <c r="D24" i="3"/>
  <c r="C24" i="3"/>
  <c r="B24" i="3"/>
  <c r="I23" i="3"/>
  <c r="G23" i="3"/>
  <c r="G72" i="3" s="1"/>
  <c r="F23" i="3"/>
  <c r="F72" i="3" s="1"/>
  <c r="D23" i="3"/>
  <c r="C23" i="3"/>
  <c r="B23" i="3"/>
  <c r="I22" i="3"/>
  <c r="G22" i="3"/>
  <c r="G71" i="3" s="1"/>
  <c r="F22" i="3"/>
  <c r="D22" i="3"/>
  <c r="C22" i="3"/>
  <c r="B22" i="3"/>
  <c r="I21" i="3"/>
  <c r="G21" i="3"/>
  <c r="G70" i="3" s="1"/>
  <c r="F21" i="3"/>
  <c r="F70" i="3" s="1"/>
  <c r="D21" i="3"/>
  <c r="C21" i="3"/>
  <c r="B21" i="3"/>
  <c r="I20" i="3"/>
  <c r="G20" i="3"/>
  <c r="G69" i="3" s="1"/>
  <c r="F20" i="3"/>
  <c r="D20" i="3"/>
  <c r="C20" i="3"/>
  <c r="B20" i="3"/>
  <c r="I19" i="3"/>
  <c r="G19" i="3"/>
  <c r="G68" i="3" s="1"/>
  <c r="F19" i="3"/>
  <c r="F68" i="3" s="1"/>
  <c r="D19" i="3"/>
  <c r="C19" i="3"/>
  <c r="B19" i="3"/>
  <c r="I18" i="3"/>
  <c r="G18" i="3"/>
  <c r="G67" i="3" s="1"/>
  <c r="F18" i="3"/>
  <c r="D18" i="3"/>
  <c r="C18" i="3"/>
  <c r="B18" i="3"/>
  <c r="I17" i="3"/>
  <c r="G17" i="3"/>
  <c r="G66" i="3" s="1"/>
  <c r="F17" i="3"/>
  <c r="F66" i="3" s="1"/>
  <c r="D17" i="3"/>
  <c r="C17" i="3"/>
  <c r="B17" i="3"/>
  <c r="I16" i="3"/>
  <c r="G16" i="3"/>
  <c r="G65" i="3" s="1"/>
  <c r="F16" i="3"/>
  <c r="F65" i="3" s="1"/>
  <c r="D16" i="3"/>
  <c r="C16" i="3"/>
  <c r="B16" i="3"/>
  <c r="F67" i="3" l="1"/>
  <c r="F69" i="3"/>
  <c r="F71" i="3"/>
  <c r="F73" i="3"/>
  <c r="F75" i="3"/>
  <c r="F77" i="3"/>
  <c r="F79" i="3"/>
  <c r="F81" i="3"/>
  <c r="F83" i="3"/>
  <c r="F85" i="3"/>
  <c r="F87" i="3"/>
  <c r="F89" i="3"/>
  <c r="F91" i="3"/>
  <c r="F93" i="3"/>
  <c r="F95" i="3"/>
  <c r="F97" i="3"/>
  <c r="F99" i="3"/>
  <c r="F101" i="3"/>
  <c r="F103" i="3"/>
  <c r="F105" i="3"/>
  <c r="F107" i="3"/>
  <c r="F109" i="3"/>
  <c r="G77" i="3"/>
  <c r="G79" i="3"/>
  <c r="G81" i="3"/>
  <c r="G83" i="3"/>
  <c r="G85" i="3"/>
  <c r="G87" i="3"/>
  <c r="G89" i="3"/>
  <c r="G91" i="3"/>
  <c r="G93" i="3"/>
  <c r="G95" i="3"/>
  <c r="G97" i="3"/>
  <c r="G99" i="3"/>
  <c r="G101" i="3"/>
  <c r="G103" i="3"/>
  <c r="G105" i="3"/>
  <c r="G107" i="3"/>
  <c r="G109" i="3"/>
  <c r="F76" i="3"/>
  <c r="F80" i="3"/>
  <c r="F84" i="3"/>
  <c r="F88" i="3"/>
  <c r="F92" i="3"/>
  <c r="F94" i="3"/>
  <c r="F98" i="3"/>
  <c r="F102" i="3"/>
  <c r="F106" i="3"/>
  <c r="F108" i="3"/>
  <c r="F110" i="3"/>
  <c r="F78" i="3"/>
  <c r="F82" i="3"/>
  <c r="F86" i="3"/>
  <c r="F90" i="3"/>
  <c r="F96" i="3"/>
  <c r="F100" i="3"/>
  <c r="F104" i="3"/>
  <c r="G76" i="3"/>
  <c r="G78" i="3"/>
  <c r="G80" i="3"/>
  <c r="G82" i="3"/>
  <c r="G84" i="3"/>
  <c r="G86" i="3"/>
  <c r="G88" i="3"/>
  <c r="G90" i="3"/>
  <c r="G92" i="3"/>
  <c r="G94" i="3"/>
  <c r="G96" i="3"/>
  <c r="G98" i="3"/>
  <c r="G100" i="3"/>
  <c r="G102" i="3"/>
  <c r="G104" i="3"/>
  <c r="G106" i="3"/>
  <c r="G108" i="3"/>
  <c r="G110" i="3"/>
  <c r="E24" i="3"/>
  <c r="E41" i="3"/>
  <c r="E22" i="3"/>
  <c r="E27" i="3" l="1"/>
  <c r="E76" i="3" s="1"/>
  <c r="E26" i="3"/>
  <c r="E25" i="3"/>
  <c r="E74" i="3" s="1"/>
  <c r="E16" i="3"/>
  <c r="E18" i="3"/>
  <c r="E20" i="3"/>
  <c r="E28" i="3"/>
  <c r="E77" i="3" s="1"/>
  <c r="E58" i="3"/>
  <c r="E21" i="3"/>
  <c r="E17" i="3"/>
  <c r="E29" i="3"/>
  <c r="E78" i="3" s="1"/>
  <c r="E30" i="3"/>
  <c r="E79" i="3" s="1"/>
  <c r="E23" i="3"/>
  <c r="E19" i="3"/>
  <c r="E31" i="3"/>
  <c r="E80" i="3" s="1"/>
  <c r="E52" i="3"/>
  <c r="E101" i="3" s="1"/>
  <c r="E54" i="3"/>
  <c r="E43" i="3"/>
  <c r="E42" i="3"/>
  <c r="E91" i="3" s="1"/>
  <c r="E49" i="3"/>
  <c r="E98" i="3" s="1"/>
  <c r="E38" i="3"/>
  <c r="E53" i="3"/>
  <c r="E39" i="3"/>
  <c r="E88" i="3" s="1"/>
  <c r="E44" i="3"/>
  <c r="E93" i="3" s="1"/>
  <c r="E40" i="3"/>
  <c r="E51" i="3"/>
  <c r="E55" i="3"/>
  <c r="E104" i="3" s="1"/>
  <c r="E48" i="3"/>
  <c r="E97" i="3" s="1"/>
  <c r="E61" i="3"/>
  <c r="E57" i="3"/>
  <c r="E37" i="3"/>
  <c r="E86" i="3" s="1"/>
  <c r="E33" i="3"/>
  <c r="E82" i="3" s="1"/>
  <c r="E34" i="3"/>
  <c r="E46" i="3"/>
  <c r="E47" i="3"/>
  <c r="E96" i="3" s="1"/>
  <c r="E59" i="3"/>
  <c r="E108" i="3" s="1"/>
  <c r="E35" i="3"/>
  <c r="E50" i="3"/>
  <c r="E60" i="3"/>
  <c r="E109" i="3" s="1"/>
  <c r="E56" i="3"/>
  <c r="E105" i="3" s="1"/>
  <c r="E36" i="3"/>
  <c r="E32" i="3"/>
  <c r="E45" i="3"/>
  <c r="E94" i="3" s="1"/>
  <c r="E107" i="3" l="1"/>
  <c r="E65" i="3"/>
  <c r="E90" i="3"/>
  <c r="E81" i="3"/>
  <c r="E99" i="3"/>
  <c r="E95" i="3"/>
  <c r="E106" i="3"/>
  <c r="E102" i="3"/>
  <c r="E92" i="3"/>
  <c r="E68" i="3"/>
  <c r="E66" i="3"/>
  <c r="E69" i="3"/>
  <c r="E75" i="3"/>
  <c r="E71" i="3"/>
  <c r="E85" i="3"/>
  <c r="E84" i="3"/>
  <c r="E83" i="3"/>
  <c r="E110" i="3"/>
  <c r="E89" i="3"/>
  <c r="E87" i="3"/>
  <c r="E103" i="3"/>
  <c r="E72" i="3"/>
  <c r="E70" i="3"/>
  <c r="E67" i="3"/>
  <c r="E73" i="3"/>
  <c r="E100" i="3"/>
</calcChain>
</file>

<file path=xl/sharedStrings.xml><?xml version="1.0" encoding="utf-8"?>
<sst xmlns="http://schemas.openxmlformats.org/spreadsheetml/2006/main" count="176" uniqueCount="124">
  <si>
    <t>Onshore Wind</t>
  </si>
  <si>
    <t>Energy Information Administration</t>
  </si>
  <si>
    <t>Coal</t>
  </si>
  <si>
    <t>Nuclear</t>
  </si>
  <si>
    <t>Biomass</t>
  </si>
  <si>
    <t>Hydro</t>
  </si>
  <si>
    <t>Wind</t>
  </si>
  <si>
    <t>Natural Gas (CC)</t>
  </si>
  <si>
    <t>Year</t>
  </si>
  <si>
    <t>Capital Cost Projections from NREL (2004 $/kW), Used to Project the Percentage Cost Declines by Year</t>
  </si>
  <si>
    <t>Linearly Interpolated Capital Cost Projections (2004 $/kW)</t>
  </si>
  <si>
    <t>Sources:</t>
  </si>
  <si>
    <t>National Renewable Energy Laboratory</t>
  </si>
  <si>
    <t>Cost and Performance Assumptions for Modeling Electricity Generation Technologies</t>
  </si>
  <si>
    <t>http://www.nrel.gov/docs/fy11osti/48595.pdf</t>
  </si>
  <si>
    <t>Page 158, Table 42</t>
  </si>
  <si>
    <t>for each technology.  We do NOT use NREL's costs directly, because in 2012, it was already</t>
  </si>
  <si>
    <t>We use NREL's cost projections to estimate the rate of cost declines (improvement)</t>
  </si>
  <si>
    <t>clear that NREL's estimates (made in 2010) were dramatically wrong for some generation types.</t>
  </si>
  <si>
    <t>Cost by Year Relative to 2012 Cost</t>
  </si>
  <si>
    <t>Cost Improvement Rate</t>
  </si>
  <si>
    <t>Lawrence Berkeley National Laboratory</t>
  </si>
  <si>
    <t>http://emp.lbl.gov/sites/all/files/2013_Wind_Technologies_Market_Report_Final3.pdf</t>
  </si>
  <si>
    <t>Page ix, Paragraph 1</t>
  </si>
  <si>
    <t>Coal ($/MW)</t>
  </si>
  <si>
    <t>Nuclear ($/MW)</t>
  </si>
  <si>
    <t>Hydro ($/MW)</t>
  </si>
  <si>
    <t>Wind ($/MW)</t>
  </si>
  <si>
    <t>Biomass ($/MW)</t>
  </si>
  <si>
    <t>Solar Thermal</t>
  </si>
  <si>
    <t>Solar PV ($/MW)</t>
  </si>
  <si>
    <t>Solar Thermal ($/MW)</t>
  </si>
  <si>
    <t>Solar PV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</si>
  <si>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</si>
  <si>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</si>
  <si>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</si>
  <si>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</si>
  <si>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</si>
  <si>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</si>
  <si>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wind</t>
  </si>
  <si>
    <t>solar PV</t>
  </si>
  <si>
    <t>solar thermal</t>
  </si>
  <si>
    <t>biomass</t>
  </si>
  <si>
    <t>Fixed O&amp;M ($/MW)</t>
  </si>
  <si>
    <t>Variable O&amp;M ($/MWh)</t>
  </si>
  <si>
    <t>Greentech Media Research</t>
  </si>
  <si>
    <t>Notes:</t>
  </si>
  <si>
    <t>See "cpi.xlsx" in the InputData folder for source information.</t>
  </si>
  <si>
    <t>We adjust 2013 dollars to 2012 dollars using the following conversion factor:</t>
  </si>
  <si>
    <t>2014 Wind Technologies Market Report</t>
  </si>
  <si>
    <t>Cost in Annual $</t>
  </si>
  <si>
    <t>We adjust 2014 dollars to 2012 dollars using the following conversion factor:</t>
  </si>
  <si>
    <t>2014 Wind Capital Cost</t>
  </si>
  <si>
    <t>2014 Solar Capital Cost</t>
  </si>
  <si>
    <t>U.S. Solar Market Insight Report: 2015 Q1</t>
  </si>
  <si>
    <t>Page 13, Paragraph 2.4</t>
  </si>
  <si>
    <t>http://www.seia.org/sites/default/files/resources/Y3pV3Vn7QKQ12015SMI_0.pdf</t>
  </si>
  <si>
    <t>Currency Year Adjustment</t>
  </si>
  <si>
    <t>PVWATTS - Changing System Parameters</t>
  </si>
  <si>
    <t>http://rredc.nrel.gov/solar/calculators/pvwatts/system.html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</si>
  <si>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</si>
  <si>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</si>
  <si>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</si>
  <si>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</si>
  <si>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</si>
  <si>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</si>
  <si>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</si>
  <si>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</si>
  <si>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</si>
  <si>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Petroleum</t>
  </si>
  <si>
    <t>Natural Gas (CT)</t>
  </si>
  <si>
    <t>NREL did not make any hydro or petroleum projections, so we assume constant costs for these plant types.</t>
  </si>
  <si>
    <t>Natural Gas Nonpeaker ($/MW)</t>
  </si>
  <si>
    <t>Geothermal ($/MW)</t>
  </si>
  <si>
    <t>Petroleum ($/MW)</t>
  </si>
  <si>
    <t>Natural Gas Peaker ($/MW)</t>
  </si>
  <si>
    <t>Model Subscript</t>
  </si>
  <si>
    <t>Variable O&amp;M (2013 $/MWh)</t>
  </si>
  <si>
    <t>Tot 2014 Capital Cost (2013 $/kW)</t>
  </si>
  <si>
    <t>Fixed O&amp;M (2013 $/kW/yr)</t>
  </si>
  <si>
    <t>Scrubbed Coal</t>
  </si>
  <si>
    <t>Integrated Coal Gassification Combined Cycle (IGCC)</t>
  </si>
  <si>
    <t>EIA Technology Name</t>
  </si>
  <si>
    <t>IGCC with Carbon Sequestration</t>
  </si>
  <si>
    <t>Conventional Gas/Oil Combined Cycle</t>
  </si>
  <si>
    <t>Advanced Gas/Oil Combined Cycle</t>
  </si>
  <si>
    <t>Advanced Combined Cycle with Carbon Sequestration</t>
  </si>
  <si>
    <t>Conventional Combustion Turbine</t>
  </si>
  <si>
    <t>Advanced Combustion Turbine</t>
  </si>
  <si>
    <t>Fuel Cells</t>
  </si>
  <si>
    <t>Advanced Nuclear</t>
  </si>
  <si>
    <t>Distributed Generation - Base</t>
  </si>
  <si>
    <t>Distributed Generation - Peak</t>
  </si>
  <si>
    <t>Municipal Solid Waste</t>
  </si>
  <si>
    <t>Conventional Hydropower</t>
  </si>
  <si>
    <t>Offshore Wind</t>
  </si>
  <si>
    <t>Solar Photovoltaic</t>
  </si>
  <si>
    <t>2014 Capital Costs (Except Wind and Solar), Fixed O&amp;M, Variable O&amp;M</t>
  </si>
  <si>
    <t>Electricity Market Module, Page 105, Table 8.2</t>
  </si>
  <si>
    <t>https://www.eia.gov/forecasts/aeo/assumptions/pdf/electricity.pdf</t>
  </si>
  <si>
    <t>Assumptions to Annual Energy Outlook 2015</t>
  </si>
  <si>
    <t>There is no solar thermal data for 2005, so we assume no solar thermal cost improvement from 2005-2020.</t>
  </si>
  <si>
    <t>wind and solar PV capital costs.</t>
  </si>
  <si>
    <t>We do not use the values in red because they exceed real-world observed costs.  We use other sources for</t>
  </si>
  <si>
    <t>Our EIA source uses 2013 dollars.</t>
  </si>
  <si>
    <t xml:space="preserve">The GTM and LBNL sources for solar and wind prices don't specify the year of their currency, </t>
  </si>
  <si>
    <t>but they refer to the year at the time of publication, so we assume they are 2014 dollars.</t>
  </si>
  <si>
    <t>Installed Cost of Wind (2014 $/kW-dc)</t>
  </si>
  <si>
    <t>Average Utility Scale Solar Cost in Q4 of Year (2014 $/W-dc)</t>
  </si>
  <si>
    <t>Except for wind and solar PV, our general approach is to take start year capital costs from the EIA and</t>
  </si>
  <si>
    <t>cause them to decline at the same rate as costs declined in projections in a 2010 study from NREL.</t>
  </si>
  <si>
    <t>(Although the 2010 NREL study includes cost numbers, by 2015, they were far off from reality, so we</t>
  </si>
  <si>
    <t>only use the NREL study to establish rates of cost decline, not actual cost numbers.)</t>
  </si>
  <si>
    <t>Wind and Solar PV are handled differently in the model, relying on endogenous, capacity-based learning</t>
  </si>
  <si>
    <t>curves to determine cost declines.  Therefore, we only specify the start year costs in this document, and</t>
  </si>
  <si>
    <t>the model handles calculations for subsequent years.  (We do not use EIA for the start year solar and wind</t>
  </si>
  <si>
    <t>costs, as EIA's numbers are higher than what was actually observed, so we use sources from Lawrence</t>
  </si>
  <si>
    <t>Berkeley National Lab and Greentech Media.)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</si>
  <si>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</si>
  <si>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</si>
  <si>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</si>
  <si>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</si>
  <si>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</si>
  <si>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For coal, we use the EIA values for a coal plant that features carbon capture and sequestration (CCS),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</si>
</sst>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</borders>
  <cellStyleXfs count="14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5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8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9" applyNumberFormat="0" applyFont="0" applyFill="0" applyProtection="0">
      <alignment wrapText="1"/>
    </xf>
    <xf numFmtId="0" fontId="3" fillId="0" borderId="10" applyNumberFormat="0" applyFill="0" applyProtection="0">
      <alignment wrapText="1"/>
    </xf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0" fontId="0" fillId="2" borderId="0" xfId="0" applyFill="1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3" fontId="0" fillId="0" borderId="0" xfId="0" applyNumberFormat="1" applyAlignment="1">
      <alignment horizontal="left"/>
    </xf>
    <xf numFmtId="3" fontId="0" fillId="2" borderId="0" xfId="0" applyNumberForma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1" fontId="0" fillId="0" borderId="0" xfId="0" applyNumberFormat="1" applyAlignment="1">
      <alignment horizontal="left"/>
    </xf>
    <xf numFmtId="1" fontId="0" fillId="0" borderId="4" xfId="0" applyNumberFormat="1" applyFont="1" applyBorder="1" applyAlignment="1">
      <alignment horizontal="left"/>
    </xf>
    <xf numFmtId="1" fontId="0" fillId="0" borderId="4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5" fillId="0" borderId="0" xfId="5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Font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0" fontId="1" fillId="0" borderId="0" xfId="0" applyFont="1" applyFill="1" applyBorder="1"/>
    <xf numFmtId="0" fontId="0" fillId="0" borderId="0" xfId="0" applyFill="1" applyBorder="1"/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165" fontId="0" fillId="3" borderId="0" xfId="0" applyNumberFormat="1" applyFill="1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0" fontId="0" fillId="0" borderId="0" xfId="0" applyFont="1" applyFill="1" applyBorder="1" applyAlignment="1">
      <alignment horizontal="right"/>
    </xf>
    <xf numFmtId="1" fontId="0" fillId="4" borderId="0" xfId="0" applyNumberFormat="1" applyFill="1"/>
    <xf numFmtId="0" fontId="1" fillId="4" borderId="6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0" borderId="0" xfId="0"/>
    <xf numFmtId="3" fontId="0" fillId="5" borderId="0" xfId="0" applyNumberFormat="1" applyFill="1" applyAlignment="1">
      <alignment horizontal="left"/>
    </xf>
    <xf numFmtId="0" fontId="0" fillId="6" borderId="0" xfId="0" applyFont="1" applyFill="1"/>
  </cellXfs>
  <cellStyles count="14">
    <cellStyle name="Body: normal cell" xfId="4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yperlink" xfId="5" builtinId="8"/>
    <cellStyle name="Hyperlink 2" xfId="11"/>
    <cellStyle name="Normal" xfId="0" builtinId="0"/>
    <cellStyle name="Parent row" xfId="3"/>
    <cellStyle name="Section Break" xfId="12"/>
    <cellStyle name="Section Break: parent row" xfId="13"/>
    <cellStyle name="Table title" xfId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ia.org/sites/default/files/resources/Y3pV3Vn7QKQ12015SMI_0.pdf" TargetMode="External"/><Relationship Id="rId2" Type="http://schemas.openxmlformats.org/officeDocument/2006/relationships/hyperlink" Target="http://emp.lbl.gov/sites/all/files/2013_Wind_Technologies_Market_Report_Final3.pdf" TargetMode="External"/><Relationship Id="rId1" Type="http://schemas.openxmlformats.org/officeDocument/2006/relationships/hyperlink" Target="http://www.nrel.gov/docs/fy11osti/48595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rredc.nrel.gov/solar/calculators/pvwatts/syste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workbookViewId="0"/>
  </sheetViews>
  <sheetFormatPr defaultColWidth="9.140625" defaultRowHeight="15" x14ac:dyDescent="0.25"/>
  <cols>
    <col min="1" max="1" width="9.140625" style="2"/>
    <col min="2" max="2" width="78.570312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5" x14ac:dyDescent="0.25">
      <c r="A1" s="1" t="s">
        <v>33</v>
      </c>
    </row>
    <row r="2" spans="1:5" x14ac:dyDescent="0.25">
      <c r="A2" s="1" t="s">
        <v>34</v>
      </c>
    </row>
    <row r="3" spans="1:5" x14ac:dyDescent="0.25">
      <c r="A3" s="1" t="s">
        <v>35</v>
      </c>
    </row>
    <row r="5" spans="1:5" x14ac:dyDescent="0.25">
      <c r="A5" s="6" t="s">
        <v>11</v>
      </c>
      <c r="B5" s="7" t="s">
        <v>97</v>
      </c>
      <c r="C5" s="21"/>
      <c r="D5" s="21"/>
      <c r="E5" s="21"/>
    </row>
    <row r="6" spans="1:5" x14ac:dyDescent="0.25">
      <c r="B6" t="s">
        <v>1</v>
      </c>
    </row>
    <row r="7" spans="1:5" x14ac:dyDescent="0.25">
      <c r="B7" s="2">
        <v>2015</v>
      </c>
    </row>
    <row r="8" spans="1:5" x14ac:dyDescent="0.25">
      <c r="B8" t="s">
        <v>100</v>
      </c>
    </row>
    <row r="9" spans="1:5" x14ac:dyDescent="0.25">
      <c r="B9" s="3" t="s">
        <v>99</v>
      </c>
    </row>
    <row r="10" spans="1:5" x14ac:dyDescent="0.25">
      <c r="B10" t="s">
        <v>98</v>
      </c>
    </row>
    <row r="11" spans="1:5" x14ac:dyDescent="0.25">
      <c r="B11"/>
    </row>
    <row r="12" spans="1:5" x14ac:dyDescent="0.25">
      <c r="A12" s="20"/>
      <c r="B12" s="33" t="s">
        <v>52</v>
      </c>
    </row>
    <row r="13" spans="1:5" x14ac:dyDescent="0.25">
      <c r="A13" s="20"/>
      <c r="B13" s="38" t="s">
        <v>21</v>
      </c>
    </row>
    <row r="14" spans="1:5" x14ac:dyDescent="0.25">
      <c r="A14" s="20"/>
      <c r="B14" s="2">
        <v>2015</v>
      </c>
    </row>
    <row r="15" spans="1:5" x14ac:dyDescent="0.25">
      <c r="A15" s="20"/>
      <c r="B15" s="38" t="s">
        <v>49</v>
      </c>
    </row>
    <row r="16" spans="1:5" x14ac:dyDescent="0.25">
      <c r="A16" s="20"/>
      <c r="B16" s="3" t="s">
        <v>22</v>
      </c>
    </row>
    <row r="17" spans="1:3" x14ac:dyDescent="0.25">
      <c r="A17" s="20"/>
      <c r="B17" s="38" t="s">
        <v>23</v>
      </c>
    </row>
    <row r="18" spans="1:3" x14ac:dyDescent="0.25">
      <c r="A18" s="20"/>
      <c r="B18" s="24"/>
    </row>
    <row r="19" spans="1:3" x14ac:dyDescent="0.25">
      <c r="A19" s="20"/>
      <c r="B19" s="32" t="s">
        <v>53</v>
      </c>
    </row>
    <row r="20" spans="1:3" x14ac:dyDescent="0.25">
      <c r="A20" s="20"/>
      <c r="B20" s="38" t="s">
        <v>45</v>
      </c>
    </row>
    <row r="21" spans="1:3" x14ac:dyDescent="0.25">
      <c r="A21" s="20"/>
      <c r="B21" s="2">
        <v>2015</v>
      </c>
    </row>
    <row r="22" spans="1:3" x14ac:dyDescent="0.25">
      <c r="A22" s="20"/>
      <c r="B22" s="38" t="s">
        <v>54</v>
      </c>
    </row>
    <row r="23" spans="1:3" x14ac:dyDescent="0.25">
      <c r="A23" s="20"/>
      <c r="B23" s="3" t="s">
        <v>56</v>
      </c>
    </row>
    <row r="24" spans="1:3" x14ac:dyDescent="0.25">
      <c r="A24" s="20"/>
      <c r="B24" s="38" t="s">
        <v>55</v>
      </c>
    </row>
    <row r="25" spans="1:3" x14ac:dyDescent="0.25">
      <c r="A25" s="20"/>
      <c r="B25" s="24"/>
    </row>
    <row r="26" spans="1:3" x14ac:dyDescent="0.25">
      <c r="A26" s="20"/>
      <c r="B26" s="7" t="s">
        <v>60</v>
      </c>
    </row>
    <row r="27" spans="1:3" x14ac:dyDescent="0.25">
      <c r="A27" s="20"/>
      <c r="B27" s="2" t="s">
        <v>12</v>
      </c>
    </row>
    <row r="28" spans="1:3" x14ac:dyDescent="0.25">
      <c r="A28" s="20"/>
      <c r="B28" s="2">
        <v>2015</v>
      </c>
    </row>
    <row r="29" spans="1:3" x14ac:dyDescent="0.25">
      <c r="A29" s="20"/>
      <c r="B29" s="2" t="s">
        <v>58</v>
      </c>
    </row>
    <row r="30" spans="1:3" ht="15.75" thickBot="1" x14ac:dyDescent="0.3">
      <c r="A30" s="20"/>
      <c r="B30" s="18" t="s">
        <v>59</v>
      </c>
    </row>
    <row r="31" spans="1:3" ht="15.75" thickBot="1" x14ac:dyDescent="0.3">
      <c r="B31" s="41" t="s">
        <v>61</v>
      </c>
      <c r="C31" s="42">
        <v>0.77</v>
      </c>
    </row>
    <row r="32" spans="1:3" x14ac:dyDescent="0.25">
      <c r="A32" s="20"/>
      <c r="B32" s="24"/>
    </row>
    <row r="33" spans="1:11" x14ac:dyDescent="0.25">
      <c r="A33" s="20"/>
      <c r="B33" s="7" t="s">
        <v>20</v>
      </c>
      <c r="D33" s="25"/>
      <c r="E33" s="25"/>
      <c r="F33" s="25"/>
      <c r="G33" s="25"/>
      <c r="H33" s="25"/>
      <c r="I33" s="25"/>
      <c r="J33" s="25"/>
      <c r="K33" s="25"/>
    </row>
    <row r="34" spans="1:11" x14ac:dyDescent="0.25">
      <c r="A34" s="20"/>
      <c r="B34" s="2" t="s">
        <v>12</v>
      </c>
      <c r="D34" s="28"/>
      <c r="E34" s="29"/>
      <c r="F34" s="29"/>
      <c r="G34" s="29"/>
      <c r="H34" s="29"/>
      <c r="I34" s="25"/>
      <c r="J34" s="25"/>
      <c r="K34" s="25"/>
    </row>
    <row r="35" spans="1:11" x14ac:dyDescent="0.25">
      <c r="A35" s="20"/>
      <c r="B35" s="2">
        <v>2010</v>
      </c>
      <c r="D35" s="29"/>
      <c r="E35" s="20"/>
      <c r="F35" s="20"/>
      <c r="G35" s="20"/>
      <c r="H35" s="20"/>
      <c r="I35" s="20"/>
      <c r="J35" s="20"/>
      <c r="K35" s="20"/>
    </row>
    <row r="36" spans="1:11" x14ac:dyDescent="0.25">
      <c r="A36" s="20"/>
      <c r="B36" s="2" t="s">
        <v>13</v>
      </c>
      <c r="D36" s="20"/>
      <c r="E36" s="27"/>
      <c r="F36" s="27"/>
      <c r="G36" s="27"/>
      <c r="H36" s="27"/>
      <c r="I36" s="27"/>
      <c r="J36" s="27"/>
      <c r="K36" s="27"/>
    </row>
    <row r="37" spans="1:11" x14ac:dyDescent="0.25">
      <c r="A37" s="20"/>
      <c r="B37" s="18" t="s">
        <v>14</v>
      </c>
      <c r="D37" s="20"/>
      <c r="E37" s="27"/>
      <c r="F37" s="27"/>
      <c r="G37" s="27"/>
      <c r="H37" s="27"/>
      <c r="I37" s="27"/>
      <c r="J37" s="27"/>
      <c r="K37" s="27"/>
    </row>
    <row r="38" spans="1:11" x14ac:dyDescent="0.25">
      <c r="A38" s="20"/>
      <c r="B38" s="2" t="s">
        <v>15</v>
      </c>
      <c r="D38" s="20"/>
      <c r="E38" s="27"/>
      <c r="F38" s="27"/>
      <c r="G38" s="27"/>
      <c r="H38" s="27"/>
      <c r="I38" s="27"/>
      <c r="J38" s="27"/>
      <c r="K38" s="27"/>
    </row>
    <row r="39" spans="1:11" x14ac:dyDescent="0.25">
      <c r="A39" s="20"/>
      <c r="D39" s="20"/>
      <c r="E39" s="27"/>
      <c r="F39" s="27"/>
      <c r="G39" s="27"/>
      <c r="H39" s="27"/>
      <c r="I39" s="27"/>
      <c r="J39" s="27"/>
      <c r="K39" s="27"/>
    </row>
    <row r="40" spans="1:11" x14ac:dyDescent="0.25">
      <c r="A40" s="20" t="s">
        <v>46</v>
      </c>
      <c r="D40" s="20"/>
      <c r="E40" s="27"/>
      <c r="F40" s="27"/>
      <c r="G40" s="27"/>
      <c r="H40" s="27"/>
      <c r="I40" s="27"/>
      <c r="J40" s="27"/>
      <c r="K40" s="27"/>
    </row>
    <row r="41" spans="1:11" x14ac:dyDescent="0.25">
      <c r="A41" s="26" t="s">
        <v>109</v>
      </c>
      <c r="D41" s="20"/>
      <c r="E41" s="27"/>
      <c r="F41" s="27"/>
      <c r="G41" s="27"/>
      <c r="H41" s="27"/>
      <c r="I41" s="27"/>
      <c r="J41" s="27"/>
      <c r="K41" s="27"/>
    </row>
    <row r="42" spans="1:11" x14ac:dyDescent="0.25">
      <c r="A42" s="26" t="s">
        <v>110</v>
      </c>
      <c r="D42" s="20"/>
      <c r="E42" s="27"/>
      <c r="F42" s="27"/>
      <c r="G42" s="27"/>
      <c r="H42" s="27"/>
      <c r="I42" s="27"/>
      <c r="J42" s="27"/>
      <c r="K42" s="27"/>
    </row>
    <row r="43" spans="1:11" x14ac:dyDescent="0.25">
      <c r="A43" s="26" t="s">
        <v>111</v>
      </c>
      <c r="D43" s="20"/>
      <c r="E43" s="27"/>
      <c r="F43" s="27"/>
      <c r="G43" s="27"/>
      <c r="H43" s="27"/>
      <c r="I43" s="27"/>
      <c r="J43" s="27"/>
      <c r="K43" s="27"/>
    </row>
    <row r="44" spans="1:11" x14ac:dyDescent="0.25">
      <c r="A44" s="26" t="s">
        <v>112</v>
      </c>
      <c r="D44" s="20"/>
      <c r="E44" s="27"/>
      <c r="F44" s="27"/>
      <c r="G44" s="27"/>
      <c r="H44" s="27"/>
      <c r="I44" s="27"/>
      <c r="J44" s="27"/>
      <c r="K44" s="27"/>
    </row>
    <row r="45" spans="1:11" x14ac:dyDescent="0.25">
      <c r="A45" s="26"/>
      <c r="D45" s="20"/>
      <c r="E45" s="27"/>
      <c r="F45" s="27"/>
      <c r="G45" s="27"/>
      <c r="H45" s="27"/>
      <c r="I45" s="27"/>
      <c r="J45" s="27"/>
      <c r="K45" s="27"/>
    </row>
    <row r="46" spans="1:11" x14ac:dyDescent="0.25">
      <c r="A46" s="26" t="s">
        <v>113</v>
      </c>
      <c r="D46" s="20"/>
      <c r="E46" s="27"/>
      <c r="F46" s="27"/>
      <c r="G46" s="27"/>
      <c r="H46" s="27"/>
      <c r="I46" s="27"/>
      <c r="J46" s="27"/>
      <c r="K46" s="27"/>
    </row>
    <row r="47" spans="1:11" x14ac:dyDescent="0.25">
      <c r="A47" s="26" t="s">
        <v>114</v>
      </c>
      <c r="D47" s="20"/>
      <c r="E47" s="27"/>
      <c r="F47" s="27"/>
      <c r="G47" s="27"/>
      <c r="H47" s="27"/>
      <c r="I47" s="27"/>
      <c r="J47" s="27"/>
      <c r="K47" s="27"/>
    </row>
    <row r="48" spans="1:11" x14ac:dyDescent="0.25">
      <c r="A48" s="26" t="s">
        <v>115</v>
      </c>
      <c r="D48" s="20"/>
      <c r="E48" s="27"/>
      <c r="F48" s="27"/>
      <c r="G48" s="27"/>
      <c r="H48" s="27"/>
      <c r="I48" s="27"/>
      <c r="J48" s="27"/>
      <c r="K48" s="27"/>
    </row>
    <row r="49" spans="1:11" x14ac:dyDescent="0.25">
      <c r="A49" s="26" t="s">
        <v>116</v>
      </c>
      <c r="D49" s="20"/>
      <c r="E49" s="27"/>
      <c r="F49" s="27"/>
      <c r="G49" s="27"/>
      <c r="H49" s="27"/>
      <c r="I49" s="27"/>
      <c r="J49" s="27"/>
      <c r="K49" s="27"/>
    </row>
    <row r="50" spans="1:11" x14ac:dyDescent="0.25">
      <c r="A50" s="26" t="s">
        <v>117</v>
      </c>
      <c r="D50" s="20"/>
      <c r="E50" s="27"/>
      <c r="F50" s="27"/>
      <c r="G50" s="27"/>
      <c r="H50" s="27"/>
      <c r="I50" s="27"/>
      <c r="J50" s="27"/>
      <c r="K50" s="27"/>
    </row>
    <row r="51" spans="1:11" x14ac:dyDescent="0.25">
      <c r="A51" s="26"/>
      <c r="D51" s="20"/>
      <c r="E51" s="27"/>
      <c r="F51" s="27"/>
      <c r="G51" s="27"/>
      <c r="H51" s="27"/>
      <c r="I51" s="27"/>
      <c r="J51" s="27"/>
      <c r="K51" s="27"/>
    </row>
    <row r="52" spans="1:11" x14ac:dyDescent="0.25">
      <c r="A52" s="26" t="s">
        <v>62</v>
      </c>
      <c r="D52" s="20"/>
      <c r="E52" s="27"/>
      <c r="F52" s="27"/>
      <c r="G52" s="27"/>
      <c r="H52" s="27"/>
      <c r="I52" s="27"/>
      <c r="J52" s="27"/>
      <c r="K52" s="27"/>
    </row>
    <row r="53" spans="1:11" x14ac:dyDescent="0.25">
      <c r="A53" s="26" t="s">
        <v>63</v>
      </c>
      <c r="D53" s="20"/>
      <c r="E53" s="27"/>
      <c r="F53" s="27"/>
      <c r="G53" s="27"/>
      <c r="H53" s="27"/>
      <c r="I53" s="27"/>
      <c r="J53" s="27"/>
      <c r="K53" s="27"/>
    </row>
    <row r="54" spans="1:11" x14ac:dyDescent="0.25">
      <c r="A54" s="26"/>
      <c r="D54" s="20"/>
      <c r="E54" s="27"/>
      <c r="F54" s="27"/>
      <c r="G54" s="27"/>
      <c r="H54" s="27"/>
      <c r="I54" s="27"/>
      <c r="J54" s="27"/>
      <c r="K54" s="27"/>
    </row>
    <row r="55" spans="1:11" x14ac:dyDescent="0.25">
      <c r="A55" s="26" t="s">
        <v>123</v>
      </c>
      <c r="D55" s="20"/>
      <c r="E55" s="27"/>
      <c r="F55" s="27"/>
      <c r="G55" s="27"/>
      <c r="H55" s="27"/>
      <c r="I55" s="27"/>
      <c r="J55" s="27"/>
      <c r="K55" s="27"/>
    </row>
    <row r="56" spans="1:11" x14ac:dyDescent="0.25">
      <c r="A56" s="26" t="s">
        <v>118</v>
      </c>
      <c r="D56" s="20"/>
      <c r="E56" s="27"/>
      <c r="F56" s="27"/>
      <c r="G56" s="27"/>
      <c r="H56" s="27"/>
      <c r="I56" s="27"/>
      <c r="J56" s="27"/>
      <c r="K56" s="27"/>
    </row>
    <row r="57" spans="1:11" x14ac:dyDescent="0.25">
      <c r="A57" s="26" t="s">
        <v>119</v>
      </c>
      <c r="D57" s="20"/>
      <c r="E57" s="27"/>
      <c r="F57" s="27"/>
      <c r="G57" s="27"/>
      <c r="H57" s="27"/>
      <c r="I57" s="27"/>
      <c r="J57" s="27"/>
      <c r="K57" s="27"/>
    </row>
    <row r="58" spans="1:11" x14ac:dyDescent="0.25">
      <c r="A58" s="26" t="s">
        <v>120</v>
      </c>
      <c r="D58" s="20"/>
      <c r="E58" s="27"/>
      <c r="F58" s="27"/>
      <c r="G58" s="27"/>
      <c r="H58" s="27"/>
      <c r="I58" s="27"/>
      <c r="J58" s="27"/>
      <c r="K58" s="27"/>
    </row>
    <row r="59" spans="1:11" x14ac:dyDescent="0.25">
      <c r="A59" s="26" t="s">
        <v>121</v>
      </c>
      <c r="D59" s="20"/>
      <c r="E59" s="27"/>
      <c r="F59" s="27"/>
      <c r="G59" s="27"/>
      <c r="H59" s="27"/>
      <c r="I59" s="27"/>
      <c r="J59" s="27"/>
      <c r="K59" s="27"/>
    </row>
    <row r="60" spans="1:11" x14ac:dyDescent="0.25">
      <c r="A60" s="26" t="s">
        <v>122</v>
      </c>
      <c r="D60" s="20"/>
      <c r="E60" s="27"/>
      <c r="F60" s="27"/>
      <c r="G60" s="27"/>
      <c r="H60" s="27"/>
      <c r="I60" s="27"/>
      <c r="J60" s="27"/>
      <c r="K60" s="27"/>
    </row>
    <row r="61" spans="1:11" x14ac:dyDescent="0.25">
      <c r="A61" s="26"/>
      <c r="D61" s="20"/>
      <c r="E61" s="27"/>
      <c r="F61" s="27"/>
      <c r="G61" s="27"/>
      <c r="H61" s="27"/>
      <c r="I61" s="27"/>
      <c r="J61" s="27"/>
      <c r="K61" s="27"/>
    </row>
    <row r="62" spans="1:11" x14ac:dyDescent="0.25">
      <c r="A62" s="20" t="s">
        <v>57</v>
      </c>
      <c r="D62" s="20"/>
      <c r="E62" s="27"/>
      <c r="F62" s="27"/>
      <c r="G62" s="27"/>
      <c r="H62" s="27"/>
      <c r="I62" s="27"/>
      <c r="J62" s="27"/>
      <c r="K62" s="27"/>
    </row>
    <row r="63" spans="1:11" x14ac:dyDescent="0.25">
      <c r="A63" s="26" t="s">
        <v>104</v>
      </c>
      <c r="B63" s="24"/>
      <c r="D63" s="20"/>
      <c r="E63" s="27"/>
      <c r="F63" s="27"/>
      <c r="G63" s="27"/>
      <c r="H63" s="27"/>
      <c r="I63" s="27"/>
      <c r="J63" s="27"/>
      <c r="K63" s="27"/>
    </row>
    <row r="64" spans="1:11" x14ac:dyDescent="0.25">
      <c r="A64" s="26" t="s">
        <v>105</v>
      </c>
      <c r="B64" s="24"/>
      <c r="D64" s="20"/>
      <c r="E64" s="27"/>
      <c r="F64" s="27"/>
      <c r="G64" s="27"/>
      <c r="H64" s="27"/>
      <c r="I64" s="27"/>
      <c r="J64" s="27"/>
      <c r="K64" s="27"/>
    </row>
    <row r="65" spans="1:11" x14ac:dyDescent="0.25">
      <c r="A65" s="26" t="s">
        <v>106</v>
      </c>
      <c r="B65" s="24"/>
      <c r="D65" s="20"/>
      <c r="E65" s="27"/>
      <c r="F65" s="27"/>
      <c r="G65" s="27"/>
      <c r="H65" s="27"/>
      <c r="I65" s="27"/>
      <c r="J65" s="27"/>
      <c r="K65" s="27"/>
    </row>
    <row r="66" spans="1:11" x14ac:dyDescent="0.25">
      <c r="A66" s="38" t="s">
        <v>48</v>
      </c>
      <c r="B66" s="24"/>
      <c r="D66" s="20"/>
      <c r="E66" s="27"/>
      <c r="F66" s="27"/>
      <c r="G66" s="27"/>
      <c r="H66" s="27"/>
      <c r="I66" s="27"/>
      <c r="J66" s="27"/>
      <c r="K66" s="27"/>
    </row>
    <row r="67" spans="1:11" x14ac:dyDescent="0.25">
      <c r="A67" s="38">
        <v>0.98699999999999999</v>
      </c>
      <c r="B67" s="24"/>
      <c r="D67" s="20"/>
      <c r="E67" s="27"/>
      <c r="F67" s="27"/>
      <c r="G67" s="27"/>
      <c r="H67" s="27"/>
      <c r="I67" s="27"/>
      <c r="J67" s="27"/>
      <c r="K67" s="27"/>
    </row>
    <row r="68" spans="1:11" x14ac:dyDescent="0.25">
      <c r="A68" s="2" t="s">
        <v>51</v>
      </c>
    </row>
    <row r="69" spans="1:11" x14ac:dyDescent="0.25">
      <c r="A69" s="39">
        <v>0.97099999999999997</v>
      </c>
      <c r="B69" s="24"/>
      <c r="D69" s="20"/>
      <c r="E69" s="27"/>
      <c r="F69" s="27"/>
      <c r="G69" s="27"/>
      <c r="H69" s="27"/>
      <c r="I69" s="27"/>
      <c r="J69" s="27"/>
      <c r="K69" s="27"/>
    </row>
    <row r="70" spans="1:11" x14ac:dyDescent="0.25">
      <c r="A70" s="26"/>
      <c r="B70" s="24"/>
      <c r="D70" s="20"/>
      <c r="E70" s="27"/>
      <c r="F70" s="27"/>
      <c r="G70" s="27"/>
      <c r="H70" s="27"/>
      <c r="I70" s="27"/>
      <c r="J70" s="27"/>
      <c r="K70" s="27"/>
    </row>
    <row r="71" spans="1:11" x14ac:dyDescent="0.25">
      <c r="A71" s="38" t="s">
        <v>47</v>
      </c>
      <c r="B71" s="24"/>
      <c r="D71" s="20"/>
      <c r="E71" s="27"/>
      <c r="F71" s="27"/>
      <c r="G71" s="27"/>
      <c r="H71" s="27"/>
      <c r="I71" s="27"/>
      <c r="J71" s="27"/>
      <c r="K71" s="27"/>
    </row>
    <row r="72" spans="1:11" x14ac:dyDescent="0.25">
      <c r="A72" s="26"/>
      <c r="B72" s="24"/>
      <c r="D72" s="20"/>
      <c r="E72" s="27"/>
      <c r="F72" s="27"/>
      <c r="G72" s="27"/>
      <c r="H72" s="27"/>
      <c r="I72" s="27"/>
      <c r="J72" s="27"/>
      <c r="K72" s="27"/>
    </row>
    <row r="73" spans="1:11" x14ac:dyDescent="0.25">
      <c r="A73" s="26"/>
      <c r="B73" s="24"/>
      <c r="D73" s="20"/>
      <c r="E73" s="27"/>
      <c r="F73" s="27"/>
      <c r="G73" s="27"/>
      <c r="H73" s="27"/>
      <c r="I73" s="27"/>
      <c r="J73" s="27"/>
      <c r="K73" s="27"/>
    </row>
    <row r="74" spans="1:11" x14ac:dyDescent="0.25">
      <c r="A74" s="26"/>
      <c r="B74" s="24"/>
      <c r="D74" s="20"/>
      <c r="E74" s="27"/>
      <c r="F74" s="27"/>
      <c r="G74" s="27"/>
      <c r="H74" s="27"/>
      <c r="I74" s="27"/>
      <c r="J74" s="27"/>
      <c r="K74" s="27"/>
    </row>
    <row r="75" spans="1:11" x14ac:dyDescent="0.25">
      <c r="A75" s="26"/>
      <c r="B75" s="24"/>
      <c r="D75" s="20"/>
      <c r="E75" s="27"/>
      <c r="F75" s="27"/>
      <c r="G75" s="27"/>
      <c r="H75" s="27"/>
      <c r="I75" s="27"/>
      <c r="J75" s="27"/>
      <c r="K75" s="27"/>
    </row>
    <row r="76" spans="1:11" x14ac:dyDescent="0.25">
      <c r="A76" s="26"/>
      <c r="B76" s="24"/>
      <c r="D76" s="20"/>
      <c r="E76" s="27"/>
      <c r="F76" s="27"/>
      <c r="G76" s="27"/>
      <c r="H76" s="27"/>
      <c r="I76" s="27"/>
      <c r="J76" s="27"/>
      <c r="K76" s="27"/>
    </row>
    <row r="77" spans="1:11" x14ac:dyDescent="0.25">
      <c r="A77" s="26"/>
      <c r="B77" s="24"/>
      <c r="D77" s="20"/>
      <c r="E77" s="27"/>
      <c r="F77" s="27"/>
      <c r="G77" s="27"/>
      <c r="H77" s="27"/>
      <c r="I77" s="27"/>
      <c r="J77" s="27"/>
      <c r="K77" s="27"/>
    </row>
    <row r="78" spans="1:11" x14ac:dyDescent="0.25">
      <c r="A78" s="26"/>
      <c r="B78" s="24"/>
      <c r="D78" s="20"/>
      <c r="E78" s="27"/>
      <c r="F78" s="27"/>
      <c r="G78" s="27"/>
      <c r="H78" s="27"/>
      <c r="I78" s="27"/>
      <c r="J78" s="27"/>
      <c r="K78" s="27"/>
    </row>
    <row r="79" spans="1:11" x14ac:dyDescent="0.25">
      <c r="A79" s="26"/>
      <c r="B79" s="24"/>
      <c r="D79" s="20"/>
      <c r="E79" s="27"/>
      <c r="F79" s="27"/>
      <c r="G79" s="27"/>
      <c r="H79" s="27"/>
      <c r="I79" s="27"/>
      <c r="J79" s="27"/>
      <c r="K79" s="27"/>
    </row>
    <row r="80" spans="1:11" x14ac:dyDescent="0.25">
      <c r="A80" s="26"/>
      <c r="B80" s="24"/>
      <c r="D80" s="20"/>
      <c r="E80" s="27"/>
      <c r="F80" s="27"/>
      <c r="G80" s="27"/>
      <c r="H80" s="27"/>
      <c r="I80" s="27"/>
      <c r="J80" s="27"/>
      <c r="K80" s="27"/>
    </row>
    <row r="81" spans="1:11" x14ac:dyDescent="0.25">
      <c r="A81" s="26"/>
      <c r="B81" s="24"/>
      <c r="D81" s="20"/>
      <c r="E81" s="27"/>
      <c r="F81" s="27"/>
      <c r="G81" s="27"/>
      <c r="H81" s="27"/>
      <c r="I81" s="27"/>
      <c r="J81" s="27"/>
      <c r="K81" s="27"/>
    </row>
    <row r="82" spans="1:11" x14ac:dyDescent="0.25">
      <c r="A82" s="26"/>
      <c r="B82" s="24"/>
      <c r="D82" s="20"/>
      <c r="E82" s="27"/>
      <c r="F82" s="27"/>
      <c r="G82" s="27"/>
      <c r="H82" s="27"/>
      <c r="I82" s="27"/>
      <c r="J82" s="27"/>
      <c r="K82" s="27"/>
    </row>
    <row r="83" spans="1:11" x14ac:dyDescent="0.25">
      <c r="A83" s="26"/>
      <c r="B83" s="24"/>
      <c r="D83" s="20"/>
      <c r="E83" s="27"/>
      <c r="F83" s="27"/>
      <c r="G83" s="27"/>
      <c r="H83" s="27"/>
      <c r="I83" s="27"/>
      <c r="J83" s="27"/>
      <c r="K83" s="27"/>
    </row>
    <row r="84" spans="1:11" x14ac:dyDescent="0.25">
      <c r="A84" s="26"/>
      <c r="B84" s="24"/>
      <c r="D84" s="20"/>
      <c r="E84" s="27"/>
      <c r="F84" s="27"/>
      <c r="G84" s="27"/>
      <c r="H84" s="27"/>
      <c r="I84" s="27"/>
      <c r="J84" s="27"/>
      <c r="K84" s="27"/>
    </row>
    <row r="85" spans="1:11" x14ac:dyDescent="0.25">
      <c r="A85" s="26"/>
      <c r="B85" s="24"/>
      <c r="D85" s="20"/>
      <c r="E85" s="27"/>
      <c r="F85" s="27"/>
      <c r="G85" s="27"/>
      <c r="H85" s="27"/>
      <c r="I85" s="27"/>
      <c r="J85" s="27"/>
      <c r="K85" s="27"/>
    </row>
    <row r="86" spans="1:11" x14ac:dyDescent="0.25">
      <c r="A86" s="26"/>
      <c r="B86" s="24"/>
      <c r="D86" s="20"/>
      <c r="E86" s="27"/>
      <c r="F86" s="27"/>
      <c r="G86" s="27"/>
      <c r="H86" s="27"/>
      <c r="I86" s="27"/>
      <c r="J86" s="27"/>
      <c r="K86" s="27"/>
    </row>
    <row r="87" spans="1:11" x14ac:dyDescent="0.25">
      <c r="A87" s="26"/>
      <c r="B87" s="24"/>
      <c r="D87" s="20"/>
      <c r="E87" s="27"/>
      <c r="F87" s="27"/>
      <c r="G87" s="27"/>
      <c r="H87" s="27"/>
      <c r="I87" s="27"/>
      <c r="J87" s="27"/>
      <c r="K87" s="27"/>
    </row>
    <row r="88" spans="1:11" x14ac:dyDescent="0.25">
      <c r="A88" s="26"/>
      <c r="B88" s="24"/>
      <c r="D88" s="20"/>
      <c r="E88" s="27"/>
      <c r="F88" s="27"/>
      <c r="G88" s="27"/>
      <c r="H88" s="27"/>
      <c r="I88" s="27"/>
      <c r="J88" s="27"/>
      <c r="K88" s="27"/>
    </row>
    <row r="89" spans="1:11" x14ac:dyDescent="0.25">
      <c r="A89" s="26"/>
      <c r="B89" s="24"/>
      <c r="D89" s="20"/>
      <c r="E89" s="27"/>
      <c r="F89" s="27"/>
      <c r="G89" s="27"/>
      <c r="H89" s="27"/>
      <c r="I89" s="27"/>
      <c r="J89" s="27"/>
      <c r="K89" s="27"/>
    </row>
    <row r="90" spans="1:11" x14ac:dyDescent="0.25">
      <c r="A90" s="20"/>
      <c r="B90" s="24"/>
      <c r="D90" s="20"/>
      <c r="E90" s="27"/>
      <c r="F90" s="27"/>
      <c r="G90" s="27"/>
      <c r="H90" s="27"/>
      <c r="I90" s="27"/>
      <c r="J90" s="27"/>
      <c r="K90" s="27"/>
    </row>
  </sheetData>
  <hyperlinks>
    <hyperlink ref="B37" r:id="rId1"/>
    <hyperlink ref="B16" r:id="rId2"/>
    <hyperlink ref="B23" r:id="rId3"/>
    <hyperlink ref="B30" r:id="rId4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RowHeight="15" x14ac:dyDescent="0.25"/>
  <cols>
    <col min="1" max="1" width="26.7109375" customWidth="1"/>
    <col min="2" max="2" width="52.5703125" customWidth="1"/>
    <col min="3" max="3" width="34.42578125" customWidth="1"/>
    <col min="4" max="4" width="31" customWidth="1"/>
    <col min="5" max="5" width="29.140625" customWidth="1"/>
  </cols>
  <sheetData>
    <row r="1" spans="1:5" x14ac:dyDescent="0.25">
      <c r="A1" s="1" t="s">
        <v>76</v>
      </c>
      <c r="B1" s="1" t="s">
        <v>82</v>
      </c>
      <c r="C1" s="1" t="s">
        <v>78</v>
      </c>
      <c r="D1" s="1" t="s">
        <v>77</v>
      </c>
      <c r="E1" s="1" t="s">
        <v>79</v>
      </c>
    </row>
    <row r="2" spans="1:5" x14ac:dyDescent="0.25">
      <c r="B2" t="s">
        <v>80</v>
      </c>
      <c r="C2">
        <v>2917</v>
      </c>
      <c r="D2" s="34">
        <v>4.47</v>
      </c>
      <c r="E2" s="34">
        <v>31.16</v>
      </c>
    </row>
    <row r="3" spans="1:5" x14ac:dyDescent="0.25">
      <c r="B3" t="s">
        <v>81</v>
      </c>
      <c r="C3">
        <v>3727</v>
      </c>
      <c r="D3" s="34">
        <v>7.22</v>
      </c>
      <c r="E3" s="34">
        <v>51.37</v>
      </c>
    </row>
    <row r="4" spans="1:5" x14ac:dyDescent="0.25">
      <c r="A4" t="s">
        <v>36</v>
      </c>
      <c r="B4" t="s">
        <v>83</v>
      </c>
      <c r="C4">
        <v>6492</v>
      </c>
      <c r="D4" s="34">
        <v>8.44</v>
      </c>
      <c r="E4" s="34">
        <v>72.8</v>
      </c>
    </row>
    <row r="5" spans="1:5" x14ac:dyDescent="0.25">
      <c r="B5" t="s">
        <v>84</v>
      </c>
      <c r="C5">
        <v>912</v>
      </c>
      <c r="D5" s="34">
        <v>3.6</v>
      </c>
      <c r="E5" s="34">
        <v>13.16</v>
      </c>
    </row>
    <row r="6" spans="1:5" x14ac:dyDescent="0.25">
      <c r="A6" t="s">
        <v>65</v>
      </c>
      <c r="B6" t="s">
        <v>85</v>
      </c>
      <c r="C6">
        <v>1017</v>
      </c>
      <c r="D6" s="34">
        <v>3.27</v>
      </c>
      <c r="E6" s="34">
        <v>15.36</v>
      </c>
    </row>
    <row r="7" spans="1:5" x14ac:dyDescent="0.25">
      <c r="B7" t="s">
        <v>86</v>
      </c>
      <c r="C7">
        <v>2072</v>
      </c>
      <c r="D7" s="34">
        <v>6.78</v>
      </c>
      <c r="E7" s="34">
        <v>31.77</v>
      </c>
    </row>
    <row r="8" spans="1:5" x14ac:dyDescent="0.25">
      <c r="B8" t="s">
        <v>87</v>
      </c>
      <c r="C8">
        <v>968</v>
      </c>
      <c r="D8" s="34">
        <v>15.44</v>
      </c>
      <c r="E8" s="34">
        <v>7.34</v>
      </c>
    </row>
    <row r="9" spans="1:5" x14ac:dyDescent="0.25">
      <c r="A9" t="s">
        <v>68</v>
      </c>
      <c r="B9" t="s">
        <v>88</v>
      </c>
      <c r="C9">
        <v>671</v>
      </c>
      <c r="D9" s="34">
        <v>10.37</v>
      </c>
      <c r="E9" s="34">
        <v>7.04</v>
      </c>
    </row>
    <row r="10" spans="1:5" x14ac:dyDescent="0.25">
      <c r="B10" t="s">
        <v>89</v>
      </c>
      <c r="C10">
        <v>6978</v>
      </c>
      <c r="D10" s="34">
        <v>42.97</v>
      </c>
      <c r="E10" s="34">
        <v>0</v>
      </c>
    </row>
    <row r="11" spans="1:5" x14ac:dyDescent="0.25">
      <c r="A11" t="s">
        <v>37</v>
      </c>
      <c r="B11" t="s">
        <v>90</v>
      </c>
      <c r="C11">
        <v>5366</v>
      </c>
      <c r="D11" s="34">
        <v>2.14</v>
      </c>
      <c r="E11" s="34">
        <v>93.23</v>
      </c>
    </row>
    <row r="12" spans="1:5" x14ac:dyDescent="0.25">
      <c r="B12" t="s">
        <v>91</v>
      </c>
      <c r="C12">
        <v>1477</v>
      </c>
      <c r="D12" s="34">
        <v>7.75</v>
      </c>
      <c r="E12" s="34">
        <v>17.440000000000001</v>
      </c>
    </row>
    <row r="13" spans="1:5" x14ac:dyDescent="0.25">
      <c r="B13" t="s">
        <v>92</v>
      </c>
      <c r="C13">
        <v>1744</v>
      </c>
      <c r="D13" s="34">
        <v>7.75</v>
      </c>
      <c r="E13" s="34">
        <v>17.440000000000001</v>
      </c>
    </row>
    <row r="14" spans="1:5" x14ac:dyDescent="0.25">
      <c r="A14" t="s">
        <v>42</v>
      </c>
      <c r="B14" t="s">
        <v>4</v>
      </c>
      <c r="C14">
        <v>3659</v>
      </c>
      <c r="D14" s="34">
        <v>5.26</v>
      </c>
      <c r="E14" s="34">
        <v>105.58</v>
      </c>
    </row>
    <row r="15" spans="1:5" x14ac:dyDescent="0.25">
      <c r="A15" t="s">
        <v>66</v>
      </c>
      <c r="B15" t="s">
        <v>64</v>
      </c>
      <c r="C15">
        <v>2448</v>
      </c>
      <c r="D15" s="34">
        <v>0</v>
      </c>
      <c r="E15" s="34">
        <v>112.85</v>
      </c>
    </row>
    <row r="16" spans="1:5" x14ac:dyDescent="0.25">
      <c r="B16" t="s">
        <v>93</v>
      </c>
      <c r="C16">
        <v>8271</v>
      </c>
      <c r="D16" s="34">
        <v>8.74</v>
      </c>
      <c r="E16" s="34">
        <v>392.6</v>
      </c>
    </row>
    <row r="17" spans="1:5" x14ac:dyDescent="0.25">
      <c r="A17" t="s">
        <v>38</v>
      </c>
      <c r="B17" t="s">
        <v>94</v>
      </c>
      <c r="C17">
        <v>2651</v>
      </c>
      <c r="D17" s="34">
        <v>5.76</v>
      </c>
      <c r="E17" s="34">
        <v>15.15</v>
      </c>
    </row>
    <row r="18" spans="1:5" x14ac:dyDescent="0.25">
      <c r="A18" t="s">
        <v>39</v>
      </c>
      <c r="B18" t="s">
        <v>0</v>
      </c>
      <c r="C18" s="45">
        <v>1980</v>
      </c>
      <c r="D18" s="34">
        <v>0</v>
      </c>
      <c r="E18" s="34">
        <v>39.53</v>
      </c>
    </row>
    <row r="19" spans="1:5" x14ac:dyDescent="0.25">
      <c r="B19" t="s">
        <v>95</v>
      </c>
      <c r="C19">
        <v>6154</v>
      </c>
      <c r="D19" s="34">
        <v>0</v>
      </c>
      <c r="E19" s="34">
        <v>73.959999999999994</v>
      </c>
    </row>
    <row r="20" spans="1:5" x14ac:dyDescent="0.25">
      <c r="A20" t="s">
        <v>41</v>
      </c>
      <c r="B20" t="s">
        <v>29</v>
      </c>
      <c r="C20">
        <v>4052</v>
      </c>
      <c r="D20" s="34">
        <v>0</v>
      </c>
      <c r="E20" s="34">
        <v>67.23</v>
      </c>
    </row>
    <row r="21" spans="1:5" x14ac:dyDescent="0.25">
      <c r="A21" t="s">
        <v>40</v>
      </c>
      <c r="B21" t="s">
        <v>96</v>
      </c>
      <c r="C21" s="45">
        <v>3279</v>
      </c>
      <c r="D21" s="34">
        <v>0</v>
      </c>
      <c r="E21" s="34">
        <v>24.68</v>
      </c>
    </row>
    <row r="23" spans="1:5" x14ac:dyDescent="0.25">
      <c r="A23" t="s">
        <v>103</v>
      </c>
    </row>
    <row r="24" spans="1:5" x14ac:dyDescent="0.25">
      <c r="A24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2"/>
  <sheetViews>
    <sheetView workbookViewId="0"/>
  </sheetViews>
  <sheetFormatPr defaultRowHeight="15" x14ac:dyDescent="0.25"/>
  <cols>
    <col min="1" max="1" width="23.5703125" customWidth="1"/>
    <col min="2" max="2" width="23.140625" customWidth="1"/>
  </cols>
  <sheetData>
    <row r="1" spans="1:2" x14ac:dyDescent="0.25">
      <c r="B1" s="36" t="s">
        <v>43</v>
      </c>
    </row>
    <row r="2" spans="1:2" x14ac:dyDescent="0.25">
      <c r="A2" t="s">
        <v>36</v>
      </c>
      <c r="B2" s="5">
        <f>VLOOKUP(A2,'EIA Costs'!$A$2:$E$21,5,FALSE)*1000</f>
        <v>72800</v>
      </c>
    </row>
    <row r="3" spans="1:2" x14ac:dyDescent="0.25">
      <c r="A3" t="s">
        <v>65</v>
      </c>
      <c r="B3" s="5">
        <f>VLOOKUP(A3,'EIA Costs'!$A$2:$E$21,5,FALSE)*1000</f>
        <v>15360</v>
      </c>
    </row>
    <row r="4" spans="1:2" x14ac:dyDescent="0.25">
      <c r="A4" t="s">
        <v>37</v>
      </c>
      <c r="B4" s="5">
        <f>VLOOKUP(A4,'EIA Costs'!$A$2:$E$21,5,FALSE)*1000</f>
        <v>93230</v>
      </c>
    </row>
    <row r="5" spans="1:2" x14ac:dyDescent="0.25">
      <c r="A5" t="s">
        <v>38</v>
      </c>
      <c r="B5" s="5">
        <f>VLOOKUP(A5,'EIA Costs'!$A$2:$E$21,5,FALSE)*1000</f>
        <v>15150</v>
      </c>
    </row>
    <row r="6" spans="1:2" x14ac:dyDescent="0.25">
      <c r="A6" t="s">
        <v>39</v>
      </c>
      <c r="B6" s="5">
        <f>VLOOKUP(A6,'EIA Costs'!$A$2:$E$21,5,FALSE)*1000</f>
        <v>39530</v>
      </c>
    </row>
    <row r="7" spans="1:2" x14ac:dyDescent="0.25">
      <c r="A7" t="s">
        <v>40</v>
      </c>
      <c r="B7" s="5">
        <f>VLOOKUP(A7,'EIA Costs'!$A$2:$E$21,5,FALSE)*1000</f>
        <v>24680</v>
      </c>
    </row>
    <row r="8" spans="1:2" x14ac:dyDescent="0.25">
      <c r="A8" t="s">
        <v>41</v>
      </c>
      <c r="B8" s="5">
        <f>VLOOKUP(A8,'EIA Costs'!$A$2:$E$21,5,FALSE)*1000</f>
        <v>67230</v>
      </c>
    </row>
    <row r="9" spans="1:2" x14ac:dyDescent="0.25">
      <c r="A9" t="s">
        <v>42</v>
      </c>
      <c r="B9" s="5">
        <f>VLOOKUP(A9,'EIA Costs'!$A$2:$E$21,5,FALSE)*1000</f>
        <v>105580</v>
      </c>
    </row>
    <row r="10" spans="1:2" x14ac:dyDescent="0.25">
      <c r="A10" t="s">
        <v>66</v>
      </c>
      <c r="B10" s="5">
        <f>VLOOKUP(A10,'EIA Costs'!$A$2:$E$21,5,FALSE)*1000</f>
        <v>112850</v>
      </c>
    </row>
    <row r="11" spans="1:2" x14ac:dyDescent="0.25">
      <c r="A11" t="s">
        <v>67</v>
      </c>
      <c r="B11" s="5">
        <f>B12</f>
        <v>7040</v>
      </c>
    </row>
    <row r="12" spans="1:2" x14ac:dyDescent="0.25">
      <c r="A12" t="s">
        <v>68</v>
      </c>
      <c r="B12" s="5">
        <f>VLOOKUP(A12,'EIA Costs'!$A$2:$E$21,5,FALSE)*1000</f>
        <v>7040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2"/>
  <sheetViews>
    <sheetView workbookViewId="0"/>
  </sheetViews>
  <sheetFormatPr defaultRowHeight="15" x14ac:dyDescent="0.25"/>
  <cols>
    <col min="1" max="1" width="23.5703125" customWidth="1"/>
    <col min="2" max="2" width="23.140625" customWidth="1"/>
  </cols>
  <sheetData>
    <row r="1" spans="1:2" x14ac:dyDescent="0.25">
      <c r="B1" s="36" t="s">
        <v>44</v>
      </c>
    </row>
    <row r="2" spans="1:2" x14ac:dyDescent="0.25">
      <c r="A2" t="s">
        <v>36</v>
      </c>
      <c r="B2" s="34">
        <f>VLOOKUP(A2,'EIA Costs'!$A$2:$E$21,4,FALSE)</f>
        <v>8.44</v>
      </c>
    </row>
    <row r="3" spans="1:2" x14ac:dyDescent="0.25">
      <c r="A3" t="s">
        <v>65</v>
      </c>
      <c r="B3" s="34">
        <f>VLOOKUP(A3,'EIA Costs'!$A$2:$E$21,4,FALSE)</f>
        <v>3.27</v>
      </c>
    </row>
    <row r="4" spans="1:2" x14ac:dyDescent="0.25">
      <c r="A4" t="s">
        <v>37</v>
      </c>
      <c r="B4" s="34">
        <f>VLOOKUP(A4,'EIA Costs'!$A$2:$E$21,4,FALSE)</f>
        <v>2.14</v>
      </c>
    </row>
    <row r="5" spans="1:2" x14ac:dyDescent="0.25">
      <c r="A5" t="s">
        <v>38</v>
      </c>
      <c r="B5" s="34">
        <f>VLOOKUP(A5,'EIA Costs'!$A$2:$E$21,4,FALSE)</f>
        <v>5.76</v>
      </c>
    </row>
    <row r="6" spans="1:2" x14ac:dyDescent="0.25">
      <c r="A6" t="s">
        <v>39</v>
      </c>
      <c r="B6" s="34">
        <f>VLOOKUP(A6,'EIA Costs'!$A$2:$E$21,4,FALSE)</f>
        <v>0</v>
      </c>
    </row>
    <row r="7" spans="1:2" x14ac:dyDescent="0.25">
      <c r="A7" t="s">
        <v>40</v>
      </c>
      <c r="B7" s="34">
        <f>VLOOKUP(A7,'EIA Costs'!$A$2:$E$21,4,FALSE)</f>
        <v>0</v>
      </c>
    </row>
    <row r="8" spans="1:2" x14ac:dyDescent="0.25">
      <c r="A8" t="s">
        <v>41</v>
      </c>
      <c r="B8" s="34">
        <f>VLOOKUP(A8,'EIA Costs'!$A$2:$E$21,4,FALSE)</f>
        <v>0</v>
      </c>
    </row>
    <row r="9" spans="1:2" x14ac:dyDescent="0.25">
      <c r="A9" t="s">
        <v>42</v>
      </c>
      <c r="B9" s="34">
        <f>VLOOKUP(A9,'EIA Costs'!$A$2:$E$21,4,FALSE)</f>
        <v>5.26</v>
      </c>
    </row>
    <row r="10" spans="1:2" x14ac:dyDescent="0.25">
      <c r="A10" s="43" t="s">
        <v>66</v>
      </c>
      <c r="B10" s="34">
        <f>VLOOKUP(A10,'EIA Costs'!$A$2:$E$21,4,FALSE)</f>
        <v>0</v>
      </c>
    </row>
    <row r="11" spans="1:2" x14ac:dyDescent="0.25">
      <c r="A11" s="43" t="s">
        <v>67</v>
      </c>
      <c r="B11" s="34">
        <f>B12</f>
        <v>10.37</v>
      </c>
    </row>
    <row r="12" spans="1:2" x14ac:dyDescent="0.25">
      <c r="A12" s="43" t="s">
        <v>68</v>
      </c>
      <c r="B12" s="34">
        <f>VLOOKUP(A12,'EIA Costs'!$A$2:$E$21,4,FALSE)</f>
        <v>10.37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1" max="1" width="12.5703125" customWidth="1"/>
    <col min="2" max="2" width="18.42578125" customWidth="1"/>
  </cols>
  <sheetData>
    <row r="1" spans="1:2" s="38" customFormat="1" x14ac:dyDescent="0.25">
      <c r="A1" s="1" t="s">
        <v>107</v>
      </c>
    </row>
    <row r="2" spans="1:2" s="38" customFormat="1" x14ac:dyDescent="0.25">
      <c r="A2" s="31" t="s">
        <v>8</v>
      </c>
      <c r="B2" s="31" t="s">
        <v>50</v>
      </c>
    </row>
    <row r="3" spans="1:2" s="38" customFormat="1" x14ac:dyDescent="0.25">
      <c r="A3" s="36">
        <v>2014</v>
      </c>
      <c r="B3" s="38">
        <v>1710</v>
      </c>
    </row>
    <row r="4" spans="1:2" s="38" customFormat="1" x14ac:dyDescent="0.25"/>
    <row r="5" spans="1:2" x14ac:dyDescent="0.25">
      <c r="A5" s="1" t="s">
        <v>108</v>
      </c>
    </row>
    <row r="6" spans="1:2" s="38" customFormat="1" x14ac:dyDescent="0.25">
      <c r="A6" s="31" t="s">
        <v>8</v>
      </c>
      <c r="B6" s="31" t="s">
        <v>50</v>
      </c>
    </row>
    <row r="7" spans="1:2" x14ac:dyDescent="0.25">
      <c r="A7">
        <v>2014</v>
      </c>
      <c r="B7" s="34">
        <f>1.72/0.97</f>
        <v>1.7731958762886597</v>
      </c>
    </row>
    <row r="10" spans="1:2" x14ac:dyDescent="0.25">
      <c r="B10" s="37"/>
    </row>
    <row r="11" spans="1:2" x14ac:dyDescent="0.25">
      <c r="B1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/>
  </sheetViews>
  <sheetFormatPr defaultRowHeight="15" x14ac:dyDescent="0.25"/>
  <cols>
    <col min="2" max="2" width="10.28515625" customWidth="1"/>
    <col min="3" max="3" width="16.140625" customWidth="1"/>
    <col min="4" max="7" width="13.140625" customWidth="1"/>
    <col min="8" max="8" width="15.140625" customWidth="1"/>
    <col min="9" max="9" width="13.140625" customWidth="1"/>
    <col min="10" max="10" width="14" customWidth="1"/>
    <col min="11" max="11" width="12.7109375" customWidth="1"/>
    <col min="12" max="12" width="16.7109375" customWidth="1"/>
  </cols>
  <sheetData>
    <row r="1" spans="1:12" x14ac:dyDescent="0.25">
      <c r="A1" t="s">
        <v>17</v>
      </c>
    </row>
    <row r="2" spans="1:12" x14ac:dyDescent="0.25">
      <c r="A2" t="s">
        <v>16</v>
      </c>
    </row>
    <row r="3" spans="1:12" x14ac:dyDescent="0.25">
      <c r="A3" t="s">
        <v>18</v>
      </c>
    </row>
    <row r="4" spans="1:12" x14ac:dyDescent="0.25">
      <c r="A4" t="s">
        <v>71</v>
      </c>
    </row>
    <row r="5" spans="1:12" s="43" customFormat="1" x14ac:dyDescent="0.25">
      <c r="A5" s="43" t="s">
        <v>101</v>
      </c>
    </row>
    <row r="6" spans="1:12" x14ac:dyDescent="0.25">
      <c r="E6" s="21"/>
    </row>
    <row r="7" spans="1:12" x14ac:dyDescent="0.25">
      <c r="A7" s="7" t="s">
        <v>9</v>
      </c>
      <c r="B7" s="8"/>
      <c r="C7" s="8"/>
      <c r="D7" s="8"/>
      <c r="E7" s="8"/>
      <c r="F7" s="8"/>
      <c r="G7" s="8"/>
      <c r="H7" s="8"/>
      <c r="I7" s="8"/>
      <c r="J7" s="4"/>
      <c r="K7" s="4"/>
      <c r="L7" s="4"/>
    </row>
    <row r="8" spans="1:12" x14ac:dyDescent="0.25">
      <c r="A8" s="2"/>
      <c r="B8" s="6" t="s">
        <v>2</v>
      </c>
      <c r="C8" s="6" t="s">
        <v>7</v>
      </c>
      <c r="D8" s="6" t="s">
        <v>3</v>
      </c>
      <c r="E8" s="11" t="s">
        <v>5</v>
      </c>
      <c r="F8" s="6" t="s">
        <v>6</v>
      </c>
      <c r="G8" s="6" t="s">
        <v>32</v>
      </c>
      <c r="H8" s="6" t="s">
        <v>29</v>
      </c>
      <c r="I8" s="6" t="s">
        <v>4</v>
      </c>
      <c r="J8" s="6" t="s">
        <v>64</v>
      </c>
      <c r="K8" s="6" t="s">
        <v>69</v>
      </c>
      <c r="L8" s="6" t="s">
        <v>70</v>
      </c>
    </row>
    <row r="9" spans="1:12" x14ac:dyDescent="0.25">
      <c r="A9" s="6">
        <v>2005</v>
      </c>
      <c r="B9" s="9">
        <v>1545</v>
      </c>
      <c r="C9" s="2">
        <v>725</v>
      </c>
      <c r="D9" s="9">
        <v>2300</v>
      </c>
      <c r="E9" s="44">
        <f>'EIA Costs'!C17</f>
        <v>2651</v>
      </c>
      <c r="F9" s="9">
        <v>1167</v>
      </c>
      <c r="G9" s="9">
        <v>9500</v>
      </c>
      <c r="H9" s="44">
        <v>3731</v>
      </c>
      <c r="I9" s="9">
        <v>1899</v>
      </c>
      <c r="J9" s="9">
        <v>2419</v>
      </c>
      <c r="K9" s="44">
        <f>'EIA Costs'!C9</f>
        <v>671</v>
      </c>
      <c r="L9" s="9">
        <v>492</v>
      </c>
    </row>
    <row r="10" spans="1:12" x14ac:dyDescent="0.25">
      <c r="A10" s="6">
        <v>2020</v>
      </c>
      <c r="B10" s="9">
        <v>1545</v>
      </c>
      <c r="C10" s="2">
        <v>725</v>
      </c>
      <c r="D10" s="9">
        <v>2266</v>
      </c>
      <c r="E10" s="44">
        <f>E$9</f>
        <v>2651</v>
      </c>
      <c r="F10" s="9">
        <v>1082</v>
      </c>
      <c r="G10" s="9">
        <v>4258</v>
      </c>
      <c r="H10" s="9">
        <v>3731</v>
      </c>
      <c r="I10" s="9">
        <v>1899</v>
      </c>
      <c r="J10" s="9">
        <v>2419</v>
      </c>
      <c r="K10" s="44">
        <f t="shared" ref="K10:K12" si="0">K$9</f>
        <v>671</v>
      </c>
      <c r="L10" s="9">
        <v>509</v>
      </c>
    </row>
    <row r="11" spans="1:12" x14ac:dyDescent="0.25">
      <c r="A11" s="6">
        <v>2035</v>
      </c>
      <c r="B11" s="9">
        <v>1455</v>
      </c>
      <c r="C11" s="2">
        <v>632</v>
      </c>
      <c r="D11" s="9">
        <v>2232</v>
      </c>
      <c r="E11" s="44">
        <f t="shared" ref="E11:E12" si="1">E$9</f>
        <v>2651</v>
      </c>
      <c r="F11" s="9">
        <v>1004</v>
      </c>
      <c r="G11" s="9">
        <v>2879</v>
      </c>
      <c r="H11" s="9">
        <v>3209</v>
      </c>
      <c r="I11" s="9">
        <v>1789</v>
      </c>
      <c r="J11" s="9">
        <v>2220</v>
      </c>
      <c r="K11" s="44">
        <f t="shared" si="0"/>
        <v>671</v>
      </c>
      <c r="L11" s="9">
        <v>479</v>
      </c>
    </row>
    <row r="12" spans="1:12" x14ac:dyDescent="0.25">
      <c r="A12" s="6">
        <v>2050</v>
      </c>
      <c r="B12" s="9">
        <v>1370</v>
      </c>
      <c r="C12" s="2">
        <v>551</v>
      </c>
      <c r="D12" s="9">
        <v>2199</v>
      </c>
      <c r="E12" s="44">
        <f t="shared" si="1"/>
        <v>2651</v>
      </c>
      <c r="F12" s="9">
        <v>931</v>
      </c>
      <c r="G12" s="9">
        <v>2246</v>
      </c>
      <c r="H12" s="9">
        <v>2976</v>
      </c>
      <c r="I12" s="9">
        <v>1684</v>
      </c>
      <c r="J12" s="9">
        <v>2082</v>
      </c>
      <c r="K12" s="44">
        <f t="shared" si="0"/>
        <v>671</v>
      </c>
      <c r="L12" s="9">
        <v>451</v>
      </c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12" x14ac:dyDescent="0.25">
      <c r="A14" s="7" t="s">
        <v>10</v>
      </c>
      <c r="B14" s="8"/>
      <c r="C14" s="8"/>
      <c r="D14" s="8"/>
      <c r="E14" s="8"/>
      <c r="F14" s="10"/>
      <c r="G14" s="8"/>
      <c r="H14" s="8"/>
      <c r="I14" s="8"/>
      <c r="J14" s="4"/>
      <c r="K14" s="4"/>
      <c r="L14" s="4"/>
    </row>
    <row r="15" spans="1:12" x14ac:dyDescent="0.25">
      <c r="A15" s="6" t="s">
        <v>8</v>
      </c>
      <c r="B15" s="6" t="s">
        <v>2</v>
      </c>
      <c r="C15" s="6" t="s">
        <v>7</v>
      </c>
      <c r="D15" s="6" t="s">
        <v>3</v>
      </c>
      <c r="E15" s="11" t="s">
        <v>5</v>
      </c>
      <c r="F15" s="6" t="s">
        <v>6</v>
      </c>
      <c r="G15" s="6" t="s">
        <v>32</v>
      </c>
      <c r="H15" s="6" t="s">
        <v>29</v>
      </c>
      <c r="I15" s="6" t="s">
        <v>4</v>
      </c>
      <c r="J15" s="6" t="s">
        <v>64</v>
      </c>
      <c r="K15" s="6" t="s">
        <v>69</v>
      </c>
      <c r="L15" s="6" t="s">
        <v>70</v>
      </c>
    </row>
    <row r="16" spans="1:12" x14ac:dyDescent="0.25">
      <c r="A16" s="6">
        <v>2005</v>
      </c>
      <c r="B16" s="14">
        <f t="shared" ref="B16:L31" si="2">TREND(B$9:B$10,$A$9:$A$10,$A16)</f>
        <v>1545</v>
      </c>
      <c r="C16" s="14">
        <f t="shared" si="2"/>
        <v>725</v>
      </c>
      <c r="D16" s="14">
        <f t="shared" si="2"/>
        <v>2300</v>
      </c>
      <c r="E16" s="14">
        <f t="shared" si="2"/>
        <v>2651</v>
      </c>
      <c r="F16" s="14">
        <f t="shared" si="2"/>
        <v>1167</v>
      </c>
      <c r="G16" s="14">
        <f t="shared" si="2"/>
        <v>9500</v>
      </c>
      <c r="H16" s="14">
        <f t="shared" si="2"/>
        <v>3731</v>
      </c>
      <c r="I16" s="14">
        <f t="shared" si="2"/>
        <v>1899</v>
      </c>
      <c r="J16" s="14">
        <f t="shared" si="2"/>
        <v>2419</v>
      </c>
      <c r="K16" s="14">
        <f t="shared" si="2"/>
        <v>671</v>
      </c>
      <c r="L16" s="14">
        <f t="shared" si="2"/>
        <v>492</v>
      </c>
    </row>
    <row r="17" spans="1:12" x14ac:dyDescent="0.25">
      <c r="A17" s="6">
        <v>2006</v>
      </c>
      <c r="B17" s="14">
        <f t="shared" si="2"/>
        <v>1545</v>
      </c>
      <c r="C17" s="14">
        <f t="shared" si="2"/>
        <v>725</v>
      </c>
      <c r="D17" s="14">
        <f t="shared" si="2"/>
        <v>2297.7333333333336</v>
      </c>
      <c r="E17" s="14">
        <f t="shared" si="2"/>
        <v>2651</v>
      </c>
      <c r="F17" s="14">
        <f t="shared" si="2"/>
        <v>1161.3333333333339</v>
      </c>
      <c r="G17" s="14">
        <f t="shared" si="2"/>
        <v>9150.5333333333256</v>
      </c>
      <c r="H17" s="14">
        <f t="shared" si="2"/>
        <v>3731</v>
      </c>
      <c r="I17" s="14">
        <f t="shared" si="2"/>
        <v>1899</v>
      </c>
      <c r="J17" s="14">
        <f t="shared" si="2"/>
        <v>2419</v>
      </c>
      <c r="K17" s="14">
        <f t="shared" si="2"/>
        <v>671</v>
      </c>
      <c r="L17" s="14">
        <f t="shared" si="2"/>
        <v>493.13333333333321</v>
      </c>
    </row>
    <row r="18" spans="1:12" x14ac:dyDescent="0.25">
      <c r="A18" s="6">
        <v>2007</v>
      </c>
      <c r="B18" s="14">
        <f t="shared" si="2"/>
        <v>1545</v>
      </c>
      <c r="C18" s="14">
        <f t="shared" si="2"/>
        <v>725</v>
      </c>
      <c r="D18" s="14">
        <f t="shared" si="2"/>
        <v>2295.4666666666672</v>
      </c>
      <c r="E18" s="14">
        <f t="shared" si="2"/>
        <v>2651</v>
      </c>
      <c r="F18" s="14">
        <f t="shared" si="2"/>
        <v>1155.6666666666679</v>
      </c>
      <c r="G18" s="14">
        <f t="shared" si="2"/>
        <v>8801.0666666666511</v>
      </c>
      <c r="H18" s="14">
        <f t="shared" si="2"/>
        <v>3731</v>
      </c>
      <c r="I18" s="14">
        <f t="shared" si="2"/>
        <v>1899</v>
      </c>
      <c r="J18" s="14">
        <f t="shared" si="2"/>
        <v>2419</v>
      </c>
      <c r="K18" s="14">
        <f t="shared" si="2"/>
        <v>671</v>
      </c>
      <c r="L18" s="14">
        <f t="shared" si="2"/>
        <v>494.26666666666642</v>
      </c>
    </row>
    <row r="19" spans="1:12" x14ac:dyDescent="0.25">
      <c r="A19" s="6">
        <v>2008</v>
      </c>
      <c r="B19" s="14">
        <f t="shared" si="2"/>
        <v>1545</v>
      </c>
      <c r="C19" s="14">
        <f t="shared" si="2"/>
        <v>725</v>
      </c>
      <c r="D19" s="14">
        <f t="shared" si="2"/>
        <v>2293.2000000000007</v>
      </c>
      <c r="E19" s="14">
        <f t="shared" si="2"/>
        <v>2651</v>
      </c>
      <c r="F19" s="14">
        <f t="shared" si="2"/>
        <v>1150</v>
      </c>
      <c r="G19" s="14">
        <f t="shared" si="2"/>
        <v>8451.5999999999767</v>
      </c>
      <c r="H19" s="14">
        <f t="shared" si="2"/>
        <v>3731</v>
      </c>
      <c r="I19" s="14">
        <f t="shared" si="2"/>
        <v>1899</v>
      </c>
      <c r="J19" s="14">
        <f t="shared" si="2"/>
        <v>2419</v>
      </c>
      <c r="K19" s="14">
        <f t="shared" si="2"/>
        <v>671</v>
      </c>
      <c r="L19" s="14">
        <f t="shared" si="2"/>
        <v>495.39999999999964</v>
      </c>
    </row>
    <row r="20" spans="1:12" x14ac:dyDescent="0.25">
      <c r="A20" s="6">
        <v>2009</v>
      </c>
      <c r="B20" s="14">
        <f t="shared" si="2"/>
        <v>1545</v>
      </c>
      <c r="C20" s="14">
        <f t="shared" si="2"/>
        <v>725</v>
      </c>
      <c r="D20" s="14">
        <f t="shared" si="2"/>
        <v>2290.9333333333334</v>
      </c>
      <c r="E20" s="14">
        <f t="shared" si="2"/>
        <v>2651</v>
      </c>
      <c r="F20" s="14">
        <f t="shared" si="2"/>
        <v>1144.3333333333339</v>
      </c>
      <c r="G20" s="14">
        <f t="shared" si="2"/>
        <v>8102.1333333333023</v>
      </c>
      <c r="H20" s="14">
        <f t="shared" si="2"/>
        <v>3731</v>
      </c>
      <c r="I20" s="14">
        <f t="shared" si="2"/>
        <v>1899</v>
      </c>
      <c r="J20" s="14">
        <f t="shared" si="2"/>
        <v>2419</v>
      </c>
      <c r="K20" s="14">
        <f t="shared" si="2"/>
        <v>671</v>
      </c>
      <c r="L20" s="14">
        <f t="shared" si="2"/>
        <v>496.5333333333333</v>
      </c>
    </row>
    <row r="21" spans="1:12" x14ac:dyDescent="0.25">
      <c r="A21" s="6">
        <v>2010</v>
      </c>
      <c r="B21" s="14">
        <f t="shared" si="2"/>
        <v>1545</v>
      </c>
      <c r="C21" s="14">
        <f t="shared" si="2"/>
        <v>725</v>
      </c>
      <c r="D21" s="14">
        <f t="shared" si="2"/>
        <v>2288.666666666667</v>
      </c>
      <c r="E21" s="14">
        <f t="shared" si="2"/>
        <v>2651</v>
      </c>
      <c r="F21" s="14">
        <f t="shared" si="2"/>
        <v>1138.6666666666679</v>
      </c>
      <c r="G21" s="14">
        <f t="shared" si="2"/>
        <v>7752.6666666666279</v>
      </c>
      <c r="H21" s="14">
        <f t="shared" si="2"/>
        <v>3731</v>
      </c>
      <c r="I21" s="14">
        <f t="shared" si="2"/>
        <v>1899</v>
      </c>
      <c r="J21" s="14">
        <f t="shared" si="2"/>
        <v>2419</v>
      </c>
      <c r="K21" s="14">
        <f t="shared" si="2"/>
        <v>671</v>
      </c>
      <c r="L21" s="14">
        <f t="shared" si="2"/>
        <v>497.66666666666652</v>
      </c>
    </row>
    <row r="22" spans="1:12" x14ac:dyDescent="0.25">
      <c r="A22" s="6">
        <v>2011</v>
      </c>
      <c r="B22" s="14">
        <f t="shared" si="2"/>
        <v>1545</v>
      </c>
      <c r="C22" s="14">
        <f t="shared" si="2"/>
        <v>725</v>
      </c>
      <c r="D22" s="14">
        <f t="shared" si="2"/>
        <v>2286.4000000000005</v>
      </c>
      <c r="E22" s="14">
        <f t="shared" si="2"/>
        <v>2651</v>
      </c>
      <c r="F22" s="14">
        <f t="shared" si="2"/>
        <v>1133</v>
      </c>
      <c r="G22" s="14">
        <f t="shared" si="2"/>
        <v>7403.2000000000698</v>
      </c>
      <c r="H22" s="14">
        <f t="shared" si="2"/>
        <v>3731</v>
      </c>
      <c r="I22" s="14">
        <f t="shared" si="2"/>
        <v>1899</v>
      </c>
      <c r="J22" s="14">
        <f t="shared" si="2"/>
        <v>2419</v>
      </c>
      <c r="K22" s="14">
        <f t="shared" si="2"/>
        <v>671</v>
      </c>
      <c r="L22" s="14">
        <f t="shared" si="2"/>
        <v>498.79999999999973</v>
      </c>
    </row>
    <row r="23" spans="1:12" x14ac:dyDescent="0.25">
      <c r="A23" s="6">
        <v>2012</v>
      </c>
      <c r="B23" s="14">
        <f t="shared" si="2"/>
        <v>1545</v>
      </c>
      <c r="C23" s="14">
        <f t="shared" si="2"/>
        <v>725</v>
      </c>
      <c r="D23" s="14">
        <f t="shared" si="2"/>
        <v>2284.1333333333341</v>
      </c>
      <c r="E23" s="14">
        <f t="shared" si="2"/>
        <v>2651</v>
      </c>
      <c r="F23" s="14">
        <f t="shared" si="2"/>
        <v>1127.3333333333339</v>
      </c>
      <c r="G23" s="14">
        <f t="shared" si="2"/>
        <v>7053.7333333333954</v>
      </c>
      <c r="H23" s="14">
        <f t="shared" si="2"/>
        <v>3731</v>
      </c>
      <c r="I23" s="14">
        <f t="shared" si="2"/>
        <v>1899</v>
      </c>
      <c r="J23" s="14">
        <f t="shared" si="2"/>
        <v>2419</v>
      </c>
      <c r="K23" s="14">
        <f t="shared" si="2"/>
        <v>671</v>
      </c>
      <c r="L23" s="14">
        <f t="shared" si="2"/>
        <v>499.93333333333294</v>
      </c>
    </row>
    <row r="24" spans="1:12" x14ac:dyDescent="0.25">
      <c r="A24" s="6">
        <v>2013</v>
      </c>
      <c r="B24" s="14">
        <f t="shared" si="2"/>
        <v>1545</v>
      </c>
      <c r="C24" s="14">
        <f t="shared" si="2"/>
        <v>725</v>
      </c>
      <c r="D24" s="14">
        <f t="shared" si="2"/>
        <v>2281.8666666666668</v>
      </c>
      <c r="E24" s="14">
        <f t="shared" si="2"/>
        <v>2651</v>
      </c>
      <c r="F24" s="14">
        <f t="shared" si="2"/>
        <v>1121.6666666666679</v>
      </c>
      <c r="G24" s="14">
        <f t="shared" si="2"/>
        <v>6704.266666666721</v>
      </c>
      <c r="H24" s="14">
        <f t="shared" si="2"/>
        <v>3731</v>
      </c>
      <c r="I24" s="14">
        <f t="shared" si="2"/>
        <v>1899</v>
      </c>
      <c r="J24" s="14">
        <f t="shared" si="2"/>
        <v>2419</v>
      </c>
      <c r="K24" s="14">
        <f t="shared" si="2"/>
        <v>671</v>
      </c>
      <c r="L24" s="14">
        <f t="shared" si="2"/>
        <v>501.06666666666661</v>
      </c>
    </row>
    <row r="25" spans="1:12" x14ac:dyDescent="0.25">
      <c r="A25" s="6">
        <v>2014</v>
      </c>
      <c r="B25" s="14">
        <f t="shared" si="2"/>
        <v>1545</v>
      </c>
      <c r="C25" s="14">
        <f t="shared" si="2"/>
        <v>725</v>
      </c>
      <c r="D25" s="14">
        <f t="shared" si="2"/>
        <v>2279.6000000000004</v>
      </c>
      <c r="E25" s="14">
        <f t="shared" si="2"/>
        <v>2651</v>
      </c>
      <c r="F25" s="14">
        <f t="shared" si="2"/>
        <v>1116</v>
      </c>
      <c r="G25" s="14">
        <f t="shared" si="2"/>
        <v>6354.8000000000466</v>
      </c>
      <c r="H25" s="14">
        <f t="shared" si="2"/>
        <v>3731</v>
      </c>
      <c r="I25" s="14">
        <f t="shared" si="2"/>
        <v>1899</v>
      </c>
      <c r="J25" s="14">
        <f t="shared" si="2"/>
        <v>2419</v>
      </c>
      <c r="K25" s="14">
        <f t="shared" si="2"/>
        <v>671</v>
      </c>
      <c r="L25" s="14">
        <f t="shared" si="2"/>
        <v>502.19999999999982</v>
      </c>
    </row>
    <row r="26" spans="1:12" x14ac:dyDescent="0.25">
      <c r="A26" s="6">
        <v>2015</v>
      </c>
      <c r="B26" s="14">
        <f t="shared" si="2"/>
        <v>1545</v>
      </c>
      <c r="C26" s="14">
        <f t="shared" si="2"/>
        <v>725</v>
      </c>
      <c r="D26" s="14">
        <f t="shared" si="2"/>
        <v>2277.3333333333339</v>
      </c>
      <c r="E26" s="14">
        <f t="shared" si="2"/>
        <v>2651</v>
      </c>
      <c r="F26" s="14">
        <f t="shared" si="2"/>
        <v>1110.3333333333339</v>
      </c>
      <c r="G26" s="14">
        <f t="shared" si="2"/>
        <v>6005.3333333333721</v>
      </c>
      <c r="H26" s="14">
        <f t="shared" si="2"/>
        <v>3731</v>
      </c>
      <c r="I26" s="14">
        <f t="shared" si="2"/>
        <v>1899</v>
      </c>
      <c r="J26" s="14">
        <f t="shared" si="2"/>
        <v>2419</v>
      </c>
      <c r="K26" s="14">
        <f t="shared" si="2"/>
        <v>671</v>
      </c>
      <c r="L26" s="14">
        <f t="shared" si="2"/>
        <v>503.33333333333303</v>
      </c>
    </row>
    <row r="27" spans="1:12" x14ac:dyDescent="0.25">
      <c r="A27" s="6">
        <v>2016</v>
      </c>
      <c r="B27" s="14">
        <f t="shared" si="2"/>
        <v>1545</v>
      </c>
      <c r="C27" s="14">
        <f t="shared" si="2"/>
        <v>725</v>
      </c>
      <c r="D27" s="14">
        <f t="shared" si="2"/>
        <v>2275.0666666666666</v>
      </c>
      <c r="E27" s="14">
        <f t="shared" si="2"/>
        <v>2651</v>
      </c>
      <c r="F27" s="14">
        <f t="shared" si="2"/>
        <v>1104.6666666666679</v>
      </c>
      <c r="G27" s="14">
        <f t="shared" si="2"/>
        <v>5655.8666666666977</v>
      </c>
      <c r="H27" s="14">
        <f t="shared" si="2"/>
        <v>3731</v>
      </c>
      <c r="I27" s="14">
        <f t="shared" si="2"/>
        <v>1899</v>
      </c>
      <c r="J27" s="14">
        <f t="shared" si="2"/>
        <v>2419</v>
      </c>
      <c r="K27" s="14">
        <f t="shared" si="2"/>
        <v>671</v>
      </c>
      <c r="L27" s="14">
        <f t="shared" si="2"/>
        <v>504.4666666666667</v>
      </c>
    </row>
    <row r="28" spans="1:12" x14ac:dyDescent="0.25">
      <c r="A28" s="6">
        <v>2017</v>
      </c>
      <c r="B28" s="14">
        <f t="shared" si="2"/>
        <v>1545</v>
      </c>
      <c r="C28" s="14">
        <f t="shared" si="2"/>
        <v>725</v>
      </c>
      <c r="D28" s="14">
        <f t="shared" si="2"/>
        <v>2272.8000000000002</v>
      </c>
      <c r="E28" s="14">
        <f t="shared" si="2"/>
        <v>2651</v>
      </c>
      <c r="F28" s="14">
        <f t="shared" si="2"/>
        <v>1099</v>
      </c>
      <c r="G28" s="14">
        <f t="shared" si="2"/>
        <v>5306.4000000000233</v>
      </c>
      <c r="H28" s="14">
        <f t="shared" si="2"/>
        <v>3731</v>
      </c>
      <c r="I28" s="14">
        <f t="shared" si="2"/>
        <v>1899</v>
      </c>
      <c r="J28" s="14">
        <f t="shared" si="2"/>
        <v>2419</v>
      </c>
      <c r="K28" s="14">
        <f t="shared" si="2"/>
        <v>671</v>
      </c>
      <c r="L28" s="14">
        <f t="shared" si="2"/>
        <v>505.59999999999991</v>
      </c>
    </row>
    <row r="29" spans="1:12" x14ac:dyDescent="0.25">
      <c r="A29" s="6">
        <v>2018</v>
      </c>
      <c r="B29" s="14">
        <f t="shared" si="2"/>
        <v>1545</v>
      </c>
      <c r="C29" s="14">
        <f t="shared" si="2"/>
        <v>725</v>
      </c>
      <c r="D29" s="14">
        <f t="shared" si="2"/>
        <v>2270.5333333333338</v>
      </c>
      <c r="E29" s="14">
        <f t="shared" si="2"/>
        <v>2651</v>
      </c>
      <c r="F29" s="14">
        <f t="shared" si="2"/>
        <v>1093.3333333333339</v>
      </c>
      <c r="G29" s="14">
        <f t="shared" si="2"/>
        <v>4956.9333333333489</v>
      </c>
      <c r="H29" s="14">
        <f t="shared" si="2"/>
        <v>3731</v>
      </c>
      <c r="I29" s="14">
        <f t="shared" si="2"/>
        <v>1899</v>
      </c>
      <c r="J29" s="14">
        <f t="shared" si="2"/>
        <v>2419</v>
      </c>
      <c r="K29" s="14">
        <f t="shared" si="2"/>
        <v>671</v>
      </c>
      <c r="L29" s="14">
        <f t="shared" si="2"/>
        <v>506.73333333333312</v>
      </c>
    </row>
    <row r="30" spans="1:12" x14ac:dyDescent="0.25">
      <c r="A30" s="6">
        <v>2019</v>
      </c>
      <c r="B30" s="14">
        <f t="shared" si="2"/>
        <v>1545</v>
      </c>
      <c r="C30" s="14">
        <f t="shared" si="2"/>
        <v>725</v>
      </c>
      <c r="D30" s="14">
        <f t="shared" si="2"/>
        <v>2268.2666666666673</v>
      </c>
      <c r="E30" s="14">
        <f t="shared" si="2"/>
        <v>2651</v>
      </c>
      <c r="F30" s="14">
        <f t="shared" si="2"/>
        <v>1087.6666666666679</v>
      </c>
      <c r="G30" s="14">
        <f t="shared" si="2"/>
        <v>4607.4666666666744</v>
      </c>
      <c r="H30" s="14">
        <f t="shared" si="2"/>
        <v>3731</v>
      </c>
      <c r="I30" s="14">
        <f t="shared" si="2"/>
        <v>1899</v>
      </c>
      <c r="J30" s="14">
        <f t="shared" si="2"/>
        <v>2419</v>
      </c>
      <c r="K30" s="14">
        <f t="shared" si="2"/>
        <v>671</v>
      </c>
      <c r="L30" s="14">
        <f t="shared" si="2"/>
        <v>507.86666666666633</v>
      </c>
    </row>
    <row r="31" spans="1:12" ht="15.75" thickBot="1" x14ac:dyDescent="0.3">
      <c r="A31" s="13">
        <v>2020</v>
      </c>
      <c r="B31" s="15">
        <f t="shared" si="2"/>
        <v>1545</v>
      </c>
      <c r="C31" s="15">
        <f t="shared" si="2"/>
        <v>725</v>
      </c>
      <c r="D31" s="15">
        <f t="shared" si="2"/>
        <v>2266</v>
      </c>
      <c r="E31" s="15">
        <f t="shared" si="2"/>
        <v>2651</v>
      </c>
      <c r="F31" s="15">
        <f t="shared" si="2"/>
        <v>1082</v>
      </c>
      <c r="G31" s="15">
        <f t="shared" si="2"/>
        <v>4258</v>
      </c>
      <c r="H31" s="15">
        <f t="shared" si="2"/>
        <v>3731</v>
      </c>
      <c r="I31" s="15">
        <f t="shared" si="2"/>
        <v>1899</v>
      </c>
      <c r="J31" s="15">
        <f t="shared" si="2"/>
        <v>2419</v>
      </c>
      <c r="K31" s="15">
        <f t="shared" si="2"/>
        <v>671</v>
      </c>
      <c r="L31" s="15">
        <f t="shared" si="2"/>
        <v>509</v>
      </c>
    </row>
    <row r="32" spans="1:12" ht="15.75" thickTop="1" x14ac:dyDescent="0.25">
      <c r="A32" s="6">
        <v>2021</v>
      </c>
      <c r="B32" s="14">
        <f t="shared" ref="B32:L46" si="3">TREND(B$10:B$11,$A$10:$A$11,$A32)</f>
        <v>1539</v>
      </c>
      <c r="C32" s="14">
        <f t="shared" si="3"/>
        <v>718.79999999999927</v>
      </c>
      <c r="D32" s="14">
        <f t="shared" si="3"/>
        <v>2263.7333333333336</v>
      </c>
      <c r="E32" s="14">
        <f t="shared" si="3"/>
        <v>2651</v>
      </c>
      <c r="F32" s="14">
        <f t="shared" si="3"/>
        <v>1076.7999999999993</v>
      </c>
      <c r="G32" s="14">
        <f t="shared" si="3"/>
        <v>4166.0666666666802</v>
      </c>
      <c r="H32" s="14">
        <f t="shared" si="3"/>
        <v>3696.2000000000116</v>
      </c>
      <c r="I32" s="14">
        <f t="shared" si="3"/>
        <v>1891.6666666666661</v>
      </c>
      <c r="J32" s="14">
        <f t="shared" si="3"/>
        <v>2405.7333333333336</v>
      </c>
      <c r="K32" s="14">
        <f t="shared" si="3"/>
        <v>671</v>
      </c>
      <c r="L32" s="14">
        <f t="shared" si="3"/>
        <v>507</v>
      </c>
    </row>
    <row r="33" spans="1:12" x14ac:dyDescent="0.25">
      <c r="A33" s="6">
        <v>2022</v>
      </c>
      <c r="B33" s="14">
        <f t="shared" si="3"/>
        <v>1533</v>
      </c>
      <c r="C33" s="14">
        <f t="shared" si="3"/>
        <v>712.60000000000036</v>
      </c>
      <c r="D33" s="14">
        <f t="shared" si="3"/>
        <v>2261.4666666666672</v>
      </c>
      <c r="E33" s="14">
        <f t="shared" si="3"/>
        <v>2651</v>
      </c>
      <c r="F33" s="14">
        <f t="shared" si="3"/>
        <v>1071.6000000000004</v>
      </c>
      <c r="G33" s="14">
        <f t="shared" si="3"/>
        <v>4074.1333333333314</v>
      </c>
      <c r="H33" s="14">
        <f t="shared" si="3"/>
        <v>3661.4000000000087</v>
      </c>
      <c r="I33" s="14">
        <f t="shared" si="3"/>
        <v>1884.3333333333321</v>
      </c>
      <c r="J33" s="14">
        <f t="shared" si="3"/>
        <v>2392.4666666666672</v>
      </c>
      <c r="K33" s="14">
        <f t="shared" si="3"/>
        <v>671</v>
      </c>
      <c r="L33" s="14">
        <f t="shared" si="3"/>
        <v>505</v>
      </c>
    </row>
    <row r="34" spans="1:12" x14ac:dyDescent="0.25">
      <c r="A34" s="6">
        <v>2023</v>
      </c>
      <c r="B34" s="14">
        <f t="shared" si="3"/>
        <v>1527</v>
      </c>
      <c r="C34" s="14">
        <f t="shared" si="3"/>
        <v>706.39999999999964</v>
      </c>
      <c r="D34" s="14">
        <f t="shared" si="3"/>
        <v>2259.2000000000007</v>
      </c>
      <c r="E34" s="14">
        <f t="shared" si="3"/>
        <v>2651</v>
      </c>
      <c r="F34" s="14">
        <f t="shared" si="3"/>
        <v>1066.3999999999996</v>
      </c>
      <c r="G34" s="14">
        <f t="shared" si="3"/>
        <v>3982.2000000000116</v>
      </c>
      <c r="H34" s="14">
        <f t="shared" si="3"/>
        <v>3626.6000000000058</v>
      </c>
      <c r="I34" s="14">
        <f t="shared" si="3"/>
        <v>1877</v>
      </c>
      <c r="J34" s="14">
        <f t="shared" si="3"/>
        <v>2379.2000000000007</v>
      </c>
      <c r="K34" s="14">
        <f t="shared" si="3"/>
        <v>671</v>
      </c>
      <c r="L34" s="14">
        <f t="shared" si="3"/>
        <v>503</v>
      </c>
    </row>
    <row r="35" spans="1:12" x14ac:dyDescent="0.25">
      <c r="A35" s="6">
        <v>2024</v>
      </c>
      <c r="B35" s="14">
        <f t="shared" si="3"/>
        <v>1521</v>
      </c>
      <c r="C35" s="14">
        <f t="shared" si="3"/>
        <v>700.19999999999891</v>
      </c>
      <c r="D35" s="14">
        <f t="shared" si="3"/>
        <v>2256.9333333333334</v>
      </c>
      <c r="E35" s="14">
        <f t="shared" si="3"/>
        <v>2651</v>
      </c>
      <c r="F35" s="14">
        <f t="shared" si="3"/>
        <v>1061.1999999999989</v>
      </c>
      <c r="G35" s="14">
        <f t="shared" si="3"/>
        <v>3890.2666666666628</v>
      </c>
      <c r="H35" s="14">
        <f t="shared" si="3"/>
        <v>3591.8000000000029</v>
      </c>
      <c r="I35" s="14">
        <f t="shared" si="3"/>
        <v>1869.6666666666661</v>
      </c>
      <c r="J35" s="14">
        <f t="shared" si="3"/>
        <v>2365.9333333333343</v>
      </c>
      <c r="K35" s="14">
        <f t="shared" si="3"/>
        <v>671</v>
      </c>
      <c r="L35" s="14">
        <f t="shared" si="3"/>
        <v>501</v>
      </c>
    </row>
    <row r="36" spans="1:12" x14ac:dyDescent="0.25">
      <c r="A36" s="6">
        <v>2025</v>
      </c>
      <c r="B36" s="14">
        <f t="shared" si="3"/>
        <v>1515</v>
      </c>
      <c r="C36" s="14">
        <f t="shared" si="3"/>
        <v>694</v>
      </c>
      <c r="D36" s="14">
        <f t="shared" si="3"/>
        <v>2254.666666666667</v>
      </c>
      <c r="E36" s="14">
        <f t="shared" si="3"/>
        <v>2651</v>
      </c>
      <c r="F36" s="14">
        <f t="shared" si="3"/>
        <v>1056</v>
      </c>
      <c r="G36" s="14">
        <f t="shared" si="3"/>
        <v>3798.333333333343</v>
      </c>
      <c r="H36" s="14">
        <f t="shared" si="3"/>
        <v>3557</v>
      </c>
      <c r="I36" s="14">
        <f t="shared" si="3"/>
        <v>1862.3333333333321</v>
      </c>
      <c r="J36" s="14">
        <f t="shared" si="3"/>
        <v>2352.6666666666679</v>
      </c>
      <c r="K36" s="14">
        <f t="shared" si="3"/>
        <v>671</v>
      </c>
      <c r="L36" s="14">
        <f t="shared" si="3"/>
        <v>499</v>
      </c>
    </row>
    <row r="37" spans="1:12" x14ac:dyDescent="0.25">
      <c r="A37" s="6">
        <v>2026</v>
      </c>
      <c r="B37" s="14">
        <f t="shared" si="3"/>
        <v>1509</v>
      </c>
      <c r="C37" s="14">
        <f t="shared" si="3"/>
        <v>687.79999999999927</v>
      </c>
      <c r="D37" s="14">
        <f t="shared" si="3"/>
        <v>2252.4000000000005</v>
      </c>
      <c r="E37" s="14">
        <f t="shared" si="3"/>
        <v>2651</v>
      </c>
      <c r="F37" s="14">
        <f t="shared" si="3"/>
        <v>1050.7999999999993</v>
      </c>
      <c r="G37" s="14">
        <f t="shared" si="3"/>
        <v>3706.3999999999942</v>
      </c>
      <c r="H37" s="14">
        <f t="shared" si="3"/>
        <v>3522.2000000000116</v>
      </c>
      <c r="I37" s="14">
        <f t="shared" si="3"/>
        <v>1855</v>
      </c>
      <c r="J37" s="14">
        <f t="shared" si="3"/>
        <v>2339.3999999999978</v>
      </c>
      <c r="K37" s="14">
        <f t="shared" si="3"/>
        <v>671</v>
      </c>
      <c r="L37" s="14">
        <f t="shared" si="3"/>
        <v>497</v>
      </c>
    </row>
    <row r="38" spans="1:12" x14ac:dyDescent="0.25">
      <c r="A38" s="6">
        <v>2027</v>
      </c>
      <c r="B38" s="14">
        <f t="shared" si="3"/>
        <v>1503</v>
      </c>
      <c r="C38" s="14">
        <f t="shared" si="3"/>
        <v>681.60000000000036</v>
      </c>
      <c r="D38" s="14">
        <f t="shared" si="3"/>
        <v>2250.1333333333341</v>
      </c>
      <c r="E38" s="14">
        <f t="shared" si="3"/>
        <v>2651</v>
      </c>
      <c r="F38" s="14">
        <f t="shared" si="3"/>
        <v>1045.6000000000004</v>
      </c>
      <c r="G38" s="14">
        <f t="shared" si="3"/>
        <v>3614.4666666666744</v>
      </c>
      <c r="H38" s="14">
        <f t="shared" si="3"/>
        <v>3487.4000000000087</v>
      </c>
      <c r="I38" s="14">
        <f t="shared" si="3"/>
        <v>1847.6666666666661</v>
      </c>
      <c r="J38" s="14">
        <f t="shared" si="3"/>
        <v>2326.1333333333314</v>
      </c>
      <c r="K38" s="14">
        <f t="shared" si="3"/>
        <v>671</v>
      </c>
      <c r="L38" s="14">
        <f t="shared" si="3"/>
        <v>495</v>
      </c>
    </row>
    <row r="39" spans="1:12" x14ac:dyDescent="0.25">
      <c r="A39" s="6">
        <v>2028</v>
      </c>
      <c r="B39" s="14">
        <f t="shared" si="3"/>
        <v>1497</v>
      </c>
      <c r="C39" s="14">
        <f t="shared" si="3"/>
        <v>675.39999999999964</v>
      </c>
      <c r="D39" s="14">
        <f t="shared" si="3"/>
        <v>2247.8666666666668</v>
      </c>
      <c r="E39" s="14">
        <f t="shared" si="3"/>
        <v>2651</v>
      </c>
      <c r="F39" s="14">
        <f t="shared" si="3"/>
        <v>1040.3999999999996</v>
      </c>
      <c r="G39" s="14">
        <f t="shared" si="3"/>
        <v>3522.5333333333256</v>
      </c>
      <c r="H39" s="14">
        <f t="shared" si="3"/>
        <v>3452.6000000000058</v>
      </c>
      <c r="I39" s="14">
        <f t="shared" si="3"/>
        <v>1840.3333333333321</v>
      </c>
      <c r="J39" s="14">
        <f t="shared" si="3"/>
        <v>2312.866666666665</v>
      </c>
      <c r="K39" s="14">
        <f t="shared" si="3"/>
        <v>671</v>
      </c>
      <c r="L39" s="14">
        <f t="shared" si="3"/>
        <v>493</v>
      </c>
    </row>
    <row r="40" spans="1:12" x14ac:dyDescent="0.25">
      <c r="A40" s="6">
        <v>2029</v>
      </c>
      <c r="B40" s="14">
        <f t="shared" si="3"/>
        <v>1491</v>
      </c>
      <c r="C40" s="14">
        <f t="shared" si="3"/>
        <v>669.19999999999891</v>
      </c>
      <c r="D40" s="14">
        <f t="shared" si="3"/>
        <v>2245.6000000000004</v>
      </c>
      <c r="E40" s="14">
        <f t="shared" si="3"/>
        <v>2651</v>
      </c>
      <c r="F40" s="14">
        <f t="shared" si="3"/>
        <v>1035.1999999999989</v>
      </c>
      <c r="G40" s="14">
        <f t="shared" si="3"/>
        <v>3430.6000000000058</v>
      </c>
      <c r="H40" s="14">
        <f t="shared" si="3"/>
        <v>3417.8000000000029</v>
      </c>
      <c r="I40" s="14">
        <f t="shared" si="3"/>
        <v>1833</v>
      </c>
      <c r="J40" s="14">
        <f t="shared" si="3"/>
        <v>2299.5999999999985</v>
      </c>
      <c r="K40" s="14">
        <f t="shared" si="3"/>
        <v>671</v>
      </c>
      <c r="L40" s="14">
        <f t="shared" si="3"/>
        <v>491</v>
      </c>
    </row>
    <row r="41" spans="1:12" x14ac:dyDescent="0.25">
      <c r="A41" s="6">
        <v>2030</v>
      </c>
      <c r="B41" s="14">
        <f t="shared" si="3"/>
        <v>1485</v>
      </c>
      <c r="C41" s="14">
        <f t="shared" si="3"/>
        <v>663</v>
      </c>
      <c r="D41" s="14">
        <f t="shared" si="3"/>
        <v>2243.3333333333339</v>
      </c>
      <c r="E41" s="14">
        <f t="shared" si="3"/>
        <v>2651</v>
      </c>
      <c r="F41" s="14">
        <f t="shared" si="3"/>
        <v>1030</v>
      </c>
      <c r="G41" s="14">
        <f t="shared" si="3"/>
        <v>3338.666666666657</v>
      </c>
      <c r="H41" s="14">
        <f t="shared" si="3"/>
        <v>3383</v>
      </c>
      <c r="I41" s="14">
        <f t="shared" si="3"/>
        <v>1825.6666666666661</v>
      </c>
      <c r="J41" s="14">
        <f t="shared" si="3"/>
        <v>2286.3333333333321</v>
      </c>
      <c r="K41" s="14">
        <f t="shared" si="3"/>
        <v>671</v>
      </c>
      <c r="L41" s="14">
        <f t="shared" si="3"/>
        <v>489</v>
      </c>
    </row>
    <row r="42" spans="1:12" x14ac:dyDescent="0.25">
      <c r="A42" s="6">
        <v>2031</v>
      </c>
      <c r="B42" s="14">
        <f t="shared" si="3"/>
        <v>1479</v>
      </c>
      <c r="C42" s="14">
        <f t="shared" si="3"/>
        <v>656.79999999999927</v>
      </c>
      <c r="D42" s="14">
        <f t="shared" si="3"/>
        <v>2241.0666666666675</v>
      </c>
      <c r="E42" s="14">
        <f t="shared" si="3"/>
        <v>2651</v>
      </c>
      <c r="F42" s="14">
        <f t="shared" si="3"/>
        <v>1024.7999999999993</v>
      </c>
      <c r="G42" s="14">
        <f t="shared" si="3"/>
        <v>3246.7333333333372</v>
      </c>
      <c r="H42" s="14">
        <f t="shared" si="3"/>
        <v>3348.2000000000116</v>
      </c>
      <c r="I42" s="14">
        <f t="shared" si="3"/>
        <v>1818.3333333333321</v>
      </c>
      <c r="J42" s="14">
        <f t="shared" si="3"/>
        <v>2273.0666666666657</v>
      </c>
      <c r="K42" s="14">
        <f t="shared" si="3"/>
        <v>671</v>
      </c>
      <c r="L42" s="14">
        <f t="shared" si="3"/>
        <v>487</v>
      </c>
    </row>
    <row r="43" spans="1:12" x14ac:dyDescent="0.25">
      <c r="A43" s="6">
        <v>2032</v>
      </c>
      <c r="B43" s="14">
        <f t="shared" si="3"/>
        <v>1473</v>
      </c>
      <c r="C43" s="14">
        <f t="shared" si="3"/>
        <v>650.60000000000036</v>
      </c>
      <c r="D43" s="14">
        <f t="shared" si="3"/>
        <v>2238.8000000000002</v>
      </c>
      <c r="E43" s="14">
        <f t="shared" si="3"/>
        <v>2651</v>
      </c>
      <c r="F43" s="14">
        <f t="shared" si="3"/>
        <v>1019.6000000000004</v>
      </c>
      <c r="G43" s="14">
        <f t="shared" si="3"/>
        <v>3154.7999999999884</v>
      </c>
      <c r="H43" s="14">
        <f t="shared" si="3"/>
        <v>3313.4000000000087</v>
      </c>
      <c r="I43" s="14">
        <f t="shared" si="3"/>
        <v>1811</v>
      </c>
      <c r="J43" s="14">
        <f t="shared" si="3"/>
        <v>2259.7999999999993</v>
      </c>
      <c r="K43" s="14">
        <f t="shared" si="3"/>
        <v>671</v>
      </c>
      <c r="L43" s="14">
        <f t="shared" si="3"/>
        <v>485</v>
      </c>
    </row>
    <row r="44" spans="1:12" x14ac:dyDescent="0.25">
      <c r="A44" s="6">
        <v>2033</v>
      </c>
      <c r="B44" s="14">
        <f t="shared" si="3"/>
        <v>1467</v>
      </c>
      <c r="C44" s="14">
        <f t="shared" si="3"/>
        <v>644.39999999999964</v>
      </c>
      <c r="D44" s="14">
        <f t="shared" si="3"/>
        <v>2236.5333333333338</v>
      </c>
      <c r="E44" s="14">
        <f t="shared" si="3"/>
        <v>2651</v>
      </c>
      <c r="F44" s="14">
        <f t="shared" si="3"/>
        <v>1014.3999999999996</v>
      </c>
      <c r="G44" s="14">
        <f t="shared" si="3"/>
        <v>3062.8666666666686</v>
      </c>
      <c r="H44" s="14">
        <f t="shared" si="3"/>
        <v>3278.6000000000058</v>
      </c>
      <c r="I44" s="14">
        <f t="shared" si="3"/>
        <v>1803.6666666666661</v>
      </c>
      <c r="J44" s="14">
        <f t="shared" si="3"/>
        <v>2246.5333333333328</v>
      </c>
      <c r="K44" s="14">
        <f t="shared" si="3"/>
        <v>671</v>
      </c>
      <c r="L44" s="14">
        <f t="shared" si="3"/>
        <v>483</v>
      </c>
    </row>
    <row r="45" spans="1:12" x14ac:dyDescent="0.25">
      <c r="A45" s="6">
        <v>2034</v>
      </c>
      <c r="B45" s="14">
        <f t="shared" si="3"/>
        <v>1461</v>
      </c>
      <c r="C45" s="14">
        <f t="shared" si="3"/>
        <v>638.19999999999891</v>
      </c>
      <c r="D45" s="14">
        <f t="shared" si="3"/>
        <v>2234.2666666666673</v>
      </c>
      <c r="E45" s="14">
        <f t="shared" si="3"/>
        <v>2651</v>
      </c>
      <c r="F45" s="14">
        <f t="shared" si="3"/>
        <v>1009.1999999999989</v>
      </c>
      <c r="G45" s="14">
        <f t="shared" si="3"/>
        <v>2970.9333333333489</v>
      </c>
      <c r="H45" s="14">
        <f t="shared" si="3"/>
        <v>3243.8000000000029</v>
      </c>
      <c r="I45" s="14">
        <f t="shared" si="3"/>
        <v>1796.3333333333321</v>
      </c>
      <c r="J45" s="14">
        <f t="shared" si="3"/>
        <v>2233.2666666666664</v>
      </c>
      <c r="K45" s="14">
        <f t="shared" si="3"/>
        <v>671</v>
      </c>
      <c r="L45" s="14">
        <f t="shared" si="3"/>
        <v>481</v>
      </c>
    </row>
    <row r="46" spans="1:12" ht="15.75" thickBot="1" x14ac:dyDescent="0.3">
      <c r="A46" s="12">
        <v>2035</v>
      </c>
      <c r="B46" s="16">
        <f t="shared" si="3"/>
        <v>1455</v>
      </c>
      <c r="C46" s="16">
        <f t="shared" si="3"/>
        <v>632</v>
      </c>
      <c r="D46" s="16">
        <f t="shared" si="3"/>
        <v>2232</v>
      </c>
      <c r="E46" s="16">
        <f t="shared" si="3"/>
        <v>2651</v>
      </c>
      <c r="F46" s="16">
        <f t="shared" si="3"/>
        <v>1004</v>
      </c>
      <c r="G46" s="16">
        <f t="shared" si="3"/>
        <v>2879</v>
      </c>
      <c r="H46" s="16">
        <f t="shared" si="3"/>
        <v>3209</v>
      </c>
      <c r="I46" s="16">
        <f t="shared" si="3"/>
        <v>1789</v>
      </c>
      <c r="J46" s="16">
        <f t="shared" si="3"/>
        <v>2220</v>
      </c>
      <c r="K46" s="16">
        <f t="shared" si="3"/>
        <v>671</v>
      </c>
      <c r="L46" s="16">
        <f t="shared" si="3"/>
        <v>479</v>
      </c>
    </row>
    <row r="47" spans="1:12" ht="15.75" thickTop="1" x14ac:dyDescent="0.25">
      <c r="A47" s="6">
        <v>2036</v>
      </c>
      <c r="B47" s="17">
        <f>TREND(B$11:B$12,$A$11:$A$12,$A47)</f>
        <v>1449.3333333333339</v>
      </c>
      <c r="C47" s="17">
        <f t="shared" ref="C47:L61" si="4">TREND(C$11:C$12,$A$11:$A$12,$A47)</f>
        <v>626.59999999999854</v>
      </c>
      <c r="D47" s="17">
        <f t="shared" si="4"/>
        <v>2229.7999999999993</v>
      </c>
      <c r="E47" s="17">
        <f t="shared" si="4"/>
        <v>2651</v>
      </c>
      <c r="F47" s="17">
        <f t="shared" si="4"/>
        <v>999.13333333333321</v>
      </c>
      <c r="G47" s="17">
        <f t="shared" si="4"/>
        <v>2836.7999999999884</v>
      </c>
      <c r="H47" s="17">
        <f t="shared" si="4"/>
        <v>3193.4666666666672</v>
      </c>
      <c r="I47" s="17">
        <f t="shared" si="4"/>
        <v>1782</v>
      </c>
      <c r="J47" s="17">
        <f t="shared" si="4"/>
        <v>2210.8000000000029</v>
      </c>
      <c r="K47" s="17">
        <f t="shared" si="4"/>
        <v>671</v>
      </c>
      <c r="L47" s="17">
        <f t="shared" si="4"/>
        <v>477.13333333333276</v>
      </c>
    </row>
    <row r="48" spans="1:12" x14ac:dyDescent="0.25">
      <c r="A48" s="6">
        <v>2037</v>
      </c>
      <c r="B48" s="17">
        <f t="shared" ref="B48:B61" si="5">TREND(B$11:B$12,$A$11:$A$12,$A48)</f>
        <v>1443.6666666666679</v>
      </c>
      <c r="C48" s="17">
        <f t="shared" si="4"/>
        <v>621.19999999999891</v>
      </c>
      <c r="D48" s="17">
        <f t="shared" si="4"/>
        <v>2227.5999999999995</v>
      </c>
      <c r="E48" s="17">
        <f t="shared" si="4"/>
        <v>2651</v>
      </c>
      <c r="F48" s="17">
        <f t="shared" si="4"/>
        <v>994.26666666666642</v>
      </c>
      <c r="G48" s="17">
        <f t="shared" si="4"/>
        <v>2794.5999999999913</v>
      </c>
      <c r="H48" s="17">
        <f t="shared" si="4"/>
        <v>3177.9333333333307</v>
      </c>
      <c r="I48" s="17">
        <f t="shared" si="4"/>
        <v>1775</v>
      </c>
      <c r="J48" s="17">
        <f t="shared" si="4"/>
        <v>2201.6000000000022</v>
      </c>
      <c r="K48" s="17">
        <f t="shared" si="4"/>
        <v>671</v>
      </c>
      <c r="L48" s="17">
        <f t="shared" si="4"/>
        <v>475.26666666666597</v>
      </c>
    </row>
    <row r="49" spans="1:12" x14ac:dyDescent="0.25">
      <c r="A49" s="6">
        <v>2038</v>
      </c>
      <c r="B49" s="17">
        <f t="shared" si="5"/>
        <v>1438</v>
      </c>
      <c r="C49" s="17">
        <f t="shared" si="4"/>
        <v>615.79999999999927</v>
      </c>
      <c r="D49" s="17">
        <f t="shared" si="4"/>
        <v>2225.3999999999996</v>
      </c>
      <c r="E49" s="17">
        <f t="shared" si="4"/>
        <v>2651</v>
      </c>
      <c r="F49" s="17">
        <f t="shared" si="4"/>
        <v>989.39999999999964</v>
      </c>
      <c r="G49" s="17">
        <f t="shared" si="4"/>
        <v>2752.3999999999942</v>
      </c>
      <c r="H49" s="17">
        <f t="shared" si="4"/>
        <v>3162.3999999999978</v>
      </c>
      <c r="I49" s="17">
        <f t="shared" si="4"/>
        <v>1768</v>
      </c>
      <c r="J49" s="17">
        <f t="shared" si="4"/>
        <v>2192.4000000000015</v>
      </c>
      <c r="K49" s="17">
        <f t="shared" si="4"/>
        <v>671</v>
      </c>
      <c r="L49" s="17">
        <f t="shared" si="4"/>
        <v>473.39999999999918</v>
      </c>
    </row>
    <row r="50" spans="1:12" x14ac:dyDescent="0.25">
      <c r="A50" s="6">
        <v>2039</v>
      </c>
      <c r="B50" s="14">
        <f t="shared" si="5"/>
        <v>1432.3333333333339</v>
      </c>
      <c r="C50" s="14">
        <f t="shared" si="4"/>
        <v>610.39999999999964</v>
      </c>
      <c r="D50" s="14">
        <f t="shared" si="4"/>
        <v>2223.1999999999998</v>
      </c>
      <c r="E50" s="14">
        <f t="shared" si="4"/>
        <v>2651</v>
      </c>
      <c r="F50" s="14">
        <f t="shared" si="4"/>
        <v>984.53333333333285</v>
      </c>
      <c r="G50" s="14">
        <f t="shared" si="4"/>
        <v>2710.1999999999971</v>
      </c>
      <c r="H50" s="14">
        <f t="shared" si="4"/>
        <v>3146.866666666665</v>
      </c>
      <c r="I50" s="14">
        <f t="shared" si="4"/>
        <v>1761</v>
      </c>
      <c r="J50" s="14">
        <f t="shared" si="4"/>
        <v>2183.2000000000007</v>
      </c>
      <c r="K50" s="14">
        <f t="shared" si="4"/>
        <v>671</v>
      </c>
      <c r="L50" s="14">
        <f t="shared" si="4"/>
        <v>471.53333333333285</v>
      </c>
    </row>
    <row r="51" spans="1:12" x14ac:dyDescent="0.25">
      <c r="A51" s="6">
        <v>2040</v>
      </c>
      <c r="B51" s="14">
        <f t="shared" si="5"/>
        <v>1426.6666666666679</v>
      </c>
      <c r="C51" s="14">
        <f t="shared" si="4"/>
        <v>605</v>
      </c>
      <c r="D51" s="14">
        <f t="shared" si="4"/>
        <v>2221</v>
      </c>
      <c r="E51" s="14">
        <f t="shared" si="4"/>
        <v>2651</v>
      </c>
      <c r="F51" s="14">
        <f t="shared" si="4"/>
        <v>979.66666666666606</v>
      </c>
      <c r="G51" s="14">
        <f t="shared" si="4"/>
        <v>2668</v>
      </c>
      <c r="H51" s="14">
        <f t="shared" si="4"/>
        <v>3131.3333333333321</v>
      </c>
      <c r="I51" s="14">
        <f t="shared" si="4"/>
        <v>1754</v>
      </c>
      <c r="J51" s="14">
        <f t="shared" si="4"/>
        <v>2174</v>
      </c>
      <c r="K51" s="14">
        <f t="shared" si="4"/>
        <v>671</v>
      </c>
      <c r="L51" s="14">
        <f t="shared" si="4"/>
        <v>469.66666666666606</v>
      </c>
    </row>
    <row r="52" spans="1:12" x14ac:dyDescent="0.25">
      <c r="A52" s="6">
        <v>2041</v>
      </c>
      <c r="B52" s="14">
        <f t="shared" si="5"/>
        <v>1421</v>
      </c>
      <c r="C52" s="14">
        <f t="shared" si="4"/>
        <v>599.59999999999854</v>
      </c>
      <c r="D52" s="14">
        <f t="shared" si="4"/>
        <v>2218.7999999999993</v>
      </c>
      <c r="E52" s="14">
        <f t="shared" si="4"/>
        <v>2651</v>
      </c>
      <c r="F52" s="14">
        <f t="shared" si="4"/>
        <v>974.80000000000109</v>
      </c>
      <c r="G52" s="14">
        <f t="shared" si="4"/>
        <v>2625.7999999999884</v>
      </c>
      <c r="H52" s="14">
        <f t="shared" si="4"/>
        <v>3115.7999999999993</v>
      </c>
      <c r="I52" s="14">
        <f t="shared" si="4"/>
        <v>1747</v>
      </c>
      <c r="J52" s="14">
        <f t="shared" si="4"/>
        <v>2164.8000000000029</v>
      </c>
      <c r="K52" s="14">
        <f t="shared" si="4"/>
        <v>671</v>
      </c>
      <c r="L52" s="14">
        <f t="shared" si="4"/>
        <v>467.79999999999927</v>
      </c>
    </row>
    <row r="53" spans="1:12" x14ac:dyDescent="0.25">
      <c r="A53" s="6">
        <v>2042</v>
      </c>
      <c r="B53" s="14">
        <f t="shared" si="5"/>
        <v>1415.3333333333339</v>
      </c>
      <c r="C53" s="14">
        <f t="shared" si="4"/>
        <v>594.19999999999891</v>
      </c>
      <c r="D53" s="14">
        <f t="shared" si="4"/>
        <v>2216.5999999999995</v>
      </c>
      <c r="E53" s="14">
        <f t="shared" si="4"/>
        <v>2651</v>
      </c>
      <c r="F53" s="14">
        <f t="shared" si="4"/>
        <v>969.9333333333343</v>
      </c>
      <c r="G53" s="14">
        <f t="shared" si="4"/>
        <v>2583.5999999999913</v>
      </c>
      <c r="H53" s="14">
        <f t="shared" si="4"/>
        <v>3100.2666666666664</v>
      </c>
      <c r="I53" s="14">
        <f t="shared" si="4"/>
        <v>1740</v>
      </c>
      <c r="J53" s="14">
        <f t="shared" si="4"/>
        <v>2155.6000000000022</v>
      </c>
      <c r="K53" s="14">
        <f t="shared" si="4"/>
        <v>671</v>
      </c>
      <c r="L53" s="14">
        <f t="shared" si="4"/>
        <v>465.93333333333248</v>
      </c>
    </row>
    <row r="54" spans="1:12" x14ac:dyDescent="0.25">
      <c r="A54" s="6">
        <v>2043</v>
      </c>
      <c r="B54" s="14">
        <f t="shared" si="5"/>
        <v>1409.6666666666679</v>
      </c>
      <c r="C54" s="14">
        <f t="shared" si="4"/>
        <v>588.79999999999927</v>
      </c>
      <c r="D54" s="14">
        <f t="shared" si="4"/>
        <v>2214.3999999999996</v>
      </c>
      <c r="E54" s="14">
        <f t="shared" si="4"/>
        <v>2651</v>
      </c>
      <c r="F54" s="14">
        <f t="shared" si="4"/>
        <v>965.06666666666752</v>
      </c>
      <c r="G54" s="14">
        <f t="shared" si="4"/>
        <v>2541.3999999999942</v>
      </c>
      <c r="H54" s="14">
        <f t="shared" si="4"/>
        <v>3084.7333333333336</v>
      </c>
      <c r="I54" s="14">
        <f t="shared" si="4"/>
        <v>1733</v>
      </c>
      <c r="J54" s="14">
        <f t="shared" si="4"/>
        <v>2146.4000000000015</v>
      </c>
      <c r="K54" s="14">
        <f t="shared" si="4"/>
        <v>671</v>
      </c>
      <c r="L54" s="14">
        <f t="shared" si="4"/>
        <v>464.06666666666615</v>
      </c>
    </row>
    <row r="55" spans="1:12" x14ac:dyDescent="0.25">
      <c r="A55" s="6">
        <v>2044</v>
      </c>
      <c r="B55" s="14">
        <f t="shared" si="5"/>
        <v>1404</v>
      </c>
      <c r="C55" s="14">
        <f t="shared" si="4"/>
        <v>583.39999999999964</v>
      </c>
      <c r="D55" s="14">
        <f t="shared" si="4"/>
        <v>2212.1999999999998</v>
      </c>
      <c r="E55" s="14">
        <f t="shared" si="4"/>
        <v>2651</v>
      </c>
      <c r="F55" s="14">
        <f t="shared" si="4"/>
        <v>960.20000000000073</v>
      </c>
      <c r="G55" s="14">
        <f t="shared" si="4"/>
        <v>2499.1999999999971</v>
      </c>
      <c r="H55" s="14">
        <f t="shared" si="4"/>
        <v>3069.2000000000007</v>
      </c>
      <c r="I55" s="14">
        <f t="shared" si="4"/>
        <v>1726</v>
      </c>
      <c r="J55" s="14">
        <f t="shared" si="4"/>
        <v>2137.2000000000007</v>
      </c>
      <c r="K55" s="14">
        <f t="shared" si="4"/>
        <v>671</v>
      </c>
      <c r="L55" s="14">
        <f t="shared" si="4"/>
        <v>462.19999999999936</v>
      </c>
    </row>
    <row r="56" spans="1:12" x14ac:dyDescent="0.25">
      <c r="A56" s="6">
        <v>2045</v>
      </c>
      <c r="B56" s="14">
        <f t="shared" si="5"/>
        <v>1398.3333333333339</v>
      </c>
      <c r="C56" s="14">
        <f t="shared" si="4"/>
        <v>578</v>
      </c>
      <c r="D56" s="14">
        <f t="shared" si="4"/>
        <v>2210</v>
      </c>
      <c r="E56" s="14">
        <f t="shared" si="4"/>
        <v>2651</v>
      </c>
      <c r="F56" s="14">
        <f t="shared" si="4"/>
        <v>955.33333333333394</v>
      </c>
      <c r="G56" s="14">
        <f t="shared" si="4"/>
        <v>2457</v>
      </c>
      <c r="H56" s="14">
        <f t="shared" si="4"/>
        <v>3053.6666666666642</v>
      </c>
      <c r="I56" s="14">
        <f t="shared" si="4"/>
        <v>1719</v>
      </c>
      <c r="J56" s="14">
        <f t="shared" si="4"/>
        <v>2128</v>
      </c>
      <c r="K56" s="14">
        <f t="shared" si="4"/>
        <v>671</v>
      </c>
      <c r="L56" s="14">
        <f t="shared" si="4"/>
        <v>460.33333333333258</v>
      </c>
    </row>
    <row r="57" spans="1:12" x14ac:dyDescent="0.25">
      <c r="A57" s="6">
        <v>2046</v>
      </c>
      <c r="B57" s="14">
        <f t="shared" si="5"/>
        <v>1392.6666666666679</v>
      </c>
      <c r="C57" s="14">
        <f t="shared" si="4"/>
        <v>572.59999999999854</v>
      </c>
      <c r="D57" s="14">
        <f t="shared" si="4"/>
        <v>2207.7999999999993</v>
      </c>
      <c r="E57" s="14">
        <f t="shared" si="4"/>
        <v>2651</v>
      </c>
      <c r="F57" s="14">
        <f t="shared" si="4"/>
        <v>950.46666666666715</v>
      </c>
      <c r="G57" s="14">
        <f t="shared" si="4"/>
        <v>2414.7999999999884</v>
      </c>
      <c r="H57" s="14">
        <f t="shared" si="4"/>
        <v>3038.1333333333314</v>
      </c>
      <c r="I57" s="14">
        <f t="shared" si="4"/>
        <v>1712</v>
      </c>
      <c r="J57" s="14">
        <f t="shared" si="4"/>
        <v>2118.8000000000029</v>
      </c>
      <c r="K57" s="14">
        <f t="shared" si="4"/>
        <v>671</v>
      </c>
      <c r="L57" s="14">
        <f t="shared" si="4"/>
        <v>458.46666666666579</v>
      </c>
    </row>
    <row r="58" spans="1:12" x14ac:dyDescent="0.25">
      <c r="A58" s="6">
        <v>2047</v>
      </c>
      <c r="B58" s="14">
        <f t="shared" si="5"/>
        <v>1387</v>
      </c>
      <c r="C58" s="14">
        <f t="shared" si="4"/>
        <v>567.19999999999891</v>
      </c>
      <c r="D58" s="14">
        <f t="shared" si="4"/>
        <v>2205.5999999999995</v>
      </c>
      <c r="E58" s="14">
        <f t="shared" si="4"/>
        <v>2651</v>
      </c>
      <c r="F58" s="14">
        <f t="shared" si="4"/>
        <v>945.60000000000036</v>
      </c>
      <c r="G58" s="14">
        <f t="shared" si="4"/>
        <v>2372.5999999999913</v>
      </c>
      <c r="H58" s="14">
        <f t="shared" si="4"/>
        <v>3022.5999999999985</v>
      </c>
      <c r="I58" s="14">
        <f t="shared" si="4"/>
        <v>1705</v>
      </c>
      <c r="J58" s="14">
        <f t="shared" si="4"/>
        <v>2109.6000000000022</v>
      </c>
      <c r="K58" s="14">
        <f t="shared" si="4"/>
        <v>671</v>
      </c>
      <c r="L58" s="14">
        <f t="shared" si="4"/>
        <v>456.59999999999945</v>
      </c>
    </row>
    <row r="59" spans="1:12" x14ac:dyDescent="0.25">
      <c r="A59" s="6">
        <v>2048</v>
      </c>
      <c r="B59" s="14">
        <f t="shared" si="5"/>
        <v>1381.3333333333339</v>
      </c>
      <c r="C59" s="14">
        <f t="shared" si="4"/>
        <v>561.79999999999927</v>
      </c>
      <c r="D59" s="14">
        <f t="shared" si="4"/>
        <v>2203.3999999999996</v>
      </c>
      <c r="E59" s="14">
        <f t="shared" si="4"/>
        <v>2651</v>
      </c>
      <c r="F59" s="14">
        <f t="shared" si="4"/>
        <v>940.73333333333358</v>
      </c>
      <c r="G59" s="14">
        <f t="shared" si="4"/>
        <v>2330.3999999999942</v>
      </c>
      <c r="H59" s="14">
        <f t="shared" si="4"/>
        <v>3007.0666666666657</v>
      </c>
      <c r="I59" s="14">
        <f t="shared" si="4"/>
        <v>1698</v>
      </c>
      <c r="J59" s="14">
        <f t="shared" si="4"/>
        <v>2100.4000000000015</v>
      </c>
      <c r="K59" s="14">
        <f t="shared" si="4"/>
        <v>671</v>
      </c>
      <c r="L59" s="14">
        <f t="shared" si="4"/>
        <v>454.73333333333267</v>
      </c>
    </row>
    <row r="60" spans="1:12" x14ac:dyDescent="0.25">
      <c r="A60" s="6">
        <v>2049</v>
      </c>
      <c r="B60" s="14">
        <f t="shared" si="5"/>
        <v>1375.6666666666679</v>
      </c>
      <c r="C60" s="14">
        <f t="shared" si="4"/>
        <v>556.39999999999964</v>
      </c>
      <c r="D60" s="14">
        <f t="shared" si="4"/>
        <v>2201.1999999999998</v>
      </c>
      <c r="E60" s="14">
        <f t="shared" si="4"/>
        <v>2651</v>
      </c>
      <c r="F60" s="14">
        <f t="shared" si="4"/>
        <v>935.86666666666679</v>
      </c>
      <c r="G60" s="14">
        <f t="shared" si="4"/>
        <v>2288.1999999999971</v>
      </c>
      <c r="H60" s="14">
        <f t="shared" si="4"/>
        <v>2991.5333333333328</v>
      </c>
      <c r="I60" s="14">
        <f t="shared" si="4"/>
        <v>1691</v>
      </c>
      <c r="J60" s="14">
        <f t="shared" si="4"/>
        <v>2091.2000000000007</v>
      </c>
      <c r="K60" s="14">
        <f t="shared" si="4"/>
        <v>671</v>
      </c>
      <c r="L60" s="14">
        <f t="shared" si="4"/>
        <v>452.86666666666588</v>
      </c>
    </row>
    <row r="61" spans="1:12" x14ac:dyDescent="0.25">
      <c r="A61" s="6">
        <v>2050</v>
      </c>
      <c r="B61" s="14">
        <f t="shared" si="5"/>
        <v>1370</v>
      </c>
      <c r="C61" s="14">
        <f t="shared" si="4"/>
        <v>551</v>
      </c>
      <c r="D61" s="14">
        <f t="shared" si="4"/>
        <v>2199</v>
      </c>
      <c r="E61" s="14">
        <f t="shared" si="4"/>
        <v>2651</v>
      </c>
      <c r="F61" s="14">
        <f t="shared" si="4"/>
        <v>931</v>
      </c>
      <c r="G61" s="14">
        <f t="shared" si="4"/>
        <v>2246</v>
      </c>
      <c r="H61" s="14">
        <f t="shared" si="4"/>
        <v>2976</v>
      </c>
      <c r="I61" s="14">
        <f t="shared" si="4"/>
        <v>1684</v>
      </c>
      <c r="J61" s="14">
        <f t="shared" si="4"/>
        <v>2082</v>
      </c>
      <c r="K61" s="14">
        <f t="shared" si="4"/>
        <v>671</v>
      </c>
      <c r="L61" s="14">
        <f t="shared" si="4"/>
        <v>450.99999999999955</v>
      </c>
    </row>
    <row r="63" spans="1:12" x14ac:dyDescent="0.25">
      <c r="A63" s="7" t="s">
        <v>19</v>
      </c>
      <c r="B63" s="8"/>
      <c r="C63" s="8"/>
      <c r="D63" s="8"/>
      <c r="E63" s="8"/>
      <c r="F63" s="10"/>
      <c r="G63" s="8"/>
      <c r="H63" s="8"/>
      <c r="I63" s="8"/>
      <c r="J63" s="4"/>
      <c r="K63" s="4"/>
      <c r="L63" s="4"/>
    </row>
    <row r="64" spans="1:12" x14ac:dyDescent="0.25">
      <c r="A64" s="6" t="s">
        <v>8</v>
      </c>
      <c r="B64" s="6" t="s">
        <v>2</v>
      </c>
      <c r="C64" s="6" t="s">
        <v>7</v>
      </c>
      <c r="D64" s="6" t="s">
        <v>3</v>
      </c>
      <c r="E64" s="11" t="s">
        <v>5</v>
      </c>
      <c r="F64" s="6" t="s">
        <v>6</v>
      </c>
      <c r="G64" s="6" t="s">
        <v>32</v>
      </c>
      <c r="H64" s="6" t="s">
        <v>29</v>
      </c>
      <c r="I64" s="6" t="s">
        <v>4</v>
      </c>
      <c r="J64" s="6" t="s">
        <v>64</v>
      </c>
      <c r="K64" s="6" t="s">
        <v>69</v>
      </c>
      <c r="L64" s="6" t="s">
        <v>70</v>
      </c>
    </row>
    <row r="65" spans="1:12" x14ac:dyDescent="0.25">
      <c r="A65" s="6">
        <v>2005</v>
      </c>
      <c r="B65" s="22">
        <f t="shared" ref="B65:E65" si="6">B16/B$25</f>
        <v>1</v>
      </c>
      <c r="C65" s="22">
        <f t="shared" si="6"/>
        <v>1</v>
      </c>
      <c r="D65" s="22">
        <f t="shared" si="6"/>
        <v>1.0089489384102472</v>
      </c>
      <c r="E65" s="22">
        <f t="shared" si="6"/>
        <v>1</v>
      </c>
      <c r="F65" s="22">
        <f t="shared" ref="F65:F73" si="7">F16/F$25</f>
        <v>1.0456989247311828</v>
      </c>
      <c r="G65" s="22">
        <f t="shared" ref="G65:K73" si="8">G16/G$25</f>
        <v>1.4949329640586533</v>
      </c>
      <c r="H65" s="22">
        <f t="shared" si="8"/>
        <v>1</v>
      </c>
      <c r="I65" s="22">
        <f t="shared" si="8"/>
        <v>1</v>
      </c>
      <c r="J65" s="22">
        <f t="shared" si="8"/>
        <v>1</v>
      </c>
      <c r="K65" s="22">
        <f t="shared" si="8"/>
        <v>1</v>
      </c>
      <c r="L65" s="22">
        <f t="shared" ref="L65:L73" si="9">L16/L$25</f>
        <v>0.97968936678614138</v>
      </c>
    </row>
    <row r="66" spans="1:12" x14ac:dyDescent="0.25">
      <c r="A66" s="6">
        <v>2006</v>
      </c>
      <c r="B66" s="22">
        <f t="shared" ref="B66:E66" si="10">B17/B$25</f>
        <v>1</v>
      </c>
      <c r="C66" s="22">
        <f t="shared" si="10"/>
        <v>1</v>
      </c>
      <c r="D66" s="22">
        <f t="shared" si="10"/>
        <v>1.0079546119202198</v>
      </c>
      <c r="E66" s="22">
        <f t="shared" si="10"/>
        <v>1</v>
      </c>
      <c r="F66" s="22">
        <f t="shared" si="7"/>
        <v>1.0406212664277186</v>
      </c>
      <c r="G66" s="22">
        <f t="shared" si="8"/>
        <v>1.4399404124965787</v>
      </c>
      <c r="H66" s="22">
        <f t="shared" si="8"/>
        <v>1</v>
      </c>
      <c r="I66" s="22">
        <f t="shared" si="8"/>
        <v>1</v>
      </c>
      <c r="J66" s="22">
        <f t="shared" si="8"/>
        <v>1</v>
      </c>
      <c r="K66" s="22">
        <f t="shared" si="8"/>
        <v>1</v>
      </c>
      <c r="L66" s="22">
        <f t="shared" si="9"/>
        <v>0.98194610380990321</v>
      </c>
    </row>
    <row r="67" spans="1:12" x14ac:dyDescent="0.25">
      <c r="A67" s="6">
        <v>2007</v>
      </c>
      <c r="B67" s="22">
        <f t="shared" ref="B67:E67" si="11">B18/B$25</f>
        <v>1</v>
      </c>
      <c r="C67" s="22">
        <f t="shared" si="11"/>
        <v>1</v>
      </c>
      <c r="D67" s="22">
        <f t="shared" si="11"/>
        <v>1.0069602854301924</v>
      </c>
      <c r="E67" s="22">
        <f t="shared" si="11"/>
        <v>1</v>
      </c>
      <c r="F67" s="22">
        <f t="shared" si="7"/>
        <v>1.0355436081242544</v>
      </c>
      <c r="G67" s="22">
        <f t="shared" si="8"/>
        <v>1.3849478609345041</v>
      </c>
      <c r="H67" s="22">
        <f t="shared" si="8"/>
        <v>1</v>
      </c>
      <c r="I67" s="22">
        <f t="shared" si="8"/>
        <v>1</v>
      </c>
      <c r="J67" s="22">
        <f t="shared" si="8"/>
        <v>1</v>
      </c>
      <c r="K67" s="22">
        <f t="shared" si="8"/>
        <v>1</v>
      </c>
      <c r="L67" s="22">
        <f t="shared" si="9"/>
        <v>0.98420284083366505</v>
      </c>
    </row>
    <row r="68" spans="1:12" x14ac:dyDescent="0.25">
      <c r="A68" s="6">
        <v>2008</v>
      </c>
      <c r="B68" s="22">
        <f t="shared" ref="B68:E68" si="12">B19/B$25</f>
        <v>1</v>
      </c>
      <c r="C68" s="22">
        <f t="shared" si="12"/>
        <v>1</v>
      </c>
      <c r="D68" s="22">
        <f t="shared" si="12"/>
        <v>1.0059659589401651</v>
      </c>
      <c r="E68" s="22">
        <f t="shared" si="12"/>
        <v>1</v>
      </c>
      <c r="F68" s="22">
        <f t="shared" si="7"/>
        <v>1.0304659498207884</v>
      </c>
      <c r="G68" s="22">
        <f t="shared" si="8"/>
        <v>1.3299553093724295</v>
      </c>
      <c r="H68" s="22">
        <f t="shared" si="8"/>
        <v>1</v>
      </c>
      <c r="I68" s="22">
        <f t="shared" si="8"/>
        <v>1</v>
      </c>
      <c r="J68" s="22">
        <f t="shared" si="8"/>
        <v>1</v>
      </c>
      <c r="K68" s="22">
        <f t="shared" si="8"/>
        <v>1</v>
      </c>
      <c r="L68" s="22">
        <f t="shared" si="9"/>
        <v>0.98645957785742699</v>
      </c>
    </row>
    <row r="69" spans="1:12" x14ac:dyDescent="0.25">
      <c r="A69" s="6">
        <v>2009</v>
      </c>
      <c r="B69" s="22">
        <f t="shared" ref="B69:E69" si="13">B20/B$25</f>
        <v>1</v>
      </c>
      <c r="C69" s="22">
        <f t="shared" si="13"/>
        <v>1</v>
      </c>
      <c r="D69" s="22">
        <f t="shared" si="13"/>
        <v>1.0049716324501372</v>
      </c>
      <c r="E69" s="22">
        <f t="shared" si="13"/>
        <v>1</v>
      </c>
      <c r="F69" s="22">
        <f t="shared" si="7"/>
        <v>1.0253882915173242</v>
      </c>
      <c r="G69" s="22">
        <f t="shared" si="8"/>
        <v>1.2749627578103548</v>
      </c>
      <c r="H69" s="22">
        <f t="shared" si="8"/>
        <v>1</v>
      </c>
      <c r="I69" s="22">
        <f t="shared" si="8"/>
        <v>1</v>
      </c>
      <c r="J69" s="22">
        <f t="shared" si="8"/>
        <v>1</v>
      </c>
      <c r="K69" s="22">
        <f t="shared" si="8"/>
        <v>1</v>
      </c>
      <c r="L69" s="22">
        <f t="shared" si="9"/>
        <v>0.98871631488118972</v>
      </c>
    </row>
    <row r="70" spans="1:12" x14ac:dyDescent="0.25">
      <c r="A70" s="6">
        <v>2010</v>
      </c>
      <c r="B70" s="22">
        <f t="shared" ref="B70:E70" si="14">B21/B$25</f>
        <v>1</v>
      </c>
      <c r="C70" s="22">
        <f t="shared" si="14"/>
        <v>1</v>
      </c>
      <c r="D70" s="22">
        <f t="shared" si="14"/>
        <v>1.00397730596011</v>
      </c>
      <c r="E70" s="22">
        <f t="shared" si="14"/>
        <v>1</v>
      </c>
      <c r="F70" s="22">
        <f t="shared" si="7"/>
        <v>1.0203106332138601</v>
      </c>
      <c r="G70" s="22">
        <f t="shared" si="8"/>
        <v>1.2199702062482802</v>
      </c>
      <c r="H70" s="22">
        <f t="shared" si="8"/>
        <v>1</v>
      </c>
      <c r="I70" s="22">
        <f t="shared" si="8"/>
        <v>1</v>
      </c>
      <c r="J70" s="22">
        <f t="shared" si="8"/>
        <v>1</v>
      </c>
      <c r="K70" s="22">
        <f t="shared" si="8"/>
        <v>1</v>
      </c>
      <c r="L70" s="22">
        <f t="shared" si="9"/>
        <v>0.99097305190495155</v>
      </c>
    </row>
    <row r="71" spans="1:12" x14ac:dyDescent="0.25">
      <c r="A71" s="6">
        <v>2011</v>
      </c>
      <c r="B71" s="22">
        <f t="shared" ref="B71:E71" si="15">B22/B$25</f>
        <v>1</v>
      </c>
      <c r="C71" s="22">
        <f t="shared" si="15"/>
        <v>1</v>
      </c>
      <c r="D71" s="22">
        <f t="shared" si="15"/>
        <v>1.0029829794700826</v>
      </c>
      <c r="E71" s="22">
        <f t="shared" si="15"/>
        <v>1</v>
      </c>
      <c r="F71" s="22">
        <f t="shared" si="7"/>
        <v>1.0152329749103943</v>
      </c>
      <c r="G71" s="22">
        <f t="shared" si="8"/>
        <v>1.1649776546862238</v>
      </c>
      <c r="H71" s="22">
        <f t="shared" si="8"/>
        <v>1</v>
      </c>
      <c r="I71" s="22">
        <f t="shared" si="8"/>
        <v>1</v>
      </c>
      <c r="J71" s="22">
        <f t="shared" si="8"/>
        <v>1</v>
      </c>
      <c r="K71" s="22">
        <f t="shared" si="8"/>
        <v>1</v>
      </c>
      <c r="L71" s="22">
        <f t="shared" si="9"/>
        <v>0.9932297889287135</v>
      </c>
    </row>
    <row r="72" spans="1:12" x14ac:dyDescent="0.25">
      <c r="A72" s="6">
        <v>2012</v>
      </c>
      <c r="B72" s="22">
        <f t="shared" ref="B72:E72" si="16">B23/B$25</f>
        <v>1</v>
      </c>
      <c r="C72" s="22">
        <f t="shared" si="16"/>
        <v>1</v>
      </c>
      <c r="D72" s="22">
        <f t="shared" si="16"/>
        <v>1.0019886529800552</v>
      </c>
      <c r="E72" s="22">
        <f t="shared" si="16"/>
        <v>1</v>
      </c>
      <c r="F72" s="22">
        <f t="shared" si="7"/>
        <v>1.0101553166069301</v>
      </c>
      <c r="G72" s="22">
        <f t="shared" si="8"/>
        <v>1.1099851031241492</v>
      </c>
      <c r="H72" s="22">
        <f t="shared" si="8"/>
        <v>1</v>
      </c>
      <c r="I72" s="22">
        <f t="shared" si="8"/>
        <v>1</v>
      </c>
      <c r="J72" s="22">
        <f t="shared" si="8"/>
        <v>1</v>
      </c>
      <c r="K72" s="22">
        <f t="shared" si="8"/>
        <v>1</v>
      </c>
      <c r="L72" s="22">
        <f t="shared" si="9"/>
        <v>0.99548652595247533</v>
      </c>
    </row>
    <row r="73" spans="1:12" x14ac:dyDescent="0.25">
      <c r="A73" s="6">
        <v>2013</v>
      </c>
      <c r="B73" s="22">
        <f t="shared" ref="B73:E73" si="17">B24/B$25</f>
        <v>1</v>
      </c>
      <c r="C73" s="22">
        <f t="shared" si="17"/>
        <v>1</v>
      </c>
      <c r="D73" s="22">
        <f t="shared" si="17"/>
        <v>1.0009943264900274</v>
      </c>
      <c r="E73" s="22">
        <f t="shared" si="17"/>
        <v>1</v>
      </c>
      <c r="F73" s="22">
        <f t="shared" si="7"/>
        <v>1.0050776583034657</v>
      </c>
      <c r="G73" s="22">
        <f t="shared" si="8"/>
        <v>1.0549925515620746</v>
      </c>
      <c r="H73" s="22">
        <f t="shared" si="8"/>
        <v>1</v>
      </c>
      <c r="I73" s="22">
        <f t="shared" si="8"/>
        <v>1</v>
      </c>
      <c r="J73" s="22">
        <f t="shared" si="8"/>
        <v>1</v>
      </c>
      <c r="K73" s="22">
        <f t="shared" si="8"/>
        <v>1</v>
      </c>
      <c r="L73" s="22">
        <f t="shared" si="9"/>
        <v>0.99774326297623817</v>
      </c>
    </row>
    <row r="74" spans="1:12" x14ac:dyDescent="0.25">
      <c r="A74" s="6">
        <v>2014</v>
      </c>
      <c r="B74" s="35">
        <f t="shared" ref="B74:L74" si="18">B25/B$25</f>
        <v>1</v>
      </c>
      <c r="C74" s="35">
        <f t="shared" si="18"/>
        <v>1</v>
      </c>
      <c r="D74" s="35">
        <f t="shared" si="18"/>
        <v>1</v>
      </c>
      <c r="E74" s="35">
        <f t="shared" si="18"/>
        <v>1</v>
      </c>
      <c r="F74" s="35">
        <f t="shared" si="18"/>
        <v>1</v>
      </c>
      <c r="G74" s="35">
        <f t="shared" si="18"/>
        <v>1</v>
      </c>
      <c r="H74" s="35">
        <f t="shared" si="18"/>
        <v>1</v>
      </c>
      <c r="I74" s="35">
        <f t="shared" si="18"/>
        <v>1</v>
      </c>
      <c r="J74" s="35">
        <f t="shared" si="18"/>
        <v>1</v>
      </c>
      <c r="K74" s="35">
        <f t="shared" si="18"/>
        <v>1</v>
      </c>
      <c r="L74" s="35">
        <f t="shared" si="18"/>
        <v>1</v>
      </c>
    </row>
    <row r="75" spans="1:12" x14ac:dyDescent="0.25">
      <c r="A75" s="6">
        <v>2015</v>
      </c>
      <c r="B75" s="22">
        <f t="shared" ref="B75:E75" si="19">B26/B$25</f>
        <v>1</v>
      </c>
      <c r="C75" s="22">
        <f t="shared" si="19"/>
        <v>1</v>
      </c>
      <c r="D75" s="22">
        <f t="shared" si="19"/>
        <v>0.9990056735099726</v>
      </c>
      <c r="E75" s="22">
        <f t="shared" si="19"/>
        <v>1</v>
      </c>
      <c r="F75" s="22">
        <f t="shared" ref="F75:F110" si="20">F26/F$25</f>
        <v>0.99492234169653582</v>
      </c>
      <c r="G75" s="22">
        <f>G26/G$25</f>
        <v>0.94500744843792539</v>
      </c>
      <c r="H75" s="22">
        <f t="shared" ref="H75:K75" si="21">H26/H$25</f>
        <v>1</v>
      </c>
      <c r="I75" s="22">
        <f t="shared" si="21"/>
        <v>1</v>
      </c>
      <c r="J75" s="22">
        <f t="shared" si="21"/>
        <v>1</v>
      </c>
      <c r="K75" s="22">
        <f t="shared" si="21"/>
        <v>1</v>
      </c>
      <c r="L75" s="22">
        <f t="shared" ref="L75:L110" si="22">L26/L$25</f>
        <v>1.0022567370237618</v>
      </c>
    </row>
    <row r="76" spans="1:12" x14ac:dyDescent="0.25">
      <c r="A76" s="6">
        <v>2016</v>
      </c>
      <c r="B76" s="22">
        <f t="shared" ref="B76:E76" si="23">B27/B$25</f>
        <v>1</v>
      </c>
      <c r="C76" s="22">
        <f t="shared" si="23"/>
        <v>1</v>
      </c>
      <c r="D76" s="22">
        <f t="shared" si="23"/>
        <v>0.99801134701994487</v>
      </c>
      <c r="E76" s="22">
        <f t="shared" si="23"/>
        <v>1</v>
      </c>
      <c r="F76" s="22">
        <f t="shared" si="20"/>
        <v>0.98984468339307152</v>
      </c>
      <c r="G76" s="22">
        <f t="shared" ref="G76:K110" si="24">G27/G$25</f>
        <v>0.89001489687585078</v>
      </c>
      <c r="H76" s="22">
        <f t="shared" si="24"/>
        <v>1</v>
      </c>
      <c r="I76" s="22">
        <f t="shared" si="24"/>
        <v>1</v>
      </c>
      <c r="J76" s="22">
        <f t="shared" si="24"/>
        <v>1</v>
      </c>
      <c r="K76" s="22">
        <f t="shared" si="24"/>
        <v>1</v>
      </c>
      <c r="L76" s="22">
        <f t="shared" si="22"/>
        <v>1.0045134740475246</v>
      </c>
    </row>
    <row r="77" spans="1:12" x14ac:dyDescent="0.25">
      <c r="A77" s="6">
        <v>2017</v>
      </c>
      <c r="B77" s="22">
        <f t="shared" ref="B77:E77" si="25">B28/B$25</f>
        <v>1</v>
      </c>
      <c r="C77" s="22">
        <f t="shared" si="25"/>
        <v>1</v>
      </c>
      <c r="D77" s="22">
        <f t="shared" si="25"/>
        <v>0.99701702052991747</v>
      </c>
      <c r="E77" s="22">
        <f t="shared" si="25"/>
        <v>1</v>
      </c>
      <c r="F77" s="22">
        <f t="shared" si="20"/>
        <v>0.98476702508960579</v>
      </c>
      <c r="G77" s="22">
        <f t="shared" si="24"/>
        <v>0.83502234531377606</v>
      </c>
      <c r="H77" s="22">
        <f t="shared" si="24"/>
        <v>1</v>
      </c>
      <c r="I77" s="22">
        <f t="shared" si="24"/>
        <v>1</v>
      </c>
      <c r="J77" s="22">
        <f t="shared" si="24"/>
        <v>1</v>
      </c>
      <c r="K77" s="22">
        <f t="shared" si="24"/>
        <v>1</v>
      </c>
      <c r="L77" s="22">
        <f t="shared" si="22"/>
        <v>1.0067702110712866</v>
      </c>
    </row>
    <row r="78" spans="1:12" x14ac:dyDescent="0.25">
      <c r="A78" s="19">
        <v>2018</v>
      </c>
      <c r="B78" s="22">
        <f t="shared" ref="B78:E78" si="26">B29/B$25</f>
        <v>1</v>
      </c>
      <c r="C78" s="22">
        <f t="shared" si="26"/>
        <v>1</v>
      </c>
      <c r="D78" s="22">
        <f t="shared" si="26"/>
        <v>0.99602269403989008</v>
      </c>
      <c r="E78" s="22">
        <f t="shared" si="26"/>
        <v>1</v>
      </c>
      <c r="F78" s="22">
        <f t="shared" si="20"/>
        <v>0.97968936678614149</v>
      </c>
      <c r="G78" s="22">
        <f t="shared" si="24"/>
        <v>0.78002979375170145</v>
      </c>
      <c r="H78" s="22">
        <f t="shared" si="24"/>
        <v>1</v>
      </c>
      <c r="I78" s="22">
        <f t="shared" si="24"/>
        <v>1</v>
      </c>
      <c r="J78" s="22">
        <f t="shared" si="24"/>
        <v>1</v>
      </c>
      <c r="K78" s="22">
        <f t="shared" si="24"/>
        <v>1</v>
      </c>
      <c r="L78" s="22">
        <f t="shared" si="22"/>
        <v>1.0090269480950484</v>
      </c>
    </row>
    <row r="79" spans="1:12" x14ac:dyDescent="0.25">
      <c r="A79" s="19">
        <v>2019</v>
      </c>
      <c r="B79" s="22">
        <f t="shared" ref="B79:E79" si="27">B30/B$25</f>
        <v>1</v>
      </c>
      <c r="C79" s="22">
        <f t="shared" si="27"/>
        <v>1</v>
      </c>
      <c r="D79" s="22">
        <f t="shared" si="27"/>
        <v>0.99502836754986268</v>
      </c>
      <c r="E79" s="22">
        <f t="shared" si="27"/>
        <v>1</v>
      </c>
      <c r="F79" s="22">
        <f t="shared" si="20"/>
        <v>0.97461170848267731</v>
      </c>
      <c r="G79" s="22">
        <f t="shared" si="24"/>
        <v>0.72503724218962684</v>
      </c>
      <c r="H79" s="22">
        <f t="shared" si="24"/>
        <v>1</v>
      </c>
      <c r="I79" s="22">
        <f t="shared" si="24"/>
        <v>1</v>
      </c>
      <c r="J79" s="22">
        <f t="shared" si="24"/>
        <v>1</v>
      </c>
      <c r="K79" s="22">
        <f t="shared" si="24"/>
        <v>1</v>
      </c>
      <c r="L79" s="22">
        <f t="shared" si="22"/>
        <v>1.0112836851188103</v>
      </c>
    </row>
    <row r="80" spans="1:12" x14ac:dyDescent="0.25">
      <c r="A80" s="23">
        <v>2020</v>
      </c>
      <c r="B80" s="22">
        <f t="shared" ref="B80:E80" si="28">B31/B$25</f>
        <v>1</v>
      </c>
      <c r="C80" s="22">
        <f t="shared" si="28"/>
        <v>1</v>
      </c>
      <c r="D80" s="22">
        <f t="shared" si="28"/>
        <v>0.99403404105983495</v>
      </c>
      <c r="E80" s="22">
        <f t="shared" si="28"/>
        <v>1</v>
      </c>
      <c r="F80" s="22">
        <f t="shared" si="20"/>
        <v>0.96953405017921146</v>
      </c>
      <c r="G80" s="22">
        <f t="shared" si="24"/>
        <v>0.67004469062755223</v>
      </c>
      <c r="H80" s="22">
        <f t="shared" si="24"/>
        <v>1</v>
      </c>
      <c r="I80" s="22">
        <f t="shared" si="24"/>
        <v>1</v>
      </c>
      <c r="J80" s="22">
        <f t="shared" si="24"/>
        <v>1</v>
      </c>
      <c r="K80" s="22">
        <f t="shared" si="24"/>
        <v>1</v>
      </c>
      <c r="L80" s="22">
        <f t="shared" si="22"/>
        <v>1.013540422142573</v>
      </c>
    </row>
    <row r="81" spans="1:12" x14ac:dyDescent="0.25">
      <c r="A81" s="19">
        <v>2021</v>
      </c>
      <c r="B81" s="22">
        <f t="shared" ref="B81:E81" si="29">B32/B$25</f>
        <v>0.99611650485436898</v>
      </c>
      <c r="C81" s="22">
        <f t="shared" si="29"/>
        <v>0.99144827586206796</v>
      </c>
      <c r="D81" s="22">
        <f t="shared" si="29"/>
        <v>0.99303971456980755</v>
      </c>
      <c r="E81" s="22">
        <f t="shared" si="29"/>
        <v>1</v>
      </c>
      <c r="F81" s="22">
        <f t="shared" si="20"/>
        <v>0.96487455197132554</v>
      </c>
      <c r="G81" s="22">
        <f t="shared" si="24"/>
        <v>0.65557793583852364</v>
      </c>
      <c r="H81" s="22">
        <f t="shared" si="24"/>
        <v>0.99067274189225718</v>
      </c>
      <c r="I81" s="22">
        <f t="shared" si="24"/>
        <v>0.99613831841319966</v>
      </c>
      <c r="J81" s="22">
        <f t="shared" si="24"/>
        <v>0.99451564007165505</v>
      </c>
      <c r="K81" s="22">
        <f t="shared" si="24"/>
        <v>1</v>
      </c>
      <c r="L81" s="22">
        <f t="shared" si="22"/>
        <v>1.0095579450418164</v>
      </c>
    </row>
    <row r="82" spans="1:12" x14ac:dyDescent="0.25">
      <c r="A82" s="19">
        <v>2022</v>
      </c>
      <c r="B82" s="22">
        <f t="shared" ref="B82:E82" si="30">B33/B$25</f>
        <v>0.99223300970873785</v>
      </c>
      <c r="C82" s="22">
        <f t="shared" si="30"/>
        <v>0.98289655172413848</v>
      </c>
      <c r="D82" s="22">
        <f t="shared" si="30"/>
        <v>0.99204538807978015</v>
      </c>
      <c r="E82" s="22">
        <f t="shared" si="30"/>
        <v>1</v>
      </c>
      <c r="F82" s="22">
        <f t="shared" si="20"/>
        <v>0.96021505376344118</v>
      </c>
      <c r="G82" s="22">
        <f t="shared" si="24"/>
        <v>0.64111118104949039</v>
      </c>
      <c r="H82" s="22">
        <f t="shared" si="24"/>
        <v>0.98134548378451048</v>
      </c>
      <c r="I82" s="22">
        <f t="shared" si="24"/>
        <v>0.99227663682639922</v>
      </c>
      <c r="J82" s="22">
        <f t="shared" si="24"/>
        <v>0.9890312801433101</v>
      </c>
      <c r="K82" s="22">
        <f t="shared" si="24"/>
        <v>1</v>
      </c>
      <c r="L82" s="22">
        <f t="shared" si="22"/>
        <v>1.0055754679410598</v>
      </c>
    </row>
    <row r="83" spans="1:12" x14ac:dyDescent="0.25">
      <c r="A83" s="19">
        <v>2023</v>
      </c>
      <c r="B83" s="22">
        <f t="shared" ref="B83:E83" si="31">B34/B$25</f>
        <v>0.98834951456310682</v>
      </c>
      <c r="C83" s="22">
        <f t="shared" si="31"/>
        <v>0.97434482758620644</v>
      </c>
      <c r="D83" s="22">
        <f t="shared" si="31"/>
        <v>0.99105106158975276</v>
      </c>
      <c r="E83" s="22">
        <f t="shared" si="31"/>
        <v>1</v>
      </c>
      <c r="F83" s="22">
        <f t="shared" si="20"/>
        <v>0.95555555555555527</v>
      </c>
      <c r="G83" s="22">
        <f t="shared" si="24"/>
        <v>0.6266444262604618</v>
      </c>
      <c r="H83" s="22">
        <f t="shared" si="24"/>
        <v>0.97201822567676377</v>
      </c>
      <c r="I83" s="22">
        <f t="shared" si="24"/>
        <v>0.98841495523959977</v>
      </c>
      <c r="J83" s="22">
        <f t="shared" si="24"/>
        <v>0.98354692021496515</v>
      </c>
      <c r="K83" s="22">
        <f t="shared" si="24"/>
        <v>1</v>
      </c>
      <c r="L83" s="22">
        <f t="shared" si="22"/>
        <v>1.001592990840303</v>
      </c>
    </row>
    <row r="84" spans="1:12" x14ac:dyDescent="0.25">
      <c r="A84" s="19">
        <v>2024</v>
      </c>
      <c r="B84" s="22">
        <f t="shared" ref="B84:E84" si="32">B35/B$25</f>
        <v>0.98446601941747569</v>
      </c>
      <c r="C84" s="22">
        <f t="shared" si="32"/>
        <v>0.9657931034482744</v>
      </c>
      <c r="D84" s="22">
        <f t="shared" si="32"/>
        <v>0.99005673509972492</v>
      </c>
      <c r="E84" s="22">
        <f t="shared" si="32"/>
        <v>1</v>
      </c>
      <c r="F84" s="22">
        <f t="shared" si="20"/>
        <v>0.95089605734766924</v>
      </c>
      <c r="G84" s="22">
        <f t="shared" si="24"/>
        <v>0.61217767147142854</v>
      </c>
      <c r="H84" s="22">
        <f t="shared" si="24"/>
        <v>0.96269096756901718</v>
      </c>
      <c r="I84" s="22">
        <f t="shared" si="24"/>
        <v>0.98455327365279943</v>
      </c>
      <c r="J84" s="22">
        <f t="shared" si="24"/>
        <v>0.9780625602866202</v>
      </c>
      <c r="K84" s="22">
        <f t="shared" si="24"/>
        <v>1</v>
      </c>
      <c r="L84" s="22">
        <f t="shared" si="22"/>
        <v>0.99761051373954635</v>
      </c>
    </row>
    <row r="85" spans="1:12" x14ac:dyDescent="0.25">
      <c r="A85" s="19">
        <v>2025</v>
      </c>
      <c r="B85" s="22">
        <f t="shared" ref="B85:E85" si="33">B36/B$25</f>
        <v>0.98058252427184467</v>
      </c>
      <c r="C85" s="22">
        <f t="shared" si="33"/>
        <v>0.95724137931034481</v>
      </c>
      <c r="D85" s="22">
        <f t="shared" si="33"/>
        <v>0.98906240860969763</v>
      </c>
      <c r="E85" s="22">
        <f t="shared" si="33"/>
        <v>1</v>
      </c>
      <c r="F85" s="22">
        <f t="shared" si="20"/>
        <v>0.94623655913978499</v>
      </c>
      <c r="G85" s="22">
        <f t="shared" si="24"/>
        <v>0.59771091668239995</v>
      </c>
      <c r="H85" s="22">
        <f t="shared" si="24"/>
        <v>0.95336370946127047</v>
      </c>
      <c r="I85" s="22">
        <f t="shared" si="24"/>
        <v>0.98069159206599898</v>
      </c>
      <c r="J85" s="22">
        <f t="shared" si="24"/>
        <v>0.97257820035827525</v>
      </c>
      <c r="K85" s="22">
        <f t="shared" si="24"/>
        <v>1</v>
      </c>
      <c r="L85" s="22">
        <f t="shared" si="22"/>
        <v>0.99362803663878974</v>
      </c>
    </row>
    <row r="86" spans="1:12" x14ac:dyDescent="0.25">
      <c r="A86" s="19">
        <v>2026</v>
      </c>
      <c r="B86" s="22">
        <f t="shared" ref="B86:E86" si="34">B37/B$25</f>
        <v>0.97669902912621365</v>
      </c>
      <c r="C86" s="22">
        <f t="shared" si="34"/>
        <v>0.94868965517241277</v>
      </c>
      <c r="D86" s="22">
        <f t="shared" si="34"/>
        <v>0.98806808211967023</v>
      </c>
      <c r="E86" s="22">
        <f t="shared" si="34"/>
        <v>1</v>
      </c>
      <c r="F86" s="22">
        <f t="shared" si="20"/>
        <v>0.94157706093189897</v>
      </c>
      <c r="G86" s="22">
        <f t="shared" si="24"/>
        <v>0.5832441618933667</v>
      </c>
      <c r="H86" s="22">
        <f t="shared" si="24"/>
        <v>0.94403645135352765</v>
      </c>
      <c r="I86" s="22">
        <f t="shared" si="24"/>
        <v>0.97682991047919954</v>
      </c>
      <c r="J86" s="22">
        <f t="shared" si="24"/>
        <v>0.96709384042992885</v>
      </c>
      <c r="K86" s="22">
        <f t="shared" si="24"/>
        <v>1</v>
      </c>
      <c r="L86" s="22">
        <f t="shared" si="22"/>
        <v>0.98964555953803302</v>
      </c>
    </row>
    <row r="87" spans="1:12" x14ac:dyDescent="0.25">
      <c r="A87" s="19">
        <v>2027</v>
      </c>
      <c r="B87" s="22">
        <f t="shared" ref="B87:E87" si="35">B38/B$25</f>
        <v>0.97281553398058251</v>
      </c>
      <c r="C87" s="22">
        <f t="shared" si="35"/>
        <v>0.94013793103448329</v>
      </c>
      <c r="D87" s="22">
        <f t="shared" si="35"/>
        <v>0.98707375562964283</v>
      </c>
      <c r="E87" s="22">
        <f t="shared" si="35"/>
        <v>1</v>
      </c>
      <c r="F87" s="22">
        <f t="shared" si="20"/>
        <v>0.93691756272401461</v>
      </c>
      <c r="G87" s="22">
        <f t="shared" si="24"/>
        <v>0.56877740710433811</v>
      </c>
      <c r="H87" s="22">
        <f t="shared" si="24"/>
        <v>0.93470919324578094</v>
      </c>
      <c r="I87" s="22">
        <f t="shared" si="24"/>
        <v>0.9729682288923992</v>
      </c>
      <c r="J87" s="22">
        <f t="shared" si="24"/>
        <v>0.9616094805015839</v>
      </c>
      <c r="K87" s="22">
        <f t="shared" si="24"/>
        <v>1</v>
      </c>
      <c r="L87" s="22">
        <f t="shared" si="22"/>
        <v>0.98566308243727629</v>
      </c>
    </row>
    <row r="88" spans="1:12" x14ac:dyDescent="0.25">
      <c r="A88" s="19">
        <v>2028</v>
      </c>
      <c r="B88" s="22">
        <f t="shared" ref="B88:E88" si="36">B39/B$25</f>
        <v>0.96893203883495149</v>
      </c>
      <c r="C88" s="22">
        <f t="shared" si="36"/>
        <v>0.93158620689655125</v>
      </c>
      <c r="D88" s="22">
        <f t="shared" si="36"/>
        <v>0.98607942913961499</v>
      </c>
      <c r="E88" s="22">
        <f t="shared" si="36"/>
        <v>1</v>
      </c>
      <c r="F88" s="22">
        <f t="shared" si="20"/>
        <v>0.93225806451612869</v>
      </c>
      <c r="G88" s="22">
        <f t="shared" si="24"/>
        <v>0.55431065231530496</v>
      </c>
      <c r="H88" s="22">
        <f t="shared" si="24"/>
        <v>0.92538193513803424</v>
      </c>
      <c r="I88" s="22">
        <f t="shared" si="24"/>
        <v>0.96910654730559875</v>
      </c>
      <c r="J88" s="22">
        <f t="shared" si="24"/>
        <v>0.95612512057323895</v>
      </c>
      <c r="K88" s="22">
        <f t="shared" si="24"/>
        <v>1</v>
      </c>
      <c r="L88" s="22">
        <f t="shared" si="22"/>
        <v>0.98168060533651968</v>
      </c>
    </row>
    <row r="89" spans="1:12" x14ac:dyDescent="0.25">
      <c r="A89" s="19">
        <v>2029</v>
      </c>
      <c r="B89" s="22">
        <f t="shared" ref="B89:E89" si="37">B40/B$25</f>
        <v>0.96504854368932036</v>
      </c>
      <c r="C89" s="22">
        <f t="shared" si="37"/>
        <v>0.92303448275861921</v>
      </c>
      <c r="D89" s="22">
        <f t="shared" si="37"/>
        <v>0.9850851026495876</v>
      </c>
      <c r="E89" s="22">
        <f t="shared" si="37"/>
        <v>1</v>
      </c>
      <c r="F89" s="22">
        <f t="shared" si="20"/>
        <v>0.92759856630824278</v>
      </c>
      <c r="G89" s="22">
        <f t="shared" si="24"/>
        <v>0.53984389752627626</v>
      </c>
      <c r="H89" s="22">
        <f t="shared" si="24"/>
        <v>0.91605467703028753</v>
      </c>
      <c r="I89" s="22">
        <f t="shared" si="24"/>
        <v>0.96524486571879942</v>
      </c>
      <c r="J89" s="22">
        <f t="shared" si="24"/>
        <v>0.950640760644894</v>
      </c>
      <c r="K89" s="22">
        <f t="shared" si="24"/>
        <v>1</v>
      </c>
      <c r="L89" s="22">
        <f t="shared" si="22"/>
        <v>0.97769812823576296</v>
      </c>
    </row>
    <row r="90" spans="1:12" x14ac:dyDescent="0.25">
      <c r="A90" s="19">
        <v>2030</v>
      </c>
      <c r="B90" s="22">
        <f t="shared" ref="B90:E90" si="38">B41/B$25</f>
        <v>0.96116504854368934</v>
      </c>
      <c r="C90" s="22">
        <f t="shared" si="38"/>
        <v>0.91448275862068962</v>
      </c>
      <c r="D90" s="22">
        <f t="shared" si="38"/>
        <v>0.98409077615956031</v>
      </c>
      <c r="E90" s="22">
        <f t="shared" si="38"/>
        <v>1</v>
      </c>
      <c r="F90" s="22">
        <f t="shared" si="20"/>
        <v>0.92293906810035842</v>
      </c>
      <c r="G90" s="22">
        <f t="shared" si="24"/>
        <v>0.52537714273724312</v>
      </c>
      <c r="H90" s="22">
        <f t="shared" si="24"/>
        <v>0.90672741892254083</v>
      </c>
      <c r="I90" s="22">
        <f t="shared" si="24"/>
        <v>0.96138318413199897</v>
      </c>
      <c r="J90" s="22">
        <f t="shared" si="24"/>
        <v>0.94515640071654905</v>
      </c>
      <c r="K90" s="22">
        <f t="shared" si="24"/>
        <v>1</v>
      </c>
      <c r="L90" s="22">
        <f t="shared" si="22"/>
        <v>0.97371565113500635</v>
      </c>
    </row>
    <row r="91" spans="1:12" x14ac:dyDescent="0.25">
      <c r="A91" s="19">
        <v>2031</v>
      </c>
      <c r="B91" s="22">
        <f t="shared" ref="B91:E91" si="39">B42/B$25</f>
        <v>0.9572815533980582</v>
      </c>
      <c r="C91" s="22">
        <f t="shared" si="39"/>
        <v>0.90593103448275758</v>
      </c>
      <c r="D91" s="22">
        <f t="shared" si="39"/>
        <v>0.98309644966953291</v>
      </c>
      <c r="E91" s="22">
        <f t="shared" si="39"/>
        <v>1</v>
      </c>
      <c r="F91" s="22">
        <f t="shared" si="20"/>
        <v>0.9182795698924725</v>
      </c>
      <c r="G91" s="22">
        <f t="shared" si="24"/>
        <v>0.51091038794821453</v>
      </c>
      <c r="H91" s="22">
        <f t="shared" si="24"/>
        <v>0.89740016081479812</v>
      </c>
      <c r="I91" s="22">
        <f t="shared" si="24"/>
        <v>0.95752150254519863</v>
      </c>
      <c r="J91" s="22">
        <f t="shared" si="24"/>
        <v>0.9396720407882041</v>
      </c>
      <c r="K91" s="22">
        <f t="shared" si="24"/>
        <v>1</v>
      </c>
      <c r="L91" s="22">
        <f t="shared" si="22"/>
        <v>0.96973317403424963</v>
      </c>
    </row>
    <row r="92" spans="1:12" x14ac:dyDescent="0.25">
      <c r="A92" s="19">
        <v>2032</v>
      </c>
      <c r="B92" s="22">
        <f t="shared" ref="B92:E92" si="40">B43/B$25</f>
        <v>0.95339805825242718</v>
      </c>
      <c r="C92" s="22">
        <f t="shared" si="40"/>
        <v>0.8973793103448281</v>
      </c>
      <c r="D92" s="22">
        <f t="shared" si="40"/>
        <v>0.98210212317950507</v>
      </c>
      <c r="E92" s="22">
        <f t="shared" si="40"/>
        <v>1</v>
      </c>
      <c r="F92" s="22">
        <f t="shared" si="20"/>
        <v>0.91362007168458814</v>
      </c>
      <c r="G92" s="22">
        <f t="shared" si="24"/>
        <v>0.49644363315918127</v>
      </c>
      <c r="H92" s="22">
        <f t="shared" si="24"/>
        <v>0.88807290270705141</v>
      </c>
      <c r="I92" s="22">
        <f t="shared" si="24"/>
        <v>0.95365982095839918</v>
      </c>
      <c r="J92" s="22">
        <f t="shared" si="24"/>
        <v>0.93418768085985915</v>
      </c>
      <c r="K92" s="22">
        <f t="shared" si="24"/>
        <v>1</v>
      </c>
      <c r="L92" s="22">
        <f t="shared" si="22"/>
        <v>0.96575069693349302</v>
      </c>
    </row>
    <row r="93" spans="1:12" x14ac:dyDescent="0.25">
      <c r="A93" s="19">
        <v>2033</v>
      </c>
      <c r="B93" s="22">
        <f t="shared" ref="B93:E93" si="41">B44/B$25</f>
        <v>0.94951456310679616</v>
      </c>
      <c r="C93" s="22">
        <f t="shared" si="41"/>
        <v>0.88882758620689606</v>
      </c>
      <c r="D93" s="22">
        <f t="shared" si="41"/>
        <v>0.98110779668947767</v>
      </c>
      <c r="E93" s="22">
        <f t="shared" si="41"/>
        <v>1</v>
      </c>
      <c r="F93" s="22">
        <f t="shared" si="20"/>
        <v>0.90896057347670223</v>
      </c>
      <c r="G93" s="22">
        <f t="shared" si="24"/>
        <v>0.48197687837015268</v>
      </c>
      <c r="H93" s="22">
        <f t="shared" si="24"/>
        <v>0.87874564459930471</v>
      </c>
      <c r="I93" s="22">
        <f t="shared" si="24"/>
        <v>0.94979813937159874</v>
      </c>
      <c r="J93" s="22">
        <f t="shared" si="24"/>
        <v>0.9287033209315142</v>
      </c>
      <c r="K93" s="22">
        <f t="shared" si="24"/>
        <v>1</v>
      </c>
      <c r="L93" s="22">
        <f t="shared" si="22"/>
        <v>0.9617682198327363</v>
      </c>
    </row>
    <row r="94" spans="1:12" x14ac:dyDescent="0.25">
      <c r="A94" s="19">
        <v>2034</v>
      </c>
      <c r="B94" s="22">
        <f t="shared" ref="B94:E94" si="42">B45/B$25</f>
        <v>0.94563106796116503</v>
      </c>
      <c r="C94" s="22">
        <f t="shared" si="42"/>
        <v>0.88027586206896402</v>
      </c>
      <c r="D94" s="22">
        <f t="shared" si="42"/>
        <v>0.98011347019945039</v>
      </c>
      <c r="E94" s="22">
        <f t="shared" si="42"/>
        <v>1</v>
      </c>
      <c r="F94" s="22">
        <f t="shared" si="20"/>
        <v>0.9043010752688162</v>
      </c>
      <c r="G94" s="22">
        <f t="shared" si="24"/>
        <v>0.46751012358112404</v>
      </c>
      <c r="H94" s="22">
        <f t="shared" si="24"/>
        <v>0.869418386491558</v>
      </c>
      <c r="I94" s="22">
        <f t="shared" si="24"/>
        <v>0.9459364577847984</v>
      </c>
      <c r="J94" s="22">
        <f t="shared" si="24"/>
        <v>0.92321896100316925</v>
      </c>
      <c r="K94" s="22">
        <f t="shared" si="24"/>
        <v>1</v>
      </c>
      <c r="L94" s="22">
        <f t="shared" si="22"/>
        <v>0.95778574273197958</v>
      </c>
    </row>
    <row r="95" spans="1:12" x14ac:dyDescent="0.25">
      <c r="A95" s="19">
        <v>2035</v>
      </c>
      <c r="B95" s="22">
        <f t="shared" ref="B95:E95" si="43">B46/B$25</f>
        <v>0.94174757281553401</v>
      </c>
      <c r="C95" s="22">
        <f t="shared" si="43"/>
        <v>0.87172413793103454</v>
      </c>
      <c r="D95" s="22">
        <f t="shared" si="43"/>
        <v>0.97911914370942255</v>
      </c>
      <c r="E95" s="22">
        <f t="shared" si="43"/>
        <v>1</v>
      </c>
      <c r="F95" s="22">
        <f t="shared" si="20"/>
        <v>0.89964157706093195</v>
      </c>
      <c r="G95" s="22">
        <f t="shared" si="24"/>
        <v>0.45304336879209084</v>
      </c>
      <c r="H95" s="22">
        <f t="shared" si="24"/>
        <v>0.8600911283838113</v>
      </c>
      <c r="I95" s="22">
        <f t="shared" si="24"/>
        <v>0.94207477619799895</v>
      </c>
      <c r="J95" s="22">
        <f t="shared" si="24"/>
        <v>0.9177346010748243</v>
      </c>
      <c r="K95" s="22">
        <f t="shared" si="24"/>
        <v>1</v>
      </c>
      <c r="L95" s="22">
        <f t="shared" si="22"/>
        <v>0.95380326563122297</v>
      </c>
    </row>
    <row r="96" spans="1:12" x14ac:dyDescent="0.25">
      <c r="A96" s="19">
        <v>2036</v>
      </c>
      <c r="B96" s="22">
        <f t="shared" ref="B96:E96" si="44">B47/B$25</f>
        <v>0.93807982740021612</v>
      </c>
      <c r="C96" s="22">
        <f t="shared" si="44"/>
        <v>0.86427586206896356</v>
      </c>
      <c r="D96" s="22">
        <f t="shared" si="44"/>
        <v>0.97815406211616029</v>
      </c>
      <c r="E96" s="22">
        <f t="shared" si="44"/>
        <v>1</v>
      </c>
      <c r="F96" s="22">
        <f t="shared" si="20"/>
        <v>0.89528076463560324</v>
      </c>
      <c r="G96" s="22">
        <f t="shared" si="24"/>
        <v>0.44640271920437585</v>
      </c>
      <c r="H96" s="22">
        <f t="shared" si="24"/>
        <v>0.85592781202537316</v>
      </c>
      <c r="I96" s="22">
        <f t="shared" si="24"/>
        <v>0.93838862559241709</v>
      </c>
      <c r="J96" s="22">
        <f t="shared" si="24"/>
        <v>0.91393137660190282</v>
      </c>
      <c r="K96" s="22">
        <f t="shared" si="24"/>
        <v>1</v>
      </c>
      <c r="L96" s="22">
        <f t="shared" si="22"/>
        <v>0.95008628700384889</v>
      </c>
    </row>
    <row r="97" spans="1:12" x14ac:dyDescent="0.25">
      <c r="A97" s="19">
        <v>2037</v>
      </c>
      <c r="B97" s="22">
        <f t="shared" ref="B97:E97" si="45">B48/B$25</f>
        <v>0.93441208198489834</v>
      </c>
      <c r="C97" s="22">
        <f t="shared" si="45"/>
        <v>0.85682758620689503</v>
      </c>
      <c r="D97" s="22">
        <f t="shared" si="45"/>
        <v>0.97718898052289838</v>
      </c>
      <c r="E97" s="22">
        <f t="shared" si="45"/>
        <v>1</v>
      </c>
      <c r="F97" s="22">
        <f t="shared" si="20"/>
        <v>0.89091995221027453</v>
      </c>
      <c r="G97" s="22">
        <f t="shared" si="24"/>
        <v>0.43976206961666314</v>
      </c>
      <c r="H97" s="22">
        <f t="shared" si="24"/>
        <v>0.85176449566693402</v>
      </c>
      <c r="I97" s="22">
        <f t="shared" si="24"/>
        <v>0.93470247498683523</v>
      </c>
      <c r="J97" s="22">
        <f t="shared" si="24"/>
        <v>0.91012815212897979</v>
      </c>
      <c r="K97" s="22">
        <f t="shared" si="24"/>
        <v>1</v>
      </c>
      <c r="L97" s="22">
        <f t="shared" si="22"/>
        <v>0.94636930837647582</v>
      </c>
    </row>
    <row r="98" spans="1:12" x14ac:dyDescent="0.25">
      <c r="A98" s="6">
        <v>2038</v>
      </c>
      <c r="B98" s="22">
        <f t="shared" ref="B98:E98" si="46">B49/B$25</f>
        <v>0.93074433656957933</v>
      </c>
      <c r="C98" s="22">
        <f t="shared" si="46"/>
        <v>0.84937931034482661</v>
      </c>
      <c r="D98" s="22">
        <f t="shared" si="46"/>
        <v>0.97622389892963646</v>
      </c>
      <c r="E98" s="22">
        <f t="shared" si="46"/>
        <v>1</v>
      </c>
      <c r="F98" s="22">
        <f t="shared" si="20"/>
        <v>0.88655913978494594</v>
      </c>
      <c r="G98" s="22">
        <f t="shared" si="24"/>
        <v>0.43312142002895038</v>
      </c>
      <c r="H98" s="22">
        <f t="shared" si="24"/>
        <v>0.84760117930849577</v>
      </c>
      <c r="I98" s="22">
        <f t="shared" si="24"/>
        <v>0.93101632438125326</v>
      </c>
      <c r="J98" s="22">
        <f t="shared" si="24"/>
        <v>0.90632492765605688</v>
      </c>
      <c r="K98" s="22">
        <f t="shared" si="24"/>
        <v>1</v>
      </c>
      <c r="L98" s="22">
        <f t="shared" si="22"/>
        <v>0.94265232974910262</v>
      </c>
    </row>
    <row r="99" spans="1:12" x14ac:dyDescent="0.25">
      <c r="A99" s="6">
        <v>2039</v>
      </c>
      <c r="B99" s="22">
        <f t="shared" ref="B99:E99" si="47">B50/B$25</f>
        <v>0.92707659115426144</v>
      </c>
      <c r="C99" s="22">
        <f t="shared" si="47"/>
        <v>0.84193103448275808</v>
      </c>
      <c r="D99" s="22">
        <f t="shared" si="47"/>
        <v>0.97525881733637454</v>
      </c>
      <c r="E99" s="22">
        <f t="shared" si="47"/>
        <v>1</v>
      </c>
      <c r="F99" s="22">
        <f t="shared" si="20"/>
        <v>0.88219832735961723</v>
      </c>
      <c r="G99" s="22">
        <f t="shared" si="24"/>
        <v>0.42648077044123767</v>
      </c>
      <c r="H99" s="22">
        <f t="shared" si="24"/>
        <v>0.84343786295005763</v>
      </c>
      <c r="I99" s="22">
        <f t="shared" si="24"/>
        <v>0.9273301737756714</v>
      </c>
      <c r="J99" s="22">
        <f t="shared" si="24"/>
        <v>0.90252170318313385</v>
      </c>
      <c r="K99" s="22">
        <f t="shared" si="24"/>
        <v>1</v>
      </c>
      <c r="L99" s="22">
        <f t="shared" si="22"/>
        <v>0.93893535112173043</v>
      </c>
    </row>
    <row r="100" spans="1:12" x14ac:dyDescent="0.25">
      <c r="A100" s="6">
        <v>2040</v>
      </c>
      <c r="B100" s="22">
        <f t="shared" ref="B100:E100" si="48">B51/B$25</f>
        <v>0.92340884573894366</v>
      </c>
      <c r="C100" s="22">
        <f t="shared" si="48"/>
        <v>0.83448275862068966</v>
      </c>
      <c r="D100" s="22">
        <f t="shared" si="48"/>
        <v>0.97429373574311262</v>
      </c>
      <c r="E100" s="22">
        <f t="shared" si="48"/>
        <v>1</v>
      </c>
      <c r="F100" s="22">
        <f t="shared" si="20"/>
        <v>0.87783751493428863</v>
      </c>
      <c r="G100" s="22">
        <f t="shared" si="24"/>
        <v>0.41984012085352496</v>
      </c>
      <c r="H100" s="22">
        <f t="shared" si="24"/>
        <v>0.83927454659161949</v>
      </c>
      <c r="I100" s="22">
        <f t="shared" si="24"/>
        <v>0.92364402317008953</v>
      </c>
      <c r="J100" s="22">
        <f t="shared" si="24"/>
        <v>0.89871847871021082</v>
      </c>
      <c r="K100" s="22">
        <f t="shared" si="24"/>
        <v>1</v>
      </c>
      <c r="L100" s="22">
        <f t="shared" si="22"/>
        <v>0.93521837249435724</v>
      </c>
    </row>
    <row r="101" spans="1:12" x14ac:dyDescent="0.25">
      <c r="A101" s="6">
        <v>2041</v>
      </c>
      <c r="B101" s="22">
        <f t="shared" ref="B101:E101" si="49">B52/B$25</f>
        <v>0.91974110032362455</v>
      </c>
      <c r="C101" s="22">
        <f t="shared" si="49"/>
        <v>0.82703448275861868</v>
      </c>
      <c r="D101" s="22">
        <f t="shared" si="49"/>
        <v>0.97332865414985037</v>
      </c>
      <c r="E101" s="22">
        <f t="shared" si="49"/>
        <v>1</v>
      </c>
      <c r="F101" s="22">
        <f t="shared" si="20"/>
        <v>0.87347670250896159</v>
      </c>
      <c r="G101" s="22">
        <f t="shared" si="24"/>
        <v>0.41319947126580997</v>
      </c>
      <c r="H101" s="22">
        <f t="shared" si="24"/>
        <v>0.83511123023318123</v>
      </c>
      <c r="I101" s="22">
        <f t="shared" si="24"/>
        <v>0.91995787256450767</v>
      </c>
      <c r="J101" s="22">
        <f t="shared" si="24"/>
        <v>0.89491525423728935</v>
      </c>
      <c r="K101" s="22">
        <f t="shared" si="24"/>
        <v>1</v>
      </c>
      <c r="L101" s="22">
        <f t="shared" si="22"/>
        <v>0.93150139386698416</v>
      </c>
    </row>
    <row r="102" spans="1:12" x14ac:dyDescent="0.25">
      <c r="A102" s="6">
        <v>2042</v>
      </c>
      <c r="B102" s="22">
        <f t="shared" ref="B102:E102" si="50">B53/B$25</f>
        <v>0.91607335490830677</v>
      </c>
      <c r="C102" s="22">
        <f t="shared" si="50"/>
        <v>0.81958620689655026</v>
      </c>
      <c r="D102" s="22">
        <f t="shared" si="50"/>
        <v>0.97236357255658845</v>
      </c>
      <c r="E102" s="22">
        <f t="shared" si="50"/>
        <v>1</v>
      </c>
      <c r="F102" s="22">
        <f t="shared" si="20"/>
        <v>0.86911589008363288</v>
      </c>
      <c r="G102" s="22">
        <f t="shared" si="24"/>
        <v>0.40655882167809726</v>
      </c>
      <c r="H102" s="22">
        <f t="shared" si="24"/>
        <v>0.83094791387474309</v>
      </c>
      <c r="I102" s="22">
        <f t="shared" si="24"/>
        <v>0.9162717219589257</v>
      </c>
      <c r="J102" s="22">
        <f t="shared" si="24"/>
        <v>0.89111202976436632</v>
      </c>
      <c r="K102" s="22">
        <f t="shared" si="24"/>
        <v>1</v>
      </c>
      <c r="L102" s="22">
        <f t="shared" si="22"/>
        <v>0.92778441523961097</v>
      </c>
    </row>
    <row r="103" spans="1:12" x14ac:dyDescent="0.25">
      <c r="A103" s="6">
        <v>2043</v>
      </c>
      <c r="B103" s="22">
        <f t="shared" ref="B103:E103" si="51">B54/B$25</f>
        <v>0.91240560949298888</v>
      </c>
      <c r="C103" s="22">
        <f t="shared" si="51"/>
        <v>0.81213793103448173</v>
      </c>
      <c r="D103" s="22">
        <f t="shared" si="51"/>
        <v>0.97139849096332653</v>
      </c>
      <c r="E103" s="22">
        <f t="shared" si="51"/>
        <v>1</v>
      </c>
      <c r="F103" s="22">
        <f t="shared" si="20"/>
        <v>0.86475507765830417</v>
      </c>
      <c r="G103" s="22">
        <f t="shared" si="24"/>
        <v>0.39991817209038449</v>
      </c>
      <c r="H103" s="22">
        <f t="shared" si="24"/>
        <v>0.82678459751630495</v>
      </c>
      <c r="I103" s="22">
        <f t="shared" si="24"/>
        <v>0.91258557135334384</v>
      </c>
      <c r="J103" s="22">
        <f t="shared" si="24"/>
        <v>0.88730880529144329</v>
      </c>
      <c r="K103" s="22">
        <f t="shared" si="24"/>
        <v>1</v>
      </c>
      <c r="L103" s="22">
        <f t="shared" si="22"/>
        <v>0.92406743661223878</v>
      </c>
    </row>
    <row r="104" spans="1:12" x14ac:dyDescent="0.25">
      <c r="A104" s="6">
        <v>2044</v>
      </c>
      <c r="B104" s="22">
        <f t="shared" ref="B104:E104" si="52">B55/B$25</f>
        <v>0.90873786407766988</v>
      </c>
      <c r="C104" s="22">
        <f t="shared" si="52"/>
        <v>0.80468965517241331</v>
      </c>
      <c r="D104" s="22">
        <f t="shared" si="52"/>
        <v>0.97043340937006473</v>
      </c>
      <c r="E104" s="22">
        <f t="shared" si="52"/>
        <v>1</v>
      </c>
      <c r="F104" s="22">
        <f t="shared" si="20"/>
        <v>0.86039426523297557</v>
      </c>
      <c r="G104" s="22">
        <f t="shared" si="24"/>
        <v>0.39327752250267178</v>
      </c>
      <c r="H104" s="22">
        <f t="shared" si="24"/>
        <v>0.8226212811578667</v>
      </c>
      <c r="I104" s="22">
        <f t="shared" si="24"/>
        <v>0.90889942074776198</v>
      </c>
      <c r="J104" s="22">
        <f t="shared" si="24"/>
        <v>0.88350558081852038</v>
      </c>
      <c r="K104" s="22">
        <f t="shared" si="24"/>
        <v>1</v>
      </c>
      <c r="L104" s="22">
        <f t="shared" si="22"/>
        <v>0.9203504579848657</v>
      </c>
    </row>
    <row r="105" spans="1:12" x14ac:dyDescent="0.25">
      <c r="A105" s="6">
        <v>2045</v>
      </c>
      <c r="B105" s="22">
        <f t="shared" ref="B105:E105" si="53">B56/B$25</f>
        <v>0.9050701186623521</v>
      </c>
      <c r="C105" s="22">
        <f t="shared" si="53"/>
        <v>0.79724137931034478</v>
      </c>
      <c r="D105" s="22">
        <f t="shared" si="53"/>
        <v>0.96946832777680281</v>
      </c>
      <c r="E105" s="22">
        <f t="shared" si="53"/>
        <v>1</v>
      </c>
      <c r="F105" s="22">
        <f t="shared" si="20"/>
        <v>0.85603345280764687</v>
      </c>
      <c r="G105" s="22">
        <f t="shared" si="24"/>
        <v>0.38663687291495907</v>
      </c>
      <c r="H105" s="22">
        <f t="shared" si="24"/>
        <v>0.81845796479942756</v>
      </c>
      <c r="I105" s="22">
        <f t="shared" si="24"/>
        <v>0.90521327014218012</v>
      </c>
      <c r="J105" s="22">
        <f t="shared" si="24"/>
        <v>0.87970235634559735</v>
      </c>
      <c r="K105" s="22">
        <f t="shared" si="24"/>
        <v>1</v>
      </c>
      <c r="L105" s="22">
        <f t="shared" si="22"/>
        <v>0.91663347935749251</v>
      </c>
    </row>
    <row r="106" spans="1:12" x14ac:dyDescent="0.25">
      <c r="A106" s="6">
        <v>2046</v>
      </c>
      <c r="B106" s="22">
        <f t="shared" ref="B106:E106" si="54">B57/B$25</f>
        <v>0.90140237324703421</v>
      </c>
      <c r="C106" s="22">
        <f t="shared" si="54"/>
        <v>0.7897931034482738</v>
      </c>
      <c r="D106" s="22">
        <f t="shared" si="54"/>
        <v>0.96850324618354044</v>
      </c>
      <c r="E106" s="22">
        <f t="shared" si="54"/>
        <v>1</v>
      </c>
      <c r="F106" s="22">
        <f t="shared" si="20"/>
        <v>0.85167264038231827</v>
      </c>
      <c r="G106" s="22">
        <f t="shared" si="24"/>
        <v>0.37999622332724409</v>
      </c>
      <c r="H106" s="22">
        <f t="shared" si="24"/>
        <v>0.81429464844098942</v>
      </c>
      <c r="I106" s="22">
        <f t="shared" si="24"/>
        <v>0.90152711953659825</v>
      </c>
      <c r="J106" s="22">
        <f t="shared" si="24"/>
        <v>0.87589913187267587</v>
      </c>
      <c r="K106" s="22">
        <f t="shared" si="24"/>
        <v>1</v>
      </c>
      <c r="L106" s="22">
        <f t="shared" si="22"/>
        <v>0.91291650073011943</v>
      </c>
    </row>
    <row r="107" spans="1:12" x14ac:dyDescent="0.25">
      <c r="A107" s="6">
        <v>2047</v>
      </c>
      <c r="B107" s="22">
        <f t="shared" ref="B107:E107" si="55">B58/B$25</f>
        <v>0.8977346278317152</v>
      </c>
      <c r="C107" s="22">
        <f t="shared" si="55"/>
        <v>0.78234482758620538</v>
      </c>
      <c r="D107" s="22">
        <f t="shared" si="55"/>
        <v>0.96753816459027864</v>
      </c>
      <c r="E107" s="22">
        <f t="shared" si="55"/>
        <v>1</v>
      </c>
      <c r="F107" s="22">
        <f t="shared" si="20"/>
        <v>0.84731182795698956</v>
      </c>
      <c r="G107" s="22">
        <f t="shared" si="24"/>
        <v>0.37335557373953138</v>
      </c>
      <c r="H107" s="22">
        <f t="shared" si="24"/>
        <v>0.81013133208255117</v>
      </c>
      <c r="I107" s="22">
        <f t="shared" si="24"/>
        <v>0.89784096893101628</v>
      </c>
      <c r="J107" s="22">
        <f t="shared" si="24"/>
        <v>0.87209590739975285</v>
      </c>
      <c r="K107" s="22">
        <f t="shared" si="24"/>
        <v>1</v>
      </c>
      <c r="L107" s="22">
        <f t="shared" si="22"/>
        <v>0.90919952210274713</v>
      </c>
    </row>
    <row r="108" spans="1:12" x14ac:dyDescent="0.25">
      <c r="A108" s="6">
        <v>2048</v>
      </c>
      <c r="B108" s="22">
        <f t="shared" ref="B108:E108" si="56">B59/B$25</f>
        <v>0.89406688241639742</v>
      </c>
      <c r="C108" s="22">
        <f t="shared" si="56"/>
        <v>0.77489655172413696</v>
      </c>
      <c r="D108" s="22">
        <f t="shared" si="56"/>
        <v>0.96657308299701672</v>
      </c>
      <c r="E108" s="22">
        <f t="shared" si="56"/>
        <v>1</v>
      </c>
      <c r="F108" s="22">
        <f t="shared" si="20"/>
        <v>0.84295101553166096</v>
      </c>
      <c r="G108" s="22">
        <f t="shared" si="24"/>
        <v>0.36671492415181867</v>
      </c>
      <c r="H108" s="22">
        <f t="shared" si="24"/>
        <v>0.80596801572411303</v>
      </c>
      <c r="I108" s="22">
        <f t="shared" si="24"/>
        <v>0.89415481832543442</v>
      </c>
      <c r="J108" s="22">
        <f t="shared" si="24"/>
        <v>0.86829268292682982</v>
      </c>
      <c r="K108" s="22">
        <f t="shared" si="24"/>
        <v>1</v>
      </c>
      <c r="L108" s="22">
        <f t="shared" si="22"/>
        <v>0.90548254347537405</v>
      </c>
    </row>
    <row r="109" spans="1:12" x14ac:dyDescent="0.25">
      <c r="A109" s="6">
        <v>2049</v>
      </c>
      <c r="B109" s="22">
        <f t="shared" ref="B109:E109" si="57">B60/B$25</f>
        <v>0.89039913700107953</v>
      </c>
      <c r="C109" s="22">
        <f t="shared" si="57"/>
        <v>0.76744827586206843</v>
      </c>
      <c r="D109" s="22">
        <f t="shared" si="57"/>
        <v>0.9656080014037548</v>
      </c>
      <c r="E109" s="22">
        <f t="shared" si="57"/>
        <v>1</v>
      </c>
      <c r="F109" s="22">
        <f t="shared" si="20"/>
        <v>0.83859020310633225</v>
      </c>
      <c r="G109" s="22">
        <f t="shared" si="24"/>
        <v>0.3600742745641059</v>
      </c>
      <c r="H109" s="22">
        <f t="shared" si="24"/>
        <v>0.80180469936567489</v>
      </c>
      <c r="I109" s="22">
        <f t="shared" si="24"/>
        <v>0.89046866771985256</v>
      </c>
      <c r="J109" s="22">
        <f t="shared" si="24"/>
        <v>0.8644894584539069</v>
      </c>
      <c r="K109" s="22">
        <f t="shared" si="24"/>
        <v>1</v>
      </c>
      <c r="L109" s="22">
        <f t="shared" si="22"/>
        <v>0.90176556484800086</v>
      </c>
    </row>
    <row r="110" spans="1:12" x14ac:dyDescent="0.25">
      <c r="A110" s="6">
        <v>2050</v>
      </c>
      <c r="B110" s="22">
        <f t="shared" ref="B110:E110" si="58">B61/B$25</f>
        <v>0.88673139158576053</v>
      </c>
      <c r="C110" s="22">
        <f t="shared" si="58"/>
        <v>0.76</v>
      </c>
      <c r="D110" s="22">
        <f t="shared" si="58"/>
        <v>0.96464291981049288</v>
      </c>
      <c r="E110" s="22">
        <f t="shared" si="58"/>
        <v>1</v>
      </c>
      <c r="F110" s="22">
        <f t="shared" si="20"/>
        <v>0.83422939068100355</v>
      </c>
      <c r="G110" s="22">
        <f t="shared" si="24"/>
        <v>0.35343362497639319</v>
      </c>
      <c r="H110" s="22">
        <f t="shared" si="24"/>
        <v>0.79764138300723664</v>
      </c>
      <c r="I110" s="22">
        <f t="shared" si="24"/>
        <v>0.8867825171142707</v>
      </c>
      <c r="J110" s="22">
        <f t="shared" si="24"/>
        <v>0.86068623398098387</v>
      </c>
      <c r="K110" s="22">
        <f t="shared" si="24"/>
        <v>1</v>
      </c>
      <c r="L110" s="22">
        <f t="shared" si="22"/>
        <v>0.89804858622062866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L51"/>
  <sheetViews>
    <sheetView workbookViewId="0"/>
  </sheetViews>
  <sheetFormatPr defaultRowHeight="15" x14ac:dyDescent="0.25"/>
  <cols>
    <col min="2" max="2" width="17.28515625" customWidth="1"/>
    <col min="3" max="3" width="31" customWidth="1"/>
    <col min="4" max="7" width="17.28515625" customWidth="1"/>
    <col min="8" max="8" width="22.5703125" customWidth="1"/>
    <col min="9" max="9" width="17.28515625" customWidth="1"/>
    <col min="10" max="10" width="22.42578125" customWidth="1"/>
    <col min="11" max="11" width="20.85546875" customWidth="1"/>
    <col min="12" max="12" width="28.140625" customWidth="1"/>
  </cols>
  <sheetData>
    <row r="1" spans="1:12" x14ac:dyDescent="0.25">
      <c r="A1" s="31" t="s">
        <v>8</v>
      </c>
      <c r="B1" s="31" t="s">
        <v>24</v>
      </c>
      <c r="C1" s="31" t="s">
        <v>72</v>
      </c>
      <c r="D1" s="31" t="s">
        <v>25</v>
      </c>
      <c r="E1" s="31" t="s">
        <v>26</v>
      </c>
      <c r="F1" s="31" t="s">
        <v>27</v>
      </c>
      <c r="G1" s="31" t="s">
        <v>30</v>
      </c>
      <c r="H1" s="31" t="s">
        <v>31</v>
      </c>
      <c r="I1" s="31" t="s">
        <v>28</v>
      </c>
      <c r="J1" s="31" t="s">
        <v>73</v>
      </c>
      <c r="K1" s="31" t="s">
        <v>74</v>
      </c>
      <c r="L1" s="31" t="s">
        <v>75</v>
      </c>
    </row>
    <row r="2" spans="1:12" x14ac:dyDescent="0.25">
      <c r="A2" s="1">
        <v>2014</v>
      </c>
      <c r="B2" s="5">
        <f>'EIA Costs'!$C$4*'Cost Improvement'!B74*1000*About!$A$67</f>
        <v>6407604</v>
      </c>
      <c r="C2" s="5">
        <f>'EIA Costs'!$C$6*'Cost Improvement'!C74*1000*About!$A$67</f>
        <v>1003779</v>
      </c>
      <c r="D2" s="5">
        <f>'EIA Costs'!$C$11*'Cost Improvement'!D74*1000*About!$A$67</f>
        <v>5296242</v>
      </c>
      <c r="E2" s="5">
        <f>'EIA Costs'!$C$17*'Cost Improvement'!E74*1000*About!$A$67</f>
        <v>2616537</v>
      </c>
      <c r="F2" s="40">
        <f>'2014 Wind and Solar'!B3*10^3*About!$A$69</f>
        <v>1660410</v>
      </c>
      <c r="G2" s="40">
        <f>'2014 Wind and Solar'!B7*10^6/About!$C$31*About!$A$69</f>
        <v>2236069.0855536214</v>
      </c>
      <c r="H2" s="5">
        <f>'EIA Costs'!$C$20*'Cost Improvement'!H74*1000*About!$A$67</f>
        <v>3999324</v>
      </c>
      <c r="I2" s="5">
        <f>'EIA Costs'!$C$14*'Cost Improvement'!I74*1000*About!$A$67</f>
        <v>3611433</v>
      </c>
      <c r="J2" s="5">
        <f>'EIA Costs'!$C$15*'Cost Improvement'!J74*1000*About!$A$67</f>
        <v>2416176</v>
      </c>
      <c r="K2" s="5">
        <f>'EIA Costs'!$C$9*'Cost Improvement'!K74*1000*About!$A$67</f>
        <v>662277</v>
      </c>
      <c r="L2" s="5">
        <f>'EIA Costs'!$C$9*'Cost Improvement'!L74*1000*About!$A$67</f>
        <v>662277</v>
      </c>
    </row>
    <row r="3" spans="1:12" x14ac:dyDescent="0.25">
      <c r="A3" s="1">
        <v>2015</v>
      </c>
      <c r="B3" s="5">
        <f>'EIA Costs'!$C$4*'Cost Improvement'!B75*1000*About!$A$67</f>
        <v>6407604</v>
      </c>
      <c r="C3" s="5">
        <f>'EIA Costs'!$C$6*'Cost Improvement'!C75*1000*About!$A$67</f>
        <v>1003779</v>
      </c>
      <c r="D3" s="5">
        <f>'EIA Costs'!$C$11*'Cost Improvement'!D75*1000*About!$A$67</f>
        <v>5290975.8062818041</v>
      </c>
      <c r="E3" s="5">
        <f>'EIA Costs'!$C$17*'Cost Improvement'!E75*1000*About!$A$67</f>
        <v>2616537</v>
      </c>
      <c r="F3" s="5">
        <v>0</v>
      </c>
      <c r="G3" s="5">
        <v>0</v>
      </c>
      <c r="H3" s="5">
        <f>'EIA Costs'!$C$20*'Cost Improvement'!H75*1000*About!$A$67</f>
        <v>3999324</v>
      </c>
      <c r="I3" s="5">
        <f>'EIA Costs'!$C$14*'Cost Improvement'!I75*1000*About!$A$67</f>
        <v>3611433</v>
      </c>
      <c r="J3" s="5">
        <f>'EIA Costs'!$C$15*'Cost Improvement'!J75*1000*About!$A$67</f>
        <v>2416176</v>
      </c>
      <c r="K3" s="5">
        <f>'EIA Costs'!$C$9*'Cost Improvement'!K75*1000*About!$A$67</f>
        <v>662277</v>
      </c>
      <c r="L3" s="5">
        <f>'EIA Costs'!$C$9*'Cost Improvement'!L75*1000*About!$A$67</f>
        <v>663771.58502588596</v>
      </c>
    </row>
    <row r="4" spans="1:12" x14ac:dyDescent="0.25">
      <c r="A4" s="1">
        <v>2016</v>
      </c>
      <c r="B4" s="5">
        <f>'EIA Costs'!$C$4*'Cost Improvement'!B76*1000*About!$A$67</f>
        <v>6407604</v>
      </c>
      <c r="C4" s="5">
        <f>'EIA Costs'!$C$6*'Cost Improvement'!C76*1000*About!$A$67</f>
        <v>1003779</v>
      </c>
      <c r="D4" s="5">
        <f>'EIA Costs'!$C$11*'Cost Improvement'!D76*1000*About!$A$67</f>
        <v>5285709.6125636064</v>
      </c>
      <c r="E4" s="5">
        <f>'EIA Costs'!$C$17*'Cost Improvement'!E76*1000*About!$A$67</f>
        <v>2616537</v>
      </c>
      <c r="F4" s="5">
        <v>0</v>
      </c>
      <c r="G4" s="5">
        <v>0</v>
      </c>
      <c r="H4" s="5">
        <f>'EIA Costs'!$C$20*'Cost Improvement'!H76*1000*About!$A$67</f>
        <v>3999324</v>
      </c>
      <c r="I4" s="5">
        <f>'EIA Costs'!$C$14*'Cost Improvement'!I76*1000*About!$A$67</f>
        <v>3611433</v>
      </c>
      <c r="J4" s="5">
        <f>'EIA Costs'!$C$15*'Cost Improvement'!J76*1000*About!$A$67</f>
        <v>2416176</v>
      </c>
      <c r="K4" s="5">
        <f>'EIA Costs'!$C$9*'Cost Improvement'!K76*1000*About!$A$67</f>
        <v>662277</v>
      </c>
      <c r="L4" s="5">
        <f>'EIA Costs'!$C$9*'Cost Improvement'!L76*1000*About!$A$67</f>
        <v>665266.17005177238</v>
      </c>
    </row>
    <row r="5" spans="1:12" x14ac:dyDescent="0.25">
      <c r="A5" s="1">
        <v>2017</v>
      </c>
      <c r="B5" s="5">
        <f>'EIA Costs'!$C$4*'Cost Improvement'!B77*1000*About!$A$67</f>
        <v>6407604</v>
      </c>
      <c r="C5" s="5">
        <f>'EIA Costs'!$C$6*'Cost Improvement'!C77*1000*About!$A$67</f>
        <v>1003779</v>
      </c>
      <c r="D5" s="5">
        <f>'EIA Costs'!$C$11*'Cost Improvement'!D77*1000*About!$A$67</f>
        <v>5280443.4188454105</v>
      </c>
      <c r="E5" s="5">
        <f>'EIA Costs'!$C$17*'Cost Improvement'!E77*1000*About!$A$67</f>
        <v>2616537</v>
      </c>
      <c r="F5" s="5">
        <v>0</v>
      </c>
      <c r="G5" s="5">
        <v>0</v>
      </c>
      <c r="H5" s="5">
        <f>'EIA Costs'!$C$20*'Cost Improvement'!H77*1000*About!$A$67</f>
        <v>3999324</v>
      </c>
      <c r="I5" s="5">
        <f>'EIA Costs'!$C$14*'Cost Improvement'!I77*1000*About!$A$67</f>
        <v>3611433</v>
      </c>
      <c r="J5" s="5">
        <f>'EIA Costs'!$C$15*'Cost Improvement'!J77*1000*About!$A$67</f>
        <v>2416176</v>
      </c>
      <c r="K5" s="5">
        <f>'EIA Costs'!$C$9*'Cost Improvement'!K77*1000*About!$A$67</f>
        <v>662277</v>
      </c>
      <c r="L5" s="5">
        <f>'EIA Costs'!$C$9*'Cost Improvement'!L77*1000*About!$A$67</f>
        <v>666760.75507765845</v>
      </c>
    </row>
    <row r="6" spans="1:12" x14ac:dyDescent="0.25">
      <c r="A6" s="1">
        <v>2018</v>
      </c>
      <c r="B6" s="5">
        <f>'EIA Costs'!$C$4*'Cost Improvement'!B78*1000*About!$A$67</f>
        <v>6407604</v>
      </c>
      <c r="C6" s="5">
        <f>'EIA Costs'!$C$6*'Cost Improvement'!C78*1000*About!$A$67</f>
        <v>1003779</v>
      </c>
      <c r="D6" s="5">
        <f>'EIA Costs'!$C$11*'Cost Improvement'!D78*1000*About!$A$67</f>
        <v>5275177.2251272155</v>
      </c>
      <c r="E6" s="5">
        <f>'EIA Costs'!$C$17*'Cost Improvement'!E78*1000*About!$A$67</f>
        <v>2616537</v>
      </c>
      <c r="F6" s="5">
        <v>0</v>
      </c>
      <c r="G6" s="5">
        <v>0</v>
      </c>
      <c r="H6" s="5">
        <f>'EIA Costs'!$C$20*'Cost Improvement'!H78*1000*About!$A$67</f>
        <v>3999324</v>
      </c>
      <c r="I6" s="5">
        <f>'EIA Costs'!$C$14*'Cost Improvement'!I78*1000*About!$A$67</f>
        <v>3611433</v>
      </c>
      <c r="J6" s="5">
        <f>'EIA Costs'!$C$15*'Cost Improvement'!J78*1000*About!$A$67</f>
        <v>2416176</v>
      </c>
      <c r="K6" s="5">
        <f>'EIA Costs'!$C$9*'Cost Improvement'!K78*1000*About!$A$67</f>
        <v>662277</v>
      </c>
      <c r="L6" s="5">
        <f>'EIA Costs'!$C$9*'Cost Improvement'!L78*1000*About!$A$67</f>
        <v>668255.34010354441</v>
      </c>
    </row>
    <row r="7" spans="1:12" x14ac:dyDescent="0.25">
      <c r="A7" s="1">
        <v>2019</v>
      </c>
      <c r="B7" s="5">
        <f>'EIA Costs'!$C$4*'Cost Improvement'!B79*1000*About!$A$67</f>
        <v>6407604</v>
      </c>
      <c r="C7" s="5">
        <f>'EIA Costs'!$C$6*'Cost Improvement'!C79*1000*About!$A$67</f>
        <v>1003779</v>
      </c>
      <c r="D7" s="5">
        <f>'EIA Costs'!$C$11*'Cost Improvement'!D79*1000*About!$A$67</f>
        <v>5269911.0314090187</v>
      </c>
      <c r="E7" s="5">
        <f>'EIA Costs'!$C$17*'Cost Improvement'!E79*1000*About!$A$67</f>
        <v>2616537</v>
      </c>
      <c r="F7" s="5">
        <v>0</v>
      </c>
      <c r="G7" s="5">
        <v>0</v>
      </c>
      <c r="H7" s="5">
        <f>'EIA Costs'!$C$20*'Cost Improvement'!H79*1000*About!$A$67</f>
        <v>3999324</v>
      </c>
      <c r="I7" s="5">
        <f>'EIA Costs'!$C$14*'Cost Improvement'!I79*1000*About!$A$67</f>
        <v>3611433</v>
      </c>
      <c r="J7" s="5">
        <f>'EIA Costs'!$C$15*'Cost Improvement'!J79*1000*About!$A$67</f>
        <v>2416176</v>
      </c>
      <c r="K7" s="5">
        <f>'EIA Costs'!$C$9*'Cost Improvement'!K79*1000*About!$A$67</f>
        <v>662277</v>
      </c>
      <c r="L7" s="5">
        <f>'EIA Costs'!$C$9*'Cost Improvement'!L79*1000*About!$A$67</f>
        <v>669749.92512943025</v>
      </c>
    </row>
    <row r="8" spans="1:12" x14ac:dyDescent="0.25">
      <c r="A8" s="1">
        <v>2020</v>
      </c>
      <c r="B8" s="5">
        <f>'EIA Costs'!$C$4*'Cost Improvement'!B80*1000*About!$A$67</f>
        <v>6407604</v>
      </c>
      <c r="C8" s="5">
        <f>'EIA Costs'!$C$6*'Cost Improvement'!C80*1000*About!$A$67</f>
        <v>1003779</v>
      </c>
      <c r="D8" s="5">
        <f>'EIA Costs'!$C$11*'Cost Improvement'!D80*1000*About!$A$67</f>
        <v>5264644.8376908228</v>
      </c>
      <c r="E8" s="5">
        <f>'EIA Costs'!$C$17*'Cost Improvement'!E80*1000*About!$A$67</f>
        <v>2616537</v>
      </c>
      <c r="F8" s="5">
        <v>0</v>
      </c>
      <c r="G8" s="5">
        <v>0</v>
      </c>
      <c r="H8" s="5">
        <f>'EIA Costs'!$C$20*'Cost Improvement'!H80*1000*About!$A$67</f>
        <v>3999324</v>
      </c>
      <c r="I8" s="5">
        <f>'EIA Costs'!$C$14*'Cost Improvement'!I80*1000*About!$A$67</f>
        <v>3611433</v>
      </c>
      <c r="J8" s="5">
        <f>'EIA Costs'!$C$15*'Cost Improvement'!J80*1000*About!$A$67</f>
        <v>2416176</v>
      </c>
      <c r="K8" s="5">
        <f>'EIA Costs'!$C$9*'Cost Improvement'!K80*1000*About!$A$67</f>
        <v>662277</v>
      </c>
      <c r="L8" s="5">
        <f>'EIA Costs'!$C$9*'Cost Improvement'!L80*1000*About!$A$67</f>
        <v>671244.51015531679</v>
      </c>
    </row>
    <row r="9" spans="1:12" x14ac:dyDescent="0.25">
      <c r="A9" s="1">
        <v>2021</v>
      </c>
      <c r="B9" s="5">
        <f>'EIA Costs'!$C$4*'Cost Improvement'!B81*1000*About!$A$67</f>
        <v>6382720.1009708745</v>
      </c>
      <c r="C9" s="5">
        <f>'EIA Costs'!$C$6*'Cost Improvement'!C81*1000*About!$A$67</f>
        <v>995194.9588965507</v>
      </c>
      <c r="D9" s="5">
        <f>'EIA Costs'!$C$11*'Cost Improvement'!D81*1000*About!$A$67</f>
        <v>5259378.6439726269</v>
      </c>
      <c r="E9" s="5">
        <f>'EIA Costs'!$C$17*'Cost Improvement'!E81*1000*About!$A$67</f>
        <v>2616537</v>
      </c>
      <c r="F9" s="5">
        <v>0</v>
      </c>
      <c r="G9" s="5">
        <v>0</v>
      </c>
      <c r="H9" s="5">
        <f>'EIA Costs'!$C$20*'Cost Improvement'!H81*1000*About!$A$67</f>
        <v>3962021.2727955091</v>
      </c>
      <c r="I9" s="5">
        <f>'EIA Costs'!$C$14*'Cost Improvement'!I81*1000*About!$A$67</f>
        <v>3597486.7956819367</v>
      </c>
      <c r="J9" s="5">
        <f>'EIA Costs'!$C$15*'Cost Improvement'!J81*1000*About!$A$67</f>
        <v>2402924.8211657712</v>
      </c>
      <c r="K9" s="5">
        <f>'EIA Costs'!$C$9*'Cost Improvement'!K81*1000*About!$A$67</f>
        <v>662277</v>
      </c>
      <c r="L9" s="5">
        <f>'EIA Costs'!$C$9*'Cost Improvement'!L81*1000*About!$A$67</f>
        <v>668607.00716845912</v>
      </c>
    </row>
    <row r="10" spans="1:12" x14ac:dyDescent="0.25">
      <c r="A10" s="1">
        <v>2022</v>
      </c>
      <c r="B10" s="5">
        <f>'EIA Costs'!$C$4*'Cost Improvement'!B82*1000*About!$A$67</f>
        <v>6357836.2019417472</v>
      </c>
      <c r="C10" s="5">
        <f>'EIA Costs'!$C$6*'Cost Improvement'!C82*1000*About!$A$67</f>
        <v>986610.91779310396</v>
      </c>
      <c r="D10" s="5">
        <f>'EIA Costs'!$C$11*'Cost Improvement'!D82*1000*About!$A$67</f>
        <v>5254112.450254431</v>
      </c>
      <c r="E10" s="5">
        <f>'EIA Costs'!$C$17*'Cost Improvement'!E82*1000*About!$A$67</f>
        <v>2616537</v>
      </c>
      <c r="F10" s="5">
        <v>0</v>
      </c>
      <c r="G10" s="5">
        <v>0</v>
      </c>
      <c r="H10" s="5">
        <f>'EIA Costs'!$C$20*'Cost Improvement'!H82*1000*About!$A$67</f>
        <v>3924718.5455910037</v>
      </c>
      <c r="I10" s="5">
        <f>'EIA Costs'!$C$14*'Cost Improvement'!I82*1000*About!$A$67</f>
        <v>3583540.5913638733</v>
      </c>
      <c r="J10" s="5">
        <f>'EIA Costs'!$C$15*'Cost Improvement'!J82*1000*About!$A$67</f>
        <v>2389673.6423315424</v>
      </c>
      <c r="K10" s="5">
        <f>'EIA Costs'!$C$9*'Cost Improvement'!K82*1000*About!$A$67</f>
        <v>662277</v>
      </c>
      <c r="L10" s="5">
        <f>'EIA Costs'!$C$9*'Cost Improvement'!L82*1000*About!$A$67</f>
        <v>665969.50418160122</v>
      </c>
    </row>
    <row r="11" spans="1:12" x14ac:dyDescent="0.25">
      <c r="A11" s="1">
        <v>2023</v>
      </c>
      <c r="B11" s="5">
        <f>'EIA Costs'!$C$4*'Cost Improvement'!B83*1000*About!$A$67</f>
        <v>6332952.3029126208</v>
      </c>
      <c r="C11" s="5">
        <f>'EIA Costs'!$C$6*'Cost Improvement'!C83*1000*About!$A$67</f>
        <v>978026.87668965466</v>
      </c>
      <c r="D11" s="5">
        <f>'EIA Costs'!$C$11*'Cost Improvement'!D83*1000*About!$A$67</f>
        <v>5248846.2565362351</v>
      </c>
      <c r="E11" s="5">
        <f>'EIA Costs'!$C$17*'Cost Improvement'!E83*1000*About!$A$67</f>
        <v>2616537</v>
      </c>
      <c r="F11" s="5">
        <v>0</v>
      </c>
      <c r="G11" s="5">
        <v>0</v>
      </c>
      <c r="H11" s="5">
        <f>'EIA Costs'!$C$20*'Cost Improvement'!H83*1000*About!$A$67</f>
        <v>3887415.8183864979</v>
      </c>
      <c r="I11" s="5">
        <f>'EIA Costs'!$C$14*'Cost Improvement'!I83*1000*About!$A$67</f>
        <v>3569594.3870458133</v>
      </c>
      <c r="J11" s="5">
        <f>'EIA Costs'!$C$15*'Cost Improvement'!J83*1000*About!$A$67</f>
        <v>2376422.4634973137</v>
      </c>
      <c r="K11" s="5">
        <f>'EIA Costs'!$C$9*'Cost Improvement'!K83*1000*About!$A$67</f>
        <v>662277</v>
      </c>
      <c r="L11" s="5">
        <f>'EIA Costs'!$C$9*'Cost Improvement'!L83*1000*About!$A$67</f>
        <v>663332.00119474332</v>
      </c>
    </row>
    <row r="12" spans="1:12" x14ac:dyDescent="0.25">
      <c r="A12" s="1">
        <v>2024</v>
      </c>
      <c r="B12" s="5">
        <f>'EIA Costs'!$C$4*'Cost Improvement'!B84*1000*About!$A$67</f>
        <v>6308068.4038834954</v>
      </c>
      <c r="C12" s="5">
        <f>'EIA Costs'!$C$6*'Cost Improvement'!C84*1000*About!$A$67</f>
        <v>969442.83558620547</v>
      </c>
      <c r="D12" s="5">
        <f>'EIA Costs'!$C$11*'Cost Improvement'!D84*1000*About!$A$67</f>
        <v>5243580.0628180373</v>
      </c>
      <c r="E12" s="5">
        <f>'EIA Costs'!$C$17*'Cost Improvement'!E84*1000*About!$A$67</f>
        <v>2616537</v>
      </c>
      <c r="F12" s="5">
        <v>0</v>
      </c>
      <c r="G12" s="5">
        <v>0</v>
      </c>
      <c r="H12" s="5">
        <f>'EIA Costs'!$C$20*'Cost Improvement'!H84*1000*About!$A$67</f>
        <v>3850113.0911819916</v>
      </c>
      <c r="I12" s="5">
        <f>'EIA Costs'!$C$14*'Cost Improvement'!I84*1000*About!$A$67</f>
        <v>3555648.1827277499</v>
      </c>
      <c r="J12" s="5">
        <f>'EIA Costs'!$C$15*'Cost Improvement'!J84*1000*About!$A$67</f>
        <v>2363171.2846630849</v>
      </c>
      <c r="K12" s="5">
        <f>'EIA Costs'!$C$9*'Cost Improvement'!K84*1000*About!$A$67</f>
        <v>662277</v>
      </c>
      <c r="L12" s="5">
        <f>'EIA Costs'!$C$9*'Cost Improvement'!L84*1000*About!$A$67</f>
        <v>660694.49820788554</v>
      </c>
    </row>
    <row r="13" spans="1:12" x14ac:dyDescent="0.25">
      <c r="A13" s="1">
        <v>2025</v>
      </c>
      <c r="B13" s="5">
        <f>'EIA Costs'!$C$4*'Cost Improvement'!B85*1000*About!$A$67</f>
        <v>6283184.504854369</v>
      </c>
      <c r="C13" s="5">
        <f>'EIA Costs'!$C$6*'Cost Improvement'!C85*1000*About!$A$67</f>
        <v>960858.79448275862</v>
      </c>
      <c r="D13" s="5">
        <f>'EIA Costs'!$C$11*'Cost Improvement'!D85*1000*About!$A$67</f>
        <v>5238313.8690998415</v>
      </c>
      <c r="E13" s="5">
        <f>'EIA Costs'!$C$17*'Cost Improvement'!E85*1000*About!$A$67</f>
        <v>2616537</v>
      </c>
      <c r="F13" s="5">
        <v>0</v>
      </c>
      <c r="G13" s="5">
        <v>0</v>
      </c>
      <c r="H13" s="5">
        <f>'EIA Costs'!$C$20*'Cost Improvement'!H85*1000*About!$A$67</f>
        <v>3812810.3639774858</v>
      </c>
      <c r="I13" s="5">
        <f>'EIA Costs'!$C$14*'Cost Improvement'!I85*1000*About!$A$67</f>
        <v>3541701.9784096871</v>
      </c>
      <c r="J13" s="5">
        <f>'EIA Costs'!$C$15*'Cost Improvement'!J85*1000*About!$A$67</f>
        <v>2349920.1058288561</v>
      </c>
      <c r="K13" s="5">
        <f>'EIA Costs'!$C$9*'Cost Improvement'!K85*1000*About!$A$67</f>
        <v>662277</v>
      </c>
      <c r="L13" s="5">
        <f>'EIA Costs'!$C$9*'Cost Improvement'!L85*1000*About!$A$67</f>
        <v>658056.99522102764</v>
      </c>
    </row>
    <row r="14" spans="1:12" x14ac:dyDescent="0.25">
      <c r="A14" s="1">
        <v>2026</v>
      </c>
      <c r="B14" s="5">
        <f>'EIA Costs'!$C$4*'Cost Improvement'!B86*1000*About!$A$67</f>
        <v>6258300.6058252435</v>
      </c>
      <c r="C14" s="5">
        <f>'EIA Costs'!$C$6*'Cost Improvement'!C86*1000*About!$A$67</f>
        <v>952274.75337930932</v>
      </c>
      <c r="D14" s="5">
        <f>'EIA Costs'!$C$11*'Cost Improvement'!D86*1000*About!$A$67</f>
        <v>5233047.6753816465</v>
      </c>
      <c r="E14" s="5">
        <f>'EIA Costs'!$C$17*'Cost Improvement'!E86*1000*About!$A$67</f>
        <v>2616537</v>
      </c>
      <c r="F14" s="5">
        <v>0</v>
      </c>
      <c r="G14" s="5">
        <v>0</v>
      </c>
      <c r="H14" s="5">
        <f>'EIA Costs'!$C$20*'Cost Improvement'!H86*1000*About!$A$67</f>
        <v>3775507.6367729958</v>
      </c>
      <c r="I14" s="5">
        <f>'EIA Costs'!$C$14*'Cost Improvement'!I86*1000*About!$A$67</f>
        <v>3527755.774091627</v>
      </c>
      <c r="J14" s="5">
        <f>'EIA Costs'!$C$15*'Cost Improvement'!J86*1000*About!$A$67</f>
        <v>2336668.9269946241</v>
      </c>
      <c r="K14" s="5">
        <f>'EIA Costs'!$C$9*'Cost Improvement'!K86*1000*About!$A$67</f>
        <v>662277</v>
      </c>
      <c r="L14" s="5">
        <f>'EIA Costs'!$C$9*'Cost Improvement'!L86*1000*About!$A$67</f>
        <v>655419.49223416997</v>
      </c>
    </row>
    <row r="15" spans="1:12" x14ac:dyDescent="0.25">
      <c r="A15" s="1">
        <v>2027</v>
      </c>
      <c r="B15" s="5">
        <f>'EIA Costs'!$C$4*'Cost Improvement'!B87*1000*About!$A$67</f>
        <v>6233416.7067961171</v>
      </c>
      <c r="C15" s="5">
        <f>'EIA Costs'!$C$6*'Cost Improvement'!C87*1000*About!$A$67</f>
        <v>943690.71227586269</v>
      </c>
      <c r="D15" s="5">
        <f>'EIA Costs'!$C$11*'Cost Improvement'!D87*1000*About!$A$67</f>
        <v>5227781.4816634506</v>
      </c>
      <c r="E15" s="5">
        <f>'EIA Costs'!$C$17*'Cost Improvement'!E87*1000*About!$A$67</f>
        <v>2616537</v>
      </c>
      <c r="F15" s="5">
        <v>0</v>
      </c>
      <c r="G15" s="5">
        <v>0</v>
      </c>
      <c r="H15" s="5">
        <f>'EIA Costs'!$C$20*'Cost Improvement'!H87*1000*About!$A$67</f>
        <v>3738204.9095684895</v>
      </c>
      <c r="I15" s="5">
        <f>'EIA Costs'!$C$14*'Cost Improvement'!I87*1000*About!$A$67</f>
        <v>3513809.5697735636</v>
      </c>
      <c r="J15" s="5">
        <f>'EIA Costs'!$C$15*'Cost Improvement'!J87*1000*About!$A$67</f>
        <v>2323417.7481603953</v>
      </c>
      <c r="K15" s="5">
        <f>'EIA Costs'!$C$9*'Cost Improvement'!K87*1000*About!$A$67</f>
        <v>662277</v>
      </c>
      <c r="L15" s="5">
        <f>'EIA Costs'!$C$9*'Cost Improvement'!L87*1000*About!$A$67</f>
        <v>652781.98924731195</v>
      </c>
    </row>
    <row r="16" spans="1:12" x14ac:dyDescent="0.25">
      <c r="A16" s="1">
        <v>2028</v>
      </c>
      <c r="B16" s="5">
        <f>'EIA Costs'!$C$4*'Cost Improvement'!B88*1000*About!$A$67</f>
        <v>6208532.8077669898</v>
      </c>
      <c r="C16" s="5">
        <f>'EIA Costs'!$C$6*'Cost Improvement'!C88*1000*About!$A$67</f>
        <v>935106.67117241328</v>
      </c>
      <c r="D16" s="5">
        <f>'EIA Costs'!$C$11*'Cost Improvement'!D88*1000*About!$A$67</f>
        <v>5222515.2879452528</v>
      </c>
      <c r="E16" s="5">
        <f>'EIA Costs'!$C$17*'Cost Improvement'!E88*1000*About!$A$67</f>
        <v>2616537</v>
      </c>
      <c r="F16" s="5">
        <v>0</v>
      </c>
      <c r="G16" s="5">
        <v>0</v>
      </c>
      <c r="H16" s="5">
        <f>'EIA Costs'!$C$20*'Cost Improvement'!H88*1000*About!$A$67</f>
        <v>3700902.1823639837</v>
      </c>
      <c r="I16" s="5">
        <f>'EIA Costs'!$C$14*'Cost Improvement'!I88*1000*About!$A$67</f>
        <v>3499863.3654555008</v>
      </c>
      <c r="J16" s="5">
        <f>'EIA Costs'!$C$15*'Cost Improvement'!J88*1000*About!$A$67</f>
        <v>2310166.5693261661</v>
      </c>
      <c r="K16" s="5">
        <f>'EIA Costs'!$C$9*'Cost Improvement'!K88*1000*About!$A$67</f>
        <v>662277</v>
      </c>
      <c r="L16" s="5">
        <f>'EIA Costs'!$C$9*'Cost Improvement'!L88*1000*About!$A$67</f>
        <v>650144.48626045417</v>
      </c>
    </row>
    <row r="17" spans="1:12" x14ac:dyDescent="0.25">
      <c r="A17" s="1">
        <v>2029</v>
      </c>
      <c r="B17" s="5">
        <f>'EIA Costs'!$C$4*'Cost Improvement'!B89*1000*About!$A$67</f>
        <v>6183648.9087378634</v>
      </c>
      <c r="C17" s="5">
        <f>'EIA Costs'!$C$6*'Cost Improvement'!C89*1000*About!$A$67</f>
        <v>926522.63006896409</v>
      </c>
      <c r="D17" s="5">
        <f>'EIA Costs'!$C$11*'Cost Improvement'!D89*1000*About!$A$67</f>
        <v>5217249.094227056</v>
      </c>
      <c r="E17" s="5">
        <f>'EIA Costs'!$C$17*'Cost Improvement'!E89*1000*About!$A$67</f>
        <v>2616537</v>
      </c>
      <c r="F17" s="5">
        <v>0</v>
      </c>
      <c r="G17" s="5">
        <v>0</v>
      </c>
      <c r="H17" s="5">
        <f>'EIA Costs'!$C$20*'Cost Improvement'!H89*1000*About!$A$67</f>
        <v>3663599.4551594779</v>
      </c>
      <c r="I17" s="5">
        <f>'EIA Costs'!$C$14*'Cost Improvement'!I89*1000*About!$A$67</f>
        <v>3485917.1611374407</v>
      </c>
      <c r="J17" s="5">
        <f>'EIA Costs'!$C$15*'Cost Improvement'!J89*1000*About!$A$67</f>
        <v>2296915.3904919373</v>
      </c>
      <c r="K17" s="5">
        <f>'EIA Costs'!$C$9*'Cost Improvement'!K89*1000*About!$A$67</f>
        <v>662277</v>
      </c>
      <c r="L17" s="5">
        <f>'EIA Costs'!$C$9*'Cost Improvement'!L89*1000*About!$A$67</f>
        <v>647506.98327359639</v>
      </c>
    </row>
    <row r="18" spans="1:12" x14ac:dyDescent="0.25">
      <c r="A18" s="1">
        <v>2030</v>
      </c>
      <c r="B18" s="5">
        <f>'EIA Costs'!$C$4*'Cost Improvement'!B90*1000*About!$A$67</f>
        <v>6158765.009708738</v>
      </c>
      <c r="C18" s="5">
        <f>'EIA Costs'!$C$6*'Cost Improvement'!C90*1000*About!$A$67</f>
        <v>917938.58896551712</v>
      </c>
      <c r="D18" s="5">
        <f>'EIA Costs'!$C$11*'Cost Improvement'!D90*1000*About!$A$67</f>
        <v>5211982.900508862</v>
      </c>
      <c r="E18" s="5">
        <f>'EIA Costs'!$C$17*'Cost Improvement'!E90*1000*About!$A$67</f>
        <v>2616537</v>
      </c>
      <c r="F18" s="5">
        <v>0</v>
      </c>
      <c r="G18" s="5">
        <v>0</v>
      </c>
      <c r="H18" s="5">
        <f>'EIA Costs'!$C$20*'Cost Improvement'!H90*1000*About!$A$67</f>
        <v>3626296.7279549711</v>
      </c>
      <c r="I18" s="5">
        <f>'EIA Costs'!$C$14*'Cost Improvement'!I90*1000*About!$A$67</f>
        <v>3471970.9568193774</v>
      </c>
      <c r="J18" s="5">
        <f>'EIA Costs'!$C$15*'Cost Improvement'!J90*1000*About!$A$67</f>
        <v>2283664.2116577085</v>
      </c>
      <c r="K18" s="5">
        <f>'EIA Costs'!$C$9*'Cost Improvement'!K90*1000*About!$A$67</f>
        <v>662277</v>
      </c>
      <c r="L18" s="5">
        <f>'EIA Costs'!$C$9*'Cost Improvement'!L90*1000*About!$A$67</f>
        <v>644869.4802867386</v>
      </c>
    </row>
    <row r="19" spans="1:12" x14ac:dyDescent="0.25">
      <c r="A19" s="1">
        <v>2031</v>
      </c>
      <c r="B19" s="5">
        <f>'EIA Costs'!$C$4*'Cost Improvement'!B91*1000*About!$A$67</f>
        <v>6133881.1106796106</v>
      </c>
      <c r="C19" s="5">
        <f>'EIA Costs'!$C$6*'Cost Improvement'!C91*1000*About!$A$67</f>
        <v>909354.54786206794</v>
      </c>
      <c r="D19" s="5">
        <f>'EIA Costs'!$C$11*'Cost Improvement'!D91*1000*About!$A$67</f>
        <v>5206716.7067906652</v>
      </c>
      <c r="E19" s="5">
        <f>'EIA Costs'!$C$17*'Cost Improvement'!E91*1000*About!$A$67</f>
        <v>2616537</v>
      </c>
      <c r="F19" s="5">
        <v>0</v>
      </c>
      <c r="G19" s="5">
        <v>0</v>
      </c>
      <c r="H19" s="5">
        <f>'EIA Costs'!$C$20*'Cost Improvement'!H91*1000*About!$A$67</f>
        <v>3588994.0007504821</v>
      </c>
      <c r="I19" s="5">
        <f>'EIA Costs'!$C$14*'Cost Improvement'!I91*1000*About!$A$67</f>
        <v>3458024.752501314</v>
      </c>
      <c r="J19" s="5">
        <f>'EIA Costs'!$C$15*'Cost Improvement'!J91*1000*About!$A$67</f>
        <v>2270413.0328234802</v>
      </c>
      <c r="K19" s="5">
        <f>'EIA Costs'!$C$9*'Cost Improvement'!K91*1000*About!$A$67</f>
        <v>662277</v>
      </c>
      <c r="L19" s="5">
        <f>'EIA Costs'!$C$9*'Cost Improvement'!L91*1000*About!$A$67</f>
        <v>642231.9772998807</v>
      </c>
    </row>
    <row r="20" spans="1:12" x14ac:dyDescent="0.25">
      <c r="A20" s="1">
        <v>2032</v>
      </c>
      <c r="B20" s="5">
        <f>'EIA Costs'!$C$4*'Cost Improvement'!B92*1000*About!$A$67</f>
        <v>6108997.2116504852</v>
      </c>
      <c r="C20" s="5">
        <f>'EIA Costs'!$C$6*'Cost Improvement'!C92*1000*About!$A$67</f>
        <v>900770.5067586212</v>
      </c>
      <c r="D20" s="5">
        <f>'EIA Costs'!$C$11*'Cost Improvement'!D92*1000*About!$A$67</f>
        <v>5201450.5130724683</v>
      </c>
      <c r="E20" s="5">
        <f>'EIA Costs'!$C$17*'Cost Improvement'!E92*1000*About!$A$67</f>
        <v>2616537</v>
      </c>
      <c r="F20" s="5">
        <v>0</v>
      </c>
      <c r="G20" s="5">
        <v>0</v>
      </c>
      <c r="H20" s="5">
        <f>'EIA Costs'!$C$20*'Cost Improvement'!H92*1000*About!$A$67</f>
        <v>3551691.2735459758</v>
      </c>
      <c r="I20" s="5">
        <f>'EIA Costs'!$C$14*'Cost Improvement'!I92*1000*About!$A$67</f>
        <v>3444078.5481832549</v>
      </c>
      <c r="J20" s="5">
        <f>'EIA Costs'!$C$15*'Cost Improvement'!J92*1000*About!$A$67</f>
        <v>2257161.8539892514</v>
      </c>
      <c r="K20" s="5">
        <f>'EIA Costs'!$C$9*'Cost Improvement'!K92*1000*About!$A$67</f>
        <v>662277</v>
      </c>
      <c r="L20" s="5">
        <f>'EIA Costs'!$C$9*'Cost Improvement'!L92*1000*About!$A$67</f>
        <v>639594.47431302303</v>
      </c>
    </row>
    <row r="21" spans="1:12" x14ac:dyDescent="0.25">
      <c r="A21" s="1">
        <v>2033</v>
      </c>
      <c r="B21" s="5">
        <f>'EIA Costs'!$C$4*'Cost Improvement'!B93*1000*About!$A$67</f>
        <v>6084113.3126213588</v>
      </c>
      <c r="C21" s="5">
        <f>'EIA Costs'!$C$6*'Cost Improvement'!C93*1000*About!$A$67</f>
        <v>892186.46565517189</v>
      </c>
      <c r="D21" s="5">
        <f>'EIA Costs'!$C$11*'Cost Improvement'!D93*1000*About!$A$67</f>
        <v>5196184.3193542724</v>
      </c>
      <c r="E21" s="5">
        <f>'EIA Costs'!$C$17*'Cost Improvement'!E93*1000*About!$A$67</f>
        <v>2616537</v>
      </c>
      <c r="F21" s="5">
        <v>0</v>
      </c>
      <c r="G21" s="5">
        <v>0</v>
      </c>
      <c r="H21" s="5">
        <f>'EIA Costs'!$C$20*'Cost Improvement'!H93*1000*About!$A$67</f>
        <v>3514388.5463414695</v>
      </c>
      <c r="I21" s="5">
        <f>'EIA Costs'!$C$14*'Cost Improvement'!I93*1000*About!$A$67</f>
        <v>3430132.3438651911</v>
      </c>
      <c r="J21" s="5">
        <f>'EIA Costs'!$C$15*'Cost Improvement'!J93*1000*About!$A$67</f>
        <v>2243910.6751550222</v>
      </c>
      <c r="K21" s="5">
        <f>'EIA Costs'!$C$9*'Cost Improvement'!K93*1000*About!$A$67</f>
        <v>662277</v>
      </c>
      <c r="L21" s="5">
        <f>'EIA Costs'!$C$9*'Cost Improvement'!L93*1000*About!$A$67</f>
        <v>636956.97132616502</v>
      </c>
    </row>
    <row r="22" spans="1:12" x14ac:dyDescent="0.25">
      <c r="A22" s="1">
        <v>2034</v>
      </c>
      <c r="B22" s="5">
        <f>'EIA Costs'!$C$4*'Cost Improvement'!B94*1000*About!$A$67</f>
        <v>6059229.4135922333</v>
      </c>
      <c r="C22" s="5">
        <f>'EIA Costs'!$C$6*'Cost Improvement'!C94*1000*About!$A$67</f>
        <v>883602.42455172259</v>
      </c>
      <c r="D22" s="5">
        <f>'EIA Costs'!$C$11*'Cost Improvement'!D94*1000*About!$A$67</f>
        <v>5190918.1256360775</v>
      </c>
      <c r="E22" s="5">
        <f>'EIA Costs'!$C$17*'Cost Improvement'!E94*1000*About!$A$67</f>
        <v>2616537</v>
      </c>
      <c r="F22" s="5">
        <v>0</v>
      </c>
      <c r="G22" s="5">
        <v>0</v>
      </c>
      <c r="H22" s="5">
        <f>'EIA Costs'!$C$20*'Cost Improvement'!H94*1000*About!$A$67</f>
        <v>3477085.8191369637</v>
      </c>
      <c r="I22" s="5">
        <f>'EIA Costs'!$C$14*'Cost Improvement'!I94*1000*About!$A$67</f>
        <v>3416186.1395471278</v>
      </c>
      <c r="J22" s="5">
        <f>'EIA Costs'!$C$15*'Cost Improvement'!J94*1000*About!$A$67</f>
        <v>2230659.4963207929</v>
      </c>
      <c r="K22" s="5">
        <f>'EIA Costs'!$C$9*'Cost Improvement'!K94*1000*About!$A$67</f>
        <v>662277</v>
      </c>
      <c r="L22" s="5">
        <f>'EIA Costs'!$C$9*'Cost Improvement'!L94*1000*About!$A$67</f>
        <v>634319.46833930723</v>
      </c>
    </row>
    <row r="23" spans="1:12" x14ac:dyDescent="0.25">
      <c r="A23" s="1">
        <v>2035</v>
      </c>
      <c r="B23" s="5">
        <f>'EIA Costs'!$C$4*'Cost Improvement'!B95*1000*About!$A$67</f>
        <v>6034345.5145631069</v>
      </c>
      <c r="C23" s="5">
        <f>'EIA Costs'!$C$6*'Cost Improvement'!C95*1000*About!$A$67</f>
        <v>875018.38344827597</v>
      </c>
      <c r="D23" s="5">
        <f>'EIA Costs'!$C$11*'Cost Improvement'!D95*1000*About!$A$67</f>
        <v>5185651.9319178797</v>
      </c>
      <c r="E23" s="5">
        <f>'EIA Costs'!$C$17*'Cost Improvement'!E95*1000*About!$A$67</f>
        <v>2616537</v>
      </c>
      <c r="F23" s="5">
        <v>0</v>
      </c>
      <c r="G23" s="5">
        <v>0</v>
      </c>
      <c r="H23" s="5">
        <f>'EIA Costs'!$C$20*'Cost Improvement'!H95*1000*About!$A$67</f>
        <v>3439783.0919324579</v>
      </c>
      <c r="I23" s="5">
        <f>'EIA Costs'!$C$14*'Cost Improvement'!I95*1000*About!$A$67</f>
        <v>3402239.9352290682</v>
      </c>
      <c r="J23" s="5">
        <f>'EIA Costs'!$C$15*'Cost Improvement'!J95*1000*About!$A$67</f>
        <v>2217408.3174865646</v>
      </c>
      <c r="K23" s="5">
        <f>'EIA Costs'!$C$9*'Cost Improvement'!K95*1000*About!$A$67</f>
        <v>662277</v>
      </c>
      <c r="L23" s="5">
        <f>'EIA Costs'!$C$9*'Cost Improvement'!L95*1000*About!$A$67</f>
        <v>631681.96535244945</v>
      </c>
    </row>
    <row r="24" spans="1:12" x14ac:dyDescent="0.25">
      <c r="A24" s="1">
        <v>2036</v>
      </c>
      <c r="B24" s="5">
        <f>'EIA Costs'!$C$4*'Cost Improvement'!B96*1000*About!$A$67</f>
        <v>6010844.0543689346</v>
      </c>
      <c r="C24" s="5">
        <f>'EIA Costs'!$C$6*'Cost Improvement'!C96*1000*About!$A$67</f>
        <v>867541.96055172221</v>
      </c>
      <c r="D24" s="5">
        <f>'EIA Costs'!$C$11*'Cost Improvement'!D96*1000*About!$A$67</f>
        <v>5180540.6262502177</v>
      </c>
      <c r="E24" s="5">
        <f>'EIA Costs'!$C$17*'Cost Improvement'!E96*1000*About!$A$67</f>
        <v>2616537</v>
      </c>
      <c r="F24" s="5">
        <v>0</v>
      </c>
      <c r="G24" s="5">
        <v>0</v>
      </c>
      <c r="H24" s="5">
        <f>'EIA Costs'!$C$20*'Cost Improvement'!H96*1000*About!$A$67</f>
        <v>3423132.640900563</v>
      </c>
      <c r="I24" s="5">
        <f>'EIA Costs'!$C$14*'Cost Improvement'!I96*1000*About!$A$67</f>
        <v>3388927.6492890995</v>
      </c>
      <c r="J24" s="5">
        <f>'EIA Costs'!$C$15*'Cost Improvement'!J96*1000*About!$A$67</f>
        <v>2208219.0577924792</v>
      </c>
      <c r="K24" s="5">
        <f>'EIA Costs'!$C$9*'Cost Improvement'!K96*1000*About!$A$67</f>
        <v>662277</v>
      </c>
      <c r="L24" s="5">
        <f>'EIA Costs'!$C$9*'Cost Improvement'!L96*1000*About!$A$67</f>
        <v>629220.29589804797</v>
      </c>
    </row>
    <row r="25" spans="1:12" x14ac:dyDescent="0.25">
      <c r="A25" s="1">
        <v>2037</v>
      </c>
      <c r="B25" s="5">
        <f>'EIA Costs'!$C$4*'Cost Improvement'!B97*1000*About!$A$67</f>
        <v>5987342.5941747623</v>
      </c>
      <c r="C25" s="5">
        <f>'EIA Costs'!$C$6*'Cost Improvement'!C97*1000*About!$A$67</f>
        <v>860065.53765517077</v>
      </c>
      <c r="D25" s="5">
        <f>'EIA Costs'!$C$11*'Cost Improvement'!D97*1000*About!$A$67</f>
        <v>5175429.3205825556</v>
      </c>
      <c r="E25" s="5">
        <f>'EIA Costs'!$C$17*'Cost Improvement'!E97*1000*About!$A$67</f>
        <v>2616537</v>
      </c>
      <c r="F25" s="5">
        <v>0</v>
      </c>
      <c r="G25" s="5">
        <v>0</v>
      </c>
      <c r="H25" s="5">
        <f>'EIA Costs'!$C$20*'Cost Improvement'!H97*1000*About!$A$67</f>
        <v>3406482.1898686648</v>
      </c>
      <c r="I25" s="5">
        <f>'EIA Costs'!$C$14*'Cost Improvement'!I97*1000*About!$A$67</f>
        <v>3375615.3633491313</v>
      </c>
      <c r="J25" s="5">
        <f>'EIA Costs'!$C$15*'Cost Improvement'!J97*1000*About!$A$67</f>
        <v>2199029.79809839</v>
      </c>
      <c r="K25" s="5">
        <f>'EIA Costs'!$C$9*'Cost Improvement'!K97*1000*About!$A$67</f>
        <v>662277</v>
      </c>
      <c r="L25" s="5">
        <f>'EIA Costs'!$C$9*'Cost Improvement'!L97*1000*About!$A$67</f>
        <v>626758.6264436472</v>
      </c>
    </row>
    <row r="26" spans="1:12" x14ac:dyDescent="0.25">
      <c r="A26" s="1">
        <v>2038</v>
      </c>
      <c r="B26" s="5">
        <f>'EIA Costs'!$C$4*'Cost Improvement'!B98*1000*About!$A$67</f>
        <v>5963841.1339805825</v>
      </c>
      <c r="C26" s="5">
        <f>'EIA Costs'!$C$6*'Cost Improvement'!C98*1000*About!$A$67</f>
        <v>852589.11475861969</v>
      </c>
      <c r="D26" s="5">
        <f>'EIA Costs'!$C$11*'Cost Improvement'!D98*1000*About!$A$67</f>
        <v>5170318.0149148954</v>
      </c>
      <c r="E26" s="5">
        <f>'EIA Costs'!$C$17*'Cost Improvement'!E98*1000*About!$A$67</f>
        <v>2616537</v>
      </c>
      <c r="F26" s="5">
        <v>0</v>
      </c>
      <c r="G26" s="5">
        <v>0</v>
      </c>
      <c r="H26" s="5">
        <f>'EIA Costs'!$C$20*'Cost Improvement'!H98*1000*About!$A$67</f>
        <v>3389831.7388367704</v>
      </c>
      <c r="I26" s="5">
        <f>'EIA Costs'!$C$14*'Cost Improvement'!I98*1000*About!$A$67</f>
        <v>3362303.0774091627</v>
      </c>
      <c r="J26" s="5">
        <f>'EIA Costs'!$C$15*'Cost Improvement'!J98*1000*About!$A$67</f>
        <v>2189840.5384043008</v>
      </c>
      <c r="K26" s="5">
        <f>'EIA Costs'!$C$9*'Cost Improvement'!K98*1000*About!$A$67</f>
        <v>662277</v>
      </c>
      <c r="L26" s="5">
        <f>'EIA Costs'!$C$9*'Cost Improvement'!L98*1000*About!$A$67</f>
        <v>624296.95698924642</v>
      </c>
    </row>
    <row r="27" spans="1:12" x14ac:dyDescent="0.25">
      <c r="A27" s="1">
        <v>2039</v>
      </c>
      <c r="B27" s="5">
        <f>'EIA Costs'!$C$4*'Cost Improvement'!B99*1000*About!$A$67</f>
        <v>5940339.6737864101</v>
      </c>
      <c r="C27" s="5">
        <f>'EIA Costs'!$C$6*'Cost Improvement'!C99*1000*About!$A$67</f>
        <v>845112.69186206837</v>
      </c>
      <c r="D27" s="5">
        <f>'EIA Costs'!$C$11*'Cost Improvement'!D99*1000*About!$A$67</f>
        <v>5165206.7092472361</v>
      </c>
      <c r="E27" s="5">
        <f>'EIA Costs'!$C$17*'Cost Improvement'!E99*1000*About!$A$67</f>
        <v>2616537</v>
      </c>
      <c r="F27" s="5">
        <v>0</v>
      </c>
      <c r="G27" s="5">
        <v>0</v>
      </c>
      <c r="H27" s="5">
        <f>'EIA Costs'!$C$20*'Cost Improvement'!H99*1000*About!$A$67</f>
        <v>3373181.2878048765</v>
      </c>
      <c r="I27" s="5">
        <f>'EIA Costs'!$C$14*'Cost Improvement'!I99*1000*About!$A$67</f>
        <v>3348990.7914691945</v>
      </c>
      <c r="J27" s="5">
        <f>'EIA Costs'!$C$15*'Cost Improvement'!J99*1000*About!$A$67</f>
        <v>2180651.2787102112</v>
      </c>
      <c r="K27" s="5">
        <f>'EIA Costs'!$C$9*'Cost Improvement'!K99*1000*About!$A$67</f>
        <v>662277</v>
      </c>
      <c r="L27" s="5">
        <f>'EIA Costs'!$C$9*'Cost Improvement'!L99*1000*About!$A$67</f>
        <v>621835.28753484623</v>
      </c>
    </row>
    <row r="28" spans="1:12" x14ac:dyDescent="0.25">
      <c r="A28" s="1">
        <v>2040</v>
      </c>
      <c r="B28" s="5">
        <f>'EIA Costs'!$C$4*'Cost Improvement'!B100*1000*About!$A$67</f>
        <v>5916838.2135922387</v>
      </c>
      <c r="C28" s="5">
        <f>'EIA Costs'!$C$6*'Cost Improvement'!C100*1000*About!$A$67</f>
        <v>837636.26896551729</v>
      </c>
      <c r="D28" s="5">
        <f>'EIA Costs'!$C$11*'Cost Improvement'!D100*1000*About!$A$67</f>
        <v>5160095.4035795741</v>
      </c>
      <c r="E28" s="5">
        <f>'EIA Costs'!$C$17*'Cost Improvement'!E100*1000*About!$A$67</f>
        <v>2616537</v>
      </c>
      <c r="F28" s="5">
        <v>0</v>
      </c>
      <c r="G28" s="5">
        <v>0</v>
      </c>
      <c r="H28" s="5">
        <f>'EIA Costs'!$C$20*'Cost Improvement'!H100*1000*About!$A$67</f>
        <v>3356530.836772982</v>
      </c>
      <c r="I28" s="5">
        <f>'EIA Costs'!$C$14*'Cost Improvement'!I100*1000*About!$A$67</f>
        <v>3335678.5055292258</v>
      </c>
      <c r="J28" s="5">
        <f>'EIA Costs'!$C$15*'Cost Improvement'!J100*1000*About!$A$67</f>
        <v>2171462.0190161224</v>
      </c>
      <c r="K28" s="5">
        <f>'EIA Costs'!$C$9*'Cost Improvement'!K100*1000*About!$A$67</f>
        <v>662277</v>
      </c>
      <c r="L28" s="5">
        <f>'EIA Costs'!$C$9*'Cost Improvement'!L100*1000*About!$A$67</f>
        <v>619373.61808044545</v>
      </c>
    </row>
    <row r="29" spans="1:12" x14ac:dyDescent="0.25">
      <c r="A29" s="1">
        <v>2041</v>
      </c>
      <c r="B29" s="5">
        <f>'EIA Costs'!$C$4*'Cost Improvement'!B101*1000*About!$A$67</f>
        <v>5893336.753398058</v>
      </c>
      <c r="C29" s="5">
        <f>'EIA Costs'!$C$6*'Cost Improvement'!C101*1000*About!$A$67</f>
        <v>830159.84606896352</v>
      </c>
      <c r="D29" s="5">
        <f>'EIA Costs'!$C$11*'Cost Improvement'!D101*1000*About!$A$67</f>
        <v>5154984.097911912</v>
      </c>
      <c r="E29" s="5">
        <f>'EIA Costs'!$C$17*'Cost Improvement'!E101*1000*About!$A$67</f>
        <v>2616537</v>
      </c>
      <c r="F29" s="5">
        <v>0</v>
      </c>
      <c r="G29" s="5">
        <v>0</v>
      </c>
      <c r="H29" s="5">
        <f>'EIA Costs'!$C$20*'Cost Improvement'!H101*1000*About!$A$67</f>
        <v>3339880.3857410871</v>
      </c>
      <c r="I29" s="5">
        <f>'EIA Costs'!$C$14*'Cost Improvement'!I101*1000*About!$A$67</f>
        <v>3322366.2195892571</v>
      </c>
      <c r="J29" s="5">
        <f>'EIA Costs'!$C$15*'Cost Improvement'!J101*1000*About!$A$67</f>
        <v>2162272.7593220365</v>
      </c>
      <c r="K29" s="5">
        <f>'EIA Costs'!$C$9*'Cost Improvement'!K101*1000*About!$A$67</f>
        <v>662277</v>
      </c>
      <c r="L29" s="5">
        <f>'EIA Costs'!$C$9*'Cost Improvement'!L101*1000*About!$A$67</f>
        <v>616911.94862604467</v>
      </c>
    </row>
    <row r="30" spans="1:12" x14ac:dyDescent="0.25">
      <c r="A30" s="1">
        <v>2042</v>
      </c>
      <c r="B30" s="5">
        <f>'EIA Costs'!$C$4*'Cost Improvement'!B102*1000*About!$A$67</f>
        <v>5869835.2932038857</v>
      </c>
      <c r="C30" s="5">
        <f>'EIA Costs'!$C$6*'Cost Improvement'!C102*1000*About!$A$67</f>
        <v>822683.42317241221</v>
      </c>
      <c r="D30" s="5">
        <f>'EIA Costs'!$C$11*'Cost Improvement'!D102*1000*About!$A$67</f>
        <v>5149872.7922442509</v>
      </c>
      <c r="E30" s="5">
        <f>'EIA Costs'!$C$17*'Cost Improvement'!E102*1000*About!$A$67</f>
        <v>2616537</v>
      </c>
      <c r="F30" s="5">
        <v>0</v>
      </c>
      <c r="G30" s="5">
        <v>0</v>
      </c>
      <c r="H30" s="5">
        <f>'EIA Costs'!$C$20*'Cost Improvement'!H102*1000*About!$A$67</f>
        <v>3323229.9347091932</v>
      </c>
      <c r="I30" s="5">
        <f>'EIA Costs'!$C$14*'Cost Improvement'!I102*1000*About!$A$67</f>
        <v>3309053.9336492885</v>
      </c>
      <c r="J30" s="5">
        <f>'EIA Costs'!$C$15*'Cost Improvement'!J102*1000*About!$A$67</f>
        <v>2153083.4996279478</v>
      </c>
      <c r="K30" s="5">
        <f>'EIA Costs'!$C$9*'Cost Improvement'!K102*1000*About!$A$67</f>
        <v>662277</v>
      </c>
      <c r="L30" s="5">
        <f>'EIA Costs'!$C$9*'Cost Improvement'!L102*1000*About!$A$67</f>
        <v>614450.27917164378</v>
      </c>
    </row>
    <row r="31" spans="1:12" x14ac:dyDescent="0.25">
      <c r="A31" s="1">
        <v>2043</v>
      </c>
      <c r="B31" s="5">
        <f>'EIA Costs'!$C$4*'Cost Improvement'!B103*1000*About!$A$67</f>
        <v>5846333.8330097133</v>
      </c>
      <c r="C31" s="5">
        <f>'EIA Costs'!$C$6*'Cost Improvement'!C103*1000*About!$A$67</f>
        <v>815207.00027586101</v>
      </c>
      <c r="D31" s="5">
        <f>'EIA Costs'!$C$11*'Cost Improvement'!D103*1000*About!$A$67</f>
        <v>5144761.4865765907</v>
      </c>
      <c r="E31" s="5">
        <f>'EIA Costs'!$C$17*'Cost Improvement'!E103*1000*About!$A$67</f>
        <v>2616537</v>
      </c>
      <c r="F31" s="5">
        <v>0</v>
      </c>
      <c r="G31" s="5">
        <v>0</v>
      </c>
      <c r="H31" s="5">
        <f>'EIA Costs'!$C$20*'Cost Improvement'!H103*1000*About!$A$67</f>
        <v>3306579.4836772988</v>
      </c>
      <c r="I31" s="5">
        <f>'EIA Costs'!$C$14*'Cost Improvement'!I103*1000*About!$A$67</f>
        <v>3295741.6477093208</v>
      </c>
      <c r="J31" s="5">
        <f>'EIA Costs'!$C$15*'Cost Improvement'!J103*1000*About!$A$67</f>
        <v>2143894.2399338582</v>
      </c>
      <c r="K31" s="5">
        <f>'EIA Costs'!$C$9*'Cost Improvement'!K103*1000*About!$A$67</f>
        <v>662277</v>
      </c>
      <c r="L31" s="5">
        <f>'EIA Costs'!$C$9*'Cost Improvement'!L103*1000*About!$A$67</f>
        <v>611988.60971724358</v>
      </c>
    </row>
    <row r="32" spans="1:12" x14ac:dyDescent="0.25">
      <c r="A32" s="1">
        <v>2044</v>
      </c>
      <c r="B32" s="5">
        <f>'EIA Costs'!$C$4*'Cost Improvement'!B104*1000*About!$A$67</f>
        <v>5822832.3728155345</v>
      </c>
      <c r="C32" s="5">
        <f>'EIA Costs'!$C$6*'Cost Improvement'!C104*1000*About!$A$67</f>
        <v>807730.57737930981</v>
      </c>
      <c r="D32" s="5">
        <f>'EIA Costs'!$C$11*'Cost Improvement'!D104*1000*About!$A$67</f>
        <v>5139650.1809089305</v>
      </c>
      <c r="E32" s="5">
        <f>'EIA Costs'!$C$17*'Cost Improvement'!E104*1000*About!$A$67</f>
        <v>2616537</v>
      </c>
      <c r="F32" s="5">
        <v>0</v>
      </c>
      <c r="G32" s="5">
        <v>0</v>
      </c>
      <c r="H32" s="5">
        <f>'EIA Costs'!$C$20*'Cost Improvement'!H104*1000*About!$A$67</f>
        <v>3289929.0326454039</v>
      </c>
      <c r="I32" s="5">
        <f>'EIA Costs'!$C$14*'Cost Improvement'!I104*1000*About!$A$67</f>
        <v>3282429.3617693526</v>
      </c>
      <c r="J32" s="5">
        <f>'EIA Costs'!$C$15*'Cost Improvement'!J104*1000*About!$A$67</f>
        <v>2134704.980239769</v>
      </c>
      <c r="K32" s="5">
        <f>'EIA Costs'!$C$9*'Cost Improvement'!K104*1000*About!$A$67</f>
        <v>662277</v>
      </c>
      <c r="L32" s="5">
        <f>'EIA Costs'!$C$9*'Cost Improvement'!L104*1000*About!$A$67</f>
        <v>609526.94026284281</v>
      </c>
    </row>
    <row r="33" spans="1:12" x14ac:dyDescent="0.25">
      <c r="A33" s="1">
        <v>2045</v>
      </c>
      <c r="B33" s="5">
        <f>'EIA Costs'!$C$4*'Cost Improvement'!B105*1000*About!$A$67</f>
        <v>5799330.9126213631</v>
      </c>
      <c r="C33" s="5">
        <f>'EIA Costs'!$C$6*'Cost Improvement'!C105*1000*About!$A$67</f>
        <v>800254.1544827586</v>
      </c>
      <c r="D33" s="5">
        <f>'EIA Costs'!$C$11*'Cost Improvement'!D105*1000*About!$A$67</f>
        <v>5134538.8752412694</v>
      </c>
      <c r="E33" s="5">
        <f>'EIA Costs'!$C$17*'Cost Improvement'!E105*1000*About!$A$67</f>
        <v>2616537</v>
      </c>
      <c r="F33" s="5">
        <v>0</v>
      </c>
      <c r="G33" s="5">
        <v>0</v>
      </c>
      <c r="H33" s="5">
        <f>'EIA Costs'!$C$20*'Cost Improvement'!H105*1000*About!$A$67</f>
        <v>3273278.5816135057</v>
      </c>
      <c r="I33" s="5">
        <f>'EIA Costs'!$C$14*'Cost Improvement'!I105*1000*About!$A$67</f>
        <v>3269117.0758293839</v>
      </c>
      <c r="J33" s="5">
        <f>'EIA Costs'!$C$15*'Cost Improvement'!J105*1000*About!$A$67</f>
        <v>2125515.7205456803</v>
      </c>
      <c r="K33" s="5">
        <f>'EIA Costs'!$C$9*'Cost Improvement'!K105*1000*About!$A$67</f>
        <v>662277</v>
      </c>
      <c r="L33" s="5">
        <f>'EIA Costs'!$C$9*'Cost Improvement'!L105*1000*About!$A$67</f>
        <v>607065.27080844203</v>
      </c>
    </row>
    <row r="34" spans="1:12" x14ac:dyDescent="0.25">
      <c r="A34" s="1">
        <v>2046</v>
      </c>
      <c r="B34" s="5">
        <f>'EIA Costs'!$C$4*'Cost Improvement'!B106*1000*About!$A$67</f>
        <v>5775829.4524271898</v>
      </c>
      <c r="C34" s="5">
        <f>'EIA Costs'!$C$6*'Cost Improvement'!C106*1000*About!$A$67</f>
        <v>792777.73158620473</v>
      </c>
      <c r="D34" s="5">
        <f>'EIA Costs'!$C$11*'Cost Improvement'!D106*1000*About!$A$67</f>
        <v>5129427.5695736064</v>
      </c>
      <c r="E34" s="5">
        <f>'EIA Costs'!$C$17*'Cost Improvement'!E106*1000*About!$A$67</f>
        <v>2616537</v>
      </c>
      <c r="F34" s="5">
        <v>0</v>
      </c>
      <c r="G34" s="5">
        <v>0</v>
      </c>
      <c r="H34" s="5">
        <f>'EIA Costs'!$C$20*'Cost Improvement'!H106*1000*About!$A$67</f>
        <v>3256628.1305816118</v>
      </c>
      <c r="I34" s="5">
        <f>'EIA Costs'!$C$14*'Cost Improvement'!I106*1000*About!$A$67</f>
        <v>3255804.7898894157</v>
      </c>
      <c r="J34" s="5">
        <f>'EIA Costs'!$C$15*'Cost Improvement'!J106*1000*About!$A$67</f>
        <v>2116326.4608515943</v>
      </c>
      <c r="K34" s="5">
        <f>'EIA Costs'!$C$9*'Cost Improvement'!K106*1000*About!$A$67</f>
        <v>662277</v>
      </c>
      <c r="L34" s="5">
        <f>'EIA Costs'!$C$9*'Cost Improvement'!L106*1000*About!$A$67</f>
        <v>604603.60135404125</v>
      </c>
    </row>
    <row r="35" spans="1:12" x14ac:dyDescent="0.25">
      <c r="A35" s="1">
        <v>2047</v>
      </c>
      <c r="B35" s="5">
        <f>'EIA Costs'!$C$4*'Cost Improvement'!B107*1000*About!$A$67</f>
        <v>5752327.99223301</v>
      </c>
      <c r="C35" s="5">
        <f>'EIA Costs'!$C$6*'Cost Improvement'!C107*1000*About!$A$67</f>
        <v>785301.30868965364</v>
      </c>
      <c r="D35" s="5">
        <f>'EIA Costs'!$C$11*'Cost Improvement'!D107*1000*About!$A$67</f>
        <v>5124316.2639059471</v>
      </c>
      <c r="E35" s="5">
        <f>'EIA Costs'!$C$17*'Cost Improvement'!E107*1000*About!$A$67</f>
        <v>2616537</v>
      </c>
      <c r="F35" s="5">
        <v>0</v>
      </c>
      <c r="G35" s="5">
        <v>0</v>
      </c>
      <c r="H35" s="5">
        <f>'EIA Costs'!$C$20*'Cost Improvement'!H107*1000*About!$A$67</f>
        <v>3239977.6795497169</v>
      </c>
      <c r="I35" s="5">
        <f>'EIA Costs'!$C$14*'Cost Improvement'!I107*1000*About!$A$67</f>
        <v>3242492.5039494471</v>
      </c>
      <c r="J35" s="5">
        <f>'EIA Costs'!$C$15*'Cost Improvement'!J107*1000*About!$A$67</f>
        <v>2107137.2011575052</v>
      </c>
      <c r="K35" s="5">
        <f>'EIA Costs'!$C$9*'Cost Improvement'!K107*1000*About!$A$67</f>
        <v>662277</v>
      </c>
      <c r="L35" s="5">
        <f>'EIA Costs'!$C$9*'Cost Improvement'!L107*1000*About!$A$67</f>
        <v>602141.93189964106</v>
      </c>
    </row>
    <row r="36" spans="1:12" x14ac:dyDescent="0.25">
      <c r="A36" s="1">
        <v>2048</v>
      </c>
      <c r="B36" s="5">
        <f>'EIA Costs'!$C$4*'Cost Improvement'!B108*1000*About!$A$67</f>
        <v>5728826.5320388386</v>
      </c>
      <c r="C36" s="5">
        <f>'EIA Costs'!$C$6*'Cost Improvement'!C108*1000*About!$A$67</f>
        <v>777824.88579310244</v>
      </c>
      <c r="D36" s="5">
        <f>'EIA Costs'!$C$11*'Cost Improvement'!D108*1000*About!$A$67</f>
        <v>5119204.958238286</v>
      </c>
      <c r="E36" s="5">
        <f>'EIA Costs'!$C$17*'Cost Improvement'!E108*1000*About!$A$67</f>
        <v>2616537</v>
      </c>
      <c r="F36" s="5">
        <v>0</v>
      </c>
      <c r="G36" s="5">
        <v>0</v>
      </c>
      <c r="H36" s="5">
        <f>'EIA Costs'!$C$20*'Cost Improvement'!H108*1000*About!$A$67</f>
        <v>3223327.2285178225</v>
      </c>
      <c r="I36" s="5">
        <f>'EIA Costs'!$C$14*'Cost Improvement'!I108*1000*About!$A$67</f>
        <v>3229180.2180094789</v>
      </c>
      <c r="J36" s="5">
        <f>'EIA Costs'!$C$15*'Cost Improvement'!J108*1000*About!$A$67</f>
        <v>2097947.941463416</v>
      </c>
      <c r="K36" s="5">
        <f>'EIA Costs'!$C$9*'Cost Improvement'!K108*1000*About!$A$67</f>
        <v>662277</v>
      </c>
      <c r="L36" s="5">
        <f>'EIA Costs'!$C$9*'Cost Improvement'!L108*1000*About!$A$67</f>
        <v>599680.26244524028</v>
      </c>
    </row>
    <row r="37" spans="1:12" x14ac:dyDescent="0.25">
      <c r="A37" s="1">
        <v>2049</v>
      </c>
      <c r="B37" s="5">
        <f>'EIA Costs'!$C$4*'Cost Improvement'!B109*1000*About!$A$67</f>
        <v>5705325.0718446663</v>
      </c>
      <c r="C37" s="5">
        <f>'EIA Costs'!$C$6*'Cost Improvement'!C109*1000*About!$A$67</f>
        <v>770348.46289655112</v>
      </c>
      <c r="D37" s="5">
        <f>'EIA Costs'!$C$11*'Cost Improvement'!D109*1000*About!$A$67</f>
        <v>5114093.6525706258</v>
      </c>
      <c r="E37" s="5">
        <f>'EIA Costs'!$C$17*'Cost Improvement'!E109*1000*About!$A$67</f>
        <v>2616537</v>
      </c>
      <c r="F37" s="5">
        <v>0</v>
      </c>
      <c r="G37" s="5">
        <v>0</v>
      </c>
      <c r="H37" s="5">
        <f>'EIA Costs'!$C$20*'Cost Improvement'!H109*1000*About!$A$67</f>
        <v>3206676.7774859285</v>
      </c>
      <c r="I37" s="5">
        <f>'EIA Costs'!$C$14*'Cost Improvement'!I109*1000*About!$A$67</f>
        <v>3215867.9320695102</v>
      </c>
      <c r="J37" s="5">
        <f>'EIA Costs'!$C$15*'Cost Improvement'!J109*1000*About!$A$67</f>
        <v>2088758.6817693266</v>
      </c>
      <c r="K37" s="5">
        <f>'EIA Costs'!$C$9*'Cost Improvement'!K109*1000*About!$A$67</f>
        <v>662277</v>
      </c>
      <c r="L37" s="5">
        <f>'EIA Costs'!$C$9*'Cost Improvement'!L109*1000*About!$A$67</f>
        <v>597218.5929908395</v>
      </c>
    </row>
    <row r="38" spans="1:12" x14ac:dyDescent="0.25">
      <c r="A38" s="1">
        <v>2050</v>
      </c>
      <c r="B38" s="5">
        <f>'EIA Costs'!$C$4*'Cost Improvement'!B110*1000*About!$A$67</f>
        <v>5681823.6116504855</v>
      </c>
      <c r="C38" s="5">
        <f>'EIA Costs'!$C$6*'Cost Improvement'!C110*1000*About!$A$67</f>
        <v>762872.04</v>
      </c>
      <c r="D38" s="5">
        <f>'EIA Costs'!$C$11*'Cost Improvement'!D110*1000*About!$A$67</f>
        <v>5108982.3469029637</v>
      </c>
      <c r="E38" s="5">
        <f>'EIA Costs'!$C$17*'Cost Improvement'!E110*1000*About!$A$67</f>
        <v>2616537</v>
      </c>
      <c r="F38" s="5">
        <v>0</v>
      </c>
      <c r="G38" s="5">
        <v>0</v>
      </c>
      <c r="H38" s="5">
        <f>'EIA Costs'!$C$20*'Cost Improvement'!H110*1000*About!$A$67</f>
        <v>3190026.3264540336</v>
      </c>
      <c r="I38" s="5">
        <f>'EIA Costs'!$C$14*'Cost Improvement'!I110*1000*About!$A$67</f>
        <v>3202555.646129542</v>
      </c>
      <c r="J38" s="5">
        <f>'EIA Costs'!$C$15*'Cost Improvement'!J110*1000*About!$A$67</f>
        <v>2079569.4220752376</v>
      </c>
      <c r="K38" s="5">
        <f>'EIA Costs'!$C$9*'Cost Improvement'!K110*1000*About!$A$67</f>
        <v>662277</v>
      </c>
      <c r="L38" s="5">
        <f>'EIA Costs'!$C$9*'Cost Improvement'!L110*1000*About!$A$67</f>
        <v>594756.92353643931</v>
      </c>
    </row>
    <row r="39" spans="1:12" x14ac:dyDescent="0.25">
      <c r="B39" s="30"/>
    </row>
    <row r="40" spans="1:12" x14ac:dyDescent="0.25">
      <c r="B40" s="30"/>
    </row>
    <row r="41" spans="1:12" x14ac:dyDescent="0.25">
      <c r="B41" s="30"/>
    </row>
    <row r="42" spans="1:12" x14ac:dyDescent="0.25">
      <c r="B42" s="30"/>
    </row>
    <row r="43" spans="1:12" x14ac:dyDescent="0.25">
      <c r="B43" s="30"/>
    </row>
    <row r="44" spans="1:12" x14ac:dyDescent="0.25">
      <c r="B44" s="30"/>
    </row>
    <row r="45" spans="1:12" x14ac:dyDescent="0.25">
      <c r="B45" s="30"/>
    </row>
    <row r="46" spans="1:12" x14ac:dyDescent="0.25">
      <c r="B46" s="30"/>
    </row>
    <row r="47" spans="1:12" x14ac:dyDescent="0.25">
      <c r="B47" s="30"/>
    </row>
    <row r="48" spans="1:12" x14ac:dyDescent="0.25">
      <c r="B48" s="30"/>
    </row>
    <row r="49" spans="2:2" x14ac:dyDescent="0.25">
      <c r="B49" s="30"/>
    </row>
    <row r="50" spans="2:2" x14ac:dyDescent="0.25">
      <c r="B50" s="30"/>
    </row>
    <row r="51" spans="2:2" x14ac:dyDescent="0.25">
      <c r="B51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EIA Costs</vt:lpstr>
      <vt:lpstr>CCaMC-AFOaMCpUC</vt:lpstr>
      <vt:lpstr>CCaMC-VOaMCpUC</vt:lpstr>
      <vt:lpstr>2014 Wind and Solar</vt:lpstr>
      <vt:lpstr>Cost Improvement</vt:lpstr>
      <vt:lpstr>CCaMC-BCCpUC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2014-02-14T06:19:38Z</dcterms:created>
  <dcterms:modified xsi:type="dcterms:W3CDTF">2016-03-11T04:46:29Z</dcterms:modified>
</cp:coreProperties>
</file>