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US\Models\eps-us\"/>
    </mc:Choice>
  </mc:AlternateContent>
  <bookViews>
    <workbookView xWindow="-120" yWindow="-120" windowWidth="29040" windowHeight="17640" firstSheet="1"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6" i="8" s="1"/>
  <c r="R524" i="1"/>
  <c r="Q524" i="1"/>
  <c r="N524" i="1"/>
  <c r="M524" i="1"/>
  <c r="L524" i="1"/>
  <c r="B12" i="18"/>
  <c r="F51" i="8" s="1"/>
  <c r="B13" i="18"/>
  <c r="F54" i="8"/>
  <c r="B10" i="18"/>
  <c r="F49" i="8" s="1"/>
  <c r="B18" i="10" a="1"/>
  <c r="B18" i="10" s="1"/>
  <c r="B26" i="18"/>
  <c r="F115" i="8" s="1"/>
  <c r="B6" i="18"/>
  <c r="F31" i="8" s="1"/>
  <c r="B4" i="18"/>
  <c r="F7" i="8" s="1"/>
  <c r="B45" i="18"/>
  <c r="O308" i="1" s="1"/>
  <c r="B44" i="18"/>
  <c r="O51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F138" i="8"/>
  <c r="B16" i="18"/>
  <c r="F79" i="8" s="1"/>
  <c r="B15" i="18"/>
  <c r="F116" i="8" s="1"/>
  <c r="B14" i="18"/>
  <c r="B8" i="18"/>
  <c r="F45" i="8" s="1"/>
  <c r="B7" i="18"/>
  <c r="B5" i="18"/>
  <c r="F125" i="8" s="1"/>
  <c r="B3" i="18"/>
  <c r="F131" i="8" s="1"/>
  <c r="F64" i="8"/>
  <c r="F87" i="8"/>
  <c r="F96" i="8"/>
  <c r="F102" i="8"/>
  <c r="F114" i="8"/>
  <c r="F97" i="8"/>
  <c r="F111" i="8"/>
  <c r="F100"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39" i="8"/>
  <c r="F151" i="8"/>
  <c r="F126" i="8"/>
  <c r="F56" i="8"/>
  <c r="F18" i="8"/>
  <c r="F38" i="8"/>
  <c r="F27" i="8"/>
  <c r="F32" i="8"/>
  <c r="F2" i="8"/>
  <c r="F72" i="8"/>
  <c r="F41" i="8"/>
  <c r="F128" i="8"/>
  <c r="F65" i="8"/>
  <c r="F129" i="8"/>
  <c r="F68" i="8"/>
  <c r="F63" i="8"/>
  <c r="F59" i="8"/>
  <c r="F50" i="8"/>
  <c r="F60" i="8"/>
  <c r="F53" i="8"/>
  <c r="F40" i="8"/>
  <c r="K280" i="1" l="1"/>
  <c r="B188" i="13"/>
  <c r="B189" i="13" s="1"/>
  <c r="M322" i="1" s="1"/>
  <c r="F152" i="8"/>
  <c r="F78" i="8"/>
  <c r="F13" i="8"/>
  <c r="F95" i="8"/>
  <c r="F133" i="8"/>
  <c r="F26" i="8"/>
  <c r="F46" i="8"/>
  <c r="F89" i="8"/>
  <c r="F21" i="8"/>
  <c r="B19" i="10" a="1"/>
  <c r="B19" i="10" s="1"/>
  <c r="B646" i="1"/>
  <c r="B160" i="13"/>
  <c r="M146" i="1" s="1"/>
  <c r="M152" i="1" s="1"/>
  <c r="M15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45" i="1" s="1"/>
  <c r="M151" i="1" s="1"/>
  <c r="M157" i="1" s="1"/>
  <c r="B163" i="13"/>
  <c r="M143" i="1" s="1"/>
  <c r="M149" i="1" s="1"/>
  <c r="M155" i="1" s="1"/>
  <c r="F140" i="8"/>
  <c r="F23" i="8"/>
  <c r="A103" i="13"/>
  <c r="A105" i="13"/>
  <c r="A106" i="13" s="1"/>
  <c r="H666" i="15"/>
  <c r="O315" i="1"/>
  <c r="O310" i="1"/>
  <c r="O311" i="1"/>
  <c r="O312" i="1"/>
  <c r="O313" i="1"/>
  <c r="B672" i="15"/>
  <c r="I675" i="15" s="1"/>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M2" i="8"/>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<sst xmlns="http://schemas.openxmlformats.org/spreadsheetml/2006/main" count="12624" uniqueCount="3615">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</sst>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1" fontId="3" fillId="0" borderId="0" xfId="0" applyNumberFormat="1" applyFont="1" applyFill="1" applyBorder="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3571</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abSelected="1" zoomScaleNormal="100" workbookViewId="0">
      <pane ySplit="1" topLeftCell="A218" activePane="bottomLeft" state="frozen"/>
      <selection pane="bottomLeft" activeCell="P213" sqref="P213"/>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60">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50">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10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120">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3569</v>
      </c>
      <c r="Q64" s="73" t="s">
        <v>526</v>
      </c>
      <c r="R64" s="73" t="s">
        <v>527</v>
      </c>
      <c r="S64" s="431" t="s">
        <v>3568</v>
      </c>
      <c r="T64" s="9"/>
    </row>
    <row r="65" spans="1:20" s="2" customFormat="1" ht="10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10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5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60">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12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12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12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7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7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7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7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7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9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105">
      <c r="A114" s="343" t="s">
        <v>4</v>
      </c>
      <c r="B114" s="343" t="s">
        <v>3586</v>
      </c>
      <c r="C114" s="343" t="s">
        <v>3587</v>
      </c>
      <c r="D114" s="53" t="s">
        <v>48</v>
      </c>
      <c r="E114" s="53" t="s">
        <v>40</v>
      </c>
      <c r="F114" s="53" t="s">
        <v>89</v>
      </c>
      <c r="G114" s="53" t="s">
        <v>40</v>
      </c>
      <c r="H114" s="54">
        <v>848</v>
      </c>
      <c r="I114" s="53" t="s">
        <v>46</v>
      </c>
      <c r="J114" s="343" t="s">
        <v>3586</v>
      </c>
      <c r="K114" s="76" t="s">
        <v>3588</v>
      </c>
      <c r="L114" s="60">
        <v>0</v>
      </c>
      <c r="M114" s="60">
        <f>-ROUND(MaxBoundCalculations!$B$206,2)</f>
        <v>0.26</v>
      </c>
      <c r="N114" s="60">
        <v>0.01</v>
      </c>
      <c r="O114" s="53" t="s">
        <v>3589</v>
      </c>
      <c r="P114" s="53" t="s">
        <v>3590</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3612</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60">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3565</v>
      </c>
      <c r="Q188" s="53" t="s">
        <v>2780</v>
      </c>
      <c r="R188" s="9" t="s">
        <v>2781</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2784</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510">
        <f>L208</f>
        <v>0</v>
      </c>
      <c r="M209" s="510">
        <f t="shared" ref="M209:O209" si="67">M208</f>
        <v>25000</v>
      </c>
      <c r="N209" s="510">
        <f t="shared" si="67"/>
        <v>500</v>
      </c>
      <c r="O209" s="510" t="str">
        <f t="shared" si="67"/>
        <v>MW/year</v>
      </c>
      <c r="P209" s="53" t="s">
        <v>3614</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2785</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510">
        <f>L208</f>
        <v>0</v>
      </c>
      <c r="M218" s="510">
        <f t="shared" ref="M218:O218" si="69">M208</f>
        <v>25000</v>
      </c>
      <c r="N218" s="510">
        <f t="shared" si="69"/>
        <v>500</v>
      </c>
      <c r="O218" s="510" t="str">
        <f t="shared" si="69"/>
        <v>MW/year</v>
      </c>
      <c r="P218" s="53" t="s">
        <v>3613</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3570</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2706</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3193</v>
      </c>
      <c r="E239" s="53"/>
      <c r="F239" s="9" t="s">
        <v>2836</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3194</v>
      </c>
      <c r="E240" s="53"/>
      <c r="F240" s="9" t="s">
        <v>2989</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3195</v>
      </c>
      <c r="E241" s="53"/>
      <c r="F241" s="9" t="s">
        <v>2838</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90">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2786</v>
      </c>
      <c r="Q247" s="9" t="s">
        <v>2369</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2787</v>
      </c>
      <c r="Q258" s="9" t="s">
        <v>2369</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2788</v>
      </c>
      <c r="Q261" s="9" t="s">
        <v>2369</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3193</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3193</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3193</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3194</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3194</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3194</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3195</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3195</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3195</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5">
      <c r="A293" s="344" t="s">
        <v>8</v>
      </c>
      <c r="B293" s="343" t="s">
        <v>3241</v>
      </c>
      <c r="C293" s="344" t="s">
        <v>3243</v>
      </c>
      <c r="D293" s="53" t="s">
        <v>504</v>
      </c>
      <c r="E293" s="53"/>
      <c r="F293" s="9" t="s">
        <v>503</v>
      </c>
      <c r="G293" s="9"/>
      <c r="H293" s="56">
        <v>691</v>
      </c>
      <c r="I293" s="9" t="s">
        <v>47</v>
      </c>
      <c r="J293" s="343" t="s">
        <v>3241</v>
      </c>
      <c r="K293" s="343" t="s">
        <v>3244</v>
      </c>
      <c r="L293" s="63">
        <v>0</v>
      </c>
      <c r="M293" s="63">
        <v>1</v>
      </c>
      <c r="N293" s="63">
        <v>0.01</v>
      </c>
      <c r="O293" s="9" t="s">
        <v>3245</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1</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1</v>
      </c>
      <c r="N295" s="353">
        <f t="shared" si="81"/>
        <v>0.01</v>
      </c>
      <c r="O295" s="336" t="str">
        <f t="shared" si="81"/>
        <v>% of construction cost</v>
      </c>
      <c r="P295" s="53" t="s">
        <v>3251</v>
      </c>
      <c r="Q295" s="336" t="str">
        <f t="shared" si="81"/>
        <v>electricity-sector-main.html#subsidies</v>
      </c>
      <c r="R295" s="9"/>
      <c r="S295" s="444" t="s">
        <v>3250</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1</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1</v>
      </c>
      <c r="N297" s="353">
        <f t="shared" si="81"/>
        <v>0.01</v>
      </c>
      <c r="O297" s="336" t="str">
        <f t="shared" si="81"/>
        <v>% of construction cost</v>
      </c>
      <c r="P297" s="53" t="s">
        <v>3246</v>
      </c>
      <c r="Q297" s="336" t="str">
        <f t="shared" si="81"/>
        <v>electricity-sector-main.html#subsidies</v>
      </c>
      <c r="R297" s="9"/>
      <c r="S297" s="444" t="s">
        <v>3249</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1</v>
      </c>
      <c r="N298" s="353">
        <f t="shared" si="81"/>
        <v>0.01</v>
      </c>
      <c r="O298" s="336" t="str">
        <f t="shared" si="81"/>
        <v>% of construction cost</v>
      </c>
      <c r="P298" s="53" t="s">
        <v>3247</v>
      </c>
      <c r="Q298" s="336" t="str">
        <f t="shared" si="81"/>
        <v>electricity-sector-main.html#subsidies</v>
      </c>
      <c r="R298" s="9"/>
      <c r="S298" s="444" t="s">
        <v>3249</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1</v>
      </c>
      <c r="N299" s="353">
        <f t="shared" si="81"/>
        <v>0.01</v>
      </c>
      <c r="O299" s="336" t="str">
        <f t="shared" si="81"/>
        <v>% of construction cost</v>
      </c>
      <c r="P299" s="53" t="s">
        <v>3247</v>
      </c>
      <c r="Q299" s="336" t="str">
        <f t="shared" si="81"/>
        <v>electricity-sector-main.html#subsidies</v>
      </c>
      <c r="R299" s="9"/>
      <c r="S299" s="444" t="s">
        <v>3249</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1</v>
      </c>
      <c r="N300" s="353">
        <f t="shared" si="81"/>
        <v>0.01</v>
      </c>
      <c r="O300" s="336" t="str">
        <f t="shared" si="81"/>
        <v>% of construction cost</v>
      </c>
      <c r="P300" s="53" t="s">
        <v>3252</v>
      </c>
      <c r="Q300" s="336" t="str">
        <f t="shared" si="81"/>
        <v>electricity-sector-main.html#subsidies</v>
      </c>
      <c r="R300" s="9"/>
      <c r="S300" s="444" t="s">
        <v>3248</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1</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1</v>
      </c>
      <c r="N302" s="353">
        <f t="shared" si="81"/>
        <v>0.01</v>
      </c>
      <c r="O302" s="336" t="str">
        <f t="shared" si="81"/>
        <v>% of construction cost</v>
      </c>
      <c r="P302" s="53" t="s">
        <v>3246</v>
      </c>
      <c r="Q302" s="336" t="str">
        <f t="shared" si="81"/>
        <v>electricity-sector-main.html#subsidies</v>
      </c>
      <c r="R302" s="9"/>
      <c r="S302" s="444" t="s">
        <v>3249</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3193</v>
      </c>
      <c r="E303" s="53"/>
      <c r="F303" s="9" t="s">
        <v>2836</v>
      </c>
      <c r="G303" s="9"/>
      <c r="H303" s="56">
        <v>695</v>
      </c>
      <c r="I303" s="9" t="s">
        <v>47</v>
      </c>
      <c r="J303" s="336" t="str">
        <f t="shared" si="81"/>
        <v>Subsidy for Capacity Construction</v>
      </c>
      <c r="K303" s="336" t="str">
        <f t="shared" si="81"/>
        <v>elec capacity construction subsidy</v>
      </c>
      <c r="L303" s="353">
        <f t="shared" si="81"/>
        <v>0</v>
      </c>
      <c r="M303" s="353">
        <f t="shared" si="81"/>
        <v>1</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3194</v>
      </c>
      <c r="E304" s="53"/>
      <c r="F304" s="9" t="s">
        <v>2989</v>
      </c>
      <c r="G304" s="9"/>
      <c r="H304" s="56">
        <v>696</v>
      </c>
      <c r="I304" s="9" t="s">
        <v>47</v>
      </c>
      <c r="J304" s="336" t="str">
        <f t="shared" si="81"/>
        <v>Subsidy for Capacity Construction</v>
      </c>
      <c r="K304" s="336" t="str">
        <f t="shared" si="81"/>
        <v>elec capacity construction subsidy</v>
      </c>
      <c r="L304" s="353">
        <f t="shared" si="81"/>
        <v>0</v>
      </c>
      <c r="M304" s="353">
        <f t="shared" si="81"/>
        <v>1</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3195</v>
      </c>
      <c r="E305" s="53"/>
      <c r="F305" s="9" t="s">
        <v>2838</v>
      </c>
      <c r="G305" s="9"/>
      <c r="H305" s="56">
        <v>697</v>
      </c>
      <c r="I305" s="9" t="s">
        <v>47</v>
      </c>
      <c r="J305" s="336" t="str">
        <f t="shared" si="81"/>
        <v>Subsidy for Capacity Construction</v>
      </c>
      <c r="K305" s="336" t="str">
        <f t="shared" si="81"/>
        <v>elec capacity construction subsidy</v>
      </c>
      <c r="L305" s="353">
        <f t="shared" si="81"/>
        <v>0</v>
      </c>
      <c r="M305" s="353">
        <f t="shared" si="81"/>
        <v>1</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2789</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3193</v>
      </c>
      <c r="E316" s="53"/>
      <c r="F316" s="9" t="s">
        <v>2836</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3194</v>
      </c>
      <c r="E317" s="53"/>
      <c r="F317" s="9" t="s">
        <v>2989</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3195</v>
      </c>
      <c r="E318" s="53"/>
      <c r="F318" s="9" t="s">
        <v>2838</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3575</v>
      </c>
      <c r="Q322" s="53" t="s">
        <v>249</v>
      </c>
      <c r="R322" s="9" t="s">
        <v>250</v>
      </c>
      <c r="S322" s="439" t="s">
        <v>2382</v>
      </c>
      <c r="T322" s="9" t="s">
        <v>2382</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3134</v>
      </c>
      <c r="F329" s="9" t="s">
        <v>2684</v>
      </c>
      <c r="G329" s="53" t="s">
        <v>3138</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3135</v>
      </c>
      <c r="F330" s="9" t="s">
        <v>2684</v>
      </c>
      <c r="G330" s="53" t="s">
        <v>3139</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3132</v>
      </c>
      <c r="F331" s="9" t="s">
        <v>2684</v>
      </c>
      <c r="G331" s="53" t="s">
        <v>3137</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3133</v>
      </c>
      <c r="F338" s="9" t="s">
        <v>2685</v>
      </c>
      <c r="G338" s="53" t="s">
        <v>3136</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3134</v>
      </c>
      <c r="F339" s="9" t="s">
        <v>2685</v>
      </c>
      <c r="G339" s="53" t="s">
        <v>3138</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3135</v>
      </c>
      <c r="F340" s="9" t="s">
        <v>2685</v>
      </c>
      <c r="G340" s="53" t="s">
        <v>3139</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3132</v>
      </c>
      <c r="F341" s="9" t="s">
        <v>2685</v>
      </c>
      <c r="G341" s="53" t="s">
        <v>3137</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3133</v>
      </c>
      <c r="F348" s="9" t="s">
        <v>2686</v>
      </c>
      <c r="G348" s="53" t="s">
        <v>3136</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3134</v>
      </c>
      <c r="F349" s="9" t="s">
        <v>2686</v>
      </c>
      <c r="G349" s="53" t="s">
        <v>3138</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3135</v>
      </c>
      <c r="F350" s="9" t="s">
        <v>2686</v>
      </c>
      <c r="G350" s="53" t="s">
        <v>3139</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3132</v>
      </c>
      <c r="F351" s="9" t="s">
        <v>2686</v>
      </c>
      <c r="G351" s="53" t="s">
        <v>3137</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3133</v>
      </c>
      <c r="F358" s="9" t="s">
        <v>2687</v>
      </c>
      <c r="G358" s="53" t="s">
        <v>3136</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3134</v>
      </c>
      <c r="F359" s="9" t="s">
        <v>2687</v>
      </c>
      <c r="G359" s="53" t="s">
        <v>3138</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3135</v>
      </c>
      <c r="F360" s="9" t="s">
        <v>2687</v>
      </c>
      <c r="G360" s="53" t="s">
        <v>3139</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3132</v>
      </c>
      <c r="F361" s="9" t="s">
        <v>2687</v>
      </c>
      <c r="G361" s="53" t="s">
        <v>3137</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2759</v>
      </c>
      <c r="E362" s="53" t="s">
        <v>2670</v>
      </c>
      <c r="F362" s="53" t="s">
        <v>3216</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2759</v>
      </c>
      <c r="E363" s="53" t="s">
        <v>2671</v>
      </c>
      <c r="F363" s="53" t="s">
        <v>3216</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2759</v>
      </c>
      <c r="E364" s="53" t="s">
        <v>2672</v>
      </c>
      <c r="F364" s="53" t="s">
        <v>3216</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2759</v>
      </c>
      <c r="E365" s="53" t="s">
        <v>2673</v>
      </c>
      <c r="F365" s="53" t="s">
        <v>3216</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2759</v>
      </c>
      <c r="E366" s="53" t="s">
        <v>2674</v>
      </c>
      <c r="F366" s="53" t="s">
        <v>3216</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2759</v>
      </c>
      <c r="E367" s="53" t="s">
        <v>2675</v>
      </c>
      <c r="F367" s="53" t="s">
        <v>3216</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2759</v>
      </c>
      <c r="E368" s="53" t="s">
        <v>3133</v>
      </c>
      <c r="F368" s="53" t="s">
        <v>3216</v>
      </c>
      <c r="G368" s="53" t="s">
        <v>3136</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2759</v>
      </c>
      <c r="E369" s="53" t="s">
        <v>3134</v>
      </c>
      <c r="F369" s="53" t="s">
        <v>3216</v>
      </c>
      <c r="G369" s="53" t="s">
        <v>3138</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2759</v>
      </c>
      <c r="E370" s="53" t="s">
        <v>3135</v>
      </c>
      <c r="F370" s="53" t="s">
        <v>3216</v>
      </c>
      <c r="G370" s="53" t="s">
        <v>3139</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2759</v>
      </c>
      <c r="E371" s="53" t="s">
        <v>3132</v>
      </c>
      <c r="F371" s="53" t="s">
        <v>3216</v>
      </c>
      <c r="G371" s="53" t="s">
        <v>3137</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2758</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2758</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2758</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2758</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2758</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2758</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3133</v>
      </c>
      <c r="F378" s="9" t="s">
        <v>2758</v>
      </c>
      <c r="G378" s="53" t="s">
        <v>3136</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3134</v>
      </c>
      <c r="F379" s="9" t="s">
        <v>2758</v>
      </c>
      <c r="G379" s="53" t="s">
        <v>3138</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3135</v>
      </c>
      <c r="F380" s="9" t="s">
        <v>2758</v>
      </c>
      <c r="G380" s="53" t="s">
        <v>3139</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3132</v>
      </c>
      <c r="F381" s="9" t="s">
        <v>2758</v>
      </c>
      <c r="G381" s="53" t="s">
        <v>3137</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3133</v>
      </c>
      <c r="F388" s="9" t="s">
        <v>149</v>
      </c>
      <c r="G388" s="53" t="s">
        <v>3136</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3134</v>
      </c>
      <c r="F389" s="9" t="s">
        <v>149</v>
      </c>
      <c r="G389" s="53" t="s">
        <v>3138</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3135</v>
      </c>
      <c r="F390" s="9" t="s">
        <v>149</v>
      </c>
      <c r="G390" s="53" t="s">
        <v>3139</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3132</v>
      </c>
      <c r="F391" s="9" t="s">
        <v>149</v>
      </c>
      <c r="G391" s="53" t="s">
        <v>3137</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3133</v>
      </c>
      <c r="F398" s="9" t="s">
        <v>150</v>
      </c>
      <c r="G398" s="53" t="s">
        <v>3136</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3134</v>
      </c>
      <c r="F399" s="9" t="s">
        <v>150</v>
      </c>
      <c r="G399" s="53" t="s">
        <v>3138</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3135</v>
      </c>
      <c r="F400" s="9" t="s">
        <v>150</v>
      </c>
      <c r="G400" s="53" t="s">
        <v>3139</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3132</v>
      </c>
      <c r="F401" s="9" t="s">
        <v>150</v>
      </c>
      <c r="G401" s="53" t="s">
        <v>3137</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30">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3480</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3481</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3482</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3483</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3133</v>
      </c>
      <c r="F409" s="9" t="s">
        <v>2684</v>
      </c>
      <c r="G409" s="53" t="s">
        <v>3136</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3134</v>
      </c>
      <c r="F410" s="9" t="s">
        <v>2684</v>
      </c>
      <c r="G410" s="53" t="s">
        <v>3138</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3484</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3135</v>
      </c>
      <c r="F411" s="9" t="s">
        <v>2684</v>
      </c>
      <c r="G411" s="53" t="s">
        <v>3139</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3485</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3132</v>
      </c>
      <c r="F412" s="9" t="s">
        <v>2684</v>
      </c>
      <c r="G412" s="53" t="s">
        <v>3137</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3486</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3487</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3488</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3133</v>
      </c>
      <c r="F419" s="9" t="s">
        <v>2685</v>
      </c>
      <c r="G419" s="53" t="s">
        <v>3136</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3489</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3134</v>
      </c>
      <c r="F420" s="9" t="s">
        <v>2685</v>
      </c>
      <c r="G420" s="53" t="s">
        <v>3138</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3135</v>
      </c>
      <c r="F421" s="9" t="s">
        <v>2685</v>
      </c>
      <c r="G421" s="53" t="s">
        <v>3139</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3132</v>
      </c>
      <c r="F422" s="9" t="s">
        <v>2685</v>
      </c>
      <c r="G422" s="53" t="s">
        <v>3137</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3490</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3491</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3492</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3133</v>
      </c>
      <c r="F429" s="9" t="s">
        <v>2686</v>
      </c>
      <c r="G429" s="53" t="s">
        <v>3136</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3134</v>
      </c>
      <c r="F430" s="9" t="s">
        <v>2686</v>
      </c>
      <c r="G430" s="53" t="s">
        <v>3138</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3493</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3135</v>
      </c>
      <c r="F431" s="9" t="s">
        <v>2686</v>
      </c>
      <c r="G431" s="53" t="s">
        <v>3139</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3494</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3132</v>
      </c>
      <c r="F432" s="9" t="s">
        <v>2686</v>
      </c>
      <c r="G432" s="53" t="s">
        <v>3137</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3495</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3496</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3497</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3133</v>
      </c>
      <c r="F439" s="9" t="s">
        <v>2687</v>
      </c>
      <c r="G439" s="53" t="s">
        <v>3136</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3134</v>
      </c>
      <c r="F440" s="9" t="s">
        <v>2687</v>
      </c>
      <c r="G440" s="53" t="s">
        <v>3138</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3498</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3135</v>
      </c>
      <c r="F441" s="9" t="s">
        <v>2687</v>
      </c>
      <c r="G441" s="53" t="s">
        <v>3139</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3499</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3132</v>
      </c>
      <c r="F442" s="9" t="s">
        <v>2687</v>
      </c>
      <c r="G442" s="53" t="s">
        <v>3137</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2759</v>
      </c>
      <c r="E443" s="53" t="s">
        <v>2670</v>
      </c>
      <c r="F443" s="53" t="s">
        <v>3216</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2759</v>
      </c>
      <c r="E444" s="53" t="s">
        <v>2671</v>
      </c>
      <c r="F444" s="53" t="s">
        <v>3216</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3500</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2759</v>
      </c>
      <c r="E445" s="53" t="s">
        <v>2672</v>
      </c>
      <c r="F445" s="53" t="s">
        <v>3216</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3501</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2759</v>
      </c>
      <c r="E446" s="53" t="s">
        <v>2673</v>
      </c>
      <c r="F446" s="53" t="s">
        <v>3216</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2759</v>
      </c>
      <c r="E447" s="53" t="s">
        <v>2674</v>
      </c>
      <c r="F447" s="53" t="s">
        <v>3216</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3502</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2759</v>
      </c>
      <c r="E448" s="53" t="s">
        <v>2675</v>
      </c>
      <c r="F448" s="53" t="s">
        <v>3216</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2759</v>
      </c>
      <c r="E449" s="53" t="s">
        <v>3133</v>
      </c>
      <c r="F449" s="53" t="s">
        <v>3216</v>
      </c>
      <c r="G449" s="53" t="s">
        <v>3136</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2759</v>
      </c>
      <c r="E450" s="53" t="s">
        <v>3134</v>
      </c>
      <c r="F450" s="53" t="s">
        <v>3216</v>
      </c>
      <c r="G450" s="53" t="s">
        <v>3138</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3503</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2759</v>
      </c>
      <c r="E451" s="53" t="s">
        <v>3135</v>
      </c>
      <c r="F451" s="53" t="s">
        <v>3216</v>
      </c>
      <c r="G451" s="53" t="s">
        <v>3139</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2759</v>
      </c>
      <c r="E452" s="53" t="s">
        <v>3132</v>
      </c>
      <c r="F452" s="53" t="s">
        <v>3216</v>
      </c>
      <c r="G452" s="53" t="s">
        <v>3137</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2670</v>
      </c>
      <c r="F453" s="9" t="s">
        <v>2758</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2671</v>
      </c>
      <c r="F454" s="9" t="s">
        <v>2758</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2672</v>
      </c>
      <c r="F455" s="9" t="s">
        <v>2758</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2673</v>
      </c>
      <c r="F456" s="9" t="s">
        <v>2758</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2674</v>
      </c>
      <c r="F457" s="9" t="s">
        <v>2758</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2675</v>
      </c>
      <c r="F458" s="9" t="s">
        <v>2758</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3133</v>
      </c>
      <c r="F459" s="9" t="s">
        <v>2758</v>
      </c>
      <c r="G459" s="53" t="s">
        <v>3136</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3134</v>
      </c>
      <c r="F460" s="9" t="s">
        <v>2758</v>
      </c>
      <c r="G460" s="53" t="s">
        <v>3138</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3135</v>
      </c>
      <c r="F461" s="9" t="s">
        <v>2758</v>
      </c>
      <c r="G461" s="53" t="s">
        <v>3139</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3132</v>
      </c>
      <c r="F462" s="9" t="s">
        <v>2758</v>
      </c>
      <c r="G462" s="53" t="s">
        <v>3137</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3504</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3505</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3133</v>
      </c>
      <c r="F469" s="9" t="s">
        <v>149</v>
      </c>
      <c r="G469" s="53" t="s">
        <v>3136</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3134</v>
      </c>
      <c r="F470" s="9" t="s">
        <v>149</v>
      </c>
      <c r="G470" s="53" t="s">
        <v>3138</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3506</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3135</v>
      </c>
      <c r="F471" s="9" t="s">
        <v>149</v>
      </c>
      <c r="G471" s="53" t="s">
        <v>3139</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3507</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3132</v>
      </c>
      <c r="F472" s="9" t="s">
        <v>149</v>
      </c>
      <c r="G472" s="53" t="s">
        <v>3137</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3508</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3509</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3510</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3133</v>
      </c>
      <c r="F479" s="9" t="s">
        <v>150</v>
      </c>
      <c r="G479" s="53" t="s">
        <v>3136</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3134</v>
      </c>
      <c r="F480" s="9" t="s">
        <v>150</v>
      </c>
      <c r="G480" s="53" t="s">
        <v>3138</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3511</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3135</v>
      </c>
      <c r="F481" s="9" t="s">
        <v>150</v>
      </c>
      <c r="G481" s="53" t="s">
        <v>3139</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3512</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3132</v>
      </c>
      <c r="F482" s="9" t="s">
        <v>150</v>
      </c>
      <c r="G482" s="53" t="s">
        <v>3137</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10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2764</v>
      </c>
      <c r="Q488" s="53"/>
      <c r="R488" s="74" t="str">
        <f t="shared" ref="R488" si="107">R$487</f>
        <v>material-efficiency-longevity-reuse.html</v>
      </c>
      <c r="S488" s="434" t="s">
        <v>2763</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2758</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2767</v>
      </c>
      <c r="Q489" s="53"/>
      <c r="R489" s="9" t="s">
        <v>3117</v>
      </c>
      <c r="S489" s="434" t="s">
        <v>2768</v>
      </c>
      <c r="T489" s="55"/>
    </row>
    <row r="490" spans="1:20" ht="60">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3563</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2759</v>
      </c>
      <c r="E491" s="53"/>
      <c r="F491" s="53" t="s">
        <v>3216</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3253</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2758</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3254</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3564</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2759</v>
      </c>
      <c r="E494" s="53"/>
      <c r="F494" s="53" t="s">
        <v>3216</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3255</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2758</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3256</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3120</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3514</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3515</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2840</v>
      </c>
      <c r="E500" s="53"/>
      <c r="F500" s="9" t="s">
        <v>2841</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3121</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2832</v>
      </c>
      <c r="E502" s="53"/>
      <c r="F502" s="9" t="s">
        <v>2836</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3122</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2842</v>
      </c>
      <c r="E503" s="53"/>
      <c r="F503" s="9" t="s">
        <v>2843</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3123</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2833</v>
      </c>
      <c r="E504" s="53"/>
      <c r="F504" s="9" t="s">
        <v>2837</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3124</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4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60">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120">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75">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75">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60">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10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3293</v>
      </c>
      <c r="Q518" s="55" t="str">
        <f>Q$517</f>
        <v>ccs.html#ccs</v>
      </c>
      <c r="R518" s="55" t="str">
        <f>R$517</f>
        <v>carbon-capture-and-sequestration.html</v>
      </c>
      <c r="S518" s="434"/>
      <c r="T518" s="53"/>
    </row>
    <row r="519" spans="1:20" s="5" customFormat="1" ht="60">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3208</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2867</v>
      </c>
      <c r="E524" s="53"/>
      <c r="F524" s="53" t="s">
        <v>3369</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3368</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2795</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2797</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2798</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2840</v>
      </c>
      <c r="E537" s="53"/>
      <c r="F537" s="9" t="s">
        <v>2841</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2832</v>
      </c>
      <c r="E541" s="53"/>
      <c r="F541" s="9" t="s">
        <v>2836</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2842</v>
      </c>
      <c r="E542" s="53"/>
      <c r="F542" s="9" t="s">
        <v>2843</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2833</v>
      </c>
      <c r="E543" s="53"/>
      <c r="F543" s="9" t="s">
        <v>2837</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2834</v>
      </c>
      <c r="E544" s="53"/>
      <c r="F544" s="9" t="s">
        <v>2838</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2835</v>
      </c>
      <c r="E545" s="53"/>
      <c r="F545" s="9" t="s">
        <v>2839</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75">
      <c r="A547" s="344" t="s">
        <v>10</v>
      </c>
      <c r="B547" s="344" t="s">
        <v>3566</v>
      </c>
      <c r="C547" s="344" t="s">
        <v>2775</v>
      </c>
      <c r="D547" s="9"/>
      <c r="E547" s="9"/>
      <c r="F547" s="9"/>
      <c r="G547" s="9"/>
      <c r="H547" s="56">
        <v>509</v>
      </c>
      <c r="I547" s="9" t="s">
        <v>46</v>
      </c>
      <c r="J547" s="344" t="s">
        <v>2960</v>
      </c>
      <c r="K547" s="344" t="s">
        <v>2778</v>
      </c>
      <c r="L547" s="65">
        <v>0</v>
      </c>
      <c r="M547" s="65">
        <v>1</v>
      </c>
      <c r="N547" s="65">
        <v>1</v>
      </c>
      <c r="O547" s="53" t="s">
        <v>32</v>
      </c>
      <c r="P547" s="53" t="s">
        <v>3567</v>
      </c>
      <c r="Q547" s="53" t="s">
        <v>270</v>
      </c>
      <c r="R547" s="9" t="s">
        <v>271</v>
      </c>
      <c r="S547" s="439"/>
      <c r="T547" s="9"/>
    </row>
    <row r="548" spans="1:20" s="2" customFormat="1" ht="60">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2835</v>
      </c>
      <c r="E550" s="9"/>
      <c r="F550" s="9" t="s">
        <v>2839</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3585</v>
      </c>
      <c r="C551" s="344" t="s">
        <v>3149</v>
      </c>
      <c r="D551" s="9" t="s">
        <v>506</v>
      </c>
      <c r="E551" s="53"/>
      <c r="F551" s="9" t="s">
        <v>503</v>
      </c>
      <c r="G551" s="9"/>
      <c r="H551" s="56">
        <v>836</v>
      </c>
      <c r="I551" s="9" t="s">
        <v>47</v>
      </c>
      <c r="J551" s="344" t="s">
        <v>3585</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2840</v>
      </c>
      <c r="E558" s="53"/>
      <c r="F558" s="9" t="s">
        <v>2841</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2832</v>
      </c>
      <c r="E560" s="53"/>
      <c r="F560" s="9" t="s">
        <v>2836</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2842</v>
      </c>
      <c r="E561" s="53"/>
      <c r="F561" s="9" t="s">
        <v>2843</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2833</v>
      </c>
      <c r="E562" s="53"/>
      <c r="F562" s="9" t="s">
        <v>2837</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2840</v>
      </c>
      <c r="E571" s="53"/>
      <c r="F571" s="9" t="s">
        <v>2841</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2832</v>
      </c>
      <c r="E573" s="53"/>
      <c r="F573" s="9" t="s">
        <v>2836</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2842</v>
      </c>
      <c r="E574" s="53"/>
      <c r="F574" s="9" t="s">
        <v>2843</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2833</v>
      </c>
      <c r="E575" s="53"/>
      <c r="F575" s="9" t="s">
        <v>2837</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2834</v>
      </c>
      <c r="E576" s="53"/>
      <c r="F576" s="9" t="s">
        <v>2838</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2835</v>
      </c>
      <c r="E577" s="53"/>
      <c r="F577" s="9" t="s">
        <v>2839</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2840</v>
      </c>
      <c r="E587" s="9"/>
      <c r="F587" s="9" t="s">
        <v>2841</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2832</v>
      </c>
      <c r="E590" s="9"/>
      <c r="F590" s="9" t="s">
        <v>2836</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2842</v>
      </c>
      <c r="E591" s="9"/>
      <c r="F591" s="9" t="s">
        <v>2843</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2833</v>
      </c>
      <c r="E592" s="9"/>
      <c r="F592" s="9" t="s">
        <v>2837</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2834</v>
      </c>
      <c r="E593" s="9"/>
      <c r="F593" s="9" t="s">
        <v>2838</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2835</v>
      </c>
      <c r="E594" s="9"/>
      <c r="F594" s="9" t="s">
        <v>2839</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105">
      <c r="A602" s="343" t="s">
        <v>3076</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105">
      <c r="A613" s="343" t="s">
        <v>3076</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2759</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2766</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105">
      <c r="A621" s="343" t="s">
        <v>3076</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2903</v>
      </c>
      <c r="E626" s="53"/>
      <c r="F626" s="53" t="s">
        <v>3259</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3261</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2902</v>
      </c>
      <c r="E627" s="53"/>
      <c r="F627" s="53" t="s">
        <v>3260</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3262</v>
      </c>
      <c r="Q627" s="53" t="s">
        <v>278</v>
      </c>
      <c r="R627" s="9" t="s">
        <v>279</v>
      </c>
      <c r="S627" s="434" t="s">
        <v>78</v>
      </c>
      <c r="T627" s="53"/>
    </row>
    <row r="628" spans="1:20" s="2" customFormat="1" ht="135">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10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105">
      <c r="A635" s="343" t="s">
        <v>3076</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105">
      <c r="A636" s="343" t="s">
        <v>3076</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3076</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2759</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2766</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105">
      <c r="A655" s="343" t="s">
        <v>3076</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2903</v>
      </c>
      <c r="E660" s="53"/>
      <c r="F660" s="53" t="s">
        <v>3259</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3263</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2902</v>
      </c>
      <c r="E661" s="53"/>
      <c r="F661" s="53" t="s">
        <v>3260</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3264</v>
      </c>
      <c r="Q661" s="53" t="s">
        <v>278</v>
      </c>
      <c r="R661" s="9" t="s">
        <v>279</v>
      </c>
      <c r="S661" s="434" t="s">
        <v>78</v>
      </c>
      <c r="T661" s="53"/>
    </row>
    <row r="662" spans="1:20" ht="75">
      <c r="A662" s="4" t="s">
        <v>3302</v>
      </c>
      <c r="B662" s="4" t="s">
        <v>3303</v>
      </c>
      <c r="C662" s="4" t="s">
        <v>3307</v>
      </c>
      <c r="H662" s="410">
        <v>543</v>
      </c>
      <c r="I662" s="4" t="s">
        <v>46</v>
      </c>
      <c r="J662" s="335"/>
      <c r="K662" s="4" t="s">
        <v>3304</v>
      </c>
      <c r="L662" s="409">
        <v>-0.08</v>
      </c>
      <c r="M662" s="409">
        <v>0.02</v>
      </c>
      <c r="N662" s="412">
        <v>1E-3</v>
      </c>
      <c r="O662" s="4" t="s">
        <v>3311</v>
      </c>
      <c r="P662" s="4" t="s">
        <v>3562</v>
      </c>
      <c r="R662" s="7"/>
      <c r="S662" s="445" t="s">
        <v>3305</v>
      </c>
      <c r="T662" s="4"/>
    </row>
    <row r="663" spans="1:20" ht="105">
      <c r="A663" s="4" t="s">
        <v>3518</v>
      </c>
      <c r="B663" s="4" t="s">
        <v>3519</v>
      </c>
      <c r="C663" s="4" t="s">
        <v>3526</v>
      </c>
      <c r="D663" s="4" t="s">
        <v>3535</v>
      </c>
      <c r="F663" s="4" t="s">
        <v>3540</v>
      </c>
      <c r="H663" s="419">
        <v>545</v>
      </c>
      <c r="I663" s="4" t="s">
        <v>46</v>
      </c>
      <c r="J663" s="335"/>
      <c r="K663" s="343" t="s">
        <v>3576</v>
      </c>
      <c r="L663" s="78">
        <v>0</v>
      </c>
      <c r="M663" s="4">
        <v>10</v>
      </c>
      <c r="N663" s="4">
        <v>1</v>
      </c>
      <c r="O663" s="4" t="s">
        <v>3430</v>
      </c>
      <c r="P663" s="4" t="s">
        <v>3544</v>
      </c>
      <c r="Q663" s="4" t="s">
        <v>3431</v>
      </c>
      <c r="R663" s="7"/>
      <c r="T663" s="4"/>
    </row>
    <row r="664" spans="1:20" ht="105">
      <c r="A664" s="5" t="str">
        <f>A$663</f>
        <v>Government Revenue Accounting</v>
      </c>
      <c r="B664" s="5" t="str">
        <f t="shared" ref="B664:C664" si="176">B$663</f>
        <v>Carbon Tax Revenue</v>
      </c>
      <c r="C664" s="5" t="str">
        <f t="shared" si="176"/>
        <v>GRA for Carbon Tax Revenue</v>
      </c>
      <c r="D664" s="4" t="s">
        <v>3536</v>
      </c>
      <c r="F664" s="4" t="s">
        <v>3573</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3574</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3537</v>
      </c>
      <c r="F665" s="4" t="s">
        <v>3541</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3432</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3538</v>
      </c>
      <c r="F666" s="4" t="s">
        <v>3542</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3433</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3539</v>
      </c>
      <c r="F667" s="4" t="s">
        <v>3543</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3434</v>
      </c>
      <c r="Q667" s="5" t="str">
        <f t="shared" si="178"/>
        <v>io-model.html</v>
      </c>
      <c r="R667" s="7"/>
      <c r="T667" s="4"/>
    </row>
    <row r="668" spans="1:20" ht="105">
      <c r="A668" s="4" t="s">
        <v>3518</v>
      </c>
      <c r="B668" s="4" t="s">
        <v>3520</v>
      </c>
      <c r="C668" s="4" t="s">
        <v>3527</v>
      </c>
      <c r="D668" s="4" t="s">
        <v>3535</v>
      </c>
      <c r="F668" s="4" t="s">
        <v>3540</v>
      </c>
      <c r="H668" s="422">
        <v>550</v>
      </c>
      <c r="I668" s="4" t="s">
        <v>46</v>
      </c>
      <c r="J668" s="335"/>
      <c r="K668" s="343" t="s">
        <v>3577</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105">
      <c r="A669" s="5" t="str">
        <f>A$668</f>
        <v>Government Revenue Accounting</v>
      </c>
      <c r="B669" s="5" t="str">
        <f t="shared" ref="B669:C672" si="180">B$668</f>
        <v>Fuel Tax Revenue</v>
      </c>
      <c r="C669" s="5" t="str">
        <f t="shared" si="180"/>
        <v>GRA for Fuel Tax Revenue</v>
      </c>
      <c r="D669" s="4" t="s">
        <v>3536</v>
      </c>
      <c r="F669" s="4" t="s">
        <v>3573</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3537</v>
      </c>
      <c r="F670" s="4" t="s">
        <v>3541</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3538</v>
      </c>
      <c r="F671" s="4" t="s">
        <v>3542</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3539</v>
      </c>
      <c r="F672" s="4" t="s">
        <v>3543</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3518</v>
      </c>
      <c r="B673" s="4" t="s">
        <v>515</v>
      </c>
      <c r="C673" s="4" t="s">
        <v>3528</v>
      </c>
      <c r="D673" s="4" t="s">
        <v>3535</v>
      </c>
      <c r="F673" s="4" t="s">
        <v>3540</v>
      </c>
      <c r="H673" s="422">
        <v>555</v>
      </c>
      <c r="I673" s="4" t="s">
        <v>46</v>
      </c>
      <c r="J673" s="335"/>
      <c r="K673" s="343" t="s">
        <v>3578</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105">
      <c r="A674" s="5" t="str">
        <f>A$673</f>
        <v>Government Revenue Accounting</v>
      </c>
      <c r="B674" s="5" t="str">
        <f t="shared" ref="B674:C677" si="185">B$673</f>
        <v>EV Subsidy</v>
      </c>
      <c r="C674" s="5" t="str">
        <f t="shared" si="185"/>
        <v>GRA for EV Subsidy</v>
      </c>
      <c r="D674" s="4" t="s">
        <v>3536</v>
      </c>
      <c r="F674" s="4" t="s">
        <v>3573</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3537</v>
      </c>
      <c r="F675" s="4" t="s">
        <v>3541</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3538</v>
      </c>
      <c r="F676" s="4" t="s">
        <v>3542</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3539</v>
      </c>
      <c r="F677" s="4" t="s">
        <v>3543</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3518</v>
      </c>
      <c r="B678" s="4" t="s">
        <v>3521</v>
      </c>
      <c r="C678" s="4" t="s">
        <v>3529</v>
      </c>
      <c r="D678" s="4" t="s">
        <v>3535</v>
      </c>
      <c r="F678" s="4" t="s">
        <v>3540</v>
      </c>
      <c r="H678" s="422">
        <v>560</v>
      </c>
      <c r="I678" s="4" t="s">
        <v>46</v>
      </c>
      <c r="J678" s="335"/>
      <c r="K678" s="343" t="s">
        <v>3579</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3536</v>
      </c>
      <c r="F679" s="4" t="s">
        <v>3573</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3537</v>
      </c>
      <c r="F680" s="4" t="s">
        <v>3541</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3538</v>
      </c>
      <c r="F681" s="4" t="s">
        <v>3542</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3539</v>
      </c>
      <c r="F682" s="4" t="s">
        <v>3543</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3518</v>
      </c>
      <c r="B683" s="4" t="s">
        <v>3522</v>
      </c>
      <c r="C683" s="4" t="s">
        <v>3530</v>
      </c>
      <c r="D683" s="4" t="s">
        <v>3535</v>
      </c>
      <c r="F683" s="4" t="s">
        <v>3540</v>
      </c>
      <c r="H683" s="422">
        <v>565</v>
      </c>
      <c r="I683" s="4" t="s">
        <v>46</v>
      </c>
      <c r="J683" s="335"/>
      <c r="K683" s="343" t="s">
        <v>3580</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3536</v>
      </c>
      <c r="F684" s="4" t="s">
        <v>3573</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3537</v>
      </c>
      <c r="F685" s="4" t="s">
        <v>3541</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3538</v>
      </c>
      <c r="F686" s="4" t="s">
        <v>3542</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3539</v>
      </c>
      <c r="F687" s="4" t="s">
        <v>3543</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3518</v>
      </c>
      <c r="B688" s="4" t="s">
        <v>295</v>
      </c>
      <c r="C688" s="4" t="s">
        <v>3531</v>
      </c>
      <c r="D688" s="4" t="s">
        <v>3535</v>
      </c>
      <c r="F688" s="4" t="s">
        <v>3540</v>
      </c>
      <c r="H688" s="422">
        <v>570</v>
      </c>
      <c r="I688" s="4" t="s">
        <v>46</v>
      </c>
      <c r="J688" s="335"/>
      <c r="K688" s="343" t="s">
        <v>3581</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105">
      <c r="A689" s="5" t="str">
        <f>A$688</f>
        <v>Government Revenue Accounting</v>
      </c>
      <c r="B689" s="5" t="str">
        <f t="shared" ref="B689:C692" si="200">B$688</f>
        <v>Distributed Solar Subsidy</v>
      </c>
      <c r="C689" s="5" t="str">
        <f t="shared" si="200"/>
        <v>GRA for Distributed Solar Subsidy</v>
      </c>
      <c r="D689" s="4" t="s">
        <v>3536</v>
      </c>
      <c r="F689" s="4" t="s">
        <v>3573</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3537</v>
      </c>
      <c r="F690" s="4" t="s">
        <v>3541</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3538</v>
      </c>
      <c r="F691" s="4" t="s">
        <v>3542</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3539</v>
      </c>
      <c r="F692" s="4" t="s">
        <v>3543</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3518</v>
      </c>
      <c r="B693" s="4" t="s">
        <v>3523</v>
      </c>
      <c r="C693" s="4" t="s">
        <v>3532</v>
      </c>
      <c r="D693" s="4" t="s">
        <v>3535</v>
      </c>
      <c r="F693" s="4" t="s">
        <v>3540</v>
      </c>
      <c r="H693" s="422">
        <v>575</v>
      </c>
      <c r="I693" s="4" t="s">
        <v>46</v>
      </c>
      <c r="J693" s="335"/>
      <c r="K693" s="343" t="s">
        <v>3582</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105">
      <c r="A694" s="5" t="str">
        <f>A$693</f>
        <v>Government Revenue Accounting</v>
      </c>
      <c r="B694" s="5" t="str">
        <f t="shared" ref="B694:C697" si="205">B$693</f>
        <v>Fuel Subsidy</v>
      </c>
      <c r="C694" s="5" t="str">
        <f t="shared" si="205"/>
        <v>GRA for Fuel Subsidies</v>
      </c>
      <c r="D694" s="4" t="s">
        <v>3536</v>
      </c>
      <c r="F694" s="4" t="s">
        <v>3573</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3537</v>
      </c>
      <c r="F695" s="4" t="s">
        <v>3541</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3538</v>
      </c>
      <c r="F696" s="4" t="s">
        <v>3542</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3539</v>
      </c>
      <c r="F697" s="4" t="s">
        <v>3543</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3518</v>
      </c>
      <c r="B698" s="4" t="s">
        <v>3524</v>
      </c>
      <c r="C698" s="4" t="s">
        <v>3533</v>
      </c>
      <c r="D698" s="4" t="s">
        <v>3535</v>
      </c>
      <c r="F698" s="4" t="s">
        <v>3540</v>
      </c>
      <c r="H698" s="422">
        <v>580</v>
      </c>
      <c r="I698" s="4" t="s">
        <v>46</v>
      </c>
      <c r="J698" s="335"/>
      <c r="K698" s="343" t="s">
        <v>3583</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105">
      <c r="A699" s="5" t="str">
        <f>A$698</f>
        <v>Government Revenue Accounting</v>
      </c>
      <c r="B699" s="5" t="str">
        <f t="shared" ref="B699:C702" si="210">B$698</f>
        <v>National Debt Interest</v>
      </c>
      <c r="C699" s="5" t="str">
        <f t="shared" si="210"/>
        <v>GRA for National Debt Interest</v>
      </c>
      <c r="D699" s="4" t="s">
        <v>3536</v>
      </c>
      <c r="F699" s="4" t="s">
        <v>3573</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3537</v>
      </c>
      <c r="F700" s="4" t="s">
        <v>3541</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3538</v>
      </c>
      <c r="F701" s="4" t="s">
        <v>3542</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3539</v>
      </c>
      <c r="F702" s="4" t="s">
        <v>3543</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3518</v>
      </c>
      <c r="B703" s="4" t="s">
        <v>3525</v>
      </c>
      <c r="C703" s="4" t="s">
        <v>3534</v>
      </c>
      <c r="D703" s="4" t="s">
        <v>3535</v>
      </c>
      <c r="F703" s="4" t="s">
        <v>3540</v>
      </c>
      <c r="H703" s="422">
        <v>585</v>
      </c>
      <c r="I703" s="4" t="s">
        <v>46</v>
      </c>
      <c r="J703" s="335"/>
      <c r="K703" s="343" t="s">
        <v>3584</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3536</v>
      </c>
      <c r="F704" s="4" t="s">
        <v>3573</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3537</v>
      </c>
      <c r="F705" s="4" t="s">
        <v>3541</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3538</v>
      </c>
      <c r="F706" s="4" t="s">
        <v>3542</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3539</v>
      </c>
      <c r="F707" s="4" t="s">
        <v>3543</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49" t="s">
        <v>3294</v>
      </c>
      <c r="B1" s="449"/>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3572</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49" t="s">
        <v>3298</v>
      </c>
      <c r="B42" s="449"/>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9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90">
      <c r="A4" s="345" t="s">
        <v>2584</v>
      </c>
      <c r="B4" s="344" t="s">
        <v>2587</v>
      </c>
      <c r="C4" s="398">
        <v>1</v>
      </c>
      <c r="D4" s="343" t="s">
        <v>69</v>
      </c>
      <c r="E4" s="343" t="s">
        <v>70</v>
      </c>
      <c r="F4" s="4" t="str">
        <f>UnitControlCenter!$B$3</f>
        <v>million metric tons / year</v>
      </c>
      <c r="G4" s="343" t="s">
        <v>3267</v>
      </c>
      <c r="H4" s="343" t="s">
        <v>3268</v>
      </c>
      <c r="I4" s="343" t="s">
        <v>3269</v>
      </c>
    </row>
    <row r="5" spans="1:19" ht="30">
      <c r="A5" s="345" t="s">
        <v>2584</v>
      </c>
      <c r="B5" s="344" t="s">
        <v>2588</v>
      </c>
      <c r="C5" s="398">
        <v>1</v>
      </c>
      <c r="D5" s="343" t="s">
        <v>69</v>
      </c>
      <c r="E5" s="343" t="s">
        <v>70</v>
      </c>
      <c r="F5" s="4" t="str">
        <f>UnitControlCenter!$B$3</f>
        <v>million metric tons / year</v>
      </c>
      <c r="G5" s="343" t="s">
        <v>3270</v>
      </c>
      <c r="H5" s="343" t="s">
        <v>3271</v>
      </c>
      <c r="I5" s="343" t="s">
        <v>3272</v>
      </c>
    </row>
    <row r="6" spans="1:19" ht="30">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5.7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5.7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5">
      <c r="A28" s="344" t="s">
        <v>2591</v>
      </c>
      <c r="B28" s="344" t="s">
        <v>2587</v>
      </c>
      <c r="C28" s="398">
        <v>1</v>
      </c>
      <c r="D28" s="343" t="s">
        <v>69</v>
      </c>
      <c r="E28" s="343" t="s">
        <v>70</v>
      </c>
      <c r="F28" s="4" t="str">
        <f>UnitControlCenter!$B$3</f>
        <v>million metric tons / year</v>
      </c>
      <c r="G28" s="343" t="s">
        <v>3370</v>
      </c>
      <c r="H28" s="78" t="s">
        <v>3371</v>
      </c>
      <c r="I28" s="343" t="s">
        <v>3372</v>
      </c>
    </row>
    <row r="29" spans="1:19" ht="105">
      <c r="A29" s="344" t="s">
        <v>2591</v>
      </c>
      <c r="B29" s="344" t="s">
        <v>2869</v>
      </c>
      <c r="C29" s="398">
        <v>1</v>
      </c>
      <c r="D29" s="343" t="s">
        <v>69</v>
      </c>
      <c r="E29" s="343" t="s">
        <v>70</v>
      </c>
      <c r="F29" s="4" t="str">
        <f>UnitControlCenter!$B$3</f>
        <v>million metric tons / year</v>
      </c>
      <c r="G29" s="343" t="s">
        <v>3373</v>
      </c>
      <c r="H29" s="78" t="s">
        <v>3374</v>
      </c>
      <c r="I29" s="343" t="s">
        <v>3375</v>
      </c>
    </row>
    <row r="30" spans="1:19" ht="60">
      <c r="A30" s="344" t="s">
        <v>2591</v>
      </c>
      <c r="B30" s="344" t="s">
        <v>2592</v>
      </c>
      <c r="C30" s="406">
        <v>1</v>
      </c>
      <c r="D30" s="343" t="s">
        <v>69</v>
      </c>
      <c r="E30" s="343" t="s">
        <v>70</v>
      </c>
      <c r="F30" s="7" t="str">
        <f>UnitControlCenter!$B$3</f>
        <v>million metric tons / year</v>
      </c>
      <c r="G30" s="397" t="s">
        <v>3376</v>
      </c>
      <c r="H30" s="397" t="s">
        <v>3377</v>
      </c>
      <c r="I30" s="343" t="s">
        <v>3378</v>
      </c>
    </row>
    <row r="31" spans="1:19" ht="15.7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c r="A32" s="344" t="s">
        <v>3164</v>
      </c>
      <c r="B32" s="344" t="s">
        <v>2962</v>
      </c>
      <c r="C32" s="398">
        <v>1</v>
      </c>
      <c r="D32" s="343" t="s">
        <v>67</v>
      </c>
      <c r="E32" s="343" t="s">
        <v>3560</v>
      </c>
      <c r="F32" s="4" t="str">
        <f>UnitControlCenter!$B$3</f>
        <v>million metric tons / year</v>
      </c>
      <c r="G32" s="78" t="s">
        <v>198</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c r="A37" s="344" t="s">
        <v>3164</v>
      </c>
      <c r="B37" s="344" t="s">
        <v>9</v>
      </c>
      <c r="C37" s="398">
        <v>1</v>
      </c>
      <c r="D37" s="343" t="s">
        <v>67</v>
      </c>
      <c r="E37" s="343" t="s">
        <v>3560</v>
      </c>
      <c r="F37" s="4" t="str">
        <f>UnitControlCenter!$B$3</f>
        <v>million metric tons / year</v>
      </c>
      <c r="G37" s="343" t="s">
        <v>2801</v>
      </c>
      <c r="I37" s="343"/>
    </row>
    <row r="38" spans="1:19" ht="15.7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45">
      <c r="A39" s="344" t="s">
        <v>406</v>
      </c>
      <c r="B39" s="344" t="s">
        <v>3453</v>
      </c>
      <c r="C39" s="398">
        <v>1</v>
      </c>
      <c r="D39" s="343" t="s">
        <v>69</v>
      </c>
      <c r="E39" s="343" t="s">
        <v>494</v>
      </c>
      <c r="F39" s="4" t="str">
        <f>UnitControlCenter!$B$7</f>
        <v>2019 dollars / ton CO2e abated, Annual average abatement (MtCO2e)</v>
      </c>
      <c r="G39" s="78" t="s">
        <v>2690</v>
      </c>
      <c r="I39" s="343"/>
    </row>
    <row r="40" spans="1:19" ht="45.75"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4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75">
      <c r="A43" s="344" t="s">
        <v>2593</v>
      </c>
      <c r="B43" s="344" t="s">
        <v>3442</v>
      </c>
      <c r="C43" s="420">
        <v>1</v>
      </c>
      <c r="D43" s="343" t="s">
        <v>69</v>
      </c>
      <c r="E43" s="343" t="s">
        <v>70</v>
      </c>
      <c r="F43" s="4" t="str">
        <f>UnitControlCenter!$B$8</f>
        <v>billion 2019 dollars / year</v>
      </c>
      <c r="G43" s="4" t="s">
        <v>3443</v>
      </c>
      <c r="H43" s="4" t="s">
        <v>3444</v>
      </c>
      <c r="I43" s="4" t="s">
        <v>3445</v>
      </c>
    </row>
    <row r="44" spans="1:19" ht="30">
      <c r="A44" s="344" t="s">
        <v>2593</v>
      </c>
      <c r="B44" s="389" t="s">
        <v>3447</v>
      </c>
      <c r="C44" s="406">
        <v>1</v>
      </c>
      <c r="D44" s="343" t="s">
        <v>67</v>
      </c>
      <c r="E44" s="343" t="s">
        <v>68</v>
      </c>
      <c r="F44" s="7" t="str">
        <f>UnitControlCenter!$B$9</f>
        <v>billion 2019 dollars</v>
      </c>
      <c r="G44" s="397" t="s">
        <v>3449</v>
      </c>
      <c r="H44" s="397"/>
      <c r="I44" s="343"/>
    </row>
    <row r="45" spans="1:19" ht="30.75" thickBot="1">
      <c r="A45" s="390" t="s">
        <v>2593</v>
      </c>
      <c r="B45" s="395" t="s">
        <v>3450</v>
      </c>
      <c r="C45" s="405">
        <v>1</v>
      </c>
      <c r="D45" s="391" t="s">
        <v>67</v>
      </c>
      <c r="E45" s="391" t="s">
        <v>68</v>
      </c>
      <c r="F45" s="394" t="str">
        <f>UnitControlCenter!$B$8</f>
        <v>billion 2019 dollars / year</v>
      </c>
      <c r="G45" s="392" t="s">
        <v>3451</v>
      </c>
      <c r="H45" s="392"/>
      <c r="I45" s="391"/>
      <c r="J45" s="392"/>
      <c r="K45" s="392"/>
      <c r="L45" s="392"/>
      <c r="M45" s="392"/>
      <c r="N45" s="392"/>
      <c r="O45" s="392"/>
      <c r="P45" s="392"/>
      <c r="Q45" s="392"/>
      <c r="R45" s="392"/>
      <c r="S45" s="392"/>
    </row>
    <row r="46" spans="1:19" ht="45">
      <c r="A46" s="344" t="s">
        <v>3341</v>
      </c>
      <c r="B46" s="389" t="s">
        <v>3358</v>
      </c>
      <c r="C46" s="413">
        <v>1</v>
      </c>
      <c r="D46" s="343" t="s">
        <v>69</v>
      </c>
      <c r="E46" s="343" t="s">
        <v>68</v>
      </c>
      <c r="F46" s="7" t="str">
        <f>UnitControlCenter!$B$10</f>
        <v>jobs</v>
      </c>
      <c r="G46" s="397" t="s">
        <v>3349</v>
      </c>
      <c r="H46" s="397" t="s">
        <v>3348</v>
      </c>
      <c r="I46" s="343" t="s">
        <v>2666</v>
      </c>
    </row>
    <row r="47" spans="1:19" ht="30">
      <c r="A47" s="344" t="s">
        <v>3341</v>
      </c>
      <c r="B47" s="389" t="s">
        <v>3359</v>
      </c>
      <c r="C47" s="416">
        <v>1</v>
      </c>
      <c r="D47" s="343" t="s">
        <v>69</v>
      </c>
      <c r="E47" s="343" t="s">
        <v>68</v>
      </c>
      <c r="F47" s="7" t="str">
        <f>UnitControlCenter!$B$10</f>
        <v>jobs</v>
      </c>
      <c r="G47" s="397" t="s">
        <v>3362</v>
      </c>
      <c r="H47" s="397" t="s">
        <v>3363</v>
      </c>
      <c r="I47" s="343" t="s">
        <v>3364</v>
      </c>
    </row>
    <row r="48" spans="1:19" ht="30">
      <c r="A48" s="344" t="s">
        <v>3341</v>
      </c>
      <c r="B48" s="389" t="s">
        <v>3423</v>
      </c>
      <c r="C48" s="418">
        <v>1</v>
      </c>
      <c r="D48" s="343" t="s">
        <v>69</v>
      </c>
      <c r="E48" s="343" t="s">
        <v>68</v>
      </c>
      <c r="F48" s="7" t="str">
        <f>UnitControlCenter!$B$10</f>
        <v>jobs</v>
      </c>
      <c r="G48" s="397" t="s">
        <v>3427</v>
      </c>
      <c r="H48" s="397" t="s">
        <v>3426</v>
      </c>
      <c r="I48" s="343" t="s">
        <v>3441</v>
      </c>
    </row>
    <row r="49" spans="1:19" ht="45">
      <c r="A49" s="344" t="s">
        <v>3341</v>
      </c>
      <c r="B49" s="389" t="s">
        <v>3556</v>
      </c>
      <c r="C49" s="424">
        <v>1</v>
      </c>
      <c r="D49" s="343" t="s">
        <v>69</v>
      </c>
      <c r="E49" s="343" t="s">
        <v>68</v>
      </c>
      <c r="F49" s="7" t="str">
        <f>UnitControlCenter!$B$10</f>
        <v>jobs</v>
      </c>
      <c r="G49" s="397" t="s">
        <v>3555</v>
      </c>
      <c r="H49" s="397" t="s">
        <v>3348</v>
      </c>
      <c r="I49" s="343" t="s">
        <v>2666</v>
      </c>
    </row>
    <row r="50" spans="1:19" ht="45">
      <c r="A50" s="344" t="s">
        <v>3341</v>
      </c>
      <c r="B50" s="389" t="s">
        <v>3343</v>
      </c>
      <c r="C50" s="413">
        <v>1</v>
      </c>
      <c r="D50" s="343" t="s">
        <v>69</v>
      </c>
      <c r="E50" s="343" t="s">
        <v>68</v>
      </c>
      <c r="F50" s="4" t="str">
        <f>UnitControlCenter!$B$8</f>
        <v>billion 2019 dollars / year</v>
      </c>
      <c r="G50" s="397" t="s">
        <v>3350</v>
      </c>
      <c r="H50" s="397" t="s">
        <v>3352</v>
      </c>
      <c r="I50" s="343" t="s">
        <v>2666</v>
      </c>
    </row>
    <row r="51" spans="1:19" ht="45">
      <c r="A51" s="344" t="s">
        <v>3341</v>
      </c>
      <c r="B51" s="389" t="s">
        <v>3365</v>
      </c>
      <c r="C51" s="417">
        <v>1</v>
      </c>
      <c r="D51" s="343" t="s">
        <v>69</v>
      </c>
      <c r="E51" s="343" t="s">
        <v>68</v>
      </c>
      <c r="F51" s="4" t="str">
        <f>UnitControlCenter!$B$12</f>
        <v>% change</v>
      </c>
      <c r="G51" s="397" t="s">
        <v>3367</v>
      </c>
      <c r="H51" s="397" t="s">
        <v>3352</v>
      </c>
      <c r="I51" s="343" t="s">
        <v>2666</v>
      </c>
    </row>
    <row r="52" spans="1:19" ht="30">
      <c r="A52" s="344" t="s">
        <v>3341</v>
      </c>
      <c r="B52" s="389" t="s">
        <v>3424</v>
      </c>
      <c r="C52" s="418">
        <v>1</v>
      </c>
      <c r="D52" s="343" t="s">
        <v>69</v>
      </c>
      <c r="E52" s="343" t="s">
        <v>68</v>
      </c>
      <c r="F52" s="4" t="str">
        <f>UnitControlCenter!$B$8</f>
        <v>billion 2019 dollars / year</v>
      </c>
      <c r="G52" s="397" t="s">
        <v>3428</v>
      </c>
      <c r="H52" s="397" t="s">
        <v>3426</v>
      </c>
      <c r="I52" s="343" t="s">
        <v>3441</v>
      </c>
    </row>
    <row r="53" spans="1:19" ht="45">
      <c r="A53" s="344" t="s">
        <v>3341</v>
      </c>
      <c r="B53" s="389" t="s">
        <v>3357</v>
      </c>
      <c r="C53" s="413">
        <v>1</v>
      </c>
      <c r="D53" s="343" t="s">
        <v>69</v>
      </c>
      <c r="E53" s="343" t="s">
        <v>68</v>
      </c>
      <c r="F53" s="4" t="str">
        <f>UnitControlCenter!$B$8</f>
        <v>billion 2019 dollars / year</v>
      </c>
      <c r="G53" s="397" t="s">
        <v>3353</v>
      </c>
      <c r="H53" s="397" t="s">
        <v>3351</v>
      </c>
      <c r="I53" s="343" t="s">
        <v>2666</v>
      </c>
    </row>
    <row r="54" spans="1:19" ht="30">
      <c r="A54" s="344" t="s">
        <v>3341</v>
      </c>
      <c r="B54" s="389" t="s">
        <v>3355</v>
      </c>
      <c r="C54" s="406">
        <v>1</v>
      </c>
      <c r="D54" s="343" t="s">
        <v>67</v>
      </c>
      <c r="E54" s="343" t="s">
        <v>68</v>
      </c>
      <c r="F54" s="7" t="str">
        <f>UnitControlCenter!$B$13</f>
        <v>2019 dollars / employee-year</v>
      </c>
      <c r="G54" s="397" t="s">
        <v>3356</v>
      </c>
      <c r="H54" s="397"/>
      <c r="I54" s="343"/>
    </row>
    <row r="55" spans="1:19" ht="30.75" thickBot="1">
      <c r="A55" s="390" t="s">
        <v>3341</v>
      </c>
      <c r="B55" s="395" t="s">
        <v>3425</v>
      </c>
      <c r="C55" s="405">
        <v>1</v>
      </c>
      <c r="D55" s="391" t="s">
        <v>69</v>
      </c>
      <c r="E55" s="391" t="s">
        <v>68</v>
      </c>
      <c r="F55" s="394" t="str">
        <f>UnitControlCenter!$B$8</f>
        <v>billion 2019 dollars / year</v>
      </c>
      <c r="G55" s="392" t="s">
        <v>3429</v>
      </c>
      <c r="H55" s="392" t="s">
        <v>3426</v>
      </c>
      <c r="I55" s="391" t="s">
        <v>3441</v>
      </c>
      <c r="J55" s="392"/>
      <c r="K55" s="392"/>
      <c r="L55" s="392"/>
      <c r="M55" s="392"/>
      <c r="N55" s="392"/>
      <c r="O55" s="392"/>
      <c r="P55" s="392"/>
      <c r="Q55" s="392"/>
      <c r="R55" s="392"/>
      <c r="S55" s="392"/>
    </row>
    <row r="56" spans="1:19" ht="90">
      <c r="A56" s="344" t="s">
        <v>3342</v>
      </c>
      <c r="B56" s="344" t="s">
        <v>3077</v>
      </c>
      <c r="C56" s="398">
        <v>1</v>
      </c>
      <c r="D56" s="343" t="s">
        <v>69</v>
      </c>
      <c r="E56" s="343" t="s">
        <v>68</v>
      </c>
      <c r="F56" s="4" t="str">
        <f>UnitControlCenter!$B$8</f>
        <v>billion 2019 dollars / year</v>
      </c>
      <c r="G56" s="4" t="s">
        <v>3078</v>
      </c>
      <c r="H56" s="4" t="s">
        <v>3079</v>
      </c>
      <c r="I56" s="4" t="s">
        <v>3052</v>
      </c>
    </row>
    <row r="57" spans="1:19" ht="45">
      <c r="A57" s="344" t="s">
        <v>3342</v>
      </c>
      <c r="B57" s="344" t="s">
        <v>3081</v>
      </c>
      <c r="C57" s="398">
        <v>1</v>
      </c>
      <c r="D57" s="343" t="s">
        <v>69</v>
      </c>
      <c r="E57" s="343" t="s">
        <v>68</v>
      </c>
      <c r="F57" s="4" t="str">
        <f>UnitControlCenter!$B$8</f>
        <v>billion 2019 dollars / year</v>
      </c>
      <c r="G57" s="4" t="s">
        <v>3091</v>
      </c>
      <c r="H57" s="4" t="s">
        <v>3092</v>
      </c>
      <c r="I57" s="4" t="s">
        <v>3093</v>
      </c>
    </row>
    <row r="58" spans="1:19" ht="60">
      <c r="A58" s="344" t="s">
        <v>3342</v>
      </c>
      <c r="B58" s="344" t="s">
        <v>3082</v>
      </c>
      <c r="C58" s="398">
        <v>1</v>
      </c>
      <c r="D58" s="343" t="s">
        <v>69</v>
      </c>
      <c r="E58" s="343" t="s">
        <v>68</v>
      </c>
      <c r="F58" s="4" t="str">
        <f>UnitControlCenter!$B$8</f>
        <v>billion 2019 dollars / year</v>
      </c>
      <c r="G58" s="4" t="s">
        <v>3102</v>
      </c>
      <c r="H58" s="4" t="s">
        <v>3100</v>
      </c>
      <c r="I58" s="4" t="s">
        <v>3101</v>
      </c>
    </row>
    <row r="59" spans="1:19" ht="45">
      <c r="A59" s="344" t="s">
        <v>3342</v>
      </c>
      <c r="B59" s="344" t="s">
        <v>3083</v>
      </c>
      <c r="C59" s="398">
        <v>1</v>
      </c>
      <c r="D59" s="343" t="s">
        <v>69</v>
      </c>
      <c r="E59" s="343" t="s">
        <v>68</v>
      </c>
      <c r="F59" s="4" t="str">
        <f>UnitControlCenter!$B$8</f>
        <v>billion 2019 dollars / year</v>
      </c>
      <c r="G59" s="4" t="s">
        <v>3096</v>
      </c>
      <c r="H59" s="4" t="s">
        <v>3092</v>
      </c>
      <c r="I59" s="4" t="s">
        <v>3094</v>
      </c>
    </row>
    <row r="60" spans="1:19" ht="45">
      <c r="A60" s="344" t="s">
        <v>3342</v>
      </c>
      <c r="B60" s="344" t="s">
        <v>3084</v>
      </c>
      <c r="C60" s="398">
        <v>1</v>
      </c>
      <c r="D60" s="343" t="s">
        <v>69</v>
      </c>
      <c r="E60" s="343" t="s">
        <v>68</v>
      </c>
      <c r="F60" s="4" t="str">
        <f>UnitControlCenter!$B$8</f>
        <v>billion 2019 dollars / year</v>
      </c>
      <c r="G60" s="4" t="s">
        <v>3097</v>
      </c>
      <c r="H60" s="4" t="s">
        <v>3092</v>
      </c>
      <c r="I60" s="4" t="s">
        <v>3095</v>
      </c>
    </row>
    <row r="61" spans="1:19" ht="60">
      <c r="A61" s="344" t="s">
        <v>3342</v>
      </c>
      <c r="B61" s="344" t="s">
        <v>3085</v>
      </c>
      <c r="C61" s="398">
        <v>1</v>
      </c>
      <c r="D61" s="343" t="s">
        <v>69</v>
      </c>
      <c r="E61" s="343" t="s">
        <v>68</v>
      </c>
      <c r="F61" s="4" t="str">
        <f>UnitControlCenter!$B$8</f>
        <v>billion 2019 dollars / year</v>
      </c>
      <c r="G61" s="4" t="s">
        <v>3103</v>
      </c>
      <c r="H61" s="4" t="s">
        <v>3100</v>
      </c>
      <c r="I61" s="4" t="s">
        <v>3101</v>
      </c>
    </row>
    <row r="62" spans="1:19" ht="60">
      <c r="A62" s="344" t="s">
        <v>3342</v>
      </c>
      <c r="B62" s="344" t="s">
        <v>3086</v>
      </c>
      <c r="C62" s="398">
        <v>1</v>
      </c>
      <c r="D62" s="343" t="s">
        <v>69</v>
      </c>
      <c r="E62" s="343" t="s">
        <v>68</v>
      </c>
      <c r="F62" s="4" t="str">
        <f>UnitControlCenter!$B$8</f>
        <v>billion 2019 dollars / year</v>
      </c>
      <c r="G62" s="4" t="s">
        <v>3104</v>
      </c>
      <c r="H62" s="4" t="s">
        <v>3100</v>
      </c>
      <c r="I62" s="4" t="s">
        <v>3101</v>
      </c>
    </row>
    <row r="63" spans="1:19" ht="75">
      <c r="A63" s="344" t="s">
        <v>3342</v>
      </c>
      <c r="B63" s="344" t="s">
        <v>3087</v>
      </c>
      <c r="C63" s="398">
        <v>1</v>
      </c>
      <c r="D63" s="343" t="s">
        <v>69</v>
      </c>
      <c r="E63" s="343" t="s">
        <v>68</v>
      </c>
      <c r="F63" s="4" t="str">
        <f>UnitControlCenter!$B$8</f>
        <v>billion 2019 dollars / year</v>
      </c>
      <c r="G63" s="4" t="s">
        <v>3105</v>
      </c>
      <c r="H63" s="4" t="s">
        <v>3100</v>
      </c>
      <c r="I63" s="4" t="s">
        <v>3101</v>
      </c>
    </row>
    <row r="64" spans="1:19" ht="75">
      <c r="A64" s="344" t="s">
        <v>3342</v>
      </c>
      <c r="B64" s="344" t="s">
        <v>3111</v>
      </c>
      <c r="C64" s="398">
        <v>1</v>
      </c>
      <c r="D64" s="343" t="s">
        <v>69</v>
      </c>
      <c r="E64" s="343" t="s">
        <v>68</v>
      </c>
      <c r="F64" s="4" t="str">
        <f>UnitControlCenter!$B$8</f>
        <v>billion 2019 dollars / year</v>
      </c>
      <c r="G64" s="4" t="s">
        <v>3109</v>
      </c>
      <c r="H64" s="4" t="s">
        <v>3100</v>
      </c>
      <c r="I64" s="4" t="s">
        <v>3107</v>
      </c>
    </row>
    <row r="65" spans="1:19" ht="60.75" thickBot="1">
      <c r="A65" s="390" t="s">
        <v>3342</v>
      </c>
      <c r="B65" s="390" t="s">
        <v>3112</v>
      </c>
      <c r="C65" s="405">
        <v>1</v>
      </c>
      <c r="D65" s="391" t="s">
        <v>69</v>
      </c>
      <c r="E65" s="391" t="s">
        <v>68</v>
      </c>
      <c r="F65" s="394" t="str">
        <f>UnitControlCenter!$B$8</f>
        <v>billion 2019 dollars / year</v>
      </c>
      <c r="G65" s="394" t="s">
        <v>3110</v>
      </c>
      <c r="H65" s="394" t="s">
        <v>3100</v>
      </c>
      <c r="I65" s="394" t="s">
        <v>3108</v>
      </c>
      <c r="J65" s="392"/>
      <c r="K65" s="392"/>
      <c r="L65" s="392"/>
      <c r="M65" s="392"/>
      <c r="N65" s="392"/>
      <c r="O65" s="392"/>
      <c r="P65" s="392"/>
      <c r="Q65" s="392"/>
      <c r="R65" s="392"/>
      <c r="S65" s="392"/>
    </row>
    <row r="66" spans="1:19" ht="30">
      <c r="A66" s="344" t="s">
        <v>2594</v>
      </c>
      <c r="B66" s="344" t="s">
        <v>3557</v>
      </c>
      <c r="C66" s="424">
        <v>1</v>
      </c>
      <c r="D66" s="343" t="s">
        <v>67</v>
      </c>
      <c r="E66" s="343" t="s">
        <v>3561</v>
      </c>
      <c r="F66" s="4" t="str">
        <f>UnitControlCenter!$B$11</f>
        <v>incidents / year</v>
      </c>
      <c r="G66" s="343" t="s">
        <v>3393</v>
      </c>
      <c r="I66" s="343"/>
    </row>
    <row r="67" spans="1:19">
      <c r="A67" s="344" t="s">
        <v>2594</v>
      </c>
      <c r="B67" s="344" t="s">
        <v>3385</v>
      </c>
      <c r="C67" s="398">
        <v>1</v>
      </c>
      <c r="D67" s="343" t="s">
        <v>67</v>
      </c>
      <c r="E67" s="343" t="s">
        <v>68</v>
      </c>
      <c r="F67" s="4" t="str">
        <f>UnitControlCenter!$B$11</f>
        <v>incidents / year</v>
      </c>
      <c r="G67" s="343" t="s">
        <v>3393</v>
      </c>
      <c r="I67" s="343"/>
    </row>
    <row r="68" spans="1:19" ht="30">
      <c r="A68" s="344" t="s">
        <v>2594</v>
      </c>
      <c r="B68" s="344" t="s">
        <v>2595</v>
      </c>
      <c r="C68" s="406">
        <v>1</v>
      </c>
      <c r="D68" s="343" t="s">
        <v>67</v>
      </c>
      <c r="E68" s="343" t="s">
        <v>68</v>
      </c>
      <c r="F68" s="7" t="str">
        <f>UnitControlCenter!$B$8</f>
        <v>billion 2019 dollars / year</v>
      </c>
      <c r="G68" s="343" t="s">
        <v>71</v>
      </c>
      <c r="H68" s="397"/>
      <c r="I68" s="343"/>
    </row>
    <row r="69" spans="1:19">
      <c r="A69" s="344" t="s">
        <v>2594</v>
      </c>
      <c r="B69" s="344" t="s">
        <v>3386</v>
      </c>
      <c r="C69" s="406">
        <v>1</v>
      </c>
      <c r="D69" s="343" t="s">
        <v>67</v>
      </c>
      <c r="E69" s="343" t="s">
        <v>68</v>
      </c>
      <c r="F69" s="4" t="str">
        <f>UnitControlCenter!$B$11</f>
        <v>incidents / year</v>
      </c>
      <c r="G69" s="343" t="s">
        <v>3394</v>
      </c>
      <c r="H69" s="397"/>
      <c r="I69" s="343"/>
    </row>
    <row r="70" spans="1:19" ht="30">
      <c r="A70" s="344" t="s">
        <v>2594</v>
      </c>
      <c r="B70" s="344" t="s">
        <v>3387</v>
      </c>
      <c r="C70" s="406">
        <v>1</v>
      </c>
      <c r="D70" s="343" t="s">
        <v>67</v>
      </c>
      <c r="E70" s="343" t="s">
        <v>68</v>
      </c>
      <c r="F70" s="4" t="str">
        <f>UnitControlCenter!$B$11</f>
        <v>incidents / year</v>
      </c>
      <c r="G70" s="343" t="s">
        <v>3395</v>
      </c>
      <c r="H70" s="397"/>
      <c r="I70" s="343"/>
    </row>
    <row r="71" spans="1:19">
      <c r="A71" s="344" t="s">
        <v>2594</v>
      </c>
      <c r="B71" s="344" t="s">
        <v>3400</v>
      </c>
      <c r="C71" s="406">
        <v>1</v>
      </c>
      <c r="D71" s="343" t="s">
        <v>67</v>
      </c>
      <c r="E71" s="343" t="s">
        <v>68</v>
      </c>
      <c r="F71" s="4" t="str">
        <f>UnitControlCenter!$B$11</f>
        <v>incidents / year</v>
      </c>
      <c r="G71" s="343" t="s">
        <v>3401</v>
      </c>
      <c r="H71" s="397"/>
      <c r="I71" s="343"/>
    </row>
    <row r="72" spans="1:19" ht="30">
      <c r="A72" s="344" t="s">
        <v>2594</v>
      </c>
      <c r="B72" s="344" t="s">
        <v>3388</v>
      </c>
      <c r="C72" s="406">
        <v>1</v>
      </c>
      <c r="D72" s="343" t="s">
        <v>67</v>
      </c>
      <c r="E72" s="343" t="s">
        <v>68</v>
      </c>
      <c r="F72" s="4" t="str">
        <f>UnitControlCenter!$B$11</f>
        <v>incidents / year</v>
      </c>
      <c r="G72" s="343" t="s">
        <v>3396</v>
      </c>
      <c r="H72" s="397"/>
      <c r="I72" s="343"/>
    </row>
    <row r="73" spans="1:19">
      <c r="A73" s="344" t="s">
        <v>2594</v>
      </c>
      <c r="B73" s="344" t="s">
        <v>3389</v>
      </c>
      <c r="C73" s="406">
        <v>1</v>
      </c>
      <c r="D73" s="343" t="s">
        <v>67</v>
      </c>
      <c r="E73" s="343" t="s">
        <v>68</v>
      </c>
      <c r="F73" s="4" t="str">
        <f>UnitControlCenter!$B$11</f>
        <v>incidents / year</v>
      </c>
      <c r="G73" s="343" t="s">
        <v>3397</v>
      </c>
      <c r="H73" s="397"/>
      <c r="I73" s="343"/>
    </row>
    <row r="74" spans="1:19">
      <c r="A74" s="344" t="s">
        <v>2594</v>
      </c>
      <c r="B74" s="344" t="s">
        <v>3390</v>
      </c>
      <c r="C74" s="406">
        <v>1</v>
      </c>
      <c r="D74" s="343" t="s">
        <v>67</v>
      </c>
      <c r="E74" s="343" t="s">
        <v>68</v>
      </c>
      <c r="F74" s="4" t="str">
        <f>UnitControlCenter!$B$11</f>
        <v>incidents / year</v>
      </c>
      <c r="G74" s="343" t="s">
        <v>3398</v>
      </c>
      <c r="H74" s="397"/>
      <c r="I74" s="343"/>
    </row>
    <row r="75" spans="1:19" ht="30.75" thickBot="1">
      <c r="A75" s="390" t="s">
        <v>2594</v>
      </c>
      <c r="B75" s="390" t="s">
        <v>3391</v>
      </c>
      <c r="C75" s="405">
        <v>1</v>
      </c>
      <c r="D75" s="391" t="s">
        <v>67</v>
      </c>
      <c r="E75" s="391" t="s">
        <v>68</v>
      </c>
      <c r="F75" s="394" t="str">
        <f>UnitControlCenter!$B$11</f>
        <v>incidents / year</v>
      </c>
      <c r="G75" s="391" t="s">
        <v>3399</v>
      </c>
      <c r="H75" s="392"/>
      <c r="I75" s="391"/>
      <c r="J75" s="392"/>
      <c r="K75" s="392"/>
      <c r="L75" s="392"/>
      <c r="M75" s="392"/>
      <c r="N75" s="392"/>
      <c r="O75" s="392"/>
      <c r="P75" s="392"/>
      <c r="Q75" s="392"/>
      <c r="R75" s="392"/>
      <c r="S75" s="392"/>
    </row>
    <row r="76" spans="1:19" ht="135">
      <c r="A76" s="344" t="s">
        <v>2830</v>
      </c>
      <c r="B76" s="344" t="s">
        <v>2596</v>
      </c>
      <c r="C76" s="398">
        <v>1</v>
      </c>
      <c r="D76" s="343" t="s">
        <v>69</v>
      </c>
      <c r="E76" s="343" t="s">
        <v>70</v>
      </c>
      <c r="F76" s="4" t="str">
        <f>UnitControlCenter!$B$15</f>
        <v>terawatt-hours (TWh) / year</v>
      </c>
      <c r="G76" s="343" t="s">
        <v>2870</v>
      </c>
      <c r="H76" s="78" t="s">
        <v>2871</v>
      </c>
      <c r="I76" s="343" t="s">
        <v>2878</v>
      </c>
    </row>
    <row r="77" spans="1:19" ht="165">
      <c r="A77" s="344" t="s">
        <v>2830</v>
      </c>
      <c r="B77" s="344" t="s">
        <v>2597</v>
      </c>
      <c r="C77" s="398">
        <v>1</v>
      </c>
      <c r="D77" s="343" t="s">
        <v>69</v>
      </c>
      <c r="E77" s="343" t="s">
        <v>68</v>
      </c>
      <c r="F77" s="4" t="str">
        <f>UnitControlCenter!$B$15</f>
        <v>terawatt-hours (TWh) / year</v>
      </c>
      <c r="G77" s="343" t="s">
        <v>2872</v>
      </c>
      <c r="H77" s="78" t="s">
        <v>2873</v>
      </c>
      <c r="I77" s="343" t="s">
        <v>2879</v>
      </c>
    </row>
    <row r="78" spans="1:19" ht="135">
      <c r="A78" s="344" t="s">
        <v>2830</v>
      </c>
      <c r="B78" s="344" t="s">
        <v>2598</v>
      </c>
      <c r="C78" s="398">
        <v>1</v>
      </c>
      <c r="D78" s="343" t="s">
        <v>69</v>
      </c>
      <c r="E78" s="343" t="s">
        <v>70</v>
      </c>
      <c r="F78" s="4" t="str">
        <f>UnitControlCenter!$B$16</f>
        <v>gigawatts (GW) / year</v>
      </c>
      <c r="G78" s="343" t="s">
        <v>2874</v>
      </c>
      <c r="H78" s="78" t="s">
        <v>2875</v>
      </c>
      <c r="I78" s="343" t="s">
        <v>2880</v>
      </c>
    </row>
    <row r="79" spans="1:19" ht="150">
      <c r="A79" s="344" t="s">
        <v>2830</v>
      </c>
      <c r="B79" s="344" t="s">
        <v>2599</v>
      </c>
      <c r="C79" s="398">
        <v>1</v>
      </c>
      <c r="D79" s="343" t="s">
        <v>69</v>
      </c>
      <c r="E79" s="343" t="s">
        <v>68</v>
      </c>
      <c r="F79" s="4" t="str">
        <f>UnitControlCenter!$B$16</f>
        <v>gigawatts (GW) / year</v>
      </c>
      <c r="G79" s="343" t="s">
        <v>2876</v>
      </c>
      <c r="H79" s="78" t="s">
        <v>2877</v>
      </c>
      <c r="I79" s="343" t="s">
        <v>2881</v>
      </c>
    </row>
    <row r="80" spans="1:19" ht="45.75" thickBot="1">
      <c r="A80" s="390" t="s">
        <v>2830</v>
      </c>
      <c r="B80" s="390" t="s">
        <v>2831</v>
      </c>
      <c r="C80" s="405">
        <v>1</v>
      </c>
      <c r="D80" s="391" t="s">
        <v>69</v>
      </c>
      <c r="E80" s="391" t="s">
        <v>70</v>
      </c>
      <c r="F80" s="394" t="str">
        <f>UnitControlCenter!$B$15</f>
        <v>terawatt-hours (TWh) / year</v>
      </c>
      <c r="G80" s="391" t="s">
        <v>3308</v>
      </c>
      <c r="H80" s="391" t="s">
        <v>3309</v>
      </c>
      <c r="I80" s="391" t="s">
        <v>2882</v>
      </c>
      <c r="J80" s="392"/>
      <c r="K80" s="392"/>
      <c r="L80" s="392"/>
      <c r="M80" s="392"/>
      <c r="N80" s="392"/>
      <c r="O80" s="392"/>
      <c r="P80" s="392"/>
      <c r="Q80" s="392"/>
      <c r="R80" s="392"/>
      <c r="S80" s="392"/>
    </row>
    <row r="81" spans="1:19" ht="120">
      <c r="A81" s="344" t="s">
        <v>2815</v>
      </c>
      <c r="B81" s="344" t="s">
        <v>2600</v>
      </c>
      <c r="C81" s="398">
        <v>1</v>
      </c>
      <c r="D81" s="343" t="s">
        <v>69</v>
      </c>
      <c r="E81" s="343" t="s">
        <v>2618</v>
      </c>
      <c r="F81" s="4" t="str">
        <f>UnitControlCenter!$B$17</f>
        <v>2019 dollars / megawatt-hour (MWh)</v>
      </c>
      <c r="G81" s="343" t="s">
        <v>2883</v>
      </c>
      <c r="H81" s="78" t="s">
        <v>2884</v>
      </c>
      <c r="I81" s="343" t="s">
        <v>2885</v>
      </c>
    </row>
    <row r="82" spans="1:19" ht="30">
      <c r="A82" s="344" t="s">
        <v>2815</v>
      </c>
      <c r="B82" s="344" t="s">
        <v>2601</v>
      </c>
      <c r="C82" s="398">
        <v>1</v>
      </c>
      <c r="D82" s="343" t="s">
        <v>69</v>
      </c>
      <c r="E82" s="343" t="s">
        <v>70</v>
      </c>
      <c r="F82" s="4" t="str">
        <f>UnitControlCenter!$B$15</f>
        <v>terawatt-hours (TWh) / year</v>
      </c>
      <c r="G82" s="343" t="s">
        <v>3220</v>
      </c>
      <c r="H82" s="78" t="s">
        <v>3221</v>
      </c>
      <c r="I82" s="343" t="s">
        <v>3222</v>
      </c>
    </row>
    <row r="83" spans="1:19" ht="105">
      <c r="A83" s="344" t="s">
        <v>2815</v>
      </c>
      <c r="B83" s="344" t="s">
        <v>2816</v>
      </c>
      <c r="C83" s="398">
        <v>1</v>
      </c>
      <c r="D83" s="343" t="s">
        <v>69</v>
      </c>
      <c r="E83" s="343" t="s">
        <v>70</v>
      </c>
      <c r="F83" s="4" t="str">
        <f>UnitControlCenter!$B$18</f>
        <v>cubic km / yr</v>
      </c>
      <c r="G83" s="343" t="s">
        <v>2886</v>
      </c>
      <c r="H83" s="78" t="s">
        <v>2887</v>
      </c>
      <c r="I83" s="343" t="s">
        <v>2888</v>
      </c>
    </row>
    <row r="84" spans="1:19" ht="120.75" thickBot="1">
      <c r="A84" s="390" t="s">
        <v>2815</v>
      </c>
      <c r="B84" s="390" t="s">
        <v>2817</v>
      </c>
      <c r="C84" s="405">
        <v>1</v>
      </c>
      <c r="D84" s="391" t="s">
        <v>69</v>
      </c>
      <c r="E84" s="391" t="s">
        <v>70</v>
      </c>
      <c r="F84" s="394" t="str">
        <f>UnitControlCenter!$B$18</f>
        <v>cubic km / yr</v>
      </c>
      <c r="G84" s="391" t="s">
        <v>2889</v>
      </c>
      <c r="H84" s="392" t="s">
        <v>2890</v>
      </c>
      <c r="I84" s="391" t="s">
        <v>2891</v>
      </c>
    </row>
    <row r="85" spans="1:19" ht="90">
      <c r="A85" s="344" t="s">
        <v>3181</v>
      </c>
      <c r="B85" s="344" t="s">
        <v>3182</v>
      </c>
      <c r="C85" s="398">
        <v>1</v>
      </c>
      <c r="D85" s="343" t="s">
        <v>69</v>
      </c>
      <c r="E85" s="343" t="s">
        <v>70</v>
      </c>
      <c r="F85" s="4" t="str">
        <f>UnitControlCenter!$B$21</f>
        <v>million vehicles / year</v>
      </c>
      <c r="G85" s="343" t="s">
        <v>3012</v>
      </c>
      <c r="H85" s="343" t="s">
        <v>3013</v>
      </c>
      <c r="I85" s="343" t="s">
        <v>3014</v>
      </c>
    </row>
    <row r="86" spans="1:19" ht="90">
      <c r="A86" s="344" t="s">
        <v>3181</v>
      </c>
      <c r="B86" s="344" t="s">
        <v>3183</v>
      </c>
      <c r="C86" s="398">
        <v>1</v>
      </c>
      <c r="D86" s="343" t="s">
        <v>69</v>
      </c>
      <c r="E86" s="343" t="s">
        <v>70</v>
      </c>
      <c r="F86" s="4" t="str">
        <f>UnitControlCenter!$B$22</f>
        <v>thousand vehicles / year</v>
      </c>
      <c r="G86" s="343" t="s">
        <v>3015</v>
      </c>
      <c r="H86" s="343" t="s">
        <v>3016</v>
      </c>
      <c r="I86" s="343" t="s">
        <v>3017</v>
      </c>
    </row>
    <row r="87" spans="1:19" ht="90">
      <c r="A87" s="344" t="s">
        <v>3181</v>
      </c>
      <c r="B87" s="344" t="s">
        <v>3184</v>
      </c>
      <c r="C87" s="398">
        <v>1</v>
      </c>
      <c r="D87" s="343" t="s">
        <v>69</v>
      </c>
      <c r="E87" s="343" t="s">
        <v>70</v>
      </c>
      <c r="F87" s="4" t="str">
        <f>UnitControlCenter!$B$22</f>
        <v>thousand vehicles / year</v>
      </c>
      <c r="G87" s="343" t="s">
        <v>3018</v>
      </c>
      <c r="H87" s="343" t="s">
        <v>3013</v>
      </c>
      <c r="I87" s="343" t="s">
        <v>3014</v>
      </c>
    </row>
    <row r="88" spans="1:19" ht="90">
      <c r="A88" s="344" t="s">
        <v>3181</v>
      </c>
      <c r="B88" s="344" t="s">
        <v>3185</v>
      </c>
      <c r="C88" s="398">
        <v>1</v>
      </c>
      <c r="D88" s="343" t="s">
        <v>69</v>
      </c>
      <c r="E88" s="343" t="s">
        <v>70</v>
      </c>
      <c r="F88" s="4" t="str">
        <f>UnitControlCenter!$B$22</f>
        <v>thousand vehicles / year</v>
      </c>
      <c r="G88" s="343" t="s">
        <v>3019</v>
      </c>
      <c r="H88" s="343" t="s">
        <v>3016</v>
      </c>
      <c r="I88" s="343" t="s">
        <v>3017</v>
      </c>
    </row>
    <row r="89" spans="1:19" ht="30">
      <c r="A89" s="344" t="s">
        <v>3181</v>
      </c>
      <c r="B89" s="344" t="s">
        <v>3186</v>
      </c>
      <c r="C89" s="398">
        <v>1</v>
      </c>
      <c r="D89" s="343" t="s">
        <v>69</v>
      </c>
      <c r="E89" s="343" t="s">
        <v>70</v>
      </c>
      <c r="F89" s="4" t="str">
        <f>UnitControlCenter!$B$22</f>
        <v>thousand vehicles / year</v>
      </c>
      <c r="G89" s="343" t="s">
        <v>2892</v>
      </c>
      <c r="H89" s="343" t="s">
        <v>2893</v>
      </c>
      <c r="I89" s="343" t="s">
        <v>2996</v>
      </c>
    </row>
    <row r="90" spans="1:19" ht="75">
      <c r="A90" s="344" t="s">
        <v>3181</v>
      </c>
      <c r="B90" s="344" t="s">
        <v>3187</v>
      </c>
      <c r="C90" s="398">
        <v>1</v>
      </c>
      <c r="D90" s="343" t="s">
        <v>69</v>
      </c>
      <c r="E90" s="343" t="s">
        <v>70</v>
      </c>
      <c r="F90" s="4" t="str">
        <f>UnitControlCenter!$B$23</f>
        <v>million vehicles</v>
      </c>
      <c r="G90" s="343" t="s">
        <v>3020</v>
      </c>
      <c r="H90" s="343" t="s">
        <v>3013</v>
      </c>
      <c r="I90" s="343" t="s">
        <v>3014</v>
      </c>
    </row>
    <row r="91" spans="1:19" ht="90">
      <c r="A91" s="344" t="s">
        <v>3181</v>
      </c>
      <c r="B91" s="344" t="s">
        <v>3188</v>
      </c>
      <c r="C91" s="398">
        <v>1</v>
      </c>
      <c r="D91" s="343" t="s">
        <v>69</v>
      </c>
      <c r="E91" s="343" t="s">
        <v>70</v>
      </c>
      <c r="F91" s="4" t="str">
        <f>UnitControlCenter!$B$24</f>
        <v>thousand vehicles</v>
      </c>
      <c r="G91" s="343" t="s">
        <v>3306</v>
      </c>
      <c r="H91" s="343" t="s">
        <v>3016</v>
      </c>
      <c r="I91" s="343" t="s">
        <v>3017</v>
      </c>
    </row>
    <row r="92" spans="1:19" ht="75">
      <c r="A92" s="344" t="s">
        <v>3181</v>
      </c>
      <c r="B92" s="344" t="s">
        <v>3189</v>
      </c>
      <c r="C92" s="398">
        <v>1</v>
      </c>
      <c r="D92" s="343" t="s">
        <v>69</v>
      </c>
      <c r="E92" s="343" t="s">
        <v>70</v>
      </c>
      <c r="F92" s="4" t="str">
        <f>UnitControlCenter!$B$23</f>
        <v>million vehicles</v>
      </c>
      <c r="G92" s="343" t="s">
        <v>3021</v>
      </c>
      <c r="H92" s="343" t="s">
        <v>3013</v>
      </c>
      <c r="I92" s="343" t="s">
        <v>3014</v>
      </c>
    </row>
    <row r="93" spans="1:19" ht="75">
      <c r="A93" s="344" t="s">
        <v>3181</v>
      </c>
      <c r="B93" s="344" t="s">
        <v>3190</v>
      </c>
      <c r="C93" s="398">
        <v>1</v>
      </c>
      <c r="D93" s="343" t="s">
        <v>69</v>
      </c>
      <c r="E93" s="343" t="s">
        <v>70</v>
      </c>
      <c r="F93" s="4" t="str">
        <f>UnitControlCenter!$B$23</f>
        <v>million vehicles</v>
      </c>
      <c r="G93" s="343" t="s">
        <v>3022</v>
      </c>
      <c r="H93" s="343" t="s">
        <v>3016</v>
      </c>
      <c r="I93" s="343" t="s">
        <v>3017</v>
      </c>
    </row>
    <row r="94" spans="1:19" ht="30.75" thickBot="1">
      <c r="A94" s="390" t="s">
        <v>3181</v>
      </c>
      <c r="B94" s="390" t="s">
        <v>3191</v>
      </c>
      <c r="C94" s="405">
        <v>1</v>
      </c>
      <c r="D94" s="391" t="s">
        <v>69</v>
      </c>
      <c r="E94" s="391" t="s">
        <v>70</v>
      </c>
      <c r="F94" s="394" t="str">
        <f>UnitControlCenter!$B$23</f>
        <v>million vehicles</v>
      </c>
      <c r="G94" s="391" t="s">
        <v>2997</v>
      </c>
      <c r="H94" s="391" t="s">
        <v>2893</v>
      </c>
      <c r="I94" s="391" t="s">
        <v>2996</v>
      </c>
      <c r="J94" s="392"/>
      <c r="K94" s="392"/>
      <c r="L94" s="392"/>
      <c r="M94" s="392"/>
      <c r="N94" s="392"/>
      <c r="O94" s="392"/>
      <c r="P94" s="392"/>
      <c r="Q94" s="392"/>
      <c r="R94" s="392"/>
      <c r="S94" s="392"/>
    </row>
    <row r="95" spans="1:19" ht="150">
      <c r="A95" s="344" t="s">
        <v>3338</v>
      </c>
      <c r="B95" s="344" t="s">
        <v>2604</v>
      </c>
      <c r="C95" s="398">
        <v>1</v>
      </c>
      <c r="D95" s="343" t="s">
        <v>69</v>
      </c>
      <c r="E95" s="343" t="s">
        <v>70</v>
      </c>
      <c r="F95" s="4" t="str">
        <f>UnitControlCenter!$B$3</f>
        <v>million metric tons / year</v>
      </c>
      <c r="G95" s="343" t="s">
        <v>2998</v>
      </c>
      <c r="H95" s="343" t="s">
        <v>3219</v>
      </c>
      <c r="I95" s="343" t="s">
        <v>2999</v>
      </c>
    </row>
    <row r="96" spans="1:19" ht="105">
      <c r="A96" s="344" t="s">
        <v>3338</v>
      </c>
      <c r="B96" s="344" t="s">
        <v>2605</v>
      </c>
      <c r="C96" s="398">
        <v>1</v>
      </c>
      <c r="D96" s="343" t="s">
        <v>69</v>
      </c>
      <c r="E96" s="343" t="s">
        <v>70</v>
      </c>
      <c r="F96" s="4" t="str">
        <f>UnitControlCenter!$B$25</f>
        <v>quads / year</v>
      </c>
      <c r="G96" s="343" t="s">
        <v>3218</v>
      </c>
      <c r="H96" s="343" t="s">
        <v>3023</v>
      </c>
      <c r="I96" s="343" t="s">
        <v>3024</v>
      </c>
    </row>
    <row r="97" spans="1:19" ht="135">
      <c r="A97" s="344" t="s">
        <v>3338</v>
      </c>
      <c r="B97" s="344" t="s">
        <v>2664</v>
      </c>
      <c r="C97" s="406">
        <v>1</v>
      </c>
      <c r="D97" s="343" t="s">
        <v>69</v>
      </c>
      <c r="E97" s="343" t="s">
        <v>70</v>
      </c>
      <c r="F97" s="7" t="str">
        <f>UnitControlCenter!$B$25</f>
        <v>quads / year</v>
      </c>
      <c r="G97" s="343" t="s">
        <v>3000</v>
      </c>
      <c r="H97" s="343" t="s">
        <v>3219</v>
      </c>
      <c r="I97" s="343" t="s">
        <v>2999</v>
      </c>
    </row>
    <row r="98" spans="1:19" ht="45">
      <c r="A98" s="344" t="s">
        <v>3338</v>
      </c>
      <c r="B98" s="344" t="s">
        <v>3339</v>
      </c>
      <c r="C98" s="406">
        <v>1</v>
      </c>
      <c r="D98" s="343" t="s">
        <v>69</v>
      </c>
      <c r="E98" s="343" t="s">
        <v>70</v>
      </c>
      <c r="F98" s="7" t="str">
        <f>UnitControlCenter!$B$19</f>
        <v>trillion passenger-miles / year</v>
      </c>
      <c r="G98" s="343" t="s">
        <v>2619</v>
      </c>
      <c r="H98" s="397" t="s">
        <v>2954</v>
      </c>
      <c r="I98" s="343" t="s">
        <v>2955</v>
      </c>
    </row>
    <row r="99" spans="1:19" ht="45.75" thickBot="1">
      <c r="A99" s="390" t="s">
        <v>3338</v>
      </c>
      <c r="B99" s="390" t="s">
        <v>3340</v>
      </c>
      <c r="C99" s="405">
        <v>1</v>
      </c>
      <c r="D99" s="391" t="s">
        <v>69</v>
      </c>
      <c r="E99" s="391" t="s">
        <v>70</v>
      </c>
      <c r="F99" s="394" t="str">
        <f>UnitControlCenter!$B$20</f>
        <v>trillion freight ton-miles / year</v>
      </c>
      <c r="G99" s="391" t="s">
        <v>2993</v>
      </c>
      <c r="H99" s="392" t="s">
        <v>2994</v>
      </c>
      <c r="I99" s="391" t="s">
        <v>2995</v>
      </c>
      <c r="J99" s="392"/>
      <c r="K99" s="392"/>
      <c r="L99" s="392"/>
      <c r="M99" s="392"/>
      <c r="N99" s="392"/>
      <c r="O99" s="392"/>
      <c r="P99" s="392"/>
      <c r="Q99" s="392"/>
      <c r="R99" s="392"/>
      <c r="S99" s="392"/>
    </row>
    <row r="100" spans="1:19" ht="60">
      <c r="A100" s="346" t="s">
        <v>2606</v>
      </c>
      <c r="B100" s="344" t="s">
        <v>3168</v>
      </c>
      <c r="C100" s="398">
        <v>1</v>
      </c>
      <c r="D100" s="343" t="s">
        <v>69</v>
      </c>
      <c r="E100" s="343" t="s">
        <v>70</v>
      </c>
      <c r="F100" s="4" t="str">
        <f>UnitControlCenter!$B$25</f>
        <v>quads / year</v>
      </c>
      <c r="G100" s="343" t="s">
        <v>3005</v>
      </c>
      <c r="H100" s="78" t="s">
        <v>3002</v>
      </c>
      <c r="I100" s="343" t="s">
        <v>3003</v>
      </c>
    </row>
    <row r="101" spans="1:19" ht="90">
      <c r="A101" s="346" t="s">
        <v>2606</v>
      </c>
      <c r="B101" s="344" t="s">
        <v>3169</v>
      </c>
      <c r="C101" s="398">
        <v>1</v>
      </c>
      <c r="D101" s="343" t="s">
        <v>69</v>
      </c>
      <c r="E101" s="343" t="s">
        <v>70</v>
      </c>
      <c r="F101" s="4" t="str">
        <f>UnitControlCenter!$B$25</f>
        <v>quads / year</v>
      </c>
      <c r="G101" s="343" t="s">
        <v>3165</v>
      </c>
      <c r="H101" s="78" t="s">
        <v>3166</v>
      </c>
      <c r="I101" s="343" t="s">
        <v>3167</v>
      </c>
    </row>
    <row r="102" spans="1:19" ht="75">
      <c r="A102" s="346" t="s">
        <v>2606</v>
      </c>
      <c r="B102" s="344" t="s">
        <v>3170</v>
      </c>
      <c r="C102" s="398">
        <v>1</v>
      </c>
      <c r="D102" s="343" t="s">
        <v>69</v>
      </c>
      <c r="E102" s="343" t="s">
        <v>70</v>
      </c>
      <c r="F102" s="4" t="str">
        <f>UnitControlCenter!$B$25</f>
        <v>quads / year</v>
      </c>
      <c r="G102" s="343" t="s">
        <v>3172</v>
      </c>
      <c r="H102" s="78" t="s">
        <v>3002</v>
      </c>
      <c r="I102" s="343" t="s">
        <v>3003</v>
      </c>
    </row>
    <row r="103" spans="1:19" ht="120.75" thickBot="1">
      <c r="A103" s="393" t="s">
        <v>2606</v>
      </c>
      <c r="B103" s="390" t="s">
        <v>3171</v>
      </c>
      <c r="C103" s="405">
        <v>1</v>
      </c>
      <c r="D103" s="391" t="s">
        <v>69</v>
      </c>
      <c r="E103" s="391" t="s">
        <v>70</v>
      </c>
      <c r="F103" s="394" t="str">
        <f>UnitControlCenter!$B$25</f>
        <v>quads / year</v>
      </c>
      <c r="G103" s="391" t="s">
        <v>3173</v>
      </c>
      <c r="H103" s="392" t="s">
        <v>3166</v>
      </c>
      <c r="I103" s="391" t="s">
        <v>3167</v>
      </c>
      <c r="J103" s="392"/>
      <c r="K103" s="392"/>
      <c r="L103" s="392"/>
      <c r="M103" s="392"/>
      <c r="N103" s="392"/>
      <c r="O103" s="392"/>
      <c r="P103" s="392"/>
      <c r="Q103" s="392"/>
      <c r="R103" s="392"/>
      <c r="S103" s="392"/>
    </row>
    <row r="104" spans="1:19" ht="75">
      <c r="A104" s="346" t="s">
        <v>3287</v>
      </c>
      <c r="B104" s="344" t="s">
        <v>2660</v>
      </c>
      <c r="C104" s="398">
        <v>1</v>
      </c>
      <c r="D104" s="343" t="s">
        <v>69</v>
      </c>
      <c r="E104" s="343" t="s">
        <v>70</v>
      </c>
      <c r="F104" s="4" t="str">
        <f>UnitControlCenter!$B$3</f>
        <v>million metric tons / year</v>
      </c>
      <c r="G104" s="343" t="s">
        <v>3001</v>
      </c>
      <c r="H104" s="78" t="s">
        <v>3002</v>
      </c>
      <c r="I104" s="343" t="s">
        <v>3003</v>
      </c>
    </row>
    <row r="105" spans="1:19" ht="45">
      <c r="A105" s="346" t="s">
        <v>3287</v>
      </c>
      <c r="B105" s="344" t="s">
        <v>2661</v>
      </c>
      <c r="C105" s="398">
        <v>1</v>
      </c>
      <c r="D105" s="343" t="s">
        <v>69</v>
      </c>
      <c r="E105" s="343" t="s">
        <v>70</v>
      </c>
      <c r="F105" s="4" t="str">
        <f>UnitControlCenter!$B$3</f>
        <v>million metric tons / year</v>
      </c>
      <c r="G105" s="343" t="s">
        <v>3010</v>
      </c>
      <c r="H105" s="78" t="s">
        <v>3008</v>
      </c>
      <c r="I105" s="343" t="s">
        <v>3009</v>
      </c>
    </row>
    <row r="106" spans="1:19" ht="75">
      <c r="A106" s="346" t="s">
        <v>3287</v>
      </c>
      <c r="B106" s="344" t="s">
        <v>2662</v>
      </c>
      <c r="C106" s="398">
        <v>1</v>
      </c>
      <c r="D106" s="343" t="s">
        <v>69</v>
      </c>
      <c r="E106" s="343" t="s">
        <v>70</v>
      </c>
      <c r="F106" s="4" t="str">
        <f>UnitControlCenter!$B$3</f>
        <v>million metric tons / year</v>
      </c>
      <c r="G106" s="343" t="s">
        <v>3004</v>
      </c>
      <c r="H106" s="78" t="s">
        <v>3002</v>
      </c>
      <c r="I106" s="343" t="s">
        <v>3003</v>
      </c>
    </row>
    <row r="107" spans="1:19" ht="45">
      <c r="A107" s="346" t="s">
        <v>3287</v>
      </c>
      <c r="B107" s="344" t="s">
        <v>2663</v>
      </c>
      <c r="C107" s="406">
        <v>1</v>
      </c>
      <c r="D107" s="343" t="s">
        <v>69</v>
      </c>
      <c r="E107" s="343" t="s">
        <v>70</v>
      </c>
      <c r="F107" s="7" t="str">
        <f>UnitControlCenter!$B$3</f>
        <v>million metric tons / year</v>
      </c>
      <c r="G107" s="343" t="s">
        <v>3011</v>
      </c>
      <c r="H107" s="397" t="s">
        <v>3008</v>
      </c>
      <c r="I107" s="343" t="s">
        <v>3009</v>
      </c>
    </row>
    <row r="108" spans="1:19" s="397" customFormat="1" ht="90">
      <c r="A108" s="346" t="s">
        <v>3287</v>
      </c>
      <c r="B108" s="344" t="s">
        <v>3285</v>
      </c>
      <c r="C108" s="406">
        <v>1</v>
      </c>
      <c r="D108" s="343" t="s">
        <v>69</v>
      </c>
      <c r="E108" s="343" t="s">
        <v>70</v>
      </c>
      <c r="F108" s="7" t="str">
        <f>UnitControlCenter!$B$3</f>
        <v>million metric tons / year</v>
      </c>
      <c r="G108" s="343" t="s">
        <v>3290</v>
      </c>
      <c r="H108" s="78" t="s">
        <v>3002</v>
      </c>
      <c r="I108" s="343" t="s">
        <v>3003</v>
      </c>
    </row>
    <row r="109" spans="1:19" ht="45.75" thickBot="1">
      <c r="A109" s="393" t="s">
        <v>3287</v>
      </c>
      <c r="B109" s="390" t="s">
        <v>3286</v>
      </c>
      <c r="C109" s="405">
        <v>1</v>
      </c>
      <c r="D109" s="391" t="s">
        <v>69</v>
      </c>
      <c r="E109" s="391" t="s">
        <v>70</v>
      </c>
      <c r="F109" s="394" t="str">
        <f>UnitControlCenter!$B$3</f>
        <v>million metric tons / year</v>
      </c>
      <c r="G109" s="391" t="s">
        <v>3335</v>
      </c>
      <c r="H109" s="392" t="s">
        <v>3288</v>
      </c>
      <c r="I109" s="391" t="s">
        <v>3289</v>
      </c>
      <c r="J109" s="392"/>
      <c r="K109" s="392"/>
      <c r="L109" s="392"/>
      <c r="M109" s="392"/>
      <c r="N109" s="392"/>
      <c r="O109" s="392"/>
      <c r="P109" s="392"/>
      <c r="Q109" s="392"/>
      <c r="R109" s="392"/>
      <c r="S109" s="392"/>
    </row>
    <row r="110" spans="1:19" ht="60">
      <c r="A110" s="346" t="s">
        <v>2607</v>
      </c>
      <c r="B110" s="344" t="s">
        <v>2608</v>
      </c>
      <c r="C110" s="406">
        <v>1</v>
      </c>
      <c r="D110" s="343" t="s">
        <v>69</v>
      </c>
      <c r="E110" s="343" t="s">
        <v>70</v>
      </c>
      <c r="F110" s="4" t="str">
        <f>UnitControlCenter!$B$25</f>
        <v>quads / year</v>
      </c>
      <c r="G110" s="343" t="s">
        <v>2622</v>
      </c>
      <c r="H110" s="78" t="s">
        <v>2623</v>
      </c>
      <c r="I110" s="343" t="s">
        <v>2986</v>
      </c>
    </row>
    <row r="111" spans="1:19" ht="30">
      <c r="A111" s="346" t="s">
        <v>2607</v>
      </c>
      <c r="B111" s="344" t="s">
        <v>2609</v>
      </c>
      <c r="C111" s="406">
        <v>1</v>
      </c>
      <c r="D111" s="343" t="s">
        <v>69</v>
      </c>
      <c r="E111" s="343" t="s">
        <v>70</v>
      </c>
      <c r="F111" s="4" t="str">
        <f>UnitControlCenter!$B$25</f>
        <v>quads / year</v>
      </c>
      <c r="G111" s="343" t="s">
        <v>2640</v>
      </c>
      <c r="H111" s="78" t="s">
        <v>2624</v>
      </c>
      <c r="I111" s="343" t="s">
        <v>2625</v>
      </c>
    </row>
    <row r="112" spans="1:19" ht="90.75" thickBot="1">
      <c r="A112" s="393" t="s">
        <v>2607</v>
      </c>
      <c r="B112" s="390" t="s">
        <v>2610</v>
      </c>
      <c r="C112" s="405">
        <v>1</v>
      </c>
      <c r="D112" s="391" t="s">
        <v>69</v>
      </c>
      <c r="E112" s="391" t="s">
        <v>70</v>
      </c>
      <c r="F112" s="394" t="str">
        <f>UnitControlCenter!$B$25</f>
        <v>quads / year</v>
      </c>
      <c r="G112" s="391" t="s">
        <v>3033</v>
      </c>
      <c r="H112" s="392" t="s">
        <v>3035</v>
      </c>
      <c r="I112" s="391" t="s">
        <v>3034</v>
      </c>
      <c r="J112" s="392"/>
      <c r="K112" s="392"/>
      <c r="L112" s="392"/>
      <c r="M112" s="392"/>
      <c r="N112" s="392"/>
      <c r="O112" s="392"/>
      <c r="P112" s="392"/>
      <c r="Q112" s="392"/>
      <c r="R112" s="392"/>
      <c r="S112" s="392"/>
    </row>
    <row r="113" spans="1:19" ht="105">
      <c r="A113" s="344" t="s">
        <v>2693</v>
      </c>
      <c r="B113" s="344" t="s">
        <v>2694</v>
      </c>
      <c r="C113" s="406">
        <v>1</v>
      </c>
      <c r="D113" s="343" t="s">
        <v>69</v>
      </c>
      <c r="E113" s="343" t="s">
        <v>70</v>
      </c>
      <c r="F113" s="4" t="str">
        <f>UnitControlCenter!$B$25</f>
        <v>quads / year</v>
      </c>
      <c r="G113" s="343" t="s">
        <v>3053</v>
      </c>
      <c r="H113" s="343" t="s">
        <v>3054</v>
      </c>
      <c r="I113" s="343" t="s">
        <v>3055</v>
      </c>
    </row>
    <row r="114" spans="1:19" ht="60">
      <c r="A114" s="344" t="s">
        <v>2693</v>
      </c>
      <c r="B114" s="344" t="s">
        <v>2695</v>
      </c>
      <c r="C114" s="406">
        <v>1</v>
      </c>
      <c r="D114" s="343" t="s">
        <v>69</v>
      </c>
      <c r="E114" s="343" t="s">
        <v>70</v>
      </c>
      <c r="F114" s="4" t="str">
        <f>UnitControlCenter!$B$25</f>
        <v>quads / year</v>
      </c>
      <c r="G114" s="343" t="s">
        <v>3213</v>
      </c>
      <c r="H114" s="343" t="s">
        <v>3214</v>
      </c>
      <c r="I114" s="343" t="s">
        <v>3215</v>
      </c>
    </row>
    <row r="115" spans="1:19">
      <c r="A115" s="344" t="s">
        <v>2693</v>
      </c>
      <c r="B115" s="344" t="s">
        <v>3354</v>
      </c>
      <c r="C115" s="406">
        <v>0</v>
      </c>
      <c r="D115" s="343" t="s">
        <v>67</v>
      </c>
      <c r="E115" s="343" t="s">
        <v>68</v>
      </c>
      <c r="F115" s="1" t="str">
        <f>UnitControlCenter!$B$26</f>
        <v>thousand BTU / 2019 dollar</v>
      </c>
      <c r="G115" s="343" t="s">
        <v>3301</v>
      </c>
      <c r="H115" s="343"/>
      <c r="I115" s="343"/>
    </row>
    <row r="116" spans="1:19">
      <c r="A116" s="344" t="s">
        <v>2693</v>
      </c>
      <c r="B116" s="344" t="s">
        <v>2696</v>
      </c>
      <c r="C116" s="406">
        <v>1</v>
      </c>
      <c r="D116" s="343" t="s">
        <v>67</v>
      </c>
      <c r="E116" s="343" t="s">
        <v>68</v>
      </c>
      <c r="F116" s="4" t="str">
        <f>UnitControlCenter!$B$15</f>
        <v>terawatt-hours (TWh) / year</v>
      </c>
      <c r="G116" s="343" t="s">
        <v>2560</v>
      </c>
      <c r="I116" s="343"/>
    </row>
    <row r="117" spans="1:19">
      <c r="A117" s="344" t="s">
        <v>2693</v>
      </c>
      <c r="B117" s="344" t="s">
        <v>2697</v>
      </c>
      <c r="C117" s="406">
        <v>1</v>
      </c>
      <c r="D117" s="343" t="s">
        <v>67</v>
      </c>
      <c r="E117" s="343" t="s">
        <v>68</v>
      </c>
      <c r="F117" s="4" t="str">
        <f>UnitControlCenter!$B$27</f>
        <v>millions of short tons / year</v>
      </c>
      <c r="G117" s="343" t="s">
        <v>2559</v>
      </c>
      <c r="I117" s="343"/>
    </row>
    <row r="118" spans="1:19">
      <c r="A118" s="344" t="s">
        <v>2693</v>
      </c>
      <c r="B118" s="344" t="s">
        <v>2698</v>
      </c>
      <c r="C118" s="406">
        <v>1</v>
      </c>
      <c r="D118" s="343" t="s">
        <v>67</v>
      </c>
      <c r="E118" s="343" t="s">
        <v>68</v>
      </c>
      <c r="F118" s="4" t="str">
        <f>UnitControlCenter!$B$27</f>
        <v>millions of short tons / year</v>
      </c>
      <c r="G118" s="343" t="s">
        <v>2558</v>
      </c>
      <c r="I118" s="343"/>
    </row>
    <row r="119" spans="1:19">
      <c r="A119" s="344" t="s">
        <v>2693</v>
      </c>
      <c r="B119" s="344" t="s">
        <v>2699</v>
      </c>
      <c r="C119" s="406">
        <v>1</v>
      </c>
      <c r="D119" s="343" t="s">
        <v>67</v>
      </c>
      <c r="E119" s="343" t="s">
        <v>68</v>
      </c>
      <c r="F119" s="4" t="str">
        <f>UnitControlCenter!$B$28</f>
        <v>trillion cubic feet / year</v>
      </c>
      <c r="G119" s="343" t="s">
        <v>2557</v>
      </c>
      <c r="I119" s="343"/>
    </row>
    <row r="120" spans="1:19" ht="30">
      <c r="A120" s="344" t="s">
        <v>2693</v>
      </c>
      <c r="B120" s="344" t="s">
        <v>2700</v>
      </c>
      <c r="C120" s="406">
        <v>1</v>
      </c>
      <c r="D120" s="343" t="s">
        <v>67</v>
      </c>
      <c r="E120" s="343" t="s">
        <v>68</v>
      </c>
      <c r="F120" s="4" t="str">
        <f>UnitControlCenter!$B$29</f>
        <v>million barrels / year</v>
      </c>
      <c r="G120" s="343" t="s">
        <v>2556</v>
      </c>
      <c r="I120" s="343"/>
    </row>
    <row r="121" spans="1:19">
      <c r="A121" s="344" t="s">
        <v>2693</v>
      </c>
      <c r="B121" s="344" t="s">
        <v>2701</v>
      </c>
      <c r="C121" s="406">
        <v>1</v>
      </c>
      <c r="D121" s="343" t="s">
        <v>67</v>
      </c>
      <c r="E121" s="343" t="s">
        <v>68</v>
      </c>
      <c r="F121" s="4" t="str">
        <f>UnitControlCenter!$B$29</f>
        <v>million barrels / year</v>
      </c>
      <c r="G121" s="343" t="s">
        <v>2628</v>
      </c>
      <c r="I121" s="343"/>
    </row>
    <row r="122" spans="1:19">
      <c r="A122" s="344" t="s">
        <v>2693</v>
      </c>
      <c r="B122" s="344" t="s">
        <v>2702</v>
      </c>
      <c r="C122" s="406">
        <v>1</v>
      </c>
      <c r="D122" s="343" t="s">
        <v>67</v>
      </c>
      <c r="E122" s="343" t="s">
        <v>68</v>
      </c>
      <c r="F122" s="4" t="str">
        <f>UnitControlCenter!$B$27</f>
        <v>millions of short tons / year</v>
      </c>
      <c r="G122" s="343" t="s">
        <v>2629</v>
      </c>
      <c r="I122" s="343"/>
    </row>
    <row r="123" spans="1:19" ht="30">
      <c r="A123" s="344" t="s">
        <v>2693</v>
      </c>
      <c r="B123" s="344" t="s">
        <v>3036</v>
      </c>
      <c r="C123" s="406">
        <v>1</v>
      </c>
      <c r="D123" s="343" t="s">
        <v>67</v>
      </c>
      <c r="E123" s="343" t="s">
        <v>68</v>
      </c>
      <c r="F123" s="4" t="str">
        <f>UnitControlCenter!$B$30</f>
        <v>million gallons / year</v>
      </c>
      <c r="G123" s="343" t="s">
        <v>3040</v>
      </c>
      <c r="I123" s="343"/>
    </row>
    <row r="124" spans="1:19" ht="30">
      <c r="A124" s="344" t="s">
        <v>2693</v>
      </c>
      <c r="B124" s="344" t="s">
        <v>3037</v>
      </c>
      <c r="C124" s="406">
        <v>1</v>
      </c>
      <c r="D124" s="343" t="s">
        <v>67</v>
      </c>
      <c r="E124" s="343" t="s">
        <v>68</v>
      </c>
      <c r="F124" s="4" t="str">
        <f>UnitControlCenter!$B$27</f>
        <v>millions of short tons / year</v>
      </c>
      <c r="G124" s="343" t="s">
        <v>3041</v>
      </c>
      <c r="I124" s="343"/>
    </row>
    <row r="125" spans="1:19" ht="15.75" thickBot="1">
      <c r="A125" s="390" t="s">
        <v>2693</v>
      </c>
      <c r="B125" s="390" t="s">
        <v>3038</v>
      </c>
      <c r="C125" s="405">
        <v>1</v>
      </c>
      <c r="D125" s="391" t="s">
        <v>67</v>
      </c>
      <c r="E125" s="391" t="s">
        <v>68</v>
      </c>
      <c r="F125" s="394" t="str">
        <f>UnitControlCenter!$B$5</f>
        <v>thousand metric tons / year</v>
      </c>
      <c r="G125" s="391" t="s">
        <v>3042</v>
      </c>
      <c r="H125" s="392"/>
      <c r="I125" s="391"/>
      <c r="J125" s="392"/>
      <c r="K125" s="392"/>
      <c r="L125" s="392"/>
      <c r="M125" s="392"/>
      <c r="N125" s="392"/>
      <c r="O125" s="392"/>
      <c r="P125" s="392"/>
      <c r="Q125" s="392"/>
      <c r="R125" s="392"/>
      <c r="S125" s="392"/>
    </row>
    <row r="126" spans="1:19" ht="60">
      <c r="A126" s="344" t="s">
        <v>3197</v>
      </c>
      <c r="B126" s="344" t="s">
        <v>3048</v>
      </c>
      <c r="C126" s="406">
        <v>1</v>
      </c>
      <c r="D126" s="343" t="s">
        <v>69</v>
      </c>
      <c r="E126" s="343" t="s">
        <v>70</v>
      </c>
      <c r="F126" s="4" t="str">
        <f>UnitControlCenter!$B$31</f>
        <v>trillion BTU / year</v>
      </c>
      <c r="G126" s="343" t="s">
        <v>3056</v>
      </c>
      <c r="H126" s="78" t="s">
        <v>3057</v>
      </c>
      <c r="I126" s="343" t="s">
        <v>3058</v>
      </c>
    </row>
    <row r="127" spans="1:19" ht="60">
      <c r="A127" s="344" t="s">
        <v>3197</v>
      </c>
      <c r="B127" s="344" t="s">
        <v>2703</v>
      </c>
      <c r="C127" s="406">
        <v>1</v>
      </c>
      <c r="D127" s="343" t="s">
        <v>69</v>
      </c>
      <c r="E127" s="343" t="s">
        <v>68</v>
      </c>
      <c r="F127" s="4" t="str">
        <f>UnitControlCenter!$B$31</f>
        <v>trillion BTU / year</v>
      </c>
      <c r="G127" s="343" t="s">
        <v>3059</v>
      </c>
      <c r="H127" s="78" t="s">
        <v>3057</v>
      </c>
      <c r="I127" s="343" t="s">
        <v>3058</v>
      </c>
    </row>
    <row r="128" spans="1:19" ht="60">
      <c r="A128" s="344" t="s">
        <v>3197</v>
      </c>
      <c r="B128" s="344" t="s">
        <v>3049</v>
      </c>
      <c r="C128" s="406">
        <v>1</v>
      </c>
      <c r="D128" s="343" t="s">
        <v>69</v>
      </c>
      <c r="E128" s="343" t="s">
        <v>70</v>
      </c>
      <c r="F128" s="4" t="str">
        <f>UnitControlCenter!$B$8</f>
        <v>billion 2019 dollars / year</v>
      </c>
      <c r="G128" s="343" t="s">
        <v>3060</v>
      </c>
      <c r="H128" s="78" t="s">
        <v>3057</v>
      </c>
      <c r="I128" s="343" t="s">
        <v>3058</v>
      </c>
    </row>
    <row r="129" spans="1:19" ht="75">
      <c r="A129" s="344" t="s">
        <v>3197</v>
      </c>
      <c r="B129" s="344" t="s">
        <v>3046</v>
      </c>
      <c r="C129" s="406">
        <v>1</v>
      </c>
      <c r="D129" s="343" t="s">
        <v>69</v>
      </c>
      <c r="E129" s="343" t="s">
        <v>68</v>
      </c>
      <c r="F129" s="4" t="str">
        <f>UnitControlCenter!$B$8</f>
        <v>billion 2019 dollars / year</v>
      </c>
      <c r="G129" s="343" t="s">
        <v>3061</v>
      </c>
      <c r="H129" s="78" t="s">
        <v>3057</v>
      </c>
      <c r="I129" s="343" t="s">
        <v>3058</v>
      </c>
    </row>
    <row r="130" spans="1:19" ht="60">
      <c r="A130" s="344" t="s">
        <v>3197</v>
      </c>
      <c r="B130" s="344" t="s">
        <v>3379</v>
      </c>
      <c r="C130" s="406">
        <v>1</v>
      </c>
      <c r="D130" s="343" t="s">
        <v>69</v>
      </c>
      <c r="E130" s="343" t="s">
        <v>70</v>
      </c>
      <c r="F130" s="4" t="str">
        <f>UnitControlCenter!B3</f>
        <v>million metric tons / year</v>
      </c>
      <c r="G130" s="343" t="s">
        <v>3383</v>
      </c>
      <c r="H130" s="78" t="s">
        <v>3381</v>
      </c>
      <c r="I130" s="343" t="s">
        <v>3382</v>
      </c>
    </row>
    <row r="131" spans="1:19" ht="60">
      <c r="A131" s="344" t="s">
        <v>3197</v>
      </c>
      <c r="B131" s="344" t="s">
        <v>3380</v>
      </c>
      <c r="C131" s="406">
        <v>1</v>
      </c>
      <c r="D131" s="343" t="s">
        <v>69</v>
      </c>
      <c r="E131" s="343" t="s">
        <v>68</v>
      </c>
      <c r="F131" s="4" t="str">
        <f>UnitControlCenter!B3</f>
        <v>million metric tons / year</v>
      </c>
      <c r="G131" s="343" t="s">
        <v>3384</v>
      </c>
      <c r="H131" s="78" t="s">
        <v>3381</v>
      </c>
      <c r="I131" s="343" t="s">
        <v>3382</v>
      </c>
    </row>
    <row r="132" spans="1:19" ht="60">
      <c r="A132" s="344" t="s">
        <v>3197</v>
      </c>
      <c r="B132" s="344" t="s">
        <v>3050</v>
      </c>
      <c r="C132" s="406">
        <v>1</v>
      </c>
      <c r="D132" s="343" t="s">
        <v>69</v>
      </c>
      <c r="E132" s="343" t="s">
        <v>70</v>
      </c>
      <c r="F132" s="4" t="str">
        <f>UnitControlCenter!$B$31</f>
        <v>trillion BTU / year</v>
      </c>
      <c r="G132" s="343" t="s">
        <v>3160</v>
      </c>
      <c r="H132" s="78" t="s">
        <v>3155</v>
      </c>
      <c r="I132" s="343" t="s">
        <v>3156</v>
      </c>
    </row>
    <row r="133" spans="1:19" ht="75">
      <c r="A133" s="344" t="s">
        <v>3197</v>
      </c>
      <c r="B133" s="344" t="s">
        <v>2704</v>
      </c>
      <c r="C133" s="406">
        <v>1</v>
      </c>
      <c r="D133" s="343" t="s">
        <v>69</v>
      </c>
      <c r="E133" s="343" t="s">
        <v>68</v>
      </c>
      <c r="F133" s="4" t="str">
        <f>UnitControlCenter!$B$31</f>
        <v>trillion BTU / year</v>
      </c>
      <c r="G133" s="343" t="s">
        <v>3161</v>
      </c>
      <c r="H133" s="78" t="s">
        <v>3155</v>
      </c>
      <c r="I133" s="343" t="s">
        <v>3157</v>
      </c>
    </row>
    <row r="134" spans="1:19" ht="75">
      <c r="A134" s="344" t="s">
        <v>3197</v>
      </c>
      <c r="B134" s="344" t="s">
        <v>3051</v>
      </c>
      <c r="C134" s="406">
        <v>1</v>
      </c>
      <c r="D134" s="343" t="s">
        <v>69</v>
      </c>
      <c r="E134" s="343" t="s">
        <v>70</v>
      </c>
      <c r="F134" s="4" t="str">
        <f>UnitControlCenter!$B$8</f>
        <v>billion 2019 dollars / year</v>
      </c>
      <c r="G134" s="343" t="s">
        <v>3162</v>
      </c>
      <c r="H134" s="78" t="s">
        <v>3155</v>
      </c>
      <c r="I134" s="343" t="s">
        <v>3158</v>
      </c>
    </row>
    <row r="135" spans="1:19" ht="90">
      <c r="A135" s="344" t="s">
        <v>3197</v>
      </c>
      <c r="B135" s="344" t="s">
        <v>3047</v>
      </c>
      <c r="C135" s="406">
        <v>1</v>
      </c>
      <c r="D135" s="343" t="s">
        <v>69</v>
      </c>
      <c r="E135" s="343" t="s">
        <v>68</v>
      </c>
      <c r="F135" s="4" t="str">
        <f>UnitControlCenter!$B$8</f>
        <v>billion 2019 dollars / year</v>
      </c>
      <c r="G135" s="343" t="s">
        <v>3163</v>
      </c>
      <c r="H135" s="78" t="s">
        <v>3155</v>
      </c>
      <c r="I135" s="343" t="s">
        <v>3159</v>
      </c>
    </row>
    <row r="136" spans="1:19" ht="105">
      <c r="A136" s="344" t="s">
        <v>3197</v>
      </c>
      <c r="B136" s="344" t="s">
        <v>3198</v>
      </c>
      <c r="C136" s="406">
        <v>1</v>
      </c>
      <c r="D136" s="343" t="s">
        <v>69</v>
      </c>
      <c r="E136" s="343" t="s">
        <v>70</v>
      </c>
      <c r="F136" s="4" t="str">
        <f>UnitControlCenter!$B$25</f>
        <v>quads / year</v>
      </c>
      <c r="G136" s="343" t="s">
        <v>3200</v>
      </c>
      <c r="H136" s="78" t="s">
        <v>3202</v>
      </c>
      <c r="I136" s="343" t="s">
        <v>3203</v>
      </c>
    </row>
    <row r="137" spans="1:19" ht="120.75" thickBot="1">
      <c r="A137" s="390" t="s">
        <v>3197</v>
      </c>
      <c r="B137" s="390" t="s">
        <v>3199</v>
      </c>
      <c r="C137" s="405">
        <v>1</v>
      </c>
      <c r="D137" s="391" t="s">
        <v>69</v>
      </c>
      <c r="E137" s="391" t="s">
        <v>68</v>
      </c>
      <c r="F137" s="394" t="str">
        <f>UnitControlCenter!$B$25</f>
        <v>quads / year</v>
      </c>
      <c r="G137" s="391" t="s">
        <v>3201</v>
      </c>
      <c r="H137" s="392" t="s">
        <v>3202</v>
      </c>
      <c r="I137" s="391" t="s">
        <v>3203</v>
      </c>
      <c r="J137" s="392"/>
      <c r="K137" s="392"/>
      <c r="L137" s="392"/>
      <c r="M137" s="392"/>
      <c r="N137" s="392"/>
      <c r="O137" s="392"/>
      <c r="P137" s="392"/>
      <c r="Q137" s="392"/>
      <c r="R137" s="392"/>
      <c r="S137" s="392"/>
    </row>
    <row r="138" spans="1:19" ht="75">
      <c r="A138" s="346" t="s">
        <v>2611</v>
      </c>
      <c r="B138" s="344" t="s">
        <v>100</v>
      </c>
      <c r="C138" s="406">
        <v>1</v>
      </c>
      <c r="D138" s="343" t="s">
        <v>69</v>
      </c>
      <c r="E138" s="343" t="s">
        <v>2618</v>
      </c>
      <c r="F138" s="4" t="str">
        <f>UnitControlCenter!$B$17</f>
        <v>2019 dollars / megawatt-hour (MWh)</v>
      </c>
      <c r="G138" s="343" t="s">
        <v>3062</v>
      </c>
      <c r="H138" s="78" t="s">
        <v>3310</v>
      </c>
      <c r="I138" s="343" t="s">
        <v>3063</v>
      </c>
    </row>
    <row r="139" spans="1:19" ht="45">
      <c r="A139" s="346" t="s">
        <v>2611</v>
      </c>
      <c r="B139" s="344" t="s">
        <v>503</v>
      </c>
      <c r="C139" s="406">
        <v>1</v>
      </c>
      <c r="D139" s="343" t="s">
        <v>69</v>
      </c>
      <c r="E139" s="343" t="s">
        <v>2618</v>
      </c>
      <c r="F139" s="4" t="str">
        <f>UnitControlCenter!$B$32</f>
        <v>2019 dollars / short ton</v>
      </c>
      <c r="G139" s="343" t="s">
        <v>3072</v>
      </c>
      <c r="H139" s="78" t="s">
        <v>3073</v>
      </c>
      <c r="I139" s="343" t="s">
        <v>3074</v>
      </c>
    </row>
    <row r="140" spans="1:19">
      <c r="A140" s="346" t="s">
        <v>2611</v>
      </c>
      <c r="B140" s="344" t="s">
        <v>500</v>
      </c>
      <c r="C140" s="406">
        <v>1</v>
      </c>
      <c r="D140" s="343" t="s">
        <v>69</v>
      </c>
      <c r="E140" s="343" t="s">
        <v>2618</v>
      </c>
      <c r="F140" s="4" t="str">
        <f>UnitControlCenter!$B$32</f>
        <v>2019 dollars / short ton</v>
      </c>
      <c r="G140" s="343" t="s">
        <v>2631</v>
      </c>
      <c r="H140" s="78" t="s">
        <v>391</v>
      </c>
      <c r="I140" s="343" t="s">
        <v>2937</v>
      </c>
    </row>
    <row r="141" spans="1:19" ht="75">
      <c r="A141" s="346" t="s">
        <v>2611</v>
      </c>
      <c r="B141" s="344" t="s">
        <v>94</v>
      </c>
      <c r="C141" s="406">
        <v>1</v>
      </c>
      <c r="D141" s="343" t="s">
        <v>69</v>
      </c>
      <c r="E141" s="343" t="s">
        <v>2618</v>
      </c>
      <c r="F141" s="4" t="str">
        <f>UnitControlCenter!$B$33</f>
        <v>2019 dollars / thousand cubic feet</v>
      </c>
      <c r="G141" s="343" t="s">
        <v>3064</v>
      </c>
      <c r="H141" s="78" t="s">
        <v>3065</v>
      </c>
      <c r="I141" s="343" t="s">
        <v>3066</v>
      </c>
    </row>
    <row r="142" spans="1:19">
      <c r="A142" s="346" t="s">
        <v>2611</v>
      </c>
      <c r="B142" s="344" t="s">
        <v>102</v>
      </c>
      <c r="C142" s="406">
        <v>1</v>
      </c>
      <c r="D142" s="343" t="s">
        <v>69</v>
      </c>
      <c r="E142" s="343" t="s">
        <v>2618</v>
      </c>
      <c r="F142" s="4" t="str">
        <f>UnitControlCenter!$B$34</f>
        <v>2019 dollars / gallon</v>
      </c>
      <c r="G142" s="343" t="s">
        <v>2633</v>
      </c>
      <c r="H142" s="78" t="s">
        <v>386</v>
      </c>
      <c r="I142" s="54">
        <v>969696</v>
      </c>
    </row>
    <row r="143" spans="1:19" ht="90">
      <c r="A143" s="346" t="s">
        <v>2611</v>
      </c>
      <c r="B143" s="344" t="s">
        <v>103</v>
      </c>
      <c r="C143" s="406">
        <v>1</v>
      </c>
      <c r="D143" s="343" t="s">
        <v>69</v>
      </c>
      <c r="E143" s="343" t="s">
        <v>2618</v>
      </c>
      <c r="F143" s="4" t="str">
        <f>UnitControlCenter!$B$34</f>
        <v>2019 dollars / gallon</v>
      </c>
      <c r="G143" s="343" t="s">
        <v>3067</v>
      </c>
      <c r="H143" s="78" t="s">
        <v>3065</v>
      </c>
      <c r="I143" s="343" t="s">
        <v>3066</v>
      </c>
    </row>
    <row r="144" spans="1:19" ht="60">
      <c r="A144" s="346" t="s">
        <v>2611</v>
      </c>
      <c r="B144" s="344" t="s">
        <v>99</v>
      </c>
      <c r="C144" s="406">
        <v>1</v>
      </c>
      <c r="D144" s="343" t="s">
        <v>69</v>
      </c>
      <c r="E144" s="343" t="s">
        <v>2618</v>
      </c>
      <c r="F144" s="4" t="str">
        <f>UnitControlCenter!$B$32</f>
        <v>2019 dollars / short ton</v>
      </c>
      <c r="G144" s="343" t="s">
        <v>3068</v>
      </c>
      <c r="H144" s="78" t="s">
        <v>3069</v>
      </c>
      <c r="I144" s="343" t="s">
        <v>3070</v>
      </c>
    </row>
    <row r="145" spans="1:19" ht="60">
      <c r="A145" s="346" t="s">
        <v>2611</v>
      </c>
      <c r="B145" s="344" t="s">
        <v>2989</v>
      </c>
      <c r="C145" s="406">
        <v>1</v>
      </c>
      <c r="D145" s="343" t="s">
        <v>69</v>
      </c>
      <c r="E145" s="343" t="s">
        <v>2618</v>
      </c>
      <c r="F145" s="4" t="str">
        <f>UnitControlCenter!$B$35</f>
        <v>2019 dollars / barrel</v>
      </c>
      <c r="G145" s="343" t="s">
        <v>3152</v>
      </c>
      <c r="H145" s="78" t="s">
        <v>3153</v>
      </c>
      <c r="I145" s="343" t="s">
        <v>3154</v>
      </c>
    </row>
    <row r="146" spans="1:19" ht="60">
      <c r="A146" s="346" t="s">
        <v>2611</v>
      </c>
      <c r="B146" s="344" t="s">
        <v>3071</v>
      </c>
      <c r="C146" s="406">
        <v>1</v>
      </c>
      <c r="D146" s="343" t="s">
        <v>69</v>
      </c>
      <c r="E146" s="343" t="s">
        <v>2618</v>
      </c>
      <c r="F146" s="4" t="str">
        <f>UnitControlCenter!$B$34</f>
        <v>2019 dollars / gallon</v>
      </c>
      <c r="G146" s="343" t="s">
        <v>3075</v>
      </c>
      <c r="H146" s="78" t="s">
        <v>2630</v>
      </c>
      <c r="I146" s="343" t="s">
        <v>2985</v>
      </c>
    </row>
    <row r="147" spans="1:19" ht="30.75" thickBot="1">
      <c r="A147" s="393" t="s">
        <v>2611</v>
      </c>
      <c r="B147" s="390" t="s">
        <v>2839</v>
      </c>
      <c r="C147" s="405">
        <v>1</v>
      </c>
      <c r="D147" s="391" t="s">
        <v>69</v>
      </c>
      <c r="E147" s="391" t="s">
        <v>2618</v>
      </c>
      <c r="F147" s="394" t="str">
        <f>UnitControlCenter!$B$36</f>
        <v>2019 dollars / kg</v>
      </c>
      <c r="G147" s="391" t="s">
        <v>3210</v>
      </c>
      <c r="H147" s="392" t="s">
        <v>3211</v>
      </c>
      <c r="I147" s="391" t="s">
        <v>3212</v>
      </c>
      <c r="J147" s="392"/>
      <c r="K147" s="392"/>
      <c r="L147" s="392"/>
      <c r="M147" s="392"/>
      <c r="N147" s="392"/>
      <c r="O147" s="392"/>
      <c r="P147" s="392"/>
      <c r="Q147" s="392"/>
      <c r="R147" s="392"/>
      <c r="S147" s="392"/>
    </row>
    <row r="148" spans="1:19">
      <c r="A148" s="346" t="s">
        <v>2612</v>
      </c>
      <c r="B148" s="344" t="s">
        <v>2613</v>
      </c>
      <c r="C148" s="406">
        <v>1</v>
      </c>
      <c r="D148" s="343" t="s">
        <v>67</v>
      </c>
      <c r="E148" s="343" t="s">
        <v>68</v>
      </c>
      <c r="F148" s="4" t="str">
        <f>UnitControlCenter!$B$37</f>
        <v>2019 dollars / kilowatt-hour (kWh)</v>
      </c>
      <c r="G148" s="343" t="s">
        <v>2634</v>
      </c>
      <c r="I148" s="343"/>
    </row>
    <row r="149" spans="1:19" ht="30">
      <c r="A149" s="346" t="s">
        <v>2612</v>
      </c>
      <c r="B149" s="344" t="s">
        <v>2614</v>
      </c>
      <c r="C149" s="406">
        <v>1</v>
      </c>
      <c r="D149" s="343" t="s">
        <v>69</v>
      </c>
      <c r="E149" s="343" t="s">
        <v>68</v>
      </c>
      <c r="F149" s="4" t="str">
        <f>UnitControlCenter!$B$38</f>
        <v>cost of eqpt. to capture 1 metric ton CO2e/yr (2019 dollars)</v>
      </c>
      <c r="G149" s="343" t="s">
        <v>2638</v>
      </c>
      <c r="H149" s="78" t="s">
        <v>2639</v>
      </c>
      <c r="I149" s="343" t="s">
        <v>2944</v>
      </c>
    </row>
    <row r="150" spans="1:19" ht="30">
      <c r="A150" s="346" t="s">
        <v>2612</v>
      </c>
      <c r="B150" s="344" t="s">
        <v>2615</v>
      </c>
      <c r="C150" s="406">
        <v>1</v>
      </c>
      <c r="D150" s="343" t="s">
        <v>67</v>
      </c>
      <c r="E150" s="343" t="s">
        <v>68</v>
      </c>
      <c r="F150" s="4" t="str">
        <f>UnitControlCenter!$B$39</f>
        <v>million 2019 dollars / megawatt (MW)</v>
      </c>
      <c r="G150" s="343" t="s">
        <v>2635</v>
      </c>
      <c r="I150" s="343"/>
    </row>
    <row r="151" spans="1:19" ht="30">
      <c r="A151" s="346" t="s">
        <v>2612</v>
      </c>
      <c r="B151" s="344" t="s">
        <v>2616</v>
      </c>
      <c r="C151" s="406">
        <v>1</v>
      </c>
      <c r="D151" s="343" t="s">
        <v>67</v>
      </c>
      <c r="E151" s="343" t="s">
        <v>68</v>
      </c>
      <c r="F151" s="4" t="str">
        <f>UnitControlCenter!$B$39</f>
        <v>million 2019 dollars / megawatt (MW)</v>
      </c>
      <c r="G151" s="343" t="s">
        <v>2636</v>
      </c>
      <c r="I151" s="343"/>
    </row>
    <row r="152" spans="1:19" ht="30">
      <c r="A152" s="346" t="s">
        <v>2612</v>
      </c>
      <c r="B152" s="344" t="s">
        <v>2617</v>
      </c>
      <c r="C152" s="406">
        <v>1</v>
      </c>
      <c r="D152" s="343" t="s">
        <v>67</v>
      </c>
      <c r="E152" s="343" t="s">
        <v>68</v>
      </c>
      <c r="F152" s="4" t="str">
        <f>UnitControlCenter!$B$39</f>
        <v>million 2019 dollars / megawatt (MW)</v>
      </c>
      <c r="G152" s="343" t="s">
        <v>2637</v>
      </c>
      <c r="I152" s="343"/>
    </row>
    <row r="153" spans="1:19" ht="30.75" thickBot="1">
      <c r="A153" s="393" t="s">
        <v>2612</v>
      </c>
      <c r="B153" s="390" t="s">
        <v>2856</v>
      </c>
      <c r="C153" s="405">
        <v>1</v>
      </c>
      <c r="D153" s="391" t="s">
        <v>67</v>
      </c>
      <c r="E153" s="391" t="s">
        <v>68</v>
      </c>
      <c r="F153" s="394" t="str">
        <f>UnitControlCenter!$B$40</f>
        <v>cost of eqpt. to produce 1 kg H2/yr (2019 dollars)</v>
      </c>
      <c r="G153" s="391" t="s">
        <v>2857</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A65" s="342"/>
      <c r="B65" s="367"/>
    </row>
    <row r="66" spans="1:4" s="358" customFormat="1">
      <c r="A66" s="332" t="s">
        <v>3418</v>
      </c>
      <c r="B66" s="364"/>
      <c r="C66" s="330"/>
      <c r="D66" s="330"/>
    </row>
    <row r="67" spans="1:4" s="358" customFormat="1">
      <c r="A67" s="363" t="s">
        <v>2895</v>
      </c>
      <c r="B67" s="365" t="s">
        <v>2896</v>
      </c>
      <c r="C67" s="363" t="s">
        <v>2897</v>
      </c>
      <c r="D67" s="363" t="s">
        <v>2898</v>
      </c>
    </row>
    <row r="68" spans="1:4" s="358" customFormat="1">
      <c r="A68" s="342" t="s">
        <v>2906</v>
      </c>
      <c r="B68" s="367" t="s">
        <v>2911</v>
      </c>
      <c r="C68" s="370"/>
      <c r="D68" s="358" t="s">
        <v>3345</v>
      </c>
    </row>
    <row r="69" spans="1:4" s="358" customFormat="1">
      <c r="A69" s="342" t="s">
        <v>2921</v>
      </c>
      <c r="B69" s="366" t="s">
        <v>2917</v>
      </c>
      <c r="C69" s="375"/>
      <c r="D69" s="358" t="s">
        <v>3346</v>
      </c>
    </row>
    <row r="70" spans="1:4" s="358" customFormat="1">
      <c r="A70" s="342" t="s">
        <v>2920</v>
      </c>
      <c r="B70" s="366" t="s">
        <v>2937</v>
      </c>
      <c r="C70" s="376"/>
      <c r="D70" s="358" t="s">
        <v>3347</v>
      </c>
    </row>
    <row r="71" spans="1:4" s="358" customFormat="1">
      <c r="A71" s="342" t="s">
        <v>2907</v>
      </c>
      <c r="B71" s="367" t="s">
        <v>2908</v>
      </c>
      <c r="C71" s="361"/>
      <c r="D71" s="358" t="s">
        <v>2962</v>
      </c>
    </row>
    <row r="72" spans="1:4" s="342" customFormat="1">
      <c r="B72" s="366"/>
    </row>
    <row r="73" spans="1:4" s="342" customFormat="1">
      <c r="A73" s="332" t="s">
        <v>3359</v>
      </c>
      <c r="B73" s="364"/>
      <c r="C73" s="330"/>
      <c r="D73" s="330"/>
    </row>
    <row r="74" spans="1:4" s="342" customFormat="1">
      <c r="A74" s="363" t="s">
        <v>2895</v>
      </c>
      <c r="B74" s="365" t="s">
        <v>2896</v>
      </c>
      <c r="C74" s="363" t="s">
        <v>2897</v>
      </c>
      <c r="D74" s="363" t="s">
        <v>2898</v>
      </c>
    </row>
    <row r="75" spans="1:4" s="342" customFormat="1">
      <c r="A75" s="342" t="s">
        <v>2921</v>
      </c>
      <c r="B75" s="366" t="s">
        <v>2917</v>
      </c>
      <c r="C75" s="375"/>
      <c r="D75" s="358" t="s">
        <v>3360</v>
      </c>
    </row>
    <row r="76" spans="1:4" s="342" customFormat="1">
      <c r="A76" s="342" t="s">
        <v>2913</v>
      </c>
      <c r="B76" s="367" t="s">
        <v>2914</v>
      </c>
      <c r="C76" s="371"/>
      <c r="D76" s="358" t="s">
        <v>3361</v>
      </c>
    </row>
    <row r="77" spans="1:4" s="342" customFormat="1">
      <c r="A77" s="342" t="s">
        <v>2907</v>
      </c>
      <c r="B77" s="367" t="s">
        <v>2908</v>
      </c>
      <c r="C77" s="361"/>
      <c r="D77" s="358" t="s">
        <v>2962</v>
      </c>
    </row>
    <row r="78" spans="1:4" s="342" customFormat="1">
      <c r="B78" s="367"/>
      <c r="C78" s="358"/>
      <c r="D78" s="358"/>
    </row>
    <row r="79" spans="1:4" s="342" customFormat="1">
      <c r="A79" s="332" t="s">
        <v>3419</v>
      </c>
      <c r="B79" s="364"/>
      <c r="C79" s="330"/>
      <c r="D79" s="330"/>
    </row>
    <row r="80" spans="1:4" s="342" customFormat="1">
      <c r="A80" s="363" t="s">
        <v>2895</v>
      </c>
      <c r="B80" s="365" t="s">
        <v>2896</v>
      </c>
      <c r="C80" s="363" t="s">
        <v>2897</v>
      </c>
      <c r="D80" s="363" t="s">
        <v>2898</v>
      </c>
    </row>
    <row r="81" spans="1:4" s="342" customFormat="1">
      <c r="A81" s="342" t="s">
        <v>2906</v>
      </c>
      <c r="B81" s="367" t="s">
        <v>2911</v>
      </c>
      <c r="C81" s="370"/>
      <c r="D81" s="358" t="s">
        <v>3420</v>
      </c>
    </row>
    <row r="82" spans="1:4" s="342" customFormat="1">
      <c r="A82" s="342" t="s">
        <v>2946</v>
      </c>
      <c r="B82" s="366" t="s">
        <v>2940</v>
      </c>
      <c r="C82" s="385"/>
      <c r="D82" s="358" t="s">
        <v>3421</v>
      </c>
    </row>
    <row r="83" spans="1:4" s="342" customFormat="1">
      <c r="A83" s="342" t="s">
        <v>2923</v>
      </c>
      <c r="B83" s="366" t="s">
        <v>2919</v>
      </c>
      <c r="C83" s="378"/>
      <c r="D83" s="358" t="s">
        <v>3422</v>
      </c>
    </row>
    <row r="84" spans="1:4" s="342" customFormat="1">
      <c r="A84" s="342" t="s">
        <v>2907</v>
      </c>
      <c r="B84" s="367" t="s">
        <v>2908</v>
      </c>
      <c r="C84" s="361"/>
      <c r="D84" s="358" t="s">
        <v>2962</v>
      </c>
    </row>
    <row r="85" spans="1:4" s="342" customFormat="1">
      <c r="B85" s="366"/>
    </row>
    <row r="86" spans="1:4" s="342" customFormat="1">
      <c r="A86" s="332" t="s">
        <v>2964</v>
      </c>
      <c r="B86" s="364"/>
      <c r="C86" s="330"/>
      <c r="D86" s="330"/>
    </row>
    <row r="87" spans="1:4" s="342" customFormat="1">
      <c r="A87" s="363" t="s">
        <v>2895</v>
      </c>
      <c r="B87" s="365" t="s">
        <v>2896</v>
      </c>
      <c r="C87" s="363" t="s">
        <v>2897</v>
      </c>
      <c r="D87" s="363" t="s">
        <v>2898</v>
      </c>
    </row>
    <row r="88" spans="1:4" s="342" customFormat="1">
      <c r="A88" s="342" t="s">
        <v>2907</v>
      </c>
      <c r="B88" s="367" t="s">
        <v>2908</v>
      </c>
      <c r="C88" s="361"/>
      <c r="D88" s="342" t="s">
        <v>2965</v>
      </c>
    </row>
    <row r="89" spans="1:4" s="342" customFormat="1">
      <c r="A89" s="342" t="s">
        <v>2921</v>
      </c>
      <c r="B89" s="366" t="s">
        <v>2917</v>
      </c>
      <c r="C89" s="375"/>
      <c r="D89" s="342" t="s">
        <v>2966</v>
      </c>
    </row>
    <row r="90" spans="1:4" s="342" customFormat="1">
      <c r="A90" s="342" t="s">
        <v>2923</v>
      </c>
      <c r="B90" s="366" t="s">
        <v>2919</v>
      </c>
      <c r="C90" s="378"/>
      <c r="D90" s="342" t="s">
        <v>3080</v>
      </c>
    </row>
    <row r="91" spans="1:4" s="342" customFormat="1">
      <c r="A91" s="342" t="s">
        <v>2922</v>
      </c>
      <c r="B91" s="366" t="s">
        <v>2918</v>
      </c>
      <c r="C91" s="377"/>
      <c r="D91" s="342" t="s">
        <v>2967</v>
      </c>
    </row>
    <row r="92" spans="1:4" s="342" customFormat="1">
      <c r="A92" s="342" t="s">
        <v>2920</v>
      </c>
      <c r="B92" s="366" t="s">
        <v>2937</v>
      </c>
      <c r="C92" s="376"/>
      <c r="D92" s="342" t="s">
        <v>2968</v>
      </c>
    </row>
    <row r="93" spans="1:4" s="342" customFormat="1">
      <c r="A93" s="342" t="s">
        <v>2900</v>
      </c>
      <c r="B93" s="367" t="s">
        <v>2910</v>
      </c>
      <c r="C93" s="369"/>
      <c r="D93" s="342" t="s">
        <v>2969</v>
      </c>
    </row>
    <row r="94" spans="1:4" s="342" customFormat="1">
      <c r="A94" s="342" t="s">
        <v>2906</v>
      </c>
      <c r="B94" s="367" t="s">
        <v>2911</v>
      </c>
      <c r="C94" s="370"/>
      <c r="D94" s="342" t="s">
        <v>2970</v>
      </c>
    </row>
    <row r="95" spans="1:4" s="342" customFormat="1">
      <c r="A95" s="342" t="s">
        <v>2913</v>
      </c>
      <c r="B95" s="367" t="s">
        <v>2914</v>
      </c>
      <c r="C95" s="371"/>
      <c r="D95" s="342" t="s">
        <v>2971</v>
      </c>
    </row>
    <row r="96" spans="1:4" s="342" customFormat="1">
      <c r="A96" s="342" t="s">
        <v>2905</v>
      </c>
      <c r="B96" s="366" t="s">
        <v>2916</v>
      </c>
      <c r="C96" s="374"/>
      <c r="D96" s="342" t="s">
        <v>2972</v>
      </c>
    </row>
    <row r="97" spans="1:5" s="342" customFormat="1">
      <c r="B97" s="366"/>
      <c r="C97" s="358"/>
    </row>
    <row r="98" spans="1:5" s="342" customFormat="1">
      <c r="A98" s="332" t="s">
        <v>2963</v>
      </c>
      <c r="B98" s="364"/>
      <c r="C98" s="330"/>
      <c r="D98" s="330"/>
    </row>
    <row r="99" spans="1:5" s="342" customFormat="1">
      <c r="A99" s="363" t="s">
        <v>2895</v>
      </c>
      <c r="B99" s="365" t="s">
        <v>2896</v>
      </c>
      <c r="C99" s="363" t="s">
        <v>2897</v>
      </c>
      <c r="D99" s="363" t="s">
        <v>2898</v>
      </c>
    </row>
    <row r="100" spans="1:5" s="342" customFormat="1">
      <c r="A100" s="342" t="s">
        <v>2913</v>
      </c>
      <c r="B100" s="367" t="s">
        <v>2914</v>
      </c>
      <c r="C100" s="371"/>
      <c r="D100" s="342" t="s">
        <v>3098</v>
      </c>
    </row>
    <row r="101" spans="1:5" s="342" customFormat="1">
      <c r="A101" s="342" t="s">
        <v>2920</v>
      </c>
      <c r="B101" s="366" t="s">
        <v>2937</v>
      </c>
      <c r="C101" s="376"/>
      <c r="D101" s="358" t="s">
        <v>3099</v>
      </c>
    </row>
    <row r="102" spans="1:5" s="342" customFormat="1">
      <c r="A102" s="342" t="s">
        <v>2906</v>
      </c>
      <c r="B102" s="367" t="s">
        <v>2911</v>
      </c>
      <c r="C102" s="370"/>
      <c r="D102" s="342" t="s">
        <v>3089</v>
      </c>
    </row>
    <row r="103" spans="1:5" s="342" customFormat="1">
      <c r="A103" s="342" t="s">
        <v>2921</v>
      </c>
      <c r="B103" s="366" t="s">
        <v>2917</v>
      </c>
      <c r="C103" s="375"/>
      <c r="D103" s="342" t="s">
        <v>3090</v>
      </c>
    </row>
    <row r="104" spans="1:5" s="342" customFormat="1">
      <c r="A104" s="342" t="s">
        <v>2907</v>
      </c>
      <c r="B104" s="367" t="s">
        <v>2908</v>
      </c>
      <c r="C104" s="361"/>
      <c r="D104" s="358" t="s">
        <v>2962</v>
      </c>
    </row>
    <row r="105" spans="1:5" s="342" customFormat="1">
      <c r="B105" s="366"/>
      <c r="C105" s="358"/>
    </row>
    <row r="106" spans="1:5">
      <c r="A106" s="332" t="s">
        <v>2899</v>
      </c>
      <c r="B106" s="364"/>
      <c r="C106" s="330"/>
      <c r="D106" s="330"/>
    </row>
    <row r="107" spans="1:5">
      <c r="A107" s="363" t="s">
        <v>2895</v>
      </c>
      <c r="B107" s="365" t="s">
        <v>2896</v>
      </c>
      <c r="C107" s="363" t="s">
        <v>2897</v>
      </c>
      <c r="D107" s="363" t="s">
        <v>2898</v>
      </c>
    </row>
    <row r="108" spans="1:5">
      <c r="A108" s="342" t="s">
        <v>2920</v>
      </c>
      <c r="B108" s="366" t="s">
        <v>2937</v>
      </c>
      <c r="C108" s="376"/>
      <c r="D108" t="s">
        <v>2371</v>
      </c>
    </row>
    <row r="109" spans="1:5">
      <c r="A109" t="s">
        <v>2900</v>
      </c>
      <c r="B109" s="367" t="s">
        <v>2910</v>
      </c>
      <c r="C109" s="369"/>
      <c r="D109" t="s">
        <v>2373</v>
      </c>
    </row>
    <row r="110" spans="1:5">
      <c r="A110" t="s">
        <v>2906</v>
      </c>
      <c r="B110" s="367" t="s">
        <v>2911</v>
      </c>
      <c r="C110" s="370"/>
      <c r="D110" t="s">
        <v>2372</v>
      </c>
    </row>
    <row r="111" spans="1:5">
      <c r="A111" t="s">
        <v>2905</v>
      </c>
      <c r="B111" s="366" t="s">
        <v>2916</v>
      </c>
      <c r="C111" s="372"/>
      <c r="D111" t="s">
        <v>2902</v>
      </c>
      <c r="E111" s="367"/>
    </row>
    <row r="112" spans="1:5">
      <c r="A112" s="342" t="s">
        <v>2921</v>
      </c>
      <c r="B112" s="366" t="s">
        <v>2917</v>
      </c>
      <c r="C112" s="375"/>
      <c r="D112" t="s">
        <v>2903</v>
      </c>
    </row>
    <row r="113" spans="1:4">
      <c r="A113" t="s">
        <v>2907</v>
      </c>
      <c r="B113" s="367" t="s">
        <v>2908</v>
      </c>
      <c r="C113" s="361"/>
      <c r="D113" t="s">
        <v>2374</v>
      </c>
    </row>
    <row r="114" spans="1:4">
      <c r="A114" t="s">
        <v>2913</v>
      </c>
      <c r="B114" s="367" t="s">
        <v>2914</v>
      </c>
      <c r="C114" s="371"/>
      <c r="D114" t="s">
        <v>2912</v>
      </c>
    </row>
    <row r="116" spans="1:4">
      <c r="A116" s="332" t="s">
        <v>2947</v>
      </c>
      <c r="B116" s="364"/>
      <c r="C116" s="330"/>
      <c r="D116" s="330"/>
    </row>
    <row r="117" spans="1:4">
      <c r="A117" s="363" t="s">
        <v>2895</v>
      </c>
      <c r="B117" s="365" t="s">
        <v>2896</v>
      </c>
      <c r="C117" s="363" t="s">
        <v>2897</v>
      </c>
      <c r="D117" s="363" t="s">
        <v>2898</v>
      </c>
    </row>
    <row r="118" spans="1:4">
      <c r="A118" s="342" t="s">
        <v>2906</v>
      </c>
      <c r="B118" s="367" t="s">
        <v>2911</v>
      </c>
      <c r="C118" s="370"/>
      <c r="D118" t="s">
        <v>162</v>
      </c>
    </row>
    <row r="119" spans="1:4">
      <c r="A119" s="342" t="s">
        <v>2894</v>
      </c>
      <c r="B119" s="368" t="s">
        <v>2901</v>
      </c>
      <c r="C119" s="362"/>
      <c r="D119" t="s">
        <v>2949</v>
      </c>
    </row>
    <row r="120" spans="1:4">
      <c r="A120" s="342" t="s">
        <v>2946</v>
      </c>
      <c r="B120" s="366" t="s">
        <v>2940</v>
      </c>
      <c r="C120" s="385"/>
      <c r="D120" t="s">
        <v>2956</v>
      </c>
    </row>
    <row r="121" spans="1:4">
      <c r="A121" s="342" t="s">
        <v>2913</v>
      </c>
      <c r="B121" s="367" t="s">
        <v>2914</v>
      </c>
      <c r="C121" s="371"/>
      <c r="D121" t="s">
        <v>2950</v>
      </c>
    </row>
    <row r="122" spans="1:4">
      <c r="A122" s="342" t="s">
        <v>2922</v>
      </c>
      <c r="B122" s="366" t="s">
        <v>2918</v>
      </c>
      <c r="C122" s="377"/>
      <c r="D122" t="s">
        <v>2951</v>
      </c>
    </row>
    <row r="123" spans="1:4">
      <c r="A123" s="342" t="s">
        <v>2921</v>
      </c>
      <c r="B123" s="366" t="s">
        <v>2917</v>
      </c>
      <c r="C123" s="375"/>
      <c r="D123" t="s">
        <v>2952</v>
      </c>
    </row>
    <row r="124" spans="1:4">
      <c r="A124" s="342" t="s">
        <v>2941</v>
      </c>
      <c r="B124" s="366" t="s">
        <v>2938</v>
      </c>
      <c r="C124" s="384"/>
      <c r="D124" t="s">
        <v>2953</v>
      </c>
    </row>
    <row r="125" spans="1:4">
      <c r="A125" s="342" t="s">
        <v>2907</v>
      </c>
      <c r="B125" s="367" t="s">
        <v>2908</v>
      </c>
      <c r="C125" s="361"/>
      <c r="D125" t="s">
        <v>2957</v>
      </c>
    </row>
    <row r="126" spans="1:4">
      <c r="A126" s="342" t="s">
        <v>2920</v>
      </c>
      <c r="B126" s="366" t="s">
        <v>2937</v>
      </c>
      <c r="C126" s="376"/>
      <c r="D126" t="s">
        <v>2602</v>
      </c>
    </row>
    <row r="127" spans="1:4">
      <c r="A127" s="342" t="s">
        <v>2923</v>
      </c>
      <c r="B127" s="366" t="s">
        <v>2919</v>
      </c>
      <c r="C127" s="378"/>
      <c r="D127" t="s">
        <v>2603</v>
      </c>
    </row>
    <row r="128" spans="1:4">
      <c r="A128" s="342" t="s">
        <v>2900</v>
      </c>
      <c r="B128" s="367" t="s">
        <v>2910</v>
      </c>
      <c r="C128" s="369"/>
      <c r="D128" t="s">
        <v>2948</v>
      </c>
    </row>
    <row r="130" spans="1:8">
      <c r="A130" s="332" t="s">
        <v>2973</v>
      </c>
      <c r="B130" s="364"/>
      <c r="C130" s="330"/>
      <c r="D130" s="330"/>
    </row>
    <row r="131" spans="1:8">
      <c r="A131" s="363" t="s">
        <v>2895</v>
      </c>
      <c r="B131" s="365" t="s">
        <v>2896</v>
      </c>
      <c r="C131" s="363" t="s">
        <v>2897</v>
      </c>
      <c r="D131" s="363" t="s">
        <v>2898</v>
      </c>
      <c r="F131" s="358"/>
      <c r="G131" s="358"/>
      <c r="H131" s="358"/>
    </row>
    <row r="132" spans="1:8">
      <c r="A132" s="342" t="s">
        <v>2913</v>
      </c>
      <c r="B132" s="367" t="s">
        <v>2914</v>
      </c>
      <c r="C132" s="371"/>
      <c r="D132" t="s">
        <v>2974</v>
      </c>
      <c r="F132" s="358"/>
      <c r="G132" s="386"/>
      <c r="H132" s="358"/>
    </row>
    <row r="133" spans="1:8">
      <c r="A133" s="342" t="s">
        <v>2900</v>
      </c>
      <c r="B133" s="367" t="s">
        <v>2910</v>
      </c>
      <c r="C133" s="369"/>
      <c r="D133" t="s">
        <v>3209</v>
      </c>
      <c r="F133" s="358"/>
      <c r="G133" s="386"/>
      <c r="H133" s="358"/>
    </row>
    <row r="134" spans="1:8">
      <c r="A134" s="342" t="s">
        <v>2920</v>
      </c>
      <c r="B134" s="366" t="s">
        <v>2937</v>
      </c>
      <c r="C134" s="376"/>
      <c r="D134" t="s">
        <v>2975</v>
      </c>
      <c r="F134" s="358"/>
      <c r="G134" s="379"/>
      <c r="H134" s="358"/>
    </row>
    <row r="135" spans="1:8">
      <c r="A135" s="342" t="s">
        <v>2921</v>
      </c>
      <c r="B135" s="366" t="s">
        <v>2917</v>
      </c>
      <c r="C135" s="375"/>
      <c r="D135" t="s">
        <v>2976</v>
      </c>
      <c r="F135" s="358"/>
      <c r="G135" s="379"/>
      <c r="H135" s="358"/>
    </row>
    <row r="136" spans="1:8">
      <c r="A136" s="342" t="s">
        <v>2906</v>
      </c>
      <c r="B136" s="367" t="s">
        <v>2911</v>
      </c>
      <c r="C136" s="370"/>
      <c r="D136" t="s">
        <v>2977</v>
      </c>
      <c r="F136" s="358"/>
      <c r="G136" s="386"/>
      <c r="H136" s="358"/>
    </row>
    <row r="137" spans="1:8">
      <c r="A137" s="342" t="s">
        <v>2907</v>
      </c>
      <c r="B137" s="367" t="s">
        <v>2908</v>
      </c>
      <c r="C137" s="361"/>
      <c r="D137" t="s">
        <v>150</v>
      </c>
      <c r="F137" s="358"/>
      <c r="G137" s="386"/>
      <c r="H137" s="358"/>
    </row>
    <row r="138" spans="1:8">
      <c r="F138" s="358"/>
      <c r="G138" s="358"/>
      <c r="H138" s="358"/>
    </row>
    <row r="139" spans="1:8">
      <c r="A139" s="332" t="s">
        <v>2978</v>
      </c>
      <c r="B139" s="364"/>
      <c r="C139" s="330"/>
      <c r="D139" s="330"/>
      <c r="F139" s="358"/>
      <c r="G139" s="358"/>
      <c r="H139" s="358"/>
    </row>
    <row r="140" spans="1:8">
      <c r="A140" s="363" t="s">
        <v>2895</v>
      </c>
      <c r="B140" s="365" t="s">
        <v>2896</v>
      </c>
      <c r="C140" s="363" t="s">
        <v>2897</v>
      </c>
      <c r="D140" s="363" t="s">
        <v>2898</v>
      </c>
    </row>
    <row r="141" spans="1:8">
      <c r="A141" s="342" t="s">
        <v>2907</v>
      </c>
      <c r="B141" s="367" t="s">
        <v>2908</v>
      </c>
      <c r="C141" s="361"/>
      <c r="D141" t="s">
        <v>133</v>
      </c>
    </row>
    <row r="142" spans="1:8">
      <c r="A142" s="342" t="s">
        <v>2913</v>
      </c>
      <c r="B142" s="367" t="s">
        <v>2914</v>
      </c>
      <c r="C142" s="371"/>
      <c r="D142" t="s">
        <v>132</v>
      </c>
    </row>
    <row r="143" spans="1:8">
      <c r="A143" s="342" t="s">
        <v>2920</v>
      </c>
      <c r="B143" s="366" t="s">
        <v>2937</v>
      </c>
      <c r="C143" s="376"/>
      <c r="D143" t="s">
        <v>131</v>
      </c>
    </row>
    <row r="144" spans="1:8">
      <c r="A144" s="342" t="s">
        <v>2921</v>
      </c>
      <c r="B144" s="366" t="s">
        <v>2917</v>
      </c>
      <c r="C144" s="375"/>
      <c r="D144" t="s">
        <v>129</v>
      </c>
    </row>
    <row r="145" spans="1:4">
      <c r="A145" s="342" t="s">
        <v>2906</v>
      </c>
      <c r="B145" s="367" t="s">
        <v>2911</v>
      </c>
      <c r="C145" s="370"/>
      <c r="D145" t="s">
        <v>128</v>
      </c>
    </row>
    <row r="147" spans="1:4">
      <c r="A147" s="332" t="s">
        <v>2979</v>
      </c>
      <c r="B147" s="364"/>
      <c r="C147" s="330"/>
      <c r="D147" s="330"/>
    </row>
    <row r="148" spans="1:4">
      <c r="A148" s="363" t="s">
        <v>2895</v>
      </c>
      <c r="B148" s="365" t="s">
        <v>2896</v>
      </c>
      <c r="C148" s="363" t="s">
        <v>2897</v>
      </c>
      <c r="D148" s="363" t="s">
        <v>2898</v>
      </c>
    </row>
    <row r="149" spans="1:4">
      <c r="A149" s="342" t="s">
        <v>2894</v>
      </c>
      <c r="B149" s="368" t="s">
        <v>2901</v>
      </c>
      <c r="C149" s="362"/>
      <c r="D149" t="s">
        <v>186</v>
      </c>
    </row>
    <row r="150" spans="1:4">
      <c r="A150" s="342" t="s">
        <v>2913</v>
      </c>
      <c r="B150" s="367" t="s">
        <v>2914</v>
      </c>
      <c r="C150" s="371"/>
      <c r="D150" t="s">
        <v>312</v>
      </c>
    </row>
    <row r="151" spans="1:4">
      <c r="A151" s="342" t="s">
        <v>2900</v>
      </c>
      <c r="B151" s="367" t="s">
        <v>2910</v>
      </c>
      <c r="C151" s="369"/>
      <c r="D151" t="s">
        <v>313</v>
      </c>
    </row>
    <row r="153" spans="1:4" s="342" customFormat="1">
      <c r="A153" s="332" t="s">
        <v>3026</v>
      </c>
      <c r="B153" s="364"/>
      <c r="C153" s="330"/>
      <c r="D153" s="330"/>
    </row>
    <row r="154" spans="1:4" s="342" customFormat="1">
      <c r="A154" s="363" t="s">
        <v>2895</v>
      </c>
      <c r="B154" s="365" t="s">
        <v>2896</v>
      </c>
      <c r="C154" s="363" t="s">
        <v>2897</v>
      </c>
      <c r="D154" s="363" t="s">
        <v>2898</v>
      </c>
    </row>
    <row r="155" spans="1:4" s="342" customFormat="1">
      <c r="A155" s="342" t="s">
        <v>2905</v>
      </c>
      <c r="B155" s="366" t="s">
        <v>2916</v>
      </c>
      <c r="C155" s="372"/>
      <c r="D155" s="342" t="s">
        <v>2839</v>
      </c>
    </row>
    <row r="156" spans="1:4" s="342" customFormat="1">
      <c r="A156" s="342" t="s">
        <v>2920</v>
      </c>
      <c r="B156" s="366" t="s">
        <v>2937</v>
      </c>
      <c r="C156" s="376"/>
      <c r="D156" s="342" t="s">
        <v>100</v>
      </c>
    </row>
    <row r="157" spans="1:4" s="342" customFormat="1">
      <c r="A157" s="342" t="s">
        <v>2906</v>
      </c>
      <c r="B157" s="367" t="s">
        <v>2911</v>
      </c>
      <c r="C157" s="370"/>
      <c r="D157" s="342" t="s">
        <v>94</v>
      </c>
    </row>
    <row r="158" spans="1:4" s="342" customFormat="1">
      <c r="A158" s="342" t="s">
        <v>2941</v>
      </c>
      <c r="B158" s="366" t="s">
        <v>2938</v>
      </c>
      <c r="C158" s="384"/>
      <c r="D158" s="342" t="s">
        <v>3027</v>
      </c>
    </row>
    <row r="159" spans="1:4" s="342" customFormat="1">
      <c r="A159" s="342" t="s">
        <v>2921</v>
      </c>
      <c r="B159" s="366" t="s">
        <v>2917</v>
      </c>
      <c r="C159" s="375"/>
      <c r="D159" s="342" t="s">
        <v>3028</v>
      </c>
    </row>
    <row r="160" spans="1:4" s="342" customFormat="1">
      <c r="A160" s="342" t="s">
        <v>2913</v>
      </c>
      <c r="B160" s="367" t="s">
        <v>2914</v>
      </c>
      <c r="C160" s="371"/>
      <c r="D160" s="342" t="s">
        <v>105</v>
      </c>
    </row>
    <row r="161" spans="1:4" s="342" customFormat="1">
      <c r="A161" s="342" t="s">
        <v>2922</v>
      </c>
      <c r="B161" s="366" t="s">
        <v>2918</v>
      </c>
      <c r="C161" s="377"/>
      <c r="D161" s="342" t="s">
        <v>104</v>
      </c>
    </row>
    <row r="162" spans="1:4" s="342" customFormat="1">
      <c r="A162" s="342" t="s">
        <v>2907</v>
      </c>
      <c r="B162" s="367" t="s">
        <v>2908</v>
      </c>
      <c r="C162" s="361"/>
      <c r="D162" s="342" t="s">
        <v>103</v>
      </c>
    </row>
    <row r="163" spans="1:4" s="342" customFormat="1">
      <c r="A163" s="342" t="s">
        <v>2900</v>
      </c>
      <c r="B163" s="367" t="s">
        <v>2910</v>
      </c>
      <c r="C163" s="369"/>
      <c r="D163" s="342" t="s">
        <v>102</v>
      </c>
    </row>
    <row r="164" spans="1:4" s="342" customFormat="1">
      <c r="B164" s="366"/>
    </row>
    <row r="165" spans="1:4" s="342" customFormat="1">
      <c r="A165" s="332" t="s">
        <v>3031</v>
      </c>
      <c r="B165" s="364"/>
      <c r="C165" s="330"/>
      <c r="D165" s="330"/>
    </row>
    <row r="166" spans="1:4" s="342" customFormat="1">
      <c r="A166" s="363" t="s">
        <v>2895</v>
      </c>
      <c r="B166" s="365" t="s">
        <v>2896</v>
      </c>
      <c r="C166" s="363" t="s">
        <v>2897</v>
      </c>
      <c r="D166" s="363" t="s">
        <v>2898</v>
      </c>
    </row>
    <row r="167" spans="1:4" s="342" customFormat="1">
      <c r="A167" s="342" t="s">
        <v>2905</v>
      </c>
      <c r="B167" s="366" t="s">
        <v>2916</v>
      </c>
      <c r="C167" s="372"/>
      <c r="D167" s="342" t="s">
        <v>2839</v>
      </c>
    </row>
    <row r="168" spans="1:4" s="342" customFormat="1">
      <c r="A168" s="342" t="s">
        <v>2923</v>
      </c>
      <c r="B168" s="366" t="s">
        <v>2919</v>
      </c>
      <c r="C168" s="378"/>
      <c r="D168" s="342" t="s">
        <v>2981</v>
      </c>
    </row>
    <row r="169" spans="1:4" s="342" customFormat="1">
      <c r="A169" s="342" t="s">
        <v>2913</v>
      </c>
      <c r="B169" s="367" t="s">
        <v>2914</v>
      </c>
      <c r="C169" s="371"/>
      <c r="D169" s="342" t="s">
        <v>99</v>
      </c>
    </row>
    <row r="170" spans="1:4" s="342" customFormat="1">
      <c r="A170" s="342" t="s">
        <v>2920</v>
      </c>
      <c r="B170" s="366" t="s">
        <v>2937</v>
      </c>
      <c r="C170" s="376"/>
      <c r="D170" s="342" t="s">
        <v>100</v>
      </c>
    </row>
    <row r="171" spans="1:4" s="342" customFormat="1">
      <c r="A171" s="342" t="s">
        <v>2906</v>
      </c>
      <c r="B171" s="367" t="s">
        <v>2911</v>
      </c>
      <c r="C171" s="370"/>
      <c r="D171" s="342" t="s">
        <v>94</v>
      </c>
    </row>
    <row r="172" spans="1:4" s="342" customFormat="1">
      <c r="A172" s="342" t="s">
        <v>2921</v>
      </c>
      <c r="B172" s="366" t="s">
        <v>2917</v>
      </c>
      <c r="C172" s="375"/>
      <c r="D172" s="342" t="s">
        <v>3029</v>
      </c>
    </row>
    <row r="173" spans="1:4" s="342" customFormat="1">
      <c r="A173" s="342" t="s">
        <v>2900</v>
      </c>
      <c r="B173" s="367" t="s">
        <v>2910</v>
      </c>
      <c r="C173" s="369"/>
      <c r="D173" s="342" t="s">
        <v>503</v>
      </c>
    </row>
    <row r="174" spans="1:4" s="342" customFormat="1">
      <c r="A174" s="342" t="s">
        <v>2990</v>
      </c>
      <c r="B174" s="367" t="s">
        <v>2992</v>
      </c>
      <c r="C174" s="387"/>
      <c r="D174" s="342" t="s">
        <v>2989</v>
      </c>
    </row>
    <row r="175" spans="1:4" s="342" customFormat="1">
      <c r="A175" s="342" t="s">
        <v>2991</v>
      </c>
      <c r="B175" s="367">
        <v>740000</v>
      </c>
      <c r="C175" s="388"/>
      <c r="D175" s="342" t="s">
        <v>2836</v>
      </c>
    </row>
    <row r="176" spans="1:4" s="342" customFormat="1">
      <c r="A176" s="342" t="s">
        <v>2907</v>
      </c>
      <c r="B176" s="367" t="s">
        <v>2908</v>
      </c>
      <c r="C176" s="361"/>
      <c r="D176" s="342" t="s">
        <v>3030</v>
      </c>
    </row>
    <row r="177" spans="1:4" s="342" customFormat="1">
      <c r="B177" s="366"/>
    </row>
    <row r="178" spans="1:4" s="342" customFormat="1">
      <c r="A178" s="332" t="s">
        <v>3032</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2900</v>
      </c>
      <c r="B181" s="367" t="s">
        <v>2910</v>
      </c>
      <c r="C181" s="369"/>
      <c r="D181" s="342" t="s">
        <v>503</v>
      </c>
    </row>
    <row r="182" spans="1:4" s="342" customFormat="1">
      <c r="A182" s="342" t="s">
        <v>2923</v>
      </c>
      <c r="B182" s="366" t="s">
        <v>2919</v>
      </c>
      <c r="C182" s="378"/>
      <c r="D182" s="342" t="s">
        <v>2981</v>
      </c>
    </row>
    <row r="183" spans="1:4" s="342" customFormat="1">
      <c r="A183" s="342" t="s">
        <v>2913</v>
      </c>
      <c r="B183" s="367" t="s">
        <v>2914</v>
      </c>
      <c r="C183" s="371"/>
      <c r="D183" s="342" t="s">
        <v>99</v>
      </c>
    </row>
    <row r="184" spans="1:4" s="342" customFormat="1">
      <c r="A184" s="342" t="s">
        <v>2941</v>
      </c>
      <c r="B184" s="366" t="s">
        <v>2938</v>
      </c>
      <c r="C184" s="384"/>
      <c r="D184" s="342" t="s">
        <v>3025</v>
      </c>
    </row>
    <row r="185" spans="1:4" s="342" customFormat="1">
      <c r="A185" s="342" t="s">
        <v>2990</v>
      </c>
      <c r="B185" s="367" t="s">
        <v>2992</v>
      </c>
      <c r="C185" s="387"/>
      <c r="D185" s="342" t="s">
        <v>2989</v>
      </c>
    </row>
    <row r="186" spans="1:4" s="342" customFormat="1">
      <c r="A186" s="342" t="s">
        <v>2907</v>
      </c>
      <c r="B186" s="367" t="s">
        <v>2908</v>
      </c>
      <c r="C186" s="361"/>
      <c r="D186" s="342" t="s">
        <v>3030</v>
      </c>
    </row>
    <row r="187" spans="1:4" s="342" customFormat="1">
      <c r="A187" s="342" t="s">
        <v>2921</v>
      </c>
      <c r="B187" s="366" t="s">
        <v>2917</v>
      </c>
      <c r="C187" s="375"/>
      <c r="D187" s="342" t="s">
        <v>3029</v>
      </c>
    </row>
    <row r="188" spans="1:4" s="342" customFormat="1">
      <c r="A188" s="342" t="s">
        <v>2906</v>
      </c>
      <c r="B188" s="367" t="s">
        <v>2911</v>
      </c>
      <c r="C188" s="370"/>
      <c r="D188" s="342" t="s">
        <v>94</v>
      </c>
    </row>
    <row r="189" spans="1:4" s="342" customFormat="1">
      <c r="A189" s="342" t="s">
        <v>2920</v>
      </c>
      <c r="B189" s="366" t="s">
        <v>2937</v>
      </c>
      <c r="C189" s="376"/>
      <c r="D189" s="342" t="s">
        <v>100</v>
      </c>
    </row>
    <row r="190" spans="1:4" s="342" customFormat="1">
      <c r="B190" s="366"/>
    </row>
    <row r="191" spans="1:4">
      <c r="A191" s="332" t="s">
        <v>3006</v>
      </c>
      <c r="B191" s="364"/>
      <c r="C191" s="330"/>
      <c r="D191" s="330"/>
    </row>
    <row r="192" spans="1:4">
      <c r="A192" s="363" t="s">
        <v>2895</v>
      </c>
      <c r="B192" s="365" t="s">
        <v>2896</v>
      </c>
      <c r="C192" s="363" t="s">
        <v>2897</v>
      </c>
      <c r="D192" s="363" t="s">
        <v>2898</v>
      </c>
    </row>
    <row r="193" spans="1:5">
      <c r="A193" s="342" t="s">
        <v>2905</v>
      </c>
      <c r="B193" s="366" t="s">
        <v>2916</v>
      </c>
      <c r="C193" s="372"/>
      <c r="D193" s="342" t="s">
        <v>492</v>
      </c>
    </row>
    <row r="194" spans="1:5">
      <c r="A194" s="342" t="s">
        <v>2946</v>
      </c>
      <c r="B194" s="366" t="s">
        <v>2940</v>
      </c>
      <c r="C194" s="385"/>
      <c r="D194" t="s">
        <v>2980</v>
      </c>
    </row>
    <row r="195" spans="1:5" s="342" customFormat="1">
      <c r="A195" s="342" t="s">
        <v>2945</v>
      </c>
      <c r="B195" s="366" t="s">
        <v>2939</v>
      </c>
      <c r="C195" s="383"/>
      <c r="D195" s="342" t="s">
        <v>2838</v>
      </c>
    </row>
    <row r="196" spans="1:5">
      <c r="A196" s="342" t="s">
        <v>2913</v>
      </c>
      <c r="B196" s="367" t="s">
        <v>2914</v>
      </c>
      <c r="C196" s="371"/>
      <c r="D196" t="s">
        <v>99</v>
      </c>
    </row>
    <row r="197" spans="1:5">
      <c r="A197" s="342" t="s">
        <v>2920</v>
      </c>
      <c r="B197" s="366" t="s">
        <v>2937</v>
      </c>
      <c r="C197" s="376"/>
      <c r="D197" t="s">
        <v>2987</v>
      </c>
      <c r="E197" s="342"/>
    </row>
    <row r="198" spans="1:5">
      <c r="A198" s="342" t="s">
        <v>2941</v>
      </c>
      <c r="B198" s="366" t="s">
        <v>2938</v>
      </c>
      <c r="C198" s="384"/>
      <c r="D198" t="s">
        <v>2988</v>
      </c>
      <c r="E198" s="342"/>
    </row>
    <row r="199" spans="1:5">
      <c r="A199" s="342" t="s">
        <v>2894</v>
      </c>
      <c r="B199" s="368" t="s">
        <v>2901</v>
      </c>
      <c r="C199" s="362"/>
      <c r="D199" t="s">
        <v>96</v>
      </c>
      <c r="E199" s="342"/>
    </row>
    <row r="200" spans="1:5">
      <c r="A200" s="342" t="s">
        <v>2922</v>
      </c>
      <c r="B200" s="366" t="s">
        <v>2918</v>
      </c>
      <c r="C200" s="377"/>
      <c r="D200" t="s">
        <v>95</v>
      </c>
    </row>
    <row r="201" spans="1:5">
      <c r="A201" s="342" t="s">
        <v>2907</v>
      </c>
      <c r="B201" s="367" t="s">
        <v>2908</v>
      </c>
      <c r="C201" s="361"/>
      <c r="D201" t="s">
        <v>3043</v>
      </c>
    </row>
    <row r="202" spans="1:5">
      <c r="A202" s="342" t="s">
        <v>2906</v>
      </c>
      <c r="B202" s="367" t="s">
        <v>2911</v>
      </c>
      <c r="C202" s="370"/>
      <c r="D202" t="s">
        <v>94</v>
      </c>
    </row>
    <row r="203" spans="1:5">
      <c r="A203" s="358" t="s">
        <v>2930</v>
      </c>
      <c r="B203" s="379" t="s">
        <v>2929</v>
      </c>
      <c r="C203" s="380"/>
      <c r="D203" t="s">
        <v>500</v>
      </c>
    </row>
    <row r="204" spans="1:5">
      <c r="A204" s="342" t="s">
        <v>2900</v>
      </c>
      <c r="B204" s="367" t="s">
        <v>2910</v>
      </c>
      <c r="C204" s="369"/>
      <c r="D204" t="s">
        <v>503</v>
      </c>
    </row>
    <row r="205" spans="1:5" s="342" customFormat="1">
      <c r="A205" s="342" t="s">
        <v>2991</v>
      </c>
      <c r="B205" s="367">
        <v>740000</v>
      </c>
      <c r="C205" s="388"/>
      <c r="D205" s="342" t="s">
        <v>2836</v>
      </c>
    </row>
    <row r="206" spans="1:5" s="342" customFormat="1"/>
    <row r="207" spans="1:5">
      <c r="A207" s="332" t="s">
        <v>3196</v>
      </c>
      <c r="B207" s="364"/>
      <c r="C207" s="330"/>
      <c r="D207" s="330"/>
    </row>
    <row r="208" spans="1:5">
      <c r="A208" s="363" t="s">
        <v>2895</v>
      </c>
      <c r="B208" s="365" t="s">
        <v>2896</v>
      </c>
      <c r="C208" s="363" t="s">
        <v>2897</v>
      </c>
      <c r="D208" s="363" t="s">
        <v>2898</v>
      </c>
    </row>
    <row r="209" spans="1:4">
      <c r="A209" s="342" t="s">
        <v>2905</v>
      </c>
      <c r="B209" s="366" t="s">
        <v>2916</v>
      </c>
      <c r="C209" s="372"/>
      <c r="D209" s="342" t="s">
        <v>2839</v>
      </c>
    </row>
    <row r="210" spans="1:4">
      <c r="A210" s="342" t="s">
        <v>2920</v>
      </c>
      <c r="B210" s="366" t="s">
        <v>2937</v>
      </c>
      <c r="C210" s="376"/>
      <c r="D210" s="342" t="s">
        <v>100</v>
      </c>
    </row>
    <row r="211" spans="1:4" s="342" customFormat="1">
      <c r="A211" s="342" t="s">
        <v>2923</v>
      </c>
      <c r="B211" s="366" t="s">
        <v>2919</v>
      </c>
      <c r="C211" s="378"/>
      <c r="D211" s="342" t="s">
        <v>2981</v>
      </c>
    </row>
    <row r="212" spans="1:4">
      <c r="A212" s="342" t="s">
        <v>2945</v>
      </c>
      <c r="B212" s="366" t="s">
        <v>2939</v>
      </c>
      <c r="C212" s="383"/>
      <c r="D212" s="342" t="s">
        <v>2838</v>
      </c>
    </row>
    <row r="213" spans="1:4">
      <c r="A213" s="342" t="s">
        <v>2946</v>
      </c>
      <c r="B213" s="366" t="s">
        <v>2940</v>
      </c>
      <c r="C213" s="385"/>
      <c r="D213" s="342" t="s">
        <v>2980</v>
      </c>
    </row>
    <row r="214" spans="1:4">
      <c r="A214" s="342" t="s">
        <v>2913</v>
      </c>
      <c r="B214" s="367" t="s">
        <v>2914</v>
      </c>
      <c r="C214" s="371"/>
      <c r="D214" s="342" t="s">
        <v>99</v>
      </c>
    </row>
    <row r="215" spans="1:4">
      <c r="A215" s="342" t="s">
        <v>2922</v>
      </c>
      <c r="B215" s="366" t="s">
        <v>2918</v>
      </c>
      <c r="C215" s="377"/>
      <c r="D215" s="342" t="s">
        <v>3045</v>
      </c>
    </row>
    <row r="216" spans="1:4">
      <c r="A216" s="342" t="s">
        <v>2900</v>
      </c>
      <c r="B216" s="367" t="s">
        <v>2910</v>
      </c>
      <c r="C216" s="369"/>
      <c r="D216" s="342" t="s">
        <v>3044</v>
      </c>
    </row>
    <row r="217" spans="1:4">
      <c r="A217" s="342" t="s">
        <v>2906</v>
      </c>
      <c r="B217" s="367" t="s">
        <v>2911</v>
      </c>
      <c r="C217" s="370"/>
      <c r="D217" s="342" t="s">
        <v>94</v>
      </c>
    </row>
    <row r="218" spans="1:4">
      <c r="A218" s="342" t="s">
        <v>2907</v>
      </c>
      <c r="B218" s="367" t="s">
        <v>2908</v>
      </c>
      <c r="C218" s="361"/>
      <c r="D218" s="342" t="s">
        <v>3043</v>
      </c>
    </row>
    <row r="219" spans="1:4">
      <c r="A219" s="342" t="s">
        <v>2991</v>
      </c>
      <c r="B219" s="367">
        <v>740000</v>
      </c>
      <c r="C219" s="388"/>
      <c r="D219" s="342" t="s">
        <v>2836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3435</v>
      </c>
      <c r="C2" s="421" t="s">
        <v>3446</v>
      </c>
    </row>
    <row r="3" spans="1:3">
      <c r="A3" s="8" t="s">
        <v>2367</v>
      </c>
      <c r="B3" s="8" t="s">
        <v>2368</v>
      </c>
    </row>
    <row r="4" spans="1:3">
      <c r="A4" s="8" t="s">
        <v>3147</v>
      </c>
      <c r="B4" s="8" t="s">
        <v>3148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77" t="s">
        <v>541</v>
      </c>
      <c r="B2" s="478"/>
      <c r="C2" s="80"/>
      <c r="D2" s="80"/>
      <c r="E2" s="80"/>
      <c r="F2" s="80"/>
      <c r="G2" s="80"/>
      <c r="H2" s="81" t="s">
        <v>542</v>
      </c>
    </row>
    <row r="3" spans="1:8" ht="15.75">
      <c r="A3" s="82"/>
      <c r="B3" s="83"/>
      <c r="C3" s="83"/>
      <c r="D3" s="83"/>
      <c r="E3" s="83"/>
      <c r="F3" s="83"/>
      <c r="G3" s="83"/>
      <c r="H3" s="84" t="s">
        <v>543</v>
      </c>
    </row>
    <row r="4" spans="1:8">
      <c r="A4" s="85"/>
      <c r="B4" s="86"/>
      <c r="C4" s="86"/>
      <c r="D4" s="86"/>
      <c r="E4" s="86"/>
      <c r="F4" s="86"/>
      <c r="G4" s="87"/>
      <c r="H4" s="84" t="s">
        <v>544</v>
      </c>
    </row>
    <row r="5" spans="1:8" ht="15.75" thickBot="1">
      <c r="A5" s="88"/>
      <c r="B5" s="89"/>
      <c r="C5" s="89"/>
      <c r="D5" s="89"/>
      <c r="E5" s="89"/>
      <c r="F5" s="89"/>
      <c r="G5" s="89"/>
      <c r="H5" s="90"/>
    </row>
    <row r="6" spans="1:8">
      <c r="A6" s="479" t="s">
        <v>545</v>
      </c>
      <c r="B6" s="91" t="s">
        <v>546</v>
      </c>
      <c r="C6" s="91" t="s">
        <v>547</v>
      </c>
      <c r="D6" s="91" t="s">
        <v>548</v>
      </c>
      <c r="E6" s="91" t="s">
        <v>549</v>
      </c>
      <c r="F6" s="91" t="s">
        <v>550</v>
      </c>
      <c r="G6" s="91" t="s">
        <v>551</v>
      </c>
      <c r="H6" s="92" t="s">
        <v>552</v>
      </c>
    </row>
    <row r="7" spans="1:8" ht="15.75" thickBot="1">
      <c r="A7" s="480"/>
      <c r="B7" s="481" t="s">
        <v>553</v>
      </c>
      <c r="C7" s="482"/>
      <c r="D7" s="482"/>
      <c r="E7" s="482"/>
      <c r="F7" s="482"/>
      <c r="G7" s="482"/>
      <c r="H7" s="483"/>
    </row>
    <row r="8" spans="1:8" ht="16.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5.7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5.7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582</v>
      </c>
      <c r="B34" s="94">
        <v>27566.307103419644</v>
      </c>
      <c r="C34" s="94">
        <v>0.48826677857</v>
      </c>
      <c r="D34" s="94">
        <v>0.78160963399831995</v>
      </c>
      <c r="E34" s="98" t="s">
        <v>559</v>
      </c>
      <c r="F34" s="98" t="s">
        <v>559</v>
      </c>
      <c r="G34" s="98" t="s">
        <v>559</v>
      </c>
      <c r="H34" s="98" t="s">
        <v>559</v>
      </c>
    </row>
    <row r="35" spans="1:8" ht="15.7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5.7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5.7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5.7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5.7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77" t="s">
        <v>613</v>
      </c>
      <c r="B63" s="478"/>
      <c r="C63" s="115"/>
      <c r="D63" s="115"/>
      <c r="E63" s="115"/>
      <c r="F63" s="115"/>
      <c r="G63" s="115"/>
      <c r="H63" s="115"/>
      <c r="I63" s="115"/>
      <c r="J63" s="81" t="s">
        <v>542</v>
      </c>
    </row>
    <row r="64" spans="1:10" ht="15.75">
      <c r="A64" s="82" t="s">
        <v>614</v>
      </c>
      <c r="B64" s="116"/>
      <c r="C64" s="117"/>
      <c r="D64" s="117"/>
      <c r="E64" s="117"/>
      <c r="F64" s="117"/>
      <c r="G64" s="117"/>
      <c r="H64" s="117"/>
      <c r="I64" s="118"/>
      <c r="J64" s="84" t="s">
        <v>543</v>
      </c>
    </row>
    <row r="65" spans="1:10" ht="16.5" thickBot="1">
      <c r="A65" s="82"/>
      <c r="B65" s="116"/>
      <c r="C65" s="117"/>
      <c r="D65" s="117"/>
      <c r="E65" s="117"/>
      <c r="F65" s="117"/>
      <c r="G65" s="117"/>
      <c r="H65" s="87"/>
      <c r="I65" s="118"/>
      <c r="J65" s="119" t="s">
        <v>544</v>
      </c>
    </row>
    <row r="66" spans="1:10">
      <c r="A66" s="484" t="s">
        <v>545</v>
      </c>
      <c r="B66" s="487" t="s">
        <v>615</v>
      </c>
      <c r="C66" s="488"/>
      <c r="D66" s="487" t="s">
        <v>616</v>
      </c>
      <c r="E66" s="489"/>
      <c r="F66" s="490"/>
      <c r="G66" s="487" t="s">
        <v>617</v>
      </c>
      <c r="H66" s="491"/>
      <c r="I66" s="491"/>
      <c r="J66" s="488"/>
    </row>
    <row r="67" spans="1:10">
      <c r="A67" s="485"/>
      <c r="B67" s="492" t="s">
        <v>618</v>
      </c>
      <c r="C67" s="493"/>
      <c r="D67" s="496" t="s">
        <v>619</v>
      </c>
      <c r="E67" s="498" t="s">
        <v>547</v>
      </c>
      <c r="F67" s="500" t="s">
        <v>548</v>
      </c>
      <c r="G67" s="502" t="s">
        <v>620</v>
      </c>
      <c r="H67" s="496" t="s">
        <v>547</v>
      </c>
      <c r="I67" s="496" t="s">
        <v>548</v>
      </c>
      <c r="J67" s="120" t="s">
        <v>546</v>
      </c>
    </row>
    <row r="68" spans="1:10">
      <c r="A68" s="485"/>
      <c r="B68" s="494"/>
      <c r="C68" s="495"/>
      <c r="D68" s="497"/>
      <c r="E68" s="499"/>
      <c r="F68" s="501"/>
      <c r="G68" s="503"/>
      <c r="H68" s="497"/>
      <c r="I68" s="497"/>
      <c r="J68" s="121" t="s">
        <v>621</v>
      </c>
    </row>
    <row r="69" spans="1:10" ht="15.75" thickBot="1">
      <c r="A69" s="486"/>
      <c r="B69" s="122" t="s">
        <v>622</v>
      </c>
      <c r="C69" s="123" t="s">
        <v>623</v>
      </c>
      <c r="D69" s="123" t="s">
        <v>624</v>
      </c>
      <c r="E69" s="475" t="s">
        <v>625</v>
      </c>
      <c r="F69" s="476"/>
      <c r="G69" s="475" t="s">
        <v>553</v>
      </c>
      <c r="H69" s="473"/>
      <c r="I69" s="473"/>
      <c r="J69" s="474"/>
    </row>
    <row r="70" spans="1:10" ht="15.7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2" t="s">
        <v>713</v>
      </c>
      <c r="B404" s="472"/>
      <c r="C404" s="472"/>
      <c r="D404" s="472"/>
      <c r="E404" s="472"/>
      <c r="F404" s="472"/>
      <c r="G404" s="472"/>
      <c r="H404" s="152"/>
      <c r="I404" s="152"/>
      <c r="J404" s="152"/>
      <c r="K404" s="152"/>
      <c r="L404" s="152"/>
      <c r="M404" s="153" t="s">
        <v>542</v>
      </c>
    </row>
    <row r="405" spans="1:13" ht="15.75">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0.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5.75" thickBot="1">
      <c r="A409" s="165"/>
      <c r="B409" s="466" t="s">
        <v>553</v>
      </c>
      <c r="C409" s="466"/>
      <c r="D409" s="467"/>
      <c r="E409" s="465" t="s">
        <v>721</v>
      </c>
      <c r="F409" s="466"/>
      <c r="G409" s="467"/>
      <c r="H409" s="465" t="s">
        <v>553</v>
      </c>
      <c r="I409" s="473"/>
      <c r="J409" s="473"/>
      <c r="K409" s="473"/>
      <c r="L409" s="473"/>
      <c r="M409" s="474"/>
    </row>
    <row r="410" spans="1:13" ht="15.7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69" t="s">
        <v>771</v>
      </c>
      <c r="B461" s="469"/>
      <c r="C461" s="469"/>
      <c r="D461" s="469"/>
      <c r="E461" s="469"/>
      <c r="F461" s="469"/>
      <c r="G461" s="469"/>
      <c r="H461" s="469"/>
      <c r="I461" s="469"/>
      <c r="J461" s="469"/>
      <c r="K461" s="469"/>
      <c r="L461" s="469"/>
      <c r="M461" s="469"/>
      <c r="N461" s="469"/>
      <c r="O461" s="469"/>
      <c r="P461" s="469"/>
      <c r="Q461" s="469"/>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75">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3"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8.25" thickBot="1">
      <c r="A466" s="464"/>
      <c r="B466" s="465" t="s">
        <v>806</v>
      </c>
      <c r="C466" s="466"/>
      <c r="D466" s="466"/>
      <c r="E466" s="466"/>
      <c r="F466" s="466"/>
      <c r="G466" s="466"/>
      <c r="H466" s="466"/>
      <c r="I466" s="466"/>
      <c r="J466" s="466"/>
      <c r="K466" s="466"/>
      <c r="L466" s="466"/>
      <c r="M466" s="466"/>
      <c r="N466" s="466"/>
      <c r="O466" s="466"/>
      <c r="P466" s="466"/>
      <c r="Q466" s="466"/>
      <c r="R466" s="467"/>
      <c r="S466" s="192"/>
      <c r="T466" s="192"/>
      <c r="U466" s="456" t="s">
        <v>807</v>
      </c>
      <c r="V466" s="457"/>
      <c r="W466" s="465" t="s">
        <v>806</v>
      </c>
      <c r="X466" s="466"/>
      <c r="Y466" s="466"/>
      <c r="Z466" s="466"/>
      <c r="AA466" s="466"/>
      <c r="AB466" s="466"/>
      <c r="AC466" s="467"/>
      <c r="AD466" s="192"/>
      <c r="AE466" s="192"/>
      <c r="AF466" s="456" t="s">
        <v>807</v>
      </c>
      <c r="AG466" s="457"/>
      <c r="AH466" s="193" t="s">
        <v>721</v>
      </c>
      <c r="AI466" s="194" t="s">
        <v>806</v>
      </c>
      <c r="AJ466" s="195" t="s">
        <v>806</v>
      </c>
    </row>
    <row r="467" spans="1:36" ht="15.7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56" t="s">
        <v>807</v>
      </c>
      <c r="C496" s="470"/>
      <c r="D496" s="470"/>
      <c r="E496" s="470"/>
      <c r="F496" s="470"/>
      <c r="G496" s="470"/>
      <c r="H496" s="470"/>
      <c r="I496" s="470"/>
      <c r="J496" s="470"/>
      <c r="K496" s="470"/>
      <c r="L496" s="470"/>
      <c r="M496" s="470"/>
      <c r="N496" s="470"/>
      <c r="O496" s="470"/>
      <c r="P496" s="470"/>
      <c r="Q496" s="470"/>
      <c r="R496" s="470"/>
      <c r="S496" s="470"/>
      <c r="T496" s="470"/>
      <c r="U496" s="470"/>
      <c r="V496" s="470"/>
      <c r="W496" s="470"/>
      <c r="X496" s="470"/>
      <c r="Y496" s="470"/>
      <c r="Z496" s="470"/>
      <c r="AA496" s="470"/>
      <c r="AB496" s="470"/>
      <c r="AC496" s="470"/>
      <c r="AD496" s="470"/>
      <c r="AE496" s="470"/>
      <c r="AF496" s="470"/>
      <c r="AG496" s="470"/>
      <c r="AH496" s="470"/>
      <c r="AI496" s="470"/>
      <c r="AJ496" s="471"/>
    </row>
    <row r="497" spans="1:36" ht="15.7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829</v>
      </c>
      <c r="B508" s="152"/>
      <c r="C508" s="152"/>
      <c r="D508" s="152"/>
      <c r="E508" s="152"/>
      <c r="F508" s="153"/>
      <c r="G508" s="153" t="s">
        <v>542</v>
      </c>
    </row>
    <row r="509" spans="1:36" ht="15.75">
      <c r="A509" s="181" t="s">
        <v>830</v>
      </c>
      <c r="B509" s="152"/>
      <c r="C509" s="152"/>
      <c r="D509" s="152"/>
      <c r="E509" s="152"/>
      <c r="F509" s="153"/>
      <c r="G509" s="153" t="s">
        <v>543</v>
      </c>
    </row>
    <row r="510" spans="1:36">
      <c r="A510" s="152"/>
      <c r="B510" s="152"/>
      <c r="C510" s="152"/>
      <c r="D510" s="152"/>
      <c r="E510" s="152"/>
      <c r="F510" s="153"/>
      <c r="G510" s="153" t="s">
        <v>544</v>
      </c>
    </row>
    <row r="511" spans="1:36" ht="15.7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5.75" thickBot="1">
      <c r="A513" s="211" t="s">
        <v>832</v>
      </c>
      <c r="B513" s="466" t="s">
        <v>553</v>
      </c>
      <c r="C513" s="466"/>
      <c r="D513" s="466"/>
      <c r="E513" s="466"/>
      <c r="F513" s="466"/>
      <c r="G513" s="467"/>
    </row>
    <row r="514" spans="1:7" ht="15.7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5.75" thickBot="1">
      <c r="A580" s="169" t="s">
        <v>870</v>
      </c>
      <c r="B580" s="126" t="s">
        <v>212</v>
      </c>
      <c r="C580" s="126" t="s">
        <v>212</v>
      </c>
      <c r="D580" s="167" t="s">
        <v>688</v>
      </c>
      <c r="E580" s="126" t="s">
        <v>212</v>
      </c>
      <c r="F580" s="126" t="s">
        <v>212</v>
      </c>
      <c r="G580" s="126" t="s">
        <v>212</v>
      </c>
    </row>
    <row r="581" spans="1:7" ht="15.7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880</v>
      </c>
      <c r="B593" s="152"/>
      <c r="C593" s="152"/>
      <c r="D593" s="152"/>
      <c r="E593" s="152"/>
      <c r="F593" s="152"/>
      <c r="G593" s="153" t="s">
        <v>542</v>
      </c>
    </row>
    <row r="594" spans="1:7" ht="15.75">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58" t="s">
        <v>545</v>
      </c>
      <c r="B597" s="225" t="s">
        <v>881</v>
      </c>
      <c r="C597" s="225" t="s">
        <v>882</v>
      </c>
      <c r="D597" s="225" t="s">
        <v>883</v>
      </c>
      <c r="E597" s="225" t="s">
        <v>719</v>
      </c>
      <c r="F597" s="225" t="s">
        <v>550</v>
      </c>
      <c r="G597" s="225" t="s">
        <v>551</v>
      </c>
    </row>
    <row r="598" spans="1:7" ht="15.75" thickBot="1">
      <c r="A598" s="459"/>
      <c r="B598" s="460" t="s">
        <v>553</v>
      </c>
      <c r="C598" s="461"/>
      <c r="D598" s="461"/>
      <c r="E598" s="461"/>
      <c r="F598" s="461"/>
      <c r="G598" s="462"/>
    </row>
    <row r="599" spans="1:7" ht="15.7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68" t="s">
        <v>910</v>
      </c>
      <c r="B628" s="468"/>
      <c r="C628" s="152"/>
      <c r="D628" s="152"/>
      <c r="E628" s="152"/>
      <c r="F628" s="152"/>
      <c r="G628" s="152"/>
      <c r="H628" s="153" t="s">
        <v>542</v>
      </c>
    </row>
    <row r="629" spans="1:8" ht="15.75">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5.75" thickBot="1">
      <c r="A631" s="152"/>
      <c r="B631" s="152"/>
      <c r="C631" s="152"/>
      <c r="D631" s="152"/>
      <c r="E631" s="152"/>
      <c r="F631" s="152"/>
      <c r="G631" s="152"/>
      <c r="H631" s="232"/>
    </row>
    <row r="632" spans="1:8">
      <c r="A632" s="450" t="s">
        <v>911</v>
      </c>
      <c r="B632" s="233" t="s">
        <v>912</v>
      </c>
      <c r="C632" s="234" t="s">
        <v>547</v>
      </c>
      <c r="D632" s="234" t="s">
        <v>548</v>
      </c>
      <c r="E632" s="234" t="s">
        <v>719</v>
      </c>
      <c r="F632" s="235" t="s">
        <v>550</v>
      </c>
      <c r="G632" s="236" t="s">
        <v>551</v>
      </c>
      <c r="H632" s="237" t="s">
        <v>720</v>
      </c>
    </row>
    <row r="633" spans="1:8" ht="15.75" thickBot="1">
      <c r="A633" s="451"/>
      <c r="B633" s="452" t="s">
        <v>553</v>
      </c>
      <c r="C633" s="453"/>
      <c r="D633" s="453"/>
      <c r="E633" s="453"/>
      <c r="F633" s="453"/>
      <c r="G633" s="453"/>
      <c r="H633" s="454"/>
    </row>
    <row r="634" spans="1:8" ht="15.7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0">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8">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55" t="s">
        <v>970</v>
      </c>
      <c r="F680" s="455"/>
      <c r="G680" s="455"/>
      <c r="H680" s="455"/>
      <c r="I680" s="455"/>
    </row>
    <row r="681" spans="1:9">
      <c r="A681" s="8" t="s">
        <v>971</v>
      </c>
      <c r="B681" s="6">
        <f>B680/1000</f>
        <v>-911.92899999999997</v>
      </c>
      <c r="C681" s="4">
        <f>C680*H694/1000</f>
        <v>9.2959999999999994</v>
      </c>
      <c r="D681" s="4">
        <f>D680*H696/1000</f>
        <v>7.42</v>
      </c>
      <c r="E681" s="455"/>
      <c r="F681" s="455"/>
      <c r="G681" s="455"/>
      <c r="H681" s="455"/>
      <c r="I681" s="455"/>
    </row>
    <row r="682" spans="1:9">
      <c r="A682" s="3"/>
      <c r="B682" s="6"/>
    </row>
    <row r="683" spans="1:9" ht="15.75" thickBot="1">
      <c r="A683" s="3"/>
      <c r="B683" s="6"/>
    </row>
    <row r="684" spans="1:9" ht="15.7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5">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ht="18">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ht="18">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ht="18">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ht="18">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ht="18">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ht="18">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ht="15.75">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ht="18">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ht="15.75">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ht="15.75">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ht="18">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ht="15.75">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ht="18">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ht="18">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ht="18">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ht="18">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ht="18">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ht="18">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ht="18">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ht="18">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ht="18">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ht="18">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ht="18">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ht="18">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ht="18">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ht="18">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8">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36">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ht="18">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ht="18">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ht="18">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ht="18">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8">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8">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ht="18">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ht="18">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ht="18">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8">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ht="18">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ht="15.75">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ht="18">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ht="18">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ht="18">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ht="18">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ht="18">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8">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ht="18">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ht="18">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ht="18">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ht="18">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8">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8" t="s">
        <v>11</v>
      </c>
      <c r="B1" s="508"/>
      <c r="C1" s="508"/>
      <c r="D1" s="508"/>
      <c r="E1" s="508"/>
    </row>
    <row r="2" spans="1:5">
      <c r="A2" s="509" t="s">
        <v>175</v>
      </c>
      <c r="B2" s="509"/>
      <c r="C2" s="509"/>
      <c r="D2" s="509"/>
      <c r="E2" s="509"/>
    </row>
    <row r="19" spans="1:5">
      <c r="A19" s="8" t="s">
        <v>176</v>
      </c>
    </row>
    <row r="20" spans="1:5">
      <c r="A20" s="8">
        <v>155400</v>
      </c>
      <c r="B20" s="8" t="s">
        <v>177</v>
      </c>
    </row>
    <row r="21" spans="1:5">
      <c r="A21" s="509" t="s">
        <v>178</v>
      </c>
      <c r="B21" s="509"/>
      <c r="C21" s="509"/>
      <c r="D21" s="509"/>
      <c r="E21" s="509"/>
    </row>
    <row r="38" spans="1:5">
      <c r="A38" s="8" t="s">
        <v>176</v>
      </c>
    </row>
    <row r="39" spans="1:5">
      <c r="A39" s="8">
        <v>100800</v>
      </c>
      <c r="B39" s="8" t="s">
        <v>177</v>
      </c>
    </row>
    <row r="40" spans="1:5">
      <c r="A40" s="509" t="s">
        <v>179</v>
      </c>
      <c r="B40" s="509"/>
      <c r="C40" s="509"/>
      <c r="D40" s="509"/>
      <c r="E40" s="509"/>
    </row>
    <row r="57" spans="1:5" ht="15.75" thickBot="1">
      <c r="A57" s="8" t="s">
        <v>176</v>
      </c>
    </row>
    <row r="58" spans="1:5" ht="15.75" thickBot="1">
      <c r="A58" s="10">
        <v>194000</v>
      </c>
      <c r="B58" s="8" t="s">
        <v>180</v>
      </c>
    </row>
    <row r="60" spans="1:5">
      <c r="A60" s="508" t="s">
        <v>181</v>
      </c>
      <c r="B60" s="508"/>
      <c r="C60" s="508"/>
      <c r="D60" s="508"/>
      <c r="E60" s="508"/>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8" t="s">
        <v>182</v>
      </c>
      <c r="B89" s="508"/>
      <c r="C89" s="508"/>
      <c r="D89" s="508"/>
      <c r="E89" s="508"/>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8" t="s">
        <v>183</v>
      </c>
      <c r="B98" s="508"/>
      <c r="C98" s="508"/>
      <c r="D98" s="508"/>
      <c r="E98" s="508"/>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8" t="s">
        <v>185</v>
      </c>
      <c r="B109" s="508"/>
      <c r="C109" s="508"/>
      <c r="D109" s="508"/>
      <c r="E109" s="508"/>
    </row>
    <row r="110" spans="1:5" ht="15.75" thickBot="1"/>
    <row r="111" spans="1:5" ht="15.75" thickBot="1">
      <c r="A111" s="18">
        <f>A122</f>
        <v>0.20481927710843381</v>
      </c>
      <c r="B111" s="8" t="s">
        <v>435</v>
      </c>
    </row>
    <row r="113" spans="1:12">
      <c r="A113" s="508" t="s">
        <v>184</v>
      </c>
      <c r="B113" s="508"/>
      <c r="C113" s="508"/>
      <c r="D113" s="508"/>
      <c r="E113" s="508"/>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8" t="s">
        <v>436</v>
      </c>
      <c r="B124" s="508"/>
      <c r="C124" s="508"/>
      <c r="D124" s="508"/>
      <c r="E124" s="508"/>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8" t="s">
        <v>107</v>
      </c>
      <c r="B134" s="508"/>
      <c r="C134" s="508"/>
      <c r="D134" s="508"/>
      <c r="E134" s="508"/>
    </row>
    <row r="135" spans="1:12">
      <c r="A135" s="25" t="s">
        <v>455</v>
      </c>
      <c r="B135" s="26"/>
      <c r="C135" s="26"/>
      <c r="D135" s="26"/>
      <c r="E135" s="26"/>
      <c r="F135" s="26"/>
      <c r="G135" s="26"/>
    </row>
    <row r="136" spans="1:12" ht="15.75">
      <c r="A136" s="27"/>
      <c r="B136" s="505" t="s">
        <v>456</v>
      </c>
      <c r="C136" s="506"/>
      <c r="D136" s="506"/>
      <c r="E136" s="507"/>
      <c r="F136" s="26"/>
      <c r="G136" s="26"/>
    </row>
    <row r="137" spans="1:12" ht="15.75">
      <c r="A137" s="28"/>
      <c r="B137" s="505" t="s">
        <v>457</v>
      </c>
      <c r="C137" s="507"/>
      <c r="D137" s="505" t="s">
        <v>458</v>
      </c>
      <c r="E137" s="507"/>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8" t="s">
        <v>188</v>
      </c>
      <c r="B165" s="508"/>
      <c r="C165" s="508"/>
      <c r="D165" s="508"/>
      <c r="E165" s="508"/>
    </row>
    <row r="166" spans="1:7" ht="15.75" thickBot="1">
      <c r="A166" s="22" t="s">
        <v>189</v>
      </c>
      <c r="B166" s="16">
        <v>0.4</v>
      </c>
    </row>
    <row r="167" spans="1:7" ht="15.75" thickBot="1">
      <c r="A167" s="8" t="s">
        <v>190</v>
      </c>
      <c r="B167" s="43">
        <f>(1+B166)^(1/(2020-2010))-1</f>
        <v>3.4219694129380196E-2</v>
      </c>
    </row>
    <row r="168" spans="1:7">
      <c r="B168" s="44"/>
    </row>
    <row r="169" spans="1:7">
      <c r="A169" s="508" t="s">
        <v>444</v>
      </c>
      <c r="B169" s="508"/>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8" t="s">
        <v>197</v>
      </c>
      <c r="B174" s="508"/>
      <c r="C174" s="508"/>
      <c r="D174" s="508"/>
      <c r="E174" s="508"/>
    </row>
    <row r="175" spans="1:7" ht="15.75" thickBot="1">
      <c r="A175" s="22" t="s">
        <v>454</v>
      </c>
      <c r="B175" s="44">
        <v>0.1246</v>
      </c>
    </row>
    <row r="176" spans="1:7" ht="15.75" thickBot="1">
      <c r="A176" s="22" t="s">
        <v>449</v>
      </c>
      <c r="B176" s="43">
        <f>1-B175</f>
        <v>0.87539999999999996</v>
      </c>
    </row>
    <row r="178" spans="1:5">
      <c r="A178" s="508" t="s">
        <v>191</v>
      </c>
      <c r="B178" s="508"/>
      <c r="C178" s="508"/>
      <c r="D178" s="508"/>
      <c r="E178" s="508"/>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8" t="s">
        <v>193</v>
      </c>
      <c r="B183" s="508"/>
      <c r="C183" s="508"/>
      <c r="D183" s="508"/>
      <c r="E183" s="508"/>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508" t="s">
        <v>207</v>
      </c>
      <c r="B191" s="508"/>
      <c r="C191" s="508"/>
      <c r="D191" s="508"/>
      <c r="E191" s="508"/>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3586</v>
      </c>
    </row>
    <row r="201" spans="1:9">
      <c r="A201" s="448" t="s">
        <v>3608</v>
      </c>
      <c r="B201" s="504" t="s">
        <v>3591</v>
      </c>
      <c r="C201" s="504"/>
      <c r="D201" s="504"/>
      <c r="E201" s="504"/>
      <c r="F201" s="504"/>
      <c r="G201" s="504"/>
      <c r="H201" s="504"/>
      <c r="I201" s="504"/>
    </row>
    <row r="202" spans="1:9">
      <c r="A202" s="332" t="s">
        <v>3592</v>
      </c>
      <c r="B202" s="332" t="s">
        <v>3593</v>
      </c>
      <c r="C202" s="332" t="s">
        <v>3594</v>
      </c>
      <c r="D202" s="332" t="s">
        <v>3595</v>
      </c>
      <c r="E202" s="332" t="s">
        <v>2602</v>
      </c>
      <c r="F202" s="332" t="s">
        <v>92</v>
      </c>
      <c r="G202" s="332" t="s">
        <v>3596</v>
      </c>
      <c r="H202" s="332" t="s">
        <v>3597</v>
      </c>
      <c r="I202" s="332" t="s">
        <v>3598</v>
      </c>
    </row>
    <row r="203" spans="1:9">
      <c r="A203" s="332" t="s">
        <v>3599</v>
      </c>
      <c r="B203" s="342">
        <v>0</v>
      </c>
      <c r="C203" s="342">
        <v>6</v>
      </c>
      <c r="D203" s="342">
        <v>9</v>
      </c>
      <c r="E203" s="342">
        <v>25</v>
      </c>
      <c r="F203" s="342">
        <v>21</v>
      </c>
      <c r="G203" s="342">
        <v>215</v>
      </c>
      <c r="H203" s="342">
        <v>81</v>
      </c>
      <c r="I203" s="342">
        <v>134</v>
      </c>
    </row>
    <row r="204" spans="1:9">
      <c r="A204" s="332" t="s">
        <v>3600</v>
      </c>
      <c r="B204" s="342">
        <v>4</v>
      </c>
      <c r="C204" s="342">
        <v>3</v>
      </c>
      <c r="D204" s="342">
        <v>15</v>
      </c>
      <c r="E204" s="342">
        <v>40</v>
      </c>
      <c r="F204" s="342">
        <v>43</v>
      </c>
      <c r="G204" s="342">
        <v>163</v>
      </c>
      <c r="H204" s="342">
        <v>56</v>
      </c>
      <c r="I204" s="342">
        <v>94</v>
      </c>
    </row>
    <row r="205" spans="1:9" ht="15.75" thickBot="1">
      <c r="A205" s="48" t="s">
        <v>3601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3602</v>
      </c>
      <c r="B206" s="18">
        <f>SUM(G205:H205)/SUM(G203:H203)</f>
        <v>-0.26013513513513514</v>
      </c>
    </row>
    <row r="207" spans="1:9" ht="15.75" thickBot="1">
      <c r="A207" s="414" t="s">
        <v>3603</v>
      </c>
      <c r="B207" s="18">
        <f>I205/I203</f>
        <v>-0.29850746268656714</v>
      </c>
    </row>
    <row r="209" spans="1:9">
      <c r="A209" s="448" t="s">
        <v>3609</v>
      </c>
      <c r="B209" s="504" t="s">
        <v>3591</v>
      </c>
      <c r="C209" s="504"/>
      <c r="D209" s="504"/>
      <c r="E209" s="504"/>
      <c r="F209" s="504"/>
      <c r="G209" s="504"/>
      <c r="H209" s="504"/>
      <c r="I209" s="504"/>
    </row>
    <row r="210" spans="1:9">
      <c r="A210" s="332" t="s">
        <v>3592</v>
      </c>
      <c r="B210" s="332" t="s">
        <v>3593</v>
      </c>
      <c r="C210" s="332" t="s">
        <v>3594</v>
      </c>
      <c r="D210" s="332" t="s">
        <v>3595</v>
      </c>
      <c r="E210" s="332" t="s">
        <v>2602</v>
      </c>
      <c r="F210" s="332" t="s">
        <v>92</v>
      </c>
      <c r="G210" s="332" t="s">
        <v>3596</v>
      </c>
      <c r="H210" s="332" t="s">
        <v>3597</v>
      </c>
      <c r="I210" s="332" t="s">
        <v>3598</v>
      </c>
    </row>
    <row r="211" spans="1:9">
      <c r="A211" s="332" t="s">
        <v>3599</v>
      </c>
      <c r="B211" s="342">
        <v>0</v>
      </c>
      <c r="C211" s="342">
        <v>17</v>
      </c>
      <c r="D211" s="342">
        <v>18</v>
      </c>
      <c r="E211" s="342">
        <v>22</v>
      </c>
      <c r="F211" s="342">
        <v>12</v>
      </c>
      <c r="G211" s="342">
        <v>73</v>
      </c>
      <c r="H211" s="342">
        <v>21</v>
      </c>
      <c r="I211" s="342">
        <v>21</v>
      </c>
    </row>
    <row r="212" spans="1:9">
      <c r="A212" s="332" t="s">
        <v>3600</v>
      </c>
      <c r="B212" s="342">
        <v>0</v>
      </c>
      <c r="C212" s="342">
        <v>15</v>
      </c>
      <c r="D212" s="342">
        <v>22</v>
      </c>
      <c r="E212" s="342">
        <v>39</v>
      </c>
      <c r="F212" s="342">
        <v>23</v>
      </c>
      <c r="G212" s="342">
        <v>51</v>
      </c>
      <c r="H212" s="342">
        <v>17</v>
      </c>
      <c r="I212" s="342">
        <v>19</v>
      </c>
    </row>
    <row r="213" spans="1:9" ht="15.75" thickBot="1">
      <c r="A213" s="48" t="s">
        <v>3601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3602</v>
      </c>
      <c r="B214" s="18">
        <f>SUM(G213:H213)/SUM(G211:H211)</f>
        <v>-0.27659574468085107</v>
      </c>
    </row>
    <row r="215" spans="1:9" ht="15.75" thickBot="1">
      <c r="A215" s="414" t="s">
        <v>3603</v>
      </c>
      <c r="B215" s="18">
        <f>I213/I211</f>
        <v>-9.5238095238095233E-2</v>
      </c>
    </row>
    <row r="217" spans="1:9">
      <c r="A217" s="447" t="s">
        <v>3610</v>
      </c>
      <c r="B217" s="504" t="s">
        <v>3591</v>
      </c>
      <c r="C217" s="504"/>
      <c r="D217" s="504"/>
      <c r="E217" s="504"/>
    </row>
    <row r="218" spans="1:9">
      <c r="A218" s="332" t="s">
        <v>3592</v>
      </c>
      <c r="B218" s="332" t="s">
        <v>3604</v>
      </c>
      <c r="C218" s="332" t="s">
        <v>3605</v>
      </c>
      <c r="D218" s="332" t="s">
        <v>3606</v>
      </c>
      <c r="E218" s="332" t="s">
        <v>92</v>
      </c>
    </row>
    <row r="219" spans="1:9">
      <c r="A219" s="332" t="s">
        <v>3599</v>
      </c>
      <c r="B219" s="342">
        <v>112</v>
      </c>
      <c r="C219" s="342">
        <v>16</v>
      </c>
      <c r="D219" s="342">
        <v>9</v>
      </c>
      <c r="E219" s="342">
        <v>134</v>
      </c>
    </row>
    <row r="220" spans="1:9">
      <c r="A220" s="332" t="s">
        <v>3600</v>
      </c>
      <c r="B220" s="342">
        <v>87</v>
      </c>
      <c r="C220" s="342">
        <v>17</v>
      </c>
      <c r="D220" s="342">
        <v>9</v>
      </c>
      <c r="E220" s="342">
        <v>151</v>
      </c>
    </row>
    <row r="221" spans="1:9" ht="15.75" thickBot="1">
      <c r="A221" s="48" t="s">
        <v>3601</v>
      </c>
      <c r="B221" s="8">
        <f>B220-B219</f>
        <v>-25</v>
      </c>
      <c r="C221" s="8">
        <f t="shared" ref="C221:E221" si="9">C220-C219</f>
        <v>1</v>
      </c>
      <c r="D221" s="8">
        <f t="shared" si="9"/>
        <v>0</v>
      </c>
      <c r="E221" s="8">
        <f t="shared" si="9"/>
        <v>17</v>
      </c>
    </row>
    <row r="222" spans="1:9" ht="15.75" thickBot="1">
      <c r="A222" s="414" t="s">
        <v>3607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2020-11-12T14:05:45Z</dcterms:modified>
</cp:coreProperties>
</file>