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ata Curation Progect File\Player\"/>
    </mc:Choice>
  </mc:AlternateContent>
  <xr:revisionPtr revIDLastSave="0" documentId="13_ncr:1_{4333994C-9114-43CE-B810-4A8BA7AC7E96}" xr6:coauthVersionLast="47" xr6:coauthVersionMax="47" xr10:uidLastSave="{00000000-0000-0000-0000-000000000000}"/>
  <bookViews>
    <workbookView xWindow="-108" yWindow="-108" windowWidth="23256" windowHeight="12456" xr2:uid="{26196D8C-3999-4D70-ACDC-B866AB30CF9C}"/>
  </bookViews>
  <sheets>
    <sheet name="player_expected_assist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6" i="1" l="1"/>
  <c r="G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2" i="1"/>
  <c r="Y3" i="1"/>
  <c r="Y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</calcChain>
</file>

<file path=xl/sharedStrings.xml><?xml version="1.0" encoding="utf-8"?>
<sst xmlns="http://schemas.openxmlformats.org/spreadsheetml/2006/main" count="1526" uniqueCount="619">
  <si>
    <t>Rank</t>
  </si>
  <si>
    <t>Player</t>
  </si>
  <si>
    <t>Team</t>
  </si>
  <si>
    <t>Expected Assists (xA)</t>
  </si>
  <si>
    <t>Actual Assists</t>
  </si>
  <si>
    <t>Minutes</t>
  </si>
  <si>
    <t>Matches</t>
  </si>
  <si>
    <t>Country</t>
  </si>
  <si>
    <t>Alejandro Grimaldo</t>
  </si>
  <si>
    <t>Bayer 04 Leverkusen</t>
  </si>
  <si>
    <t>ESP</t>
  </si>
  <si>
    <t>David Raum</t>
  </si>
  <si>
    <t>RB Leipzig</t>
  </si>
  <si>
    <t>GER</t>
  </si>
  <si>
    <t>Kevin Stöger</t>
  </si>
  <si>
    <t>VfL Bochum</t>
  </si>
  <si>
    <t>AUT</t>
  </si>
  <si>
    <t>Florian Wirtz</t>
  </si>
  <si>
    <t>Leroy Sané</t>
  </si>
  <si>
    <t>Bayern München</t>
  </si>
  <si>
    <t>Franck Honorat</t>
  </si>
  <si>
    <t>Borussia Mönchengladbach</t>
  </si>
  <si>
    <t>FRA</t>
  </si>
  <si>
    <t>Joshua Kimmich</t>
  </si>
  <si>
    <t>Chris Führich</t>
  </si>
  <si>
    <t>VfB Stuttgart</t>
  </si>
  <si>
    <t>Xavi Simons</t>
  </si>
  <si>
    <t>NED</t>
  </si>
  <si>
    <t>Jonas Hofmann</t>
  </si>
  <si>
    <t>Thomas Müller</t>
  </si>
  <si>
    <t>Julian Brandt</t>
  </si>
  <si>
    <t>Borussia Dortmund</t>
  </si>
  <si>
    <t>Vincenzo Grifo</t>
  </si>
  <si>
    <t>SC Freiburg</t>
  </si>
  <si>
    <t>ITA</t>
  </si>
  <si>
    <t>Andrej Kramaric</t>
  </si>
  <si>
    <t>TSG Hoffenheim</t>
  </si>
  <si>
    <t>CRO</t>
  </si>
  <si>
    <t>Romano Schmid</t>
  </si>
  <si>
    <t>SV Werder Bremen</t>
  </si>
  <si>
    <t>Maximilian Mittelstaedt</t>
  </si>
  <si>
    <t>Marvin Ducksch</t>
  </si>
  <si>
    <t>Jan-Niklas Beste</t>
  </si>
  <si>
    <t>1. FC Heidenheim 1846</t>
  </si>
  <si>
    <t>Deniz Undav</t>
  </si>
  <si>
    <t>Fares Chaibi</t>
  </si>
  <si>
    <t>Eintracht Frankfurt</t>
  </si>
  <si>
    <t>ALG</t>
  </si>
  <si>
    <t>Benjamin Henrichs</t>
  </si>
  <si>
    <t>Harry Kane</t>
  </si>
  <si>
    <t>ENG</t>
  </si>
  <si>
    <t>Granit Xhaka</t>
  </si>
  <si>
    <t>SUI</t>
  </si>
  <si>
    <t>Mitchell Weiser</t>
  </si>
  <si>
    <t>Jamal Musiala</t>
  </si>
  <si>
    <t>Angelo Stiller</t>
  </si>
  <si>
    <t>Jeremie Frimpong</t>
  </si>
  <si>
    <t>Pavel Kaderabek</t>
  </si>
  <si>
    <t>CZE</t>
  </si>
  <si>
    <t>Serhou Guirassy</t>
  </si>
  <si>
    <t>GUI</t>
  </si>
  <si>
    <t>Enzo Millot</t>
  </si>
  <si>
    <t>Joakim Mæhle</t>
  </si>
  <si>
    <t>VfL Wolfsburg</t>
  </si>
  <si>
    <t>DEN</t>
  </si>
  <si>
    <t>Brajan Gruda</t>
  </si>
  <si>
    <t>1. FSV Mainz 05</t>
  </si>
  <si>
    <t>Lovro Majer</t>
  </si>
  <si>
    <t>Leon Goretzka</t>
  </si>
  <si>
    <t>Ikoma Lois Openda</t>
  </si>
  <si>
    <t>BEL</t>
  </si>
  <si>
    <t>Florian Kainz</t>
  </si>
  <si>
    <t>FC Köln</t>
  </si>
  <si>
    <t>Kingsley Coman</t>
  </si>
  <si>
    <t>Konrad Laimer</t>
  </si>
  <si>
    <t>Omar Marmoush</t>
  </si>
  <si>
    <t>EGY</t>
  </si>
  <si>
    <t>Maximilian Arnold</t>
  </si>
  <si>
    <t>Fredrik Jensen</t>
  </si>
  <si>
    <t>FC Augsburg</t>
  </si>
  <si>
    <t>FIN</t>
  </si>
  <si>
    <t>Marius Bülter</t>
  </si>
  <si>
    <t>Nadiem Amiri</t>
  </si>
  <si>
    <t>Ritsu Doan</t>
  </si>
  <si>
    <t>JPN</t>
  </si>
  <si>
    <t>Exequiel Palacios</t>
  </si>
  <si>
    <t>ARG</t>
  </si>
  <si>
    <t>Alassane Plea</t>
  </si>
  <si>
    <t>Jonas Wind</t>
  </si>
  <si>
    <t>Kevin Mbabu</t>
  </si>
  <si>
    <t>Mario Götze</t>
  </si>
  <si>
    <t>Ermedin Demirovic</t>
  </si>
  <si>
    <t>BIH</t>
  </si>
  <si>
    <t>Niclas Füllkrug</t>
  </si>
  <si>
    <t>Marco Reus</t>
  </si>
  <si>
    <t>Dani Olmo</t>
  </si>
  <si>
    <t>Eren Dinkci</t>
  </si>
  <si>
    <t>TUR</t>
  </si>
  <si>
    <t>Eric Ebimbe</t>
  </si>
  <si>
    <t>Christopher Trimmel</t>
  </si>
  <si>
    <t>1. FC Union Berlin</t>
  </si>
  <si>
    <t>Julian Justvan</t>
  </si>
  <si>
    <t>SV Darmstadt</t>
  </si>
  <si>
    <t>Roland Sallai</t>
  </si>
  <si>
    <t>HUN</t>
  </si>
  <si>
    <t>Anthony Caci</t>
  </si>
  <si>
    <t>Matthias Bader</t>
  </si>
  <si>
    <t>Ridle Baku</t>
  </si>
  <si>
    <t>Phillip Tietz</t>
  </si>
  <si>
    <t>Donyell Malen</t>
  </si>
  <si>
    <t>Raphaël Guerreiro</t>
  </si>
  <si>
    <t>POR</t>
  </si>
  <si>
    <t>Victor Okoh Boniface</t>
  </si>
  <si>
    <t>NGA</t>
  </si>
  <si>
    <t>Alphonso Davies</t>
  </si>
  <si>
    <t>CAN</t>
  </si>
  <si>
    <t>Linton Maina</t>
  </si>
  <si>
    <t>Robin Gosens</t>
  </si>
  <si>
    <t>Jadon Sancho</t>
  </si>
  <si>
    <t>Rasmus Carstensen</t>
  </si>
  <si>
    <t>Ruben Vargas</t>
  </si>
  <si>
    <t>Xaver Schlager</t>
  </si>
  <si>
    <t>Jamie Leweling</t>
  </si>
  <si>
    <t>Luca Netz</t>
  </si>
  <si>
    <t>Ihlas Bebou</t>
  </si>
  <si>
    <t>TOG</t>
  </si>
  <si>
    <t>Mathys Tel</t>
  </si>
  <si>
    <t>Jamie Bynoe-Gittens</t>
  </si>
  <si>
    <t>Marcel Sabitzer</t>
  </si>
  <si>
    <t>Christopher Antwi-Adjej</t>
  </si>
  <si>
    <t>GHA</t>
  </si>
  <si>
    <t>Josip Juranovic</t>
  </si>
  <si>
    <t>Maximilian Beier</t>
  </si>
  <si>
    <t>Leart Paqarada</t>
  </si>
  <si>
    <t>KVX</t>
  </si>
  <si>
    <t>Tim Skarke</t>
  </si>
  <si>
    <t>Amine Adli</t>
  </si>
  <si>
    <t>MAR</t>
  </si>
  <si>
    <t>Mohamed Simakan</t>
  </si>
  <si>
    <t>Nathan N'Goumou</t>
  </si>
  <si>
    <t>Nathan Tella</t>
  </si>
  <si>
    <t>Iago</t>
  </si>
  <si>
    <t>BRA</t>
  </si>
  <si>
    <t>Arne Maier</t>
  </si>
  <si>
    <t>Wout Weghorst</t>
  </si>
  <si>
    <t>Julian Ryerson</t>
  </si>
  <si>
    <t>NOR</t>
  </si>
  <si>
    <t>Anton Stach</t>
  </si>
  <si>
    <t>Ansgar Knauff</t>
  </si>
  <si>
    <t>Leonardo Bittencourt</t>
  </si>
  <si>
    <t>Maximilian Wittek</t>
  </si>
  <si>
    <t>Rocco Reitz</t>
  </si>
  <si>
    <t>Florian Neuhaus</t>
  </si>
  <si>
    <t>Philipp Mwene</t>
  </si>
  <si>
    <t>Fabian Nürnberg</t>
  </si>
  <si>
    <t>Atakan Karazor</t>
  </si>
  <si>
    <t>Mattias Svanberg</t>
  </si>
  <si>
    <t>SWE</t>
  </si>
  <si>
    <t>Silvan Widmer</t>
  </si>
  <si>
    <t>Tobias Kempe</t>
  </si>
  <si>
    <t>Václav Cerný</t>
  </si>
  <si>
    <t>Pascal Stenzel</t>
  </si>
  <si>
    <t>Noussair Mazraoui</t>
  </si>
  <si>
    <t>Hiroki Ito</t>
  </si>
  <si>
    <t>Philipp Max</t>
  </si>
  <si>
    <t>Maximilian Eggestein</t>
  </si>
  <si>
    <t>Kevin Volland</t>
  </si>
  <si>
    <t>Yussuf Poulsen</t>
  </si>
  <si>
    <t>Marius Wolf</t>
  </si>
  <si>
    <t>Grischa Prömel</t>
  </si>
  <si>
    <t>Jae-Sung Lee</t>
  </si>
  <si>
    <t>KOR</t>
  </si>
  <si>
    <t>Justin Njinmah</t>
  </si>
  <si>
    <t>Robert Andrich</t>
  </si>
  <si>
    <t>Merlin Röhl</t>
  </si>
  <si>
    <t>Mads Valentin Pedersen</t>
  </si>
  <si>
    <t>Nico Schlotterbeck</t>
  </si>
  <si>
    <t>Marco Richter</t>
  </si>
  <si>
    <t>Tim Kleindienst</t>
  </si>
  <si>
    <t>Brenden Aaronson</t>
  </si>
  <si>
    <t>USA</t>
  </si>
  <si>
    <t>Dejan Ljubicic</t>
  </si>
  <si>
    <t>Lucas Höler</t>
  </si>
  <si>
    <t>Niels Nkounkou</t>
  </si>
  <si>
    <t>Robin Hack</t>
  </si>
  <si>
    <t>Tuta</t>
  </si>
  <si>
    <t>Umut Tohumcu</t>
  </si>
  <si>
    <t>Kevin Behrens</t>
  </si>
  <si>
    <t>Serge Gnabry</t>
  </si>
  <si>
    <t>Florian Grillitsch</t>
  </si>
  <si>
    <t>Jordan Pefok</t>
  </si>
  <si>
    <t>Christian Günter</t>
  </si>
  <si>
    <t>Edimilson Fernandes</t>
  </si>
  <si>
    <t>Ellyes Skhiri</t>
  </si>
  <si>
    <t>TUN</t>
  </si>
  <si>
    <t>Matus Bero</t>
  </si>
  <si>
    <t>SVK</t>
  </si>
  <si>
    <t>Emir Karic</t>
  </si>
  <si>
    <t>Kevin Paredes</t>
  </si>
  <si>
    <t>Rafael Santos Borre</t>
  </si>
  <si>
    <t>COL</t>
  </si>
  <si>
    <t>Robert Skov</t>
  </si>
  <si>
    <t>Aleksandar Pavlovic</t>
  </si>
  <si>
    <t>Arne Engels</t>
  </si>
  <si>
    <t>Noah Weisshaupt</t>
  </si>
  <si>
    <t>Omar Traoré</t>
  </si>
  <si>
    <t>Jens Stage</t>
  </si>
  <si>
    <t>Yannick Gerhardt</t>
  </si>
  <si>
    <t>Gian-Luca Waldschmidt</t>
  </si>
  <si>
    <t>Nick Woltemade</t>
  </si>
  <si>
    <t>Ian Maatsen</t>
  </si>
  <si>
    <t>Jakub Kaminski</t>
  </si>
  <si>
    <t>POL</t>
  </si>
  <si>
    <t>Silas Katompa Mvumpa</t>
  </si>
  <si>
    <t>COD</t>
  </si>
  <si>
    <t>Aurelio Buta</t>
  </si>
  <si>
    <t>Josip Stanisic</t>
  </si>
  <si>
    <t>Ozan Kabak</t>
  </si>
  <si>
    <t>Ivan Ordets</t>
  </si>
  <si>
    <t>UKR</t>
  </si>
  <si>
    <t>Kevin Sessa</t>
  </si>
  <si>
    <t>Aissa Laidouni</t>
  </si>
  <si>
    <t>Woo-Yeong Jeong</t>
  </si>
  <si>
    <t>Willian Pacho</t>
  </si>
  <si>
    <t>ECU</t>
  </si>
  <si>
    <t>Amadou Haidara</t>
  </si>
  <si>
    <t>MLI</t>
  </si>
  <si>
    <t>Christoph Baumgartner</t>
  </si>
  <si>
    <t>Karim Adeyemi</t>
  </si>
  <si>
    <t>Kilian Sildillia</t>
  </si>
  <si>
    <t>Sheraldo Becker</t>
  </si>
  <si>
    <t>SUR</t>
  </si>
  <si>
    <t>Jeffrey Gouweleeuw</t>
  </si>
  <si>
    <t>Ludovic Ajorque</t>
  </si>
  <si>
    <t>Max Finkgrafe</t>
  </si>
  <si>
    <t>Patrik Schick</t>
  </si>
  <si>
    <t>Joseph Scally</t>
  </si>
  <si>
    <t>Marvin Pieringer</t>
  </si>
  <si>
    <t>Waldemar Anton</t>
  </si>
  <si>
    <t>Hugo Ekitike</t>
  </si>
  <si>
    <t>Marvin Mehlem</t>
  </si>
  <si>
    <t>Matthias Ginter</t>
  </si>
  <si>
    <t>Hugo Larsson</t>
  </si>
  <si>
    <t>Norman Theuerkauf</t>
  </si>
  <si>
    <t>Julian Chabot</t>
  </si>
  <si>
    <t>Kevin Kampl</t>
  </si>
  <si>
    <t>SVN</t>
  </si>
  <si>
    <t>Odilon Kossounou</t>
  </si>
  <si>
    <t>CIV</t>
  </si>
  <si>
    <t>Julian Weigl</t>
  </si>
  <si>
    <t>Eric Maxim Choupo-Moting</t>
  </si>
  <si>
    <t>CMR</t>
  </si>
  <si>
    <t>Fabian Holland</t>
  </si>
  <si>
    <t>Jan Schöppner</t>
  </si>
  <si>
    <t>Josha Vagnoman</t>
  </si>
  <si>
    <t>Edmond Tapsoba</t>
  </si>
  <si>
    <t>BFA</t>
  </si>
  <si>
    <t>Benedict Hollerbach</t>
  </si>
  <si>
    <t>Felix Agu</t>
  </si>
  <si>
    <t>Jonas Föhrenbach</t>
  </si>
  <si>
    <t>Mats Hummels</t>
  </si>
  <si>
    <t>Michael Gregoritsch</t>
  </si>
  <si>
    <t>Karim Onisiwo</t>
  </si>
  <si>
    <t>Benjamin Sesko</t>
  </si>
  <si>
    <t>Emre Can</t>
  </si>
  <si>
    <t>Philipp Hofmann</t>
  </si>
  <si>
    <t>Danny da Costa</t>
  </si>
  <si>
    <t>Lennard Maloney</t>
  </si>
  <si>
    <t>Maxence Lacroix</t>
  </si>
  <si>
    <t>Olivier Deman</t>
  </si>
  <si>
    <t>Bernardo</t>
  </si>
  <si>
    <t>Elvis Rexhbecaj</t>
  </si>
  <si>
    <t>Felix Uduokhai</t>
  </si>
  <si>
    <t>Adam Hlozek</t>
  </si>
  <si>
    <t>Senne Lynen</t>
  </si>
  <si>
    <t>Anthony Rouault</t>
  </si>
  <si>
    <t>Felix Nmecha</t>
  </si>
  <si>
    <t>Felix Passlack</t>
  </si>
  <si>
    <t>Janik Haberer</t>
  </si>
  <si>
    <t>Lukas Daschner</t>
  </si>
  <si>
    <t>Dominik Kohr</t>
  </si>
  <si>
    <t>Jan Thielmann</t>
  </si>
  <si>
    <t>Maximilian Wöber</t>
  </si>
  <si>
    <t>Sargis Adamyan</t>
  </si>
  <si>
    <t>ARM</t>
  </si>
  <si>
    <t>Benedikt Gimber</t>
  </si>
  <si>
    <t>Benno Schmitz</t>
  </si>
  <si>
    <t>Florian Pick</t>
  </si>
  <si>
    <t>Keven Schlotterbeck</t>
  </si>
  <si>
    <t>Leandro Barreiro</t>
  </si>
  <si>
    <t>LUX</t>
  </si>
  <si>
    <t>Stefan Lainer</t>
  </si>
  <si>
    <t>Giovanni Reyna</t>
  </si>
  <si>
    <t>Luca Pfeiffer</t>
  </si>
  <si>
    <t>András Schäfer</t>
  </si>
  <si>
    <t>Anthony Losilla</t>
  </si>
  <si>
    <t>Christoph Klarer</t>
  </si>
  <si>
    <t>Jonathan Burkardt</t>
  </si>
  <si>
    <t>Attila Szalai</t>
  </si>
  <si>
    <t>Danilho Doekhi</t>
  </si>
  <si>
    <t>Matej Maglica</t>
  </si>
  <si>
    <t>Timo Hübers</t>
  </si>
  <si>
    <t>Moritz Broschinski</t>
  </si>
  <si>
    <t>Piero Hincapié</t>
  </si>
  <si>
    <t>Cristian Gamboa</t>
  </si>
  <si>
    <t>CRC</t>
  </si>
  <si>
    <t>Jonathan Tah</t>
  </si>
  <si>
    <t>Kristijan Jakic</t>
  </si>
  <si>
    <t>Milos Veljkovic</t>
  </si>
  <si>
    <t>SRB</t>
  </si>
  <si>
    <t>Sebastien Haller</t>
  </si>
  <si>
    <t>Takuma Asano</t>
  </si>
  <si>
    <t>Tiago Tomás</t>
  </si>
  <si>
    <t>Anthony Jung</t>
  </si>
  <si>
    <t>Dayot Upamecano</t>
  </si>
  <si>
    <t>Leonidas Stergiou</t>
  </si>
  <si>
    <t>Lukas Klostermann</t>
  </si>
  <si>
    <t>Mahmoud Dahoud</t>
  </si>
  <si>
    <t>SYR</t>
  </si>
  <si>
    <t>Ramy Bensebaini</t>
  </si>
  <si>
    <t>Rogério</t>
  </si>
  <si>
    <t>Thomas Meunier</t>
  </si>
  <si>
    <t>Tom Bischof</t>
  </si>
  <si>
    <t>Tom Krauss</t>
  </si>
  <si>
    <t>David Jurasek</t>
  </si>
  <si>
    <t>Eric Martel</t>
  </si>
  <si>
    <t>Nikola Dovedan</t>
  </si>
  <si>
    <t>Stefan Schimmer</t>
  </si>
  <si>
    <t>Sven Michel</t>
  </si>
  <si>
    <t>Tomas Cvancara</t>
  </si>
  <si>
    <t>Castello Lukeba</t>
  </si>
  <si>
    <t>Denis Thomalla</t>
  </si>
  <si>
    <t>Dion Drena Beljo</t>
  </si>
  <si>
    <t>Erhan Masovic</t>
  </si>
  <si>
    <t>Klaus Gjasula</t>
  </si>
  <si>
    <t>ALB</t>
  </si>
  <si>
    <t>Kouadio Koné</t>
  </si>
  <si>
    <t>Philipp Förster</t>
  </si>
  <si>
    <t>Salih Ã–zcan</t>
  </si>
  <si>
    <t>Willi Orban</t>
  </si>
  <si>
    <t>Denis Huseinbasic</t>
  </si>
  <si>
    <t>Yorbe Vertessen</t>
  </si>
  <si>
    <t>Mark Uth</t>
  </si>
  <si>
    <t>Mathias Honsak</t>
  </si>
  <si>
    <t>Nicolas Höfler</t>
  </si>
  <si>
    <t>Patrick Osterhage</t>
  </si>
  <si>
    <t>Dan-Axel Zagadou</t>
  </si>
  <si>
    <t>Diogo Leite</t>
  </si>
  <si>
    <t>Dominique Heintz</t>
  </si>
  <si>
    <t>Faride Alidou</t>
  </si>
  <si>
    <t>Finn Becker</t>
  </si>
  <si>
    <t>Jessic Ngankam</t>
  </si>
  <si>
    <t>Steffen Tigges</t>
  </si>
  <si>
    <t>Youssoufa Moukoko</t>
  </si>
  <si>
    <t>Adrian Beck</t>
  </si>
  <si>
    <t>Goncalo Paciencia</t>
  </si>
  <si>
    <t>Jérôme Roussillon</t>
  </si>
  <si>
    <t>Oscar Vilhelmsson</t>
  </si>
  <si>
    <t>Patric Pfeiffer</t>
  </si>
  <si>
    <t>Aaron Seydel</t>
  </si>
  <si>
    <t>Aymen Barkok</t>
  </si>
  <si>
    <t>Dawid Kownacki</t>
  </si>
  <si>
    <t>Donny van de Beek</t>
  </si>
  <si>
    <t>Florent Muslija</t>
  </si>
  <si>
    <t>Kevin Vogt</t>
  </si>
  <si>
    <t>Ko Itakura</t>
  </si>
  <si>
    <t>Lukas Kübler</t>
  </si>
  <si>
    <t>Matthijs de Ligt</t>
  </si>
  <si>
    <t>Niklas Süle</t>
  </si>
  <si>
    <t>Patrick Mainka</t>
  </si>
  <si>
    <t>Philipp Lienhart</t>
  </si>
  <si>
    <t>Robin Koch</t>
  </si>
  <si>
    <t>Min-Jae Kim</t>
  </si>
  <si>
    <t>Moritz Jenz</t>
  </si>
  <si>
    <t>Noah Mbamba</t>
  </si>
  <si>
    <t>Sebastian Polter</t>
  </si>
  <si>
    <t>Alex Kral</t>
  </si>
  <si>
    <t>Amos Pieper</t>
  </si>
  <si>
    <t>Fraser Hornby</t>
  </si>
  <si>
    <t>SCO</t>
  </si>
  <si>
    <t>Jordy Makengo</t>
  </si>
  <si>
    <t>Manuel Gulde</t>
  </si>
  <si>
    <t>Marnon-Thomas Busch</t>
  </si>
  <si>
    <t>Rani Khedira</t>
  </si>
  <si>
    <t>Sebastian Rode</t>
  </si>
  <si>
    <t>Arthur</t>
  </si>
  <si>
    <t>Nicolas Seiwald</t>
  </si>
  <si>
    <t>Christian Kohlwater</t>
  </si>
  <si>
    <t>Emil Forsberg</t>
  </si>
  <si>
    <t>Nico Elvedi</t>
  </si>
  <si>
    <t>Borja Iglesias</t>
  </si>
  <si>
    <t>Bryan Zaragoza</t>
  </si>
  <si>
    <t>Christoph Kramer</t>
  </si>
  <si>
    <t>Eljif Elmas</t>
  </si>
  <si>
    <t>MKD</t>
  </si>
  <si>
    <t>Eric Dier</t>
  </si>
  <si>
    <t>Jens Petter Hauge</t>
  </si>
  <si>
    <t>Kevin Akpoguma</t>
  </si>
  <si>
    <t>Lucas Tousart</t>
  </si>
  <si>
    <t>Manuel Riemann</t>
  </si>
  <si>
    <t>Maximilian Philipp</t>
  </si>
  <si>
    <t>Mikkel Kaufmann</t>
  </si>
  <si>
    <t>Robin Knoche</t>
  </si>
  <si>
    <t>Sepp van den Berg</t>
  </si>
  <si>
    <t>Tim Oermann</t>
  </si>
  <si>
    <t>Tim Siersleben</t>
  </si>
  <si>
    <t>Bartol Franjic</t>
  </si>
  <si>
    <t>Christian Gross</t>
  </si>
  <si>
    <t>Aster Vranckx</t>
  </si>
  <si>
    <t>Cedric Zesiger</t>
  </si>
  <si>
    <t>Christoph Zimmermann</t>
  </si>
  <si>
    <t>Clemens Riedel</t>
  </si>
  <si>
    <t>David Datro Fofana</t>
  </si>
  <si>
    <t>Davie Selke</t>
  </si>
  <si>
    <t>Gerrit Holtmann</t>
  </si>
  <si>
    <t>PHI</t>
  </si>
  <si>
    <t>John Anthony Brooks</t>
  </si>
  <si>
    <t>Kilian Fischer</t>
  </si>
  <si>
    <t>Lovro Zvonarek</t>
  </si>
  <si>
    <t>Marco Friedl</t>
  </si>
  <si>
    <t>Niklas Dorsch</t>
  </si>
  <si>
    <t>Patrick Wimmer</t>
  </si>
  <si>
    <t>Pep Biel</t>
  </si>
  <si>
    <t>Stanley N'Soki</t>
  </si>
  <si>
    <t>Stefan Bell</t>
  </si>
  <si>
    <t>Tim Breithaupt</t>
  </si>
  <si>
    <t>Josuha Guilavogui</t>
  </si>
  <si>
    <t>kajil watijin</t>
  </si>
  <si>
    <t>Amin Sarr</t>
  </si>
  <si>
    <t>Chris Bedia</t>
  </si>
  <si>
    <t>Fabio Carvalho</t>
  </si>
  <si>
    <t>Fabio Chiarodia</t>
  </si>
  <si>
    <t>Finn Dahmen</t>
  </si>
  <si>
    <t>Jannik Müller</t>
  </si>
  <si>
    <t>Julian Malatini</t>
  </si>
  <si>
    <t>Justin Diehl</t>
  </si>
  <si>
    <t>Makoto Hasebe</t>
  </si>
  <si>
    <t>Marcel Schuhen</t>
  </si>
  <si>
    <t>Mathias Olesen</t>
  </si>
  <si>
    <t>Mergim Berisha</t>
  </si>
  <si>
    <t>Merveille Papela</t>
  </si>
  <si>
    <t>Nicolas Cozza</t>
  </si>
  <si>
    <t>Niklas Stark</t>
  </si>
  <si>
    <t>Noah Atubolu</t>
  </si>
  <si>
    <t>Robert Gumny</t>
  </si>
  <si>
    <t>Yannik Keitel</t>
  </si>
  <si>
    <t>Moritz-Broni Kwarteng</t>
  </si>
  <si>
    <t>Oliver Baumann</t>
  </si>
  <si>
    <t>Paxten Aaronson</t>
  </si>
  <si>
    <t>Sasa Kalajdzic</t>
  </si>
  <si>
    <t>Timothy Chandler</t>
  </si>
  <si>
    <t>Andreas Hanche-Olsen</t>
  </si>
  <si>
    <t>Andreas Müller</t>
  </si>
  <si>
    <t>Borna Sosa</t>
  </si>
  <si>
    <t>Bouna Sarr</t>
  </si>
  <si>
    <t>SEN</t>
  </si>
  <si>
    <t>Christopher Lenz</t>
  </si>
  <si>
    <t>Damion Downs</t>
  </si>
  <si>
    <t>Danilo Soares</t>
  </si>
  <si>
    <t>Dennis Geiger</t>
  </si>
  <si>
    <t>Fabian Schnellhardt</t>
  </si>
  <si>
    <t>Fabio Torsiello</t>
  </si>
  <si>
    <t>Frank Ronstadt</t>
  </si>
  <si>
    <t>Frans Krätzig</t>
  </si>
  <si>
    <t>Frederik RÃ¸nnow</t>
  </si>
  <si>
    <t>Grant-Leon Ranos</t>
  </si>
  <si>
    <t>Gustavo Puerta</t>
  </si>
  <si>
    <t>Irvin Cardona</t>
  </si>
  <si>
    <t>Isak Hansen-AarÃ¸en</t>
  </si>
  <si>
    <t>Jacob Steen Christensen</t>
  </si>
  <si>
    <t>Janis Blaswich</t>
  </si>
  <si>
    <t>Jean Bahoya</t>
  </si>
  <si>
    <t>Kenneth Schmidt</t>
  </si>
  <si>
    <t>Kevin Muller</t>
  </si>
  <si>
    <t>Koen Casteels</t>
  </si>
  <si>
    <t>Leonardo Bonucci</t>
  </si>
  <si>
    <t>Marcus Müller</t>
  </si>
  <si>
    <t>Marvin Friedrich</t>
  </si>
  <si>
    <t>Mateu Morey</t>
  </si>
  <si>
    <t>Maxim Leitsch</t>
  </si>
  <si>
    <t>Maximilian Bauer</t>
  </si>
  <si>
    <t>Mert Kömür</t>
  </si>
  <si>
    <t>Michael Zetterer</t>
  </si>
  <si>
    <t>Nelson Weiper</t>
  </si>
  <si>
    <t>Nnamdi Collins</t>
  </si>
  <si>
    <t>Patrick Herrmann</t>
  </si>
  <si>
    <t>Paul Jaeckel</t>
  </si>
  <si>
    <t>Robin Zentner</t>
  </si>
  <si>
    <t>Ryan Gravenberch</t>
  </si>
  <si>
    <t>Samuel Bamba</t>
  </si>
  <si>
    <t>Sebastiaan Bornauw</t>
  </si>
  <si>
    <t>Thomas Isherwood</t>
  </si>
  <si>
    <t>Timo Werner</t>
  </si>
  <si>
    <t>Anwar El-Ghazi</t>
  </si>
  <si>
    <t>Jens Grahl</t>
  </si>
  <si>
    <t>Jonas Omlin</t>
  </si>
  <si>
    <t>Alexander Brunst-ZÃ¶llner</t>
  </si>
  <si>
    <t>Alexander Meyer</t>
  </si>
  <si>
    <t>Alexander Nobel</t>
  </si>
  <si>
    <t>Alexander Schwolow</t>
  </si>
  <si>
    <t>Aljoscha Kemlein</t>
  </si>
  <si>
    <t>Andreas Luthe</t>
  </si>
  <si>
    <t>Antonios Papadopoulos</t>
  </si>
  <si>
    <t>Asaf Arania</t>
  </si>
  <si>
    <t>ISR</t>
  </si>
  <si>
    <t>Bambase Conte</t>
  </si>
  <si>
    <t>Bennit BrÃ¶ger</t>
  </si>
  <si>
    <t>Braydon Manu</t>
  </si>
  <si>
    <t>Chukwubuike Adamu</t>
  </si>
  <si>
    <t>Daniel Batz</t>
  </si>
  <si>
    <t>Daniel Peretz</t>
  </si>
  <si>
    <t>David Mamutovic</t>
  </si>
  <si>
    <t>Diadie SamassÃ©kou</t>
  </si>
  <si>
    <t>Dzenan Pejcinovic</t>
  </si>
  <si>
    <t>El Chadaille Bitshiabu</t>
  </si>
  <si>
    <t>Elias Baum</t>
  </si>
  <si>
    <t>Fabian Bredlow</t>
  </si>
  <si>
    <t>Fabian RÃ¼dlin</t>
  </si>
  <si>
    <t>Filip Stojilkovic</t>
  </si>
  <si>
    <t>Florian Dietz</t>
  </si>
  <si>
    <t>Genki Haraguchi</t>
  </si>
  <si>
    <t>Gregor Kobel</t>
  </si>
  <si>
    <t>Hendry Blank</t>
  </si>
  <si>
    <t>Hrvoje Smolcic</t>
  </si>
  <si>
    <t>Ilia Gruev</t>
  </si>
  <si>
    <t>BUL</t>
  </si>
  <si>
    <t>Jesper LindstrÃ¸m</t>
  </si>
  <si>
    <t>Jiri Pavlenka</t>
  </si>
  <si>
    <t>Joel Imasuen</t>
  </si>
  <si>
    <t>Jonathan Vonheim Norbye</t>
  </si>
  <si>
    <t>Jovan Milosevic</t>
  </si>
  <si>
    <t>Julien Duranville</t>
  </si>
  <si>
    <t>Kasim Adams</t>
  </si>
  <si>
    <t>Kevin Trapp</t>
  </si>
  <si>
    <t>Leon Opitz</t>
  </si>
  <si>
    <t>Lilian Egloff</t>
  </si>
  <si>
    <t>Luca Kilian</t>
  </si>
  <si>
    <t>Luca Raimund</t>
  </si>
  <si>
    <t>Lukas Hradecky</t>
  </si>
  <si>
    <t>Lukas Nmecha</t>
  </si>
  <si>
    <t>Lukas Ullrich</t>
  </si>
  <si>
    <t>Mahmut KÃ¼cÃ¼ksahin</t>
  </si>
  <si>
    <t>Manuel Neuer</t>
  </si>
  <si>
    <t>Marko Mladenovic</t>
  </si>
  <si>
    <t>Masaya Okugawa</t>
  </si>
  <si>
    <t>Matej Kovar</t>
  </si>
  <si>
    <t>Matteo Perez VinlÃ¶f</t>
  </si>
  <si>
    <t>Max Moerstedt</t>
  </si>
  <si>
    <t>Maximilian Breunig</t>
  </si>
  <si>
    <t>Milos Pantovic</t>
  </si>
  <si>
    <t>Moritz Nicolas</t>
  </si>
  <si>
    <t>Naby Keita</t>
  </si>
  <si>
    <t>Nacho Ferri</t>
  </si>
  <si>
    <t>Nathanaël Mbuku</t>
  </si>
  <si>
    <t>Nicolai Rapp</t>
  </si>
  <si>
    <t>Noah Loosli</t>
  </si>
  <si>
    <t>Ole Pohlmann</t>
  </si>
  <si>
    <t>Oliver Burke</t>
  </si>
  <si>
    <t>Pavao Pervan</t>
  </si>
  <si>
    <t>Peter Gulacsi</t>
  </si>
  <si>
    <t>Randal Kolo Muani</t>
  </si>
  <si>
    <t>Roberto Massimo</t>
  </si>
  <si>
    <t>Sacha Boey</t>
  </si>
  <si>
    <t>Samuele di Benedetto</t>
  </si>
  <si>
    <t>Shio Fukuda</t>
  </si>
  <si>
    <t>Simon Zoller</t>
  </si>
  <si>
    <t>Skelly Alvero</t>
  </si>
  <si>
    <t>Sven Ulreich</t>
  </si>
  <si>
    <t>Thomas Leon Keller</t>
  </si>
  <si>
    <t>Thorgan Hazard</t>
  </si>
  <si>
    <t>Tim Drexler</t>
  </si>
  <si>
    <t>Tomas Koubek</t>
  </si>
  <si>
    <t>Tony Jantschke</t>
  </si>
  <si>
    <t>Yvandro Borges Sanches</t>
  </si>
  <si>
    <t>Expected Goals (xG)</t>
  </si>
  <si>
    <t>Actual Goals</t>
  </si>
  <si>
    <t>Expected Assists per 90</t>
  </si>
  <si>
    <t>Actual Assists per 90</t>
  </si>
  <si>
    <t>Penalties</t>
  </si>
  <si>
    <t>Penalties Won</t>
  </si>
  <si>
    <t>Fouls Won per 90</t>
  </si>
  <si>
    <t>Penalties Conceded</t>
  </si>
  <si>
    <t>Goals per 90</t>
  </si>
  <si>
    <t>Goals Conceded per 90(GK)</t>
  </si>
  <si>
    <t>Shots per 90</t>
  </si>
  <si>
    <t>Shot Conversion Rate (%)</t>
  </si>
  <si>
    <t>Marvin Schwabe</t>
  </si>
  <si>
    <t>Chances Created</t>
  </si>
  <si>
    <t>Chances Created per 90</t>
  </si>
  <si>
    <t>Tackle Success Rate (%)</t>
  </si>
  <si>
    <t>Tackles per 90</t>
  </si>
  <si>
    <t>Possessions Won in Final 3rd per 90</t>
  </si>
  <si>
    <t>Possessions Won Midfield per 90</t>
  </si>
  <si>
    <t>Saves per 90(GK)</t>
  </si>
  <si>
    <t>Total Saves(GK)</t>
  </si>
  <si>
    <t>Red Cards</t>
  </si>
  <si>
    <t>Yellow Cards</t>
  </si>
  <si>
    <t>Blocks per 90</t>
  </si>
  <si>
    <t>Total Blocks</t>
  </si>
  <si>
    <t>Expected Goals on Target (xGOT)</t>
  </si>
  <si>
    <t>Shots on Target per 90</t>
  </si>
  <si>
    <t>Shot Accuracy (%)</t>
  </si>
  <si>
    <t>Fouls Committed per 90</t>
  </si>
  <si>
    <t>Goals Conceded</t>
  </si>
  <si>
    <t>Successful Dribbles per 90</t>
  </si>
  <si>
    <t>Dribble Success Rate (%)</t>
  </si>
  <si>
    <t>Big Chances Missed</t>
  </si>
  <si>
    <t>Big Chances Created</t>
  </si>
  <si>
    <t>Accurate Passes per 90</t>
  </si>
  <si>
    <t>Pass Success (%)</t>
  </si>
  <si>
    <t>Accurate Long Balls per 90</t>
  </si>
  <si>
    <t>Successful Long Balls (%)</t>
  </si>
  <si>
    <t>Clearances per 90</t>
  </si>
  <si>
    <t>Total Clearances</t>
  </si>
  <si>
    <t>Interceptions per 90</t>
  </si>
  <si>
    <t>Total Interceptions</t>
  </si>
  <si>
    <t>Player of the Match Awards</t>
  </si>
  <si>
    <t>FotMob Rating</t>
  </si>
  <si>
    <t>Clean Sheets(GK)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</si>
</sst>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expected_goals.xlsx" TargetMode="External"/><Relationship Id="rId1" Type="http://schemas.openxmlformats.org/officeDocument/2006/relationships/externalLinkPath" Target="player_expected_goals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big_chances_missed.xlsx" TargetMode="External"/><Relationship Id="rId1" Type="http://schemas.openxmlformats.org/officeDocument/2006/relationships/externalLinkPath" Target="player_big_chances_misse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big_chances_created.xlsx" TargetMode="External"/><Relationship Id="rId1" Type="http://schemas.openxmlformats.org/officeDocument/2006/relationships/externalLinkPath" Target="player_big_chances_created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penalties_won.xlsx" TargetMode="External"/><Relationship Id="rId1" Type="http://schemas.openxmlformats.org/officeDocument/2006/relationships/externalLinkPath" Target="player_penalties_won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penalties_conceded.xlsx" TargetMode="External"/><Relationship Id="rId1" Type="http://schemas.openxmlformats.org/officeDocument/2006/relationships/externalLinkPath" Target="player_penalties_conceded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target_scoring.xlsx" TargetMode="External"/><Relationship Id="rId1" Type="http://schemas.openxmlformats.org/officeDocument/2006/relationships/externalLinkPath" Target="player_target_scoring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total_scoring_attempts.xlsx" TargetMode="External"/><Relationship Id="rId1" Type="http://schemas.openxmlformats.org/officeDocument/2006/relationships/externalLinkPath" Target="player_total_scoring_attemp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accurate_passes.xlsx" TargetMode="External"/><Relationship Id="rId1" Type="http://schemas.openxmlformats.org/officeDocument/2006/relationships/externalLinkPath" Target="player_accurate_passes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accurate_long_balls.xlsx" TargetMode="External"/><Relationship Id="rId1" Type="http://schemas.openxmlformats.org/officeDocument/2006/relationships/externalLinkPath" Target="player_accurate_long_ball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tackles_won.xlsx" TargetMode="External"/><Relationship Id="rId1" Type="http://schemas.openxmlformats.org/officeDocument/2006/relationships/externalLinkPath" Target="player_tackles_won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possessions.xlsx" TargetMode="External"/><Relationship Id="rId1" Type="http://schemas.openxmlformats.org/officeDocument/2006/relationships/externalLinkPath" Target="player_possess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on_target.xlsx" TargetMode="External"/><Relationship Id="rId1" Type="http://schemas.openxmlformats.org/officeDocument/2006/relationships/externalLinkPath" Target="player_on_targe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outfielder_blocks.xlsx" TargetMode="External"/><Relationship Id="rId1" Type="http://schemas.openxmlformats.org/officeDocument/2006/relationships/externalLinkPath" Target="player_outfielder_blocks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interceptions.xlsx" TargetMode="External"/><Relationship Id="rId1" Type="http://schemas.openxmlformats.org/officeDocument/2006/relationships/externalLinkPath" Target="player_interception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effective_clearances.xlsx" TargetMode="External"/><Relationship Id="rId1" Type="http://schemas.openxmlformats.org/officeDocument/2006/relationships/externalLinkPath" Target="player_effective_clearances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fouls_committed.xlsx" TargetMode="External"/><Relationship Id="rId1" Type="http://schemas.openxmlformats.org/officeDocument/2006/relationships/externalLinkPath" Target="player_fouls_committed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red_cards.xlsx" TargetMode="External"/><Relationship Id="rId1" Type="http://schemas.openxmlformats.org/officeDocument/2006/relationships/externalLinkPath" Target="player_red_card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contests_won.xlsx" TargetMode="External"/><Relationship Id="rId1" Type="http://schemas.openxmlformats.org/officeDocument/2006/relationships/externalLinkPath" Target="player_contests_won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ata%20Curation%20Progect%20File\Player\player_player_ratings.xlsx" TargetMode="External"/><Relationship Id="rId1" Type="http://schemas.openxmlformats.org/officeDocument/2006/relationships/externalLinkPath" Target="player_player_rating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saves_made.xlsx" TargetMode="External"/><Relationship Id="rId1" Type="http://schemas.openxmlformats.org/officeDocument/2006/relationships/externalLinkPath" Target="player_saves_mad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goals_conceded.xlsx" TargetMode="External"/><Relationship Id="rId1" Type="http://schemas.openxmlformats.org/officeDocument/2006/relationships/externalLinkPath" Target="player_goals_concede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clean_sheets.xlsx" TargetMode="External"/><Relationship Id="rId1" Type="http://schemas.openxmlformats.org/officeDocument/2006/relationships/externalLinkPath" Target="player_clean_sheet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goals_per_90.xlsx" TargetMode="External"/><Relationship Id="rId1" Type="http://schemas.openxmlformats.org/officeDocument/2006/relationships/externalLinkPath" Target="player_goals_per_90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expected_assists_per_90.xlsx" TargetMode="External"/><Relationship Id="rId1" Type="http://schemas.openxmlformats.org/officeDocument/2006/relationships/externalLinkPath" Target="player_expected_assists_per_90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top_scorers.xlsx" TargetMode="External"/><Relationship Id="rId1" Type="http://schemas.openxmlformats.org/officeDocument/2006/relationships/externalLinkPath" Target="player_top_scorer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Player\player_total_assists_in_attack.xlsx" TargetMode="External"/><Relationship Id="rId1" Type="http://schemas.openxmlformats.org/officeDocument/2006/relationships/externalLinkPath" Target="player_total_assists_in_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expected_goals"/>
    </sheetNames>
    <sheetDataSet>
      <sheetData sheetId="0">
        <row r="2">
          <cell r="B2" t="str">
            <v>Harry Kane</v>
          </cell>
          <cell r="C2" t="str">
            <v>Bayern München</v>
          </cell>
          <cell r="D2">
            <v>30.6</v>
          </cell>
          <cell r="E2">
            <v>36</v>
          </cell>
        </row>
        <row r="3">
          <cell r="B3" t="str">
            <v>Ikoma Lois Openda</v>
          </cell>
          <cell r="C3" t="str">
            <v>RB Leipzig</v>
          </cell>
          <cell r="D3">
            <v>22.2</v>
          </cell>
          <cell r="E3">
            <v>24</v>
          </cell>
        </row>
        <row r="4">
          <cell r="B4" t="str">
            <v>Serhou Guirassy</v>
          </cell>
          <cell r="C4" t="str">
            <v>VfB Stuttgart</v>
          </cell>
          <cell r="D4">
            <v>20.8</v>
          </cell>
          <cell r="E4">
            <v>28</v>
          </cell>
        </row>
        <row r="5">
          <cell r="B5" t="str">
            <v>Victor Okoh Boniface</v>
          </cell>
          <cell r="C5" t="str">
            <v>Bayer 04 Leverkusen</v>
          </cell>
          <cell r="D5">
            <v>15.5</v>
          </cell>
          <cell r="E5">
            <v>14</v>
          </cell>
        </row>
        <row r="6">
          <cell r="B6" t="str">
            <v>Deniz Undav</v>
          </cell>
          <cell r="C6" t="str">
            <v>VfB Stuttgart</v>
          </cell>
          <cell r="D6">
            <v>15.1</v>
          </cell>
          <cell r="E6">
            <v>18</v>
          </cell>
        </row>
        <row r="7">
          <cell r="B7" t="str">
            <v>Tim Kleindienst</v>
          </cell>
          <cell r="C7" t="str">
            <v>1. FC Heidenheim 1846</v>
          </cell>
          <cell r="D7">
            <v>13.9</v>
          </cell>
          <cell r="E7">
            <v>12</v>
          </cell>
        </row>
        <row r="8">
          <cell r="B8" t="str">
            <v>Ermedin Demirovic</v>
          </cell>
          <cell r="C8" t="str">
            <v>FC Augsburg</v>
          </cell>
          <cell r="D8">
            <v>13.6</v>
          </cell>
          <cell r="E8">
            <v>15</v>
          </cell>
        </row>
        <row r="9">
          <cell r="B9" t="str">
            <v>Niclas Füllkrug</v>
          </cell>
          <cell r="C9" t="str">
            <v>Borussia Dortmund</v>
          </cell>
          <cell r="D9">
            <v>12.9</v>
          </cell>
          <cell r="E9">
            <v>12</v>
          </cell>
        </row>
        <row r="10">
          <cell r="B10" t="str">
            <v>Marvin Ducksch</v>
          </cell>
          <cell r="C10" t="str">
            <v>SV Werder Bremen</v>
          </cell>
          <cell r="D10">
            <v>12.8</v>
          </cell>
          <cell r="E10">
            <v>12</v>
          </cell>
        </row>
        <row r="11">
          <cell r="B11" t="str">
            <v>Omar Marmoush</v>
          </cell>
          <cell r="C11" t="str">
            <v>Eintracht Frankfurt</v>
          </cell>
          <cell r="D11">
            <v>11.6</v>
          </cell>
          <cell r="E11">
            <v>12</v>
          </cell>
        </row>
        <row r="12">
          <cell r="B12" t="str">
            <v>Maximilian Beier</v>
          </cell>
          <cell r="C12" t="str">
            <v>TSG Hoffenheim</v>
          </cell>
          <cell r="D12">
            <v>11.4</v>
          </cell>
          <cell r="E12">
            <v>16</v>
          </cell>
        </row>
        <row r="13">
          <cell r="B13" t="str">
            <v>Andrej Kramaric</v>
          </cell>
          <cell r="C13" t="str">
            <v>TSG Hoffenheim</v>
          </cell>
          <cell r="D13">
            <v>11.1</v>
          </cell>
          <cell r="E13">
            <v>15</v>
          </cell>
        </row>
        <row r="14">
          <cell r="B14" t="str">
            <v>Leroy Sané</v>
          </cell>
          <cell r="C14" t="str">
            <v>Bayern München</v>
          </cell>
          <cell r="D14">
            <v>10.9</v>
          </cell>
          <cell r="E14">
            <v>8</v>
          </cell>
        </row>
        <row r="15">
          <cell r="B15" t="str">
            <v>Donyell Malen</v>
          </cell>
          <cell r="C15" t="str">
            <v>Borussia Dortmund</v>
          </cell>
          <cell r="D15">
            <v>9.5</v>
          </cell>
          <cell r="E15">
            <v>13</v>
          </cell>
        </row>
        <row r="16">
          <cell r="B16" t="str">
            <v>Jonas Wind</v>
          </cell>
          <cell r="C16" t="str">
            <v>VfL Wolfsburg</v>
          </cell>
          <cell r="D16">
            <v>9.4</v>
          </cell>
          <cell r="E16">
            <v>11</v>
          </cell>
        </row>
        <row r="17">
          <cell r="B17" t="str">
            <v>Michael Gregoritsch</v>
          </cell>
          <cell r="C17" t="str">
            <v>SC Freiburg</v>
          </cell>
          <cell r="D17">
            <v>9.4</v>
          </cell>
          <cell r="E17">
            <v>7</v>
          </cell>
        </row>
        <row r="18">
          <cell r="B18" t="str">
            <v>Florian Wirtz</v>
          </cell>
          <cell r="C18" t="str">
            <v>Bayer 04 Leverkusen</v>
          </cell>
          <cell r="D18">
            <v>9</v>
          </cell>
          <cell r="E18">
            <v>11</v>
          </cell>
        </row>
        <row r="19">
          <cell r="B19" t="str">
            <v>Lucas Höler</v>
          </cell>
          <cell r="C19" t="str">
            <v>SC Freiburg</v>
          </cell>
          <cell r="D19">
            <v>8.6</v>
          </cell>
          <cell r="E19">
            <v>7</v>
          </cell>
        </row>
        <row r="20">
          <cell r="B20" t="str">
            <v>Xavi Simons</v>
          </cell>
          <cell r="C20" t="str">
            <v>RB Leipzig</v>
          </cell>
          <cell r="D20">
            <v>8.3000000000000007</v>
          </cell>
          <cell r="E20">
            <v>8</v>
          </cell>
        </row>
        <row r="21">
          <cell r="B21" t="str">
            <v>Jeremie Frimpong</v>
          </cell>
          <cell r="C21" t="str">
            <v>Bayer 04 Leverkusen</v>
          </cell>
          <cell r="D21">
            <v>8.1999999999999993</v>
          </cell>
          <cell r="E21">
            <v>9</v>
          </cell>
        </row>
        <row r="22">
          <cell r="B22" t="str">
            <v>Phillip Tietz</v>
          </cell>
          <cell r="C22" t="str">
            <v>FC Augsburg</v>
          </cell>
          <cell r="D22">
            <v>8.1999999999999993</v>
          </cell>
          <cell r="E22">
            <v>8</v>
          </cell>
        </row>
        <row r="23">
          <cell r="B23" t="str">
            <v>Roland Sallai</v>
          </cell>
          <cell r="C23" t="str">
            <v>SC Freiburg</v>
          </cell>
          <cell r="D23">
            <v>8</v>
          </cell>
          <cell r="E23">
            <v>3</v>
          </cell>
        </row>
        <row r="24">
          <cell r="B24" t="str">
            <v>Jamal Musiala</v>
          </cell>
          <cell r="C24" t="str">
            <v>Bayern München</v>
          </cell>
          <cell r="D24">
            <v>7.9</v>
          </cell>
          <cell r="E24">
            <v>10</v>
          </cell>
        </row>
        <row r="25">
          <cell r="B25" t="str">
            <v>Takuma Asano</v>
          </cell>
          <cell r="C25" t="str">
            <v>VfL Bochum</v>
          </cell>
          <cell r="D25">
            <v>7.9</v>
          </cell>
          <cell r="E25">
            <v>6</v>
          </cell>
        </row>
        <row r="26">
          <cell r="B26" t="str">
            <v>Benjamin Sesko</v>
          </cell>
          <cell r="C26" t="str">
            <v>RB Leipzig</v>
          </cell>
          <cell r="D26">
            <v>7.7</v>
          </cell>
          <cell r="E26">
            <v>14</v>
          </cell>
        </row>
        <row r="27">
          <cell r="B27" t="str">
            <v>Vincenzo Grifo</v>
          </cell>
          <cell r="C27" t="str">
            <v>SC Freiburg</v>
          </cell>
          <cell r="D27">
            <v>7.7</v>
          </cell>
          <cell r="E27">
            <v>8</v>
          </cell>
        </row>
        <row r="28">
          <cell r="B28" t="str">
            <v>Kevin Behrens</v>
          </cell>
          <cell r="C28" t="str">
            <v>VfL Wolfsburg</v>
          </cell>
          <cell r="D28">
            <v>7.6</v>
          </cell>
          <cell r="E28">
            <v>5</v>
          </cell>
        </row>
        <row r="29">
          <cell r="B29" t="str">
            <v>Wout Weghorst</v>
          </cell>
          <cell r="C29" t="str">
            <v>TSG Hoffenheim</v>
          </cell>
          <cell r="D29">
            <v>7.5</v>
          </cell>
          <cell r="E29">
            <v>7</v>
          </cell>
        </row>
        <row r="30">
          <cell r="B30" t="str">
            <v>Alassane Plea</v>
          </cell>
          <cell r="C30" t="str">
            <v>Borussia Mönchengladbach</v>
          </cell>
          <cell r="D30">
            <v>7</v>
          </cell>
          <cell r="E30">
            <v>7</v>
          </cell>
        </row>
        <row r="31">
          <cell r="B31" t="str">
            <v>Jordan Pefok</v>
          </cell>
          <cell r="C31" t="str">
            <v>Borussia Mönchengladbach</v>
          </cell>
          <cell r="D31">
            <v>6.9</v>
          </cell>
          <cell r="E31">
            <v>5</v>
          </cell>
        </row>
        <row r="32">
          <cell r="B32" t="str">
            <v>Chris Führich</v>
          </cell>
          <cell r="C32" t="str">
            <v>VfB Stuttgart</v>
          </cell>
          <cell r="D32">
            <v>6.6</v>
          </cell>
          <cell r="E32">
            <v>8</v>
          </cell>
        </row>
        <row r="33">
          <cell r="B33" t="str">
            <v>Marco Reus</v>
          </cell>
          <cell r="C33" t="str">
            <v>Borussia Dortmund</v>
          </cell>
          <cell r="D33">
            <v>6.5</v>
          </cell>
          <cell r="E33">
            <v>6</v>
          </cell>
        </row>
        <row r="34">
          <cell r="B34" t="str">
            <v>Thomas Müller</v>
          </cell>
          <cell r="C34" t="str">
            <v>Bayern München</v>
          </cell>
          <cell r="D34">
            <v>6.3</v>
          </cell>
          <cell r="E34">
            <v>5</v>
          </cell>
        </row>
        <row r="35">
          <cell r="B35" t="str">
            <v>Kevin Stöger</v>
          </cell>
          <cell r="C35" t="str">
            <v>VfL Bochum</v>
          </cell>
          <cell r="D35">
            <v>6.2</v>
          </cell>
          <cell r="E35">
            <v>7</v>
          </cell>
        </row>
        <row r="36">
          <cell r="B36" t="str">
            <v>Jamie Leweling</v>
          </cell>
          <cell r="C36" t="str">
            <v>VfB Stuttgart</v>
          </cell>
          <cell r="D36">
            <v>6.2</v>
          </cell>
          <cell r="E36">
            <v>4</v>
          </cell>
        </row>
        <row r="37">
          <cell r="B37" t="str">
            <v>Jonathan Burkardt</v>
          </cell>
          <cell r="C37" t="str">
            <v>1. FSV Mainz 05</v>
          </cell>
          <cell r="D37">
            <v>6.1</v>
          </cell>
          <cell r="E37">
            <v>8</v>
          </cell>
        </row>
        <row r="38">
          <cell r="B38" t="str">
            <v>Patrik Schick</v>
          </cell>
          <cell r="C38" t="str">
            <v>Bayer 04 Leverkusen</v>
          </cell>
          <cell r="D38">
            <v>6</v>
          </cell>
          <cell r="E38">
            <v>7</v>
          </cell>
        </row>
        <row r="39">
          <cell r="B39" t="str">
            <v>Jonas Hofmann</v>
          </cell>
          <cell r="C39" t="str">
            <v>Bayer 04 Leverkusen</v>
          </cell>
          <cell r="D39">
            <v>5.9</v>
          </cell>
          <cell r="E39">
            <v>5</v>
          </cell>
        </row>
        <row r="40">
          <cell r="B40" t="str">
            <v>Tomas Cvancara</v>
          </cell>
          <cell r="C40" t="str">
            <v>Borussia Mönchengladbach</v>
          </cell>
          <cell r="D40">
            <v>5.9</v>
          </cell>
          <cell r="E40">
            <v>4</v>
          </cell>
        </row>
        <row r="41">
          <cell r="B41" t="str">
            <v>Alejandro Grimaldo</v>
          </cell>
          <cell r="C41" t="str">
            <v>Bayer 04 Leverkusen</v>
          </cell>
          <cell r="D41">
            <v>5.7</v>
          </cell>
          <cell r="E41">
            <v>10</v>
          </cell>
        </row>
        <row r="42">
          <cell r="B42" t="str">
            <v>Ansgar Knauff</v>
          </cell>
          <cell r="C42" t="str">
            <v>Eintracht Frankfurt</v>
          </cell>
          <cell r="D42">
            <v>5.7</v>
          </cell>
          <cell r="E42">
            <v>7</v>
          </cell>
        </row>
        <row r="43">
          <cell r="B43" t="str">
            <v>Silas Katompa Mvumpa</v>
          </cell>
          <cell r="C43" t="str">
            <v>VfB Stuttgart</v>
          </cell>
          <cell r="D43">
            <v>5.7</v>
          </cell>
          <cell r="E43">
            <v>5</v>
          </cell>
        </row>
        <row r="44">
          <cell r="B44" t="str">
            <v>Yussuf Poulsen</v>
          </cell>
          <cell r="C44" t="str">
            <v>RB Leipzig</v>
          </cell>
          <cell r="D44">
            <v>5.7</v>
          </cell>
          <cell r="E44">
            <v>5</v>
          </cell>
        </row>
        <row r="45">
          <cell r="B45" t="str">
            <v>Lovro Majer</v>
          </cell>
          <cell r="C45" t="str">
            <v>VfL Wolfsburg</v>
          </cell>
          <cell r="D45">
            <v>5.4</v>
          </cell>
          <cell r="E45">
            <v>5</v>
          </cell>
        </row>
        <row r="46">
          <cell r="B46" t="str">
            <v>Enzo Millot</v>
          </cell>
          <cell r="C46" t="str">
            <v>VfB Stuttgart</v>
          </cell>
          <cell r="D46">
            <v>5.3</v>
          </cell>
          <cell r="E46">
            <v>5</v>
          </cell>
        </row>
        <row r="47">
          <cell r="B47" t="str">
            <v>Kevin Volland</v>
          </cell>
          <cell r="C47" t="str">
            <v>1. FC Union Berlin</v>
          </cell>
          <cell r="D47">
            <v>5.3</v>
          </cell>
          <cell r="E47">
            <v>3</v>
          </cell>
        </row>
        <row r="48">
          <cell r="B48" t="str">
            <v>Ludovic Ajorque</v>
          </cell>
          <cell r="C48" t="str">
            <v>1. FSV Mainz 05</v>
          </cell>
          <cell r="D48">
            <v>5.3</v>
          </cell>
          <cell r="E48">
            <v>2</v>
          </cell>
        </row>
        <row r="49">
          <cell r="B49" t="str">
            <v>Romano Schmid</v>
          </cell>
          <cell r="C49" t="str">
            <v>SV Werder Bremen</v>
          </cell>
          <cell r="D49">
            <v>5.2</v>
          </cell>
          <cell r="E49">
            <v>4</v>
          </cell>
        </row>
        <row r="50">
          <cell r="B50" t="str">
            <v>Ritsu Doan</v>
          </cell>
          <cell r="C50" t="str">
            <v>SC Freiburg</v>
          </cell>
          <cell r="D50">
            <v>5</v>
          </cell>
          <cell r="E50">
            <v>7</v>
          </cell>
        </row>
        <row r="51">
          <cell r="B51" t="str">
            <v>Leon Goretzka</v>
          </cell>
          <cell r="C51" t="str">
            <v>Bayern München</v>
          </cell>
          <cell r="D51">
            <v>5</v>
          </cell>
          <cell r="E51">
            <v>6</v>
          </cell>
        </row>
        <row r="52">
          <cell r="B52" t="str">
            <v>Eric Ebimbe</v>
          </cell>
          <cell r="C52" t="str">
            <v>Eintracht Frankfurt</v>
          </cell>
          <cell r="D52">
            <v>5</v>
          </cell>
          <cell r="E52">
            <v>5</v>
          </cell>
        </row>
        <row r="53">
          <cell r="B53" t="str">
            <v>Florian Kainz</v>
          </cell>
          <cell r="C53" t="str">
            <v>FC Köln</v>
          </cell>
          <cell r="D53">
            <v>5</v>
          </cell>
          <cell r="E53">
            <v>5</v>
          </cell>
        </row>
        <row r="54">
          <cell r="B54" t="str">
            <v>Ihlas Bebou</v>
          </cell>
          <cell r="C54" t="str">
            <v>TSG Hoffenheim</v>
          </cell>
          <cell r="D54">
            <v>4.9000000000000004</v>
          </cell>
          <cell r="E54">
            <v>7</v>
          </cell>
        </row>
        <row r="55">
          <cell r="B55" t="str">
            <v>Jae-Sung Lee</v>
          </cell>
          <cell r="C55" t="str">
            <v>1. FSV Mainz 05</v>
          </cell>
          <cell r="D55">
            <v>4.9000000000000004</v>
          </cell>
          <cell r="E55">
            <v>6</v>
          </cell>
        </row>
        <row r="56">
          <cell r="B56" t="str">
            <v>Justin Njinmah</v>
          </cell>
          <cell r="C56" t="str">
            <v>SV Werder Bremen</v>
          </cell>
          <cell r="D56">
            <v>4.9000000000000004</v>
          </cell>
          <cell r="E56">
            <v>6</v>
          </cell>
        </row>
        <row r="57">
          <cell r="B57" t="str">
            <v>Davie Selke</v>
          </cell>
          <cell r="C57" t="str">
            <v>FC Köln</v>
          </cell>
          <cell r="D57">
            <v>4.8</v>
          </cell>
          <cell r="E57">
            <v>6</v>
          </cell>
        </row>
        <row r="58">
          <cell r="B58" t="str">
            <v>Philipp Hofmann</v>
          </cell>
          <cell r="C58" t="str">
            <v>VfL Bochum</v>
          </cell>
          <cell r="D58">
            <v>4.8</v>
          </cell>
          <cell r="E58">
            <v>4</v>
          </cell>
        </row>
        <row r="59">
          <cell r="B59" t="str">
            <v>Luca Pfeiffer</v>
          </cell>
          <cell r="C59" t="str">
            <v>SV Darmstadt</v>
          </cell>
          <cell r="D59">
            <v>4.5999999999999996</v>
          </cell>
          <cell r="E59">
            <v>1</v>
          </cell>
        </row>
        <row r="60">
          <cell r="B60" t="str">
            <v>Leandro Barreiro</v>
          </cell>
          <cell r="C60" t="str">
            <v>1. FSV Mainz 05</v>
          </cell>
          <cell r="D60">
            <v>4.5</v>
          </cell>
          <cell r="E60">
            <v>4</v>
          </cell>
        </row>
        <row r="61">
          <cell r="B61" t="str">
            <v>Eric Maxim Choupo-Moting</v>
          </cell>
          <cell r="C61" t="str">
            <v>Bayern München</v>
          </cell>
          <cell r="D61">
            <v>4.5</v>
          </cell>
          <cell r="E61">
            <v>2</v>
          </cell>
        </row>
        <row r="62">
          <cell r="B62" t="str">
            <v>Julian Brandt</v>
          </cell>
          <cell r="C62" t="str">
            <v>Borussia Dortmund</v>
          </cell>
          <cell r="D62">
            <v>4.4000000000000004</v>
          </cell>
          <cell r="E62">
            <v>7</v>
          </cell>
        </row>
        <row r="63">
          <cell r="B63" t="str">
            <v>Christoph Baumgartner</v>
          </cell>
          <cell r="C63" t="str">
            <v>RB Leipzig</v>
          </cell>
          <cell r="D63">
            <v>4.4000000000000004</v>
          </cell>
          <cell r="E63">
            <v>5</v>
          </cell>
        </row>
        <row r="64">
          <cell r="B64" t="str">
            <v>Jens Stage</v>
          </cell>
          <cell r="C64" t="str">
            <v>SV Werder Bremen</v>
          </cell>
          <cell r="D64">
            <v>4.4000000000000004</v>
          </cell>
          <cell r="E64">
            <v>3</v>
          </cell>
        </row>
        <row r="65">
          <cell r="B65" t="str">
            <v>Eren Dinkci</v>
          </cell>
          <cell r="C65" t="str">
            <v>1. FC Heidenheim 1846</v>
          </cell>
          <cell r="D65">
            <v>4.3</v>
          </cell>
          <cell r="E65">
            <v>10</v>
          </cell>
        </row>
        <row r="66">
          <cell r="B66" t="str">
            <v>Jan-Niklas Beste</v>
          </cell>
          <cell r="C66" t="str">
            <v>1. FC Heidenheim 1846</v>
          </cell>
          <cell r="D66">
            <v>4.3</v>
          </cell>
          <cell r="E66">
            <v>8</v>
          </cell>
        </row>
        <row r="67">
          <cell r="B67" t="str">
            <v>Florian Neuhaus</v>
          </cell>
          <cell r="C67" t="str">
            <v>Borussia Mönchengladbach</v>
          </cell>
          <cell r="D67">
            <v>4.3</v>
          </cell>
          <cell r="E67">
            <v>4</v>
          </cell>
        </row>
        <row r="68">
          <cell r="B68" t="str">
            <v>Oscar Vilhelmsson</v>
          </cell>
          <cell r="C68" t="str">
            <v>SV Darmstadt</v>
          </cell>
          <cell r="D68">
            <v>4.0999999999999996</v>
          </cell>
          <cell r="E68">
            <v>4</v>
          </cell>
        </row>
        <row r="69">
          <cell r="B69" t="str">
            <v>Sargis Adamyan</v>
          </cell>
          <cell r="C69" t="str">
            <v>FC Köln</v>
          </cell>
          <cell r="D69">
            <v>4.0999999999999996</v>
          </cell>
          <cell r="E69">
            <v>1</v>
          </cell>
        </row>
        <row r="70">
          <cell r="B70" t="str">
            <v>Marvin Mehlem</v>
          </cell>
          <cell r="C70" t="str">
            <v>SV Darmstadt</v>
          </cell>
          <cell r="D70">
            <v>4</v>
          </cell>
          <cell r="E70">
            <v>3</v>
          </cell>
        </row>
        <row r="71">
          <cell r="B71" t="str">
            <v>Mohamed Simakan</v>
          </cell>
          <cell r="C71" t="str">
            <v>RB Leipzig</v>
          </cell>
          <cell r="D71">
            <v>4</v>
          </cell>
          <cell r="E71">
            <v>2</v>
          </cell>
        </row>
        <row r="72">
          <cell r="B72" t="str">
            <v>Robin Hack</v>
          </cell>
          <cell r="C72" t="str">
            <v>Borussia Mönchengladbach</v>
          </cell>
          <cell r="D72">
            <v>3.9</v>
          </cell>
          <cell r="E72">
            <v>10</v>
          </cell>
        </row>
        <row r="73">
          <cell r="B73" t="str">
            <v>Youssoufa Moukoko</v>
          </cell>
          <cell r="C73" t="str">
            <v>Borussia Dortmund</v>
          </cell>
          <cell r="D73">
            <v>3.9</v>
          </cell>
          <cell r="E73">
            <v>5</v>
          </cell>
        </row>
        <row r="74">
          <cell r="B74" t="str">
            <v>Ruben Vargas</v>
          </cell>
          <cell r="C74" t="str">
            <v>FC Augsburg</v>
          </cell>
          <cell r="D74">
            <v>3.9</v>
          </cell>
          <cell r="E74">
            <v>4</v>
          </cell>
        </row>
        <row r="75">
          <cell r="B75" t="str">
            <v>Nathan N'Goumou</v>
          </cell>
          <cell r="C75" t="str">
            <v>Borussia Mönchengladbach</v>
          </cell>
          <cell r="D75">
            <v>3.8</v>
          </cell>
          <cell r="E75">
            <v>5</v>
          </cell>
        </row>
        <row r="76">
          <cell r="B76" t="str">
            <v>Grischa Prömel</v>
          </cell>
          <cell r="C76" t="str">
            <v>TSG Hoffenheim</v>
          </cell>
          <cell r="D76">
            <v>3.8</v>
          </cell>
          <cell r="E76">
            <v>4</v>
          </cell>
        </row>
        <row r="77">
          <cell r="B77" t="str">
            <v>Mitchell Weiser</v>
          </cell>
          <cell r="C77" t="str">
            <v>SV Werder Bremen</v>
          </cell>
          <cell r="D77">
            <v>3.8</v>
          </cell>
          <cell r="E77">
            <v>3</v>
          </cell>
        </row>
        <row r="78">
          <cell r="B78" t="str">
            <v>Mathys Tel</v>
          </cell>
          <cell r="C78" t="str">
            <v>Bayern München</v>
          </cell>
          <cell r="D78">
            <v>3.7</v>
          </cell>
          <cell r="E78">
            <v>7</v>
          </cell>
        </row>
        <row r="79">
          <cell r="B79" t="str">
            <v>Rocco Reitz</v>
          </cell>
          <cell r="C79" t="str">
            <v>Borussia Mönchengladbach</v>
          </cell>
          <cell r="D79">
            <v>3.7</v>
          </cell>
          <cell r="E79">
            <v>6</v>
          </cell>
        </row>
        <row r="80">
          <cell r="B80" t="str">
            <v>Tim Skarke</v>
          </cell>
          <cell r="C80" t="str">
            <v>SV Darmstadt</v>
          </cell>
          <cell r="D80">
            <v>3.6</v>
          </cell>
          <cell r="E80">
            <v>8</v>
          </cell>
        </row>
        <row r="81">
          <cell r="B81" t="str">
            <v>Marcel Sabitzer</v>
          </cell>
          <cell r="C81" t="str">
            <v>Borussia Dortmund</v>
          </cell>
          <cell r="D81">
            <v>3.6</v>
          </cell>
          <cell r="E81">
            <v>4</v>
          </cell>
        </row>
        <row r="82">
          <cell r="B82" t="str">
            <v>Tobias Kempe</v>
          </cell>
          <cell r="C82" t="str">
            <v>SV Darmstadt</v>
          </cell>
          <cell r="D82">
            <v>3.6</v>
          </cell>
          <cell r="E82">
            <v>3</v>
          </cell>
        </row>
        <row r="83">
          <cell r="B83" t="str">
            <v>Nathan Tella</v>
          </cell>
          <cell r="C83" t="str">
            <v>Bayer 04 Leverkusen</v>
          </cell>
          <cell r="D83">
            <v>3.5</v>
          </cell>
          <cell r="E83">
            <v>5</v>
          </cell>
        </row>
        <row r="84">
          <cell r="B84" t="str">
            <v>Brajan Gruda</v>
          </cell>
          <cell r="C84" t="str">
            <v>1. FSV Mainz 05</v>
          </cell>
          <cell r="D84">
            <v>3.5</v>
          </cell>
          <cell r="E84">
            <v>4</v>
          </cell>
        </row>
        <row r="85">
          <cell r="B85" t="str">
            <v>Karim Adeyemi</v>
          </cell>
          <cell r="C85" t="str">
            <v>Borussia Dortmund</v>
          </cell>
          <cell r="D85">
            <v>3.5</v>
          </cell>
          <cell r="E85">
            <v>3</v>
          </cell>
        </row>
        <row r="86">
          <cell r="B86" t="str">
            <v>Benedict Hollerbach</v>
          </cell>
          <cell r="C86" t="str">
            <v>1. FC Union Berlin</v>
          </cell>
          <cell r="D86">
            <v>3.4</v>
          </cell>
          <cell r="E86">
            <v>5</v>
          </cell>
        </row>
        <row r="87">
          <cell r="B87" t="str">
            <v>Dani Olmo</v>
          </cell>
          <cell r="C87" t="str">
            <v>RB Leipzig</v>
          </cell>
          <cell r="D87">
            <v>3.4</v>
          </cell>
          <cell r="E87">
            <v>4</v>
          </cell>
        </row>
        <row r="88">
          <cell r="B88" t="str">
            <v>Amine Adli</v>
          </cell>
          <cell r="C88" t="str">
            <v>Bayer 04 Leverkusen</v>
          </cell>
          <cell r="D88">
            <v>3.3</v>
          </cell>
          <cell r="E88">
            <v>4</v>
          </cell>
        </row>
        <row r="89">
          <cell r="B89" t="str">
            <v>Exequiel Palacios</v>
          </cell>
          <cell r="C89" t="str">
            <v>Bayer 04 Leverkusen</v>
          </cell>
          <cell r="D89">
            <v>3.3</v>
          </cell>
          <cell r="E89">
            <v>4</v>
          </cell>
        </row>
        <row r="90">
          <cell r="B90" t="str">
            <v>Patrick Mainka</v>
          </cell>
          <cell r="C90" t="str">
            <v>1. FC Heidenheim 1846</v>
          </cell>
          <cell r="D90">
            <v>3.3</v>
          </cell>
          <cell r="E90">
            <v>2</v>
          </cell>
        </row>
        <row r="91">
          <cell r="B91" t="str">
            <v>Mats Hummels</v>
          </cell>
          <cell r="C91" t="str">
            <v>Borussia Dortmund</v>
          </cell>
          <cell r="D91">
            <v>3.2</v>
          </cell>
          <cell r="E91">
            <v>3</v>
          </cell>
        </row>
        <row r="92">
          <cell r="B92" t="str">
            <v>Sven Michel</v>
          </cell>
          <cell r="C92" t="str">
            <v>FC Augsburg</v>
          </cell>
          <cell r="D92">
            <v>3.2</v>
          </cell>
          <cell r="E92">
            <v>2</v>
          </cell>
        </row>
        <row r="93">
          <cell r="B93" t="str">
            <v>Adam Hlozek</v>
          </cell>
          <cell r="C93" t="str">
            <v>Bayer 04 Leverkusen</v>
          </cell>
          <cell r="D93">
            <v>3.1</v>
          </cell>
          <cell r="E93">
            <v>2</v>
          </cell>
        </row>
        <row r="94">
          <cell r="B94" t="str">
            <v>Fares Chaibi</v>
          </cell>
          <cell r="C94" t="str">
            <v>Eintracht Frankfurt</v>
          </cell>
          <cell r="D94">
            <v>3.1</v>
          </cell>
          <cell r="E94">
            <v>2</v>
          </cell>
        </row>
        <row r="95">
          <cell r="B95" t="str">
            <v>Robin Koch</v>
          </cell>
          <cell r="C95" t="str">
            <v>Eintracht Frankfurt</v>
          </cell>
          <cell r="D95">
            <v>3.1</v>
          </cell>
          <cell r="E95">
            <v>2</v>
          </cell>
        </row>
        <row r="96">
          <cell r="B96" t="str">
            <v>Faride Alidou</v>
          </cell>
          <cell r="C96" t="str">
            <v>FC Köln</v>
          </cell>
          <cell r="D96">
            <v>3</v>
          </cell>
          <cell r="E96">
            <v>4</v>
          </cell>
        </row>
        <row r="97">
          <cell r="B97" t="str">
            <v>Goncalo Paciencia</v>
          </cell>
          <cell r="C97" t="str">
            <v>VfL Bochum</v>
          </cell>
          <cell r="D97">
            <v>3</v>
          </cell>
          <cell r="E97">
            <v>3</v>
          </cell>
        </row>
        <row r="98">
          <cell r="B98" t="str">
            <v>Kevin Paredes</v>
          </cell>
          <cell r="C98" t="str">
            <v>VfL Wolfsburg</v>
          </cell>
          <cell r="D98">
            <v>3</v>
          </cell>
          <cell r="E98">
            <v>3</v>
          </cell>
        </row>
        <row r="99">
          <cell r="B99" t="str">
            <v>Mario Götze</v>
          </cell>
          <cell r="C99" t="str">
            <v>Eintracht Frankfurt</v>
          </cell>
          <cell r="D99">
            <v>3</v>
          </cell>
          <cell r="E99">
            <v>3</v>
          </cell>
        </row>
        <row r="100">
          <cell r="B100" t="str">
            <v>Dion Drena Beljo</v>
          </cell>
          <cell r="C100" t="str">
            <v>FC Augsburg</v>
          </cell>
          <cell r="D100">
            <v>3</v>
          </cell>
          <cell r="E100">
            <v>2</v>
          </cell>
        </row>
        <row r="101">
          <cell r="B101" t="str">
            <v>Nico Schlotterbeck</v>
          </cell>
          <cell r="C101" t="str">
            <v>Borussia Dortmund</v>
          </cell>
          <cell r="D101">
            <v>3</v>
          </cell>
          <cell r="E101">
            <v>2</v>
          </cell>
        </row>
        <row r="102">
          <cell r="B102" t="str">
            <v>Mattias Svanberg</v>
          </cell>
          <cell r="C102" t="str">
            <v>VfL Wolfsburg</v>
          </cell>
          <cell r="D102">
            <v>3</v>
          </cell>
          <cell r="E102">
            <v>1</v>
          </cell>
        </row>
        <row r="103">
          <cell r="B103" t="str">
            <v>Matus Bero</v>
          </cell>
          <cell r="C103" t="str">
            <v>VfL Bochum</v>
          </cell>
          <cell r="D103">
            <v>3</v>
          </cell>
          <cell r="E103">
            <v>1</v>
          </cell>
        </row>
        <row r="104">
          <cell r="B104" t="str">
            <v>Gian-Luca Waldschmidt</v>
          </cell>
          <cell r="C104" t="str">
            <v>FC Köln</v>
          </cell>
          <cell r="D104">
            <v>2.9</v>
          </cell>
          <cell r="E104">
            <v>3</v>
          </cell>
        </row>
        <row r="105">
          <cell r="B105" t="str">
            <v>Kevin Sessa</v>
          </cell>
          <cell r="C105" t="str">
            <v>1. FC Heidenheim 1846</v>
          </cell>
          <cell r="D105">
            <v>2.9</v>
          </cell>
          <cell r="E105">
            <v>3</v>
          </cell>
        </row>
        <row r="106">
          <cell r="B106" t="str">
            <v>Kingsley Coman</v>
          </cell>
          <cell r="C106" t="str">
            <v>Bayern München</v>
          </cell>
          <cell r="D106">
            <v>2.8</v>
          </cell>
          <cell r="E106">
            <v>3</v>
          </cell>
        </row>
        <row r="107">
          <cell r="B107" t="str">
            <v>David Datro Fofana</v>
          </cell>
          <cell r="C107" t="str">
            <v>1. FC Union Berlin</v>
          </cell>
          <cell r="D107">
            <v>2.8</v>
          </cell>
          <cell r="E107">
            <v>1</v>
          </cell>
        </row>
        <row r="108">
          <cell r="B108" t="str">
            <v>Sepp van den Berg</v>
          </cell>
          <cell r="C108" t="str">
            <v>1. FSV Mainz 05</v>
          </cell>
          <cell r="D108">
            <v>2.7</v>
          </cell>
          <cell r="E108">
            <v>3</v>
          </cell>
        </row>
        <row r="109">
          <cell r="B109" t="str">
            <v>Yorbe Vertessen</v>
          </cell>
          <cell r="C109" t="str">
            <v>1. FC Union Berlin</v>
          </cell>
          <cell r="D109">
            <v>2.7</v>
          </cell>
          <cell r="E109">
            <v>3</v>
          </cell>
        </row>
        <row r="110">
          <cell r="B110" t="str">
            <v>Tiago Tomás</v>
          </cell>
          <cell r="C110" t="str">
            <v>VfL Wolfsburg</v>
          </cell>
          <cell r="D110">
            <v>2.7</v>
          </cell>
          <cell r="E110">
            <v>1</v>
          </cell>
        </row>
        <row r="111">
          <cell r="B111" t="str">
            <v>Steffen Tigges</v>
          </cell>
          <cell r="C111" t="str">
            <v>FC Köln</v>
          </cell>
          <cell r="D111">
            <v>2.6</v>
          </cell>
          <cell r="E111">
            <v>3</v>
          </cell>
        </row>
        <row r="112">
          <cell r="B112" t="str">
            <v>John Anthony Brooks</v>
          </cell>
          <cell r="C112" t="str">
            <v>TSG Hoffenheim</v>
          </cell>
          <cell r="D112">
            <v>2.6</v>
          </cell>
          <cell r="E112">
            <v>2</v>
          </cell>
        </row>
        <row r="113">
          <cell r="B113" t="str">
            <v>Bernardo</v>
          </cell>
          <cell r="C113" t="str">
            <v>VfL Bochum</v>
          </cell>
          <cell r="D113">
            <v>2.6</v>
          </cell>
          <cell r="E113">
            <v>1</v>
          </cell>
        </row>
        <row r="114">
          <cell r="B114" t="str">
            <v>Pavel Kaderabek</v>
          </cell>
          <cell r="C114" t="str">
            <v>TSG Hoffenheim</v>
          </cell>
          <cell r="D114">
            <v>2.5</v>
          </cell>
          <cell r="E114">
            <v>3</v>
          </cell>
        </row>
        <row r="115">
          <cell r="B115" t="str">
            <v>Serge Gnabry</v>
          </cell>
          <cell r="C115" t="str">
            <v>Bayern München</v>
          </cell>
          <cell r="D115">
            <v>2.5</v>
          </cell>
          <cell r="E115">
            <v>3</v>
          </cell>
        </row>
        <row r="116">
          <cell r="B116" t="str">
            <v>Nick Woltemade</v>
          </cell>
          <cell r="C116" t="str">
            <v>SV Werder Bremen</v>
          </cell>
          <cell r="D116">
            <v>2.5</v>
          </cell>
          <cell r="E116">
            <v>2</v>
          </cell>
        </row>
        <row r="117">
          <cell r="B117" t="str">
            <v>Benjamin Henrichs</v>
          </cell>
          <cell r="C117" t="str">
            <v>RB Leipzig</v>
          </cell>
          <cell r="D117">
            <v>2.5</v>
          </cell>
          <cell r="E117">
            <v>1</v>
          </cell>
        </row>
        <row r="118">
          <cell r="B118" t="str">
            <v>Hugo Ekitike</v>
          </cell>
          <cell r="C118" t="str">
            <v>Eintracht Frankfurt</v>
          </cell>
          <cell r="D118">
            <v>2.4</v>
          </cell>
          <cell r="E118">
            <v>4</v>
          </cell>
        </row>
        <row r="119">
          <cell r="B119" t="str">
            <v>Rafael Santos Borre</v>
          </cell>
          <cell r="C119" t="str">
            <v>SV Werder Bremen</v>
          </cell>
          <cell r="D119">
            <v>2.4</v>
          </cell>
          <cell r="E119">
            <v>4</v>
          </cell>
        </row>
        <row r="120">
          <cell r="B120" t="str">
            <v>Raphaël Guerreiro</v>
          </cell>
          <cell r="C120" t="str">
            <v>Bayern München</v>
          </cell>
          <cell r="D120">
            <v>2.4</v>
          </cell>
          <cell r="E120">
            <v>3</v>
          </cell>
        </row>
        <row r="121">
          <cell r="B121" t="str">
            <v>Julian Weigl</v>
          </cell>
          <cell r="C121" t="str">
            <v>Borussia Mönchengladbach</v>
          </cell>
          <cell r="D121">
            <v>2.4</v>
          </cell>
          <cell r="E121">
            <v>2</v>
          </cell>
        </row>
        <row r="122">
          <cell r="B122" t="str">
            <v>Moritz Broschinski</v>
          </cell>
          <cell r="C122" t="str">
            <v>VfL Bochum</v>
          </cell>
          <cell r="D122">
            <v>2.4</v>
          </cell>
          <cell r="E122">
            <v>2</v>
          </cell>
        </row>
        <row r="123">
          <cell r="B123" t="str">
            <v>Timo Werner</v>
          </cell>
          <cell r="C123" t="str">
            <v>RB Leipzig</v>
          </cell>
          <cell r="D123">
            <v>2.4</v>
          </cell>
          <cell r="E123">
            <v>2</v>
          </cell>
        </row>
        <row r="124">
          <cell r="B124" t="str">
            <v>Maximilian Eggestein</v>
          </cell>
          <cell r="C124" t="str">
            <v>SC Freiburg</v>
          </cell>
          <cell r="D124">
            <v>2.4</v>
          </cell>
          <cell r="E124">
            <v>1</v>
          </cell>
        </row>
        <row r="125">
          <cell r="B125" t="str">
            <v>Václav Cerny</v>
          </cell>
          <cell r="C125" t="str">
            <v>VfL Wolfsburg</v>
          </cell>
          <cell r="D125">
            <v>2.2999999999999998</v>
          </cell>
          <cell r="E125">
            <v>4</v>
          </cell>
        </row>
        <row r="126">
          <cell r="B126" t="str">
            <v>Marvin Pieringer</v>
          </cell>
          <cell r="C126" t="str">
            <v>1. FC Heidenheim 1846</v>
          </cell>
          <cell r="D126">
            <v>2.2999999999999998</v>
          </cell>
          <cell r="E126">
            <v>3</v>
          </cell>
        </row>
        <row r="127">
          <cell r="B127" t="str">
            <v>Ellyes Skhiri</v>
          </cell>
          <cell r="C127" t="str">
            <v>Eintracht Frankfurt</v>
          </cell>
          <cell r="D127">
            <v>2.2999999999999998</v>
          </cell>
          <cell r="E127">
            <v>2</v>
          </cell>
        </row>
        <row r="128">
          <cell r="B128" t="str">
            <v>Anthony Losilla</v>
          </cell>
          <cell r="C128" t="str">
            <v>VfL Bochum</v>
          </cell>
          <cell r="D128">
            <v>2.2999999999999998</v>
          </cell>
          <cell r="E128">
            <v>1</v>
          </cell>
        </row>
        <row r="129">
          <cell r="B129" t="str">
            <v>Jan Thielmann</v>
          </cell>
          <cell r="C129" t="str">
            <v>FC Köln</v>
          </cell>
          <cell r="D129">
            <v>2.2999999999999998</v>
          </cell>
          <cell r="E129">
            <v>1</v>
          </cell>
        </row>
        <row r="130">
          <cell r="B130" t="str">
            <v>Karim Onisiwo</v>
          </cell>
          <cell r="C130" t="str">
            <v>1. FSV Mainz 05</v>
          </cell>
          <cell r="D130">
            <v>2.2999999999999998</v>
          </cell>
          <cell r="E130">
            <v>1</v>
          </cell>
        </row>
        <row r="131">
          <cell r="B131" t="str">
            <v>Leonardo Bittencourt</v>
          </cell>
          <cell r="C131" t="str">
            <v>SV Werder Bremen</v>
          </cell>
          <cell r="D131">
            <v>2.2999999999999998</v>
          </cell>
          <cell r="E131">
            <v>1</v>
          </cell>
        </row>
        <row r="132">
          <cell r="B132" t="str">
            <v>Lukas Daschner</v>
          </cell>
          <cell r="C132" t="str">
            <v>VfL Bochum</v>
          </cell>
          <cell r="D132">
            <v>2.2999999999999998</v>
          </cell>
          <cell r="E132">
            <v>1</v>
          </cell>
        </row>
        <row r="133">
          <cell r="B133" t="str">
            <v>Nadiem Amiri</v>
          </cell>
          <cell r="C133" t="str">
            <v>1. FSV Mainz 05</v>
          </cell>
          <cell r="D133">
            <v>2.2999999999999998</v>
          </cell>
          <cell r="E133">
            <v>1</v>
          </cell>
        </row>
        <row r="134">
          <cell r="B134" t="str">
            <v>Robin Gosens</v>
          </cell>
          <cell r="C134" t="str">
            <v>1. FC Union Berlin</v>
          </cell>
          <cell r="D134">
            <v>2.2000000000000002</v>
          </cell>
          <cell r="E134">
            <v>6</v>
          </cell>
        </row>
        <row r="135">
          <cell r="B135" t="str">
            <v>Ozan Kabak</v>
          </cell>
          <cell r="C135" t="str">
            <v>TSG Hoffenheim</v>
          </cell>
          <cell r="D135">
            <v>2.2000000000000002</v>
          </cell>
          <cell r="E135">
            <v>4</v>
          </cell>
        </row>
        <row r="136">
          <cell r="B136" t="str">
            <v>Christopher Antwi-Adjej</v>
          </cell>
          <cell r="C136" t="str">
            <v>VfL Bochum</v>
          </cell>
          <cell r="D136">
            <v>2.2000000000000002</v>
          </cell>
          <cell r="E136">
            <v>2</v>
          </cell>
        </row>
        <row r="137">
          <cell r="B137" t="str">
            <v>Emre Can</v>
          </cell>
          <cell r="C137" t="str">
            <v>Borussia Dortmund</v>
          </cell>
          <cell r="D137">
            <v>2.2000000000000002</v>
          </cell>
          <cell r="E137">
            <v>2</v>
          </cell>
        </row>
        <row r="138">
          <cell r="B138" t="str">
            <v>Eric Martel</v>
          </cell>
          <cell r="C138" t="str">
            <v>FC Köln</v>
          </cell>
          <cell r="D138">
            <v>2.2000000000000002</v>
          </cell>
          <cell r="E138">
            <v>1</v>
          </cell>
        </row>
        <row r="139">
          <cell r="B139" t="str">
            <v>Jamie Bynoe-Gittens</v>
          </cell>
          <cell r="C139" t="str">
            <v>Borussia Dortmund</v>
          </cell>
          <cell r="D139">
            <v>2.2000000000000002</v>
          </cell>
          <cell r="E139">
            <v>1</v>
          </cell>
        </row>
        <row r="140">
          <cell r="B140" t="str">
            <v>Keven Schlotterbeck</v>
          </cell>
          <cell r="C140" t="str">
            <v>VfL Bochum</v>
          </cell>
          <cell r="D140">
            <v>2.1</v>
          </cell>
          <cell r="E140">
            <v>5</v>
          </cell>
        </row>
        <row r="141">
          <cell r="B141" t="str">
            <v>Jonathan Tah</v>
          </cell>
          <cell r="C141" t="str">
            <v>Bayer 04 Leverkusen</v>
          </cell>
          <cell r="D141">
            <v>2.1</v>
          </cell>
          <cell r="E141">
            <v>4</v>
          </cell>
        </row>
        <row r="142">
          <cell r="B142" t="str">
            <v>Jessic Ngankam</v>
          </cell>
          <cell r="C142" t="str">
            <v>1. FSV Mainz 05</v>
          </cell>
          <cell r="D142">
            <v>2.1</v>
          </cell>
          <cell r="E142">
            <v>0</v>
          </cell>
        </row>
        <row r="143">
          <cell r="B143" t="str">
            <v>Brenden Aaronson</v>
          </cell>
          <cell r="C143" t="str">
            <v>1. FC Union Berlin</v>
          </cell>
          <cell r="D143">
            <v>2</v>
          </cell>
          <cell r="E143">
            <v>2</v>
          </cell>
        </row>
        <row r="144">
          <cell r="B144" t="str">
            <v>Merlin Röhl</v>
          </cell>
          <cell r="C144" t="str">
            <v>SC Freiburg</v>
          </cell>
          <cell r="D144">
            <v>2</v>
          </cell>
          <cell r="E144">
            <v>2</v>
          </cell>
        </row>
        <row r="145">
          <cell r="B145" t="str">
            <v>Mark Uth</v>
          </cell>
          <cell r="C145" t="str">
            <v>FC Köln</v>
          </cell>
          <cell r="D145">
            <v>2</v>
          </cell>
          <cell r="E145">
            <v>0</v>
          </cell>
        </row>
        <row r="146">
          <cell r="B146" t="str">
            <v>Nikola Dovedan</v>
          </cell>
          <cell r="C146" t="str">
            <v>1. FC Heidenheim 1846</v>
          </cell>
          <cell r="D146">
            <v>1.9</v>
          </cell>
          <cell r="E146">
            <v>3</v>
          </cell>
        </row>
        <row r="147">
          <cell r="B147" t="str">
            <v>Anton Stach</v>
          </cell>
          <cell r="C147" t="str">
            <v>TSG Hoffenheim</v>
          </cell>
          <cell r="D147">
            <v>1.9</v>
          </cell>
          <cell r="E147">
            <v>2</v>
          </cell>
        </row>
        <row r="148">
          <cell r="B148" t="str">
            <v>Yannick Gerhardt</v>
          </cell>
          <cell r="C148" t="str">
            <v>VfL Wolfsburg</v>
          </cell>
          <cell r="D148">
            <v>1.9</v>
          </cell>
          <cell r="E148">
            <v>2</v>
          </cell>
        </row>
        <row r="149">
          <cell r="B149" t="str">
            <v>Aymen Barkok</v>
          </cell>
          <cell r="C149" t="str">
            <v>1. FSV Mainz 05</v>
          </cell>
          <cell r="D149">
            <v>1.9</v>
          </cell>
          <cell r="E149">
            <v>1</v>
          </cell>
        </row>
        <row r="150">
          <cell r="B150" t="str">
            <v>Linton Maina</v>
          </cell>
          <cell r="C150" t="str">
            <v>FC Köln</v>
          </cell>
          <cell r="D150">
            <v>1.9</v>
          </cell>
          <cell r="E150">
            <v>1</v>
          </cell>
        </row>
        <row r="151">
          <cell r="B151" t="str">
            <v>Marco Richter</v>
          </cell>
          <cell r="C151" t="str">
            <v>1. FSV Mainz 05</v>
          </cell>
          <cell r="D151">
            <v>1.9</v>
          </cell>
          <cell r="E151">
            <v>1</v>
          </cell>
        </row>
        <row r="152">
          <cell r="B152" t="str">
            <v>Piero HincapiÃ</v>
          </cell>
          <cell r="C152" t="str">
            <v>Bayer 04 Leverkusen</v>
          </cell>
          <cell r="D152">
            <v>1.9</v>
          </cell>
          <cell r="E152">
            <v>1</v>
          </cell>
        </row>
        <row r="153">
          <cell r="B153" t="str">
            <v>Alex Kral</v>
          </cell>
          <cell r="C153" t="str">
            <v>1. FC Union Berlin</v>
          </cell>
          <cell r="D153">
            <v>1.9</v>
          </cell>
          <cell r="E153">
            <v>0</v>
          </cell>
        </row>
        <row r="154">
          <cell r="B154" t="str">
            <v>Dejan Ljubicic</v>
          </cell>
          <cell r="C154" t="str">
            <v>FC Köln</v>
          </cell>
          <cell r="D154">
            <v>1.9</v>
          </cell>
          <cell r="E154">
            <v>0</v>
          </cell>
        </row>
        <row r="155">
          <cell r="B155" t="str">
            <v>Ramy Bensebaini</v>
          </cell>
          <cell r="C155" t="str">
            <v>Borussia Dortmund</v>
          </cell>
          <cell r="D155">
            <v>1.9</v>
          </cell>
          <cell r="E155">
            <v>0</v>
          </cell>
        </row>
        <row r="156">
          <cell r="B156" t="str">
            <v>Julian Ryerson</v>
          </cell>
          <cell r="C156" t="str">
            <v>Borussia Dortmund</v>
          </cell>
          <cell r="D156">
            <v>1.8</v>
          </cell>
          <cell r="E156">
            <v>4</v>
          </cell>
        </row>
        <row r="157">
          <cell r="B157" t="str">
            <v>Robert Andrich</v>
          </cell>
          <cell r="C157" t="str">
            <v>Bayer 04 Leverkusen</v>
          </cell>
          <cell r="D157">
            <v>1.8</v>
          </cell>
          <cell r="E157">
            <v>4</v>
          </cell>
        </row>
        <row r="158">
          <cell r="B158" t="str">
            <v>Arne Engels</v>
          </cell>
          <cell r="C158" t="str">
            <v>FC Augsburg</v>
          </cell>
          <cell r="D158">
            <v>1.8</v>
          </cell>
          <cell r="E158">
            <v>3</v>
          </cell>
        </row>
        <row r="159">
          <cell r="B159" t="str">
            <v>Granit Xhaka</v>
          </cell>
          <cell r="C159" t="str">
            <v>Bayer 04 Leverkusen</v>
          </cell>
          <cell r="D159">
            <v>1.8</v>
          </cell>
          <cell r="E159">
            <v>3</v>
          </cell>
        </row>
        <row r="160">
          <cell r="B160" t="str">
            <v>Robert Skov</v>
          </cell>
          <cell r="C160" t="str">
            <v>TSG Hoffenheim</v>
          </cell>
          <cell r="D160">
            <v>1.8</v>
          </cell>
          <cell r="E160">
            <v>3</v>
          </cell>
        </row>
        <row r="161">
          <cell r="B161" t="str">
            <v>Matthijs de Ligt</v>
          </cell>
          <cell r="C161" t="str">
            <v>Bayern München</v>
          </cell>
          <cell r="D161">
            <v>1.8</v>
          </cell>
          <cell r="E161">
            <v>2</v>
          </cell>
        </row>
        <row r="162">
          <cell r="B162" t="str">
            <v>Woo-Yeong Jeong</v>
          </cell>
          <cell r="C162" t="str">
            <v>VfB Stuttgart</v>
          </cell>
          <cell r="D162">
            <v>1.8</v>
          </cell>
          <cell r="E162">
            <v>2</v>
          </cell>
        </row>
        <row r="163">
          <cell r="B163" t="str">
            <v>András Schäfer</v>
          </cell>
          <cell r="C163" t="str">
            <v>1. FC Union Berlin</v>
          </cell>
          <cell r="D163">
            <v>1.8</v>
          </cell>
          <cell r="E163">
            <v>1</v>
          </cell>
        </row>
        <row r="164">
          <cell r="B164" t="str">
            <v>Mathias Honsak</v>
          </cell>
          <cell r="C164" t="str">
            <v>SV Darmstadt</v>
          </cell>
          <cell r="D164">
            <v>1.8</v>
          </cell>
          <cell r="E164">
            <v>1</v>
          </cell>
        </row>
        <row r="165">
          <cell r="B165" t="str">
            <v>Ridle Baku</v>
          </cell>
          <cell r="C165" t="str">
            <v>VfL Wolfsburg</v>
          </cell>
          <cell r="D165">
            <v>1.8</v>
          </cell>
          <cell r="E165">
            <v>1</v>
          </cell>
        </row>
        <row r="166">
          <cell r="B166" t="str">
            <v>Timo Hübers</v>
          </cell>
          <cell r="C166" t="str">
            <v>FC Köln</v>
          </cell>
          <cell r="D166">
            <v>1.8</v>
          </cell>
          <cell r="E166">
            <v>0</v>
          </cell>
        </row>
        <row r="167">
          <cell r="B167" t="str">
            <v>Elvis Rexhbecaj</v>
          </cell>
          <cell r="C167" t="str">
            <v>FC Augsburg</v>
          </cell>
          <cell r="D167">
            <v>1.7</v>
          </cell>
          <cell r="E167">
            <v>2</v>
          </cell>
        </row>
        <row r="168">
          <cell r="B168" t="str">
            <v>Milos Veljkovic</v>
          </cell>
          <cell r="C168" t="str">
            <v>SV Werder Bremen</v>
          </cell>
          <cell r="D168">
            <v>1.7</v>
          </cell>
          <cell r="E168">
            <v>2</v>
          </cell>
        </row>
        <row r="169">
          <cell r="B169" t="str">
            <v>Adrian Beck</v>
          </cell>
          <cell r="C169" t="str">
            <v>1. FC Heidenheim 1846</v>
          </cell>
          <cell r="D169">
            <v>1.7</v>
          </cell>
          <cell r="E169">
            <v>1</v>
          </cell>
        </row>
        <row r="170">
          <cell r="B170" t="str">
            <v>Angelo Stiller</v>
          </cell>
          <cell r="C170" t="str">
            <v>VfB Stuttgart</v>
          </cell>
          <cell r="D170">
            <v>1.7</v>
          </cell>
          <cell r="E170">
            <v>1</v>
          </cell>
        </row>
        <row r="171">
          <cell r="B171" t="str">
            <v>Dayot Upamecano</v>
          </cell>
          <cell r="C171" t="str">
            <v>Bayern München</v>
          </cell>
          <cell r="D171">
            <v>1.7</v>
          </cell>
          <cell r="E171">
            <v>1</v>
          </cell>
        </row>
        <row r="172">
          <cell r="B172" t="str">
            <v>Felix Nmecha</v>
          </cell>
          <cell r="C172" t="str">
            <v>Borussia Dortmund</v>
          </cell>
          <cell r="D172">
            <v>1.7</v>
          </cell>
          <cell r="E172">
            <v>1</v>
          </cell>
        </row>
        <row r="173">
          <cell r="B173" t="str">
            <v>Waldemar Anton</v>
          </cell>
          <cell r="C173" t="str">
            <v>VfB Stuttgart</v>
          </cell>
          <cell r="D173">
            <v>1.7</v>
          </cell>
          <cell r="E173">
            <v>0</v>
          </cell>
        </row>
        <row r="174">
          <cell r="B174" t="str">
            <v>Franck Honorat</v>
          </cell>
          <cell r="C174" t="str">
            <v>Borussia Mönchengladbach</v>
          </cell>
          <cell r="D174">
            <v>1.6</v>
          </cell>
          <cell r="E174">
            <v>3</v>
          </cell>
        </row>
        <row r="175">
          <cell r="B175" t="str">
            <v>Anthony Caci</v>
          </cell>
          <cell r="C175" t="str">
            <v>1. FSV Mainz 05</v>
          </cell>
          <cell r="D175">
            <v>1.6</v>
          </cell>
          <cell r="E175">
            <v>2</v>
          </cell>
        </row>
        <row r="176">
          <cell r="B176" t="str">
            <v>Felix Uduokhai</v>
          </cell>
          <cell r="C176" t="str">
            <v>FC Augsburg</v>
          </cell>
          <cell r="D176">
            <v>1.6</v>
          </cell>
          <cell r="E176">
            <v>2</v>
          </cell>
        </row>
        <row r="177">
          <cell r="B177" t="str">
            <v>Nico Elvedi</v>
          </cell>
          <cell r="C177" t="str">
            <v>Borussia Mönchengladbach</v>
          </cell>
          <cell r="D177">
            <v>1.6</v>
          </cell>
          <cell r="E177">
            <v>2</v>
          </cell>
        </row>
        <row r="178">
          <cell r="B178" t="str">
            <v>Dominik Kohr</v>
          </cell>
          <cell r="C178" t="str">
            <v>1. FSV Mainz 05</v>
          </cell>
          <cell r="D178">
            <v>1.6</v>
          </cell>
          <cell r="E178">
            <v>1</v>
          </cell>
        </row>
        <row r="179">
          <cell r="B179" t="str">
            <v>Tuta</v>
          </cell>
          <cell r="C179" t="str">
            <v>Eintracht Frankfurt</v>
          </cell>
          <cell r="D179">
            <v>1.6</v>
          </cell>
          <cell r="E179">
            <v>1</v>
          </cell>
        </row>
        <row r="180">
          <cell r="B180" t="str">
            <v>Arne Maier</v>
          </cell>
          <cell r="C180" t="str">
            <v>FC Augsburg</v>
          </cell>
          <cell r="D180">
            <v>1.5</v>
          </cell>
          <cell r="E180">
            <v>2</v>
          </cell>
        </row>
        <row r="181">
          <cell r="B181" t="str">
            <v>Emil Forsberg</v>
          </cell>
          <cell r="C181" t="str">
            <v>RB Leipzig</v>
          </cell>
          <cell r="D181">
            <v>1.5</v>
          </cell>
          <cell r="E181">
            <v>2</v>
          </cell>
        </row>
        <row r="182">
          <cell r="B182" t="str">
            <v>Marius Bülter</v>
          </cell>
          <cell r="C182" t="str">
            <v>TSG Hoffenheim</v>
          </cell>
          <cell r="D182">
            <v>1.5</v>
          </cell>
          <cell r="E182">
            <v>1</v>
          </cell>
        </row>
        <row r="183">
          <cell r="B183" t="str">
            <v>Philipp Mwene</v>
          </cell>
          <cell r="C183" t="str">
            <v>1. FSV Mainz 05</v>
          </cell>
          <cell r="D183">
            <v>1.5</v>
          </cell>
          <cell r="E183">
            <v>1</v>
          </cell>
        </row>
        <row r="184">
          <cell r="B184" t="str">
            <v>Lucas Tousart</v>
          </cell>
          <cell r="C184" t="str">
            <v>1. FC Union Berlin</v>
          </cell>
          <cell r="D184">
            <v>1.5</v>
          </cell>
          <cell r="E184">
            <v>0</v>
          </cell>
        </row>
        <row r="185">
          <cell r="B185" t="str">
            <v>Joakim Mæhle</v>
          </cell>
          <cell r="C185" t="str">
            <v>VfL Wolfsburg</v>
          </cell>
          <cell r="D185">
            <v>1.4</v>
          </cell>
          <cell r="E185">
            <v>2</v>
          </cell>
        </row>
        <row r="186">
          <cell r="B186" t="str">
            <v>Patrick Osterhage</v>
          </cell>
          <cell r="C186" t="str">
            <v>VfL Bochum</v>
          </cell>
          <cell r="D186">
            <v>1.4</v>
          </cell>
          <cell r="E186">
            <v>2</v>
          </cell>
        </row>
        <row r="187">
          <cell r="B187" t="str">
            <v>Patrick Wimmer</v>
          </cell>
          <cell r="C187" t="str">
            <v>VfL Wolfsburg</v>
          </cell>
          <cell r="D187">
            <v>1.4</v>
          </cell>
          <cell r="E187">
            <v>2</v>
          </cell>
        </row>
        <row r="188">
          <cell r="B188" t="str">
            <v>Benedikt Gimber</v>
          </cell>
          <cell r="C188" t="str">
            <v>1. FC Heidenheim 1846</v>
          </cell>
          <cell r="D188">
            <v>1.4</v>
          </cell>
          <cell r="E188">
            <v>1</v>
          </cell>
        </row>
        <row r="189">
          <cell r="B189" t="str">
            <v>Iago</v>
          </cell>
          <cell r="C189" t="str">
            <v>FC Augsburg</v>
          </cell>
          <cell r="D189">
            <v>1.4</v>
          </cell>
          <cell r="E189">
            <v>1</v>
          </cell>
        </row>
        <row r="190">
          <cell r="B190" t="str">
            <v>Maximilian Bauer</v>
          </cell>
          <cell r="C190" t="str">
            <v>FC Augsburg</v>
          </cell>
          <cell r="D190">
            <v>1.4</v>
          </cell>
          <cell r="E190">
            <v>1</v>
          </cell>
        </row>
        <row r="191">
          <cell r="B191" t="str">
            <v>Philipp Lienhart</v>
          </cell>
          <cell r="C191" t="str">
            <v>SC Freiburg</v>
          </cell>
          <cell r="D191">
            <v>1.4</v>
          </cell>
          <cell r="E191">
            <v>1</v>
          </cell>
        </row>
        <row r="192">
          <cell r="B192" t="str">
            <v>Silvan Widmer</v>
          </cell>
          <cell r="C192" t="str">
            <v>1. FSV Mainz 05</v>
          </cell>
          <cell r="D192">
            <v>1.4</v>
          </cell>
          <cell r="E192">
            <v>1</v>
          </cell>
        </row>
        <row r="193">
          <cell r="B193" t="str">
            <v>Borja Iglesias</v>
          </cell>
          <cell r="C193" t="str">
            <v>Bayer 04 Leverkusen</v>
          </cell>
          <cell r="D193">
            <v>1.4</v>
          </cell>
          <cell r="E193">
            <v>0</v>
          </cell>
        </row>
        <row r="194">
          <cell r="B194" t="str">
            <v>Josip Juranovic</v>
          </cell>
          <cell r="C194" t="str">
            <v>1. FC Union Berlin</v>
          </cell>
          <cell r="D194">
            <v>1.4</v>
          </cell>
          <cell r="E194">
            <v>0</v>
          </cell>
        </row>
        <row r="195">
          <cell r="B195" t="str">
            <v>Julian Chabot</v>
          </cell>
          <cell r="C195" t="str">
            <v>FC Köln</v>
          </cell>
          <cell r="D195">
            <v>1.4</v>
          </cell>
          <cell r="E195">
            <v>0</v>
          </cell>
        </row>
        <row r="196">
          <cell r="B196" t="str">
            <v>Matthias Ginter</v>
          </cell>
          <cell r="C196" t="str">
            <v>SC Freiburg</v>
          </cell>
          <cell r="D196">
            <v>1.4</v>
          </cell>
          <cell r="E196">
            <v>0</v>
          </cell>
        </row>
        <row r="197">
          <cell r="B197" t="str">
            <v>Ko Itakura</v>
          </cell>
          <cell r="C197" t="str">
            <v>Borussia Mönchengladbach</v>
          </cell>
          <cell r="D197">
            <v>1.3</v>
          </cell>
          <cell r="E197">
            <v>3</v>
          </cell>
        </row>
        <row r="198">
          <cell r="B198" t="str">
            <v>Maximilian Wittek</v>
          </cell>
          <cell r="C198" t="str">
            <v>VfL Bochum</v>
          </cell>
          <cell r="D198">
            <v>1.3</v>
          </cell>
          <cell r="E198">
            <v>3</v>
          </cell>
        </row>
        <row r="199">
          <cell r="B199" t="str">
            <v>Niels Nkounkou</v>
          </cell>
          <cell r="C199" t="str">
            <v>Eintracht Frankfurt</v>
          </cell>
          <cell r="D199">
            <v>1.3</v>
          </cell>
          <cell r="E199">
            <v>3</v>
          </cell>
        </row>
        <row r="200">
          <cell r="B200" t="str">
            <v>Hugo Larsson</v>
          </cell>
          <cell r="C200" t="str">
            <v>Eintracht Frankfurt</v>
          </cell>
          <cell r="D200">
            <v>1.3</v>
          </cell>
          <cell r="E200">
            <v>2</v>
          </cell>
        </row>
        <row r="201">
          <cell r="B201" t="str">
            <v>Josha Vagnoman</v>
          </cell>
          <cell r="C201" t="str">
            <v>VfB Stuttgart</v>
          </cell>
          <cell r="D201">
            <v>1.3</v>
          </cell>
          <cell r="E201">
            <v>2</v>
          </cell>
        </row>
        <row r="202">
          <cell r="B202" t="str">
            <v>Maximilian Wö</v>
          </cell>
          <cell r="C202" t="str">
            <v>Borussia Mönchengladbach</v>
          </cell>
          <cell r="D202">
            <v>1.3</v>
          </cell>
          <cell r="E202">
            <v>2</v>
          </cell>
        </row>
        <row r="203">
          <cell r="B203" t="str">
            <v>Ivan Ordets</v>
          </cell>
          <cell r="C203" t="str">
            <v>VfL Bochum</v>
          </cell>
          <cell r="D203">
            <v>1.3</v>
          </cell>
          <cell r="E203">
            <v>1</v>
          </cell>
        </row>
        <row r="204">
          <cell r="B204" t="str">
            <v>Jeffrey Gouweleeuw</v>
          </cell>
          <cell r="C204" t="str">
            <v>FC Augsburg</v>
          </cell>
          <cell r="D204">
            <v>1.3</v>
          </cell>
          <cell r="E204">
            <v>1</v>
          </cell>
        </row>
        <row r="205">
          <cell r="B205" t="str">
            <v>Mikkel Kaufmann</v>
          </cell>
          <cell r="C205" t="str">
            <v>1. FC Union Berlin</v>
          </cell>
          <cell r="D205">
            <v>1.3</v>
          </cell>
          <cell r="E205">
            <v>1</v>
          </cell>
        </row>
        <row r="206">
          <cell r="B206" t="str">
            <v>Randal Kolo Muani</v>
          </cell>
          <cell r="C206" t="str">
            <v>Eintracht Frankfurt</v>
          </cell>
          <cell r="D206">
            <v>1.3</v>
          </cell>
          <cell r="E206">
            <v>1</v>
          </cell>
        </row>
        <row r="207">
          <cell r="B207" t="str">
            <v>Cedric Zesiger</v>
          </cell>
          <cell r="C207" t="str">
            <v>VfL Wolfsburg</v>
          </cell>
          <cell r="D207">
            <v>1.3</v>
          </cell>
          <cell r="E207">
            <v>0</v>
          </cell>
        </row>
        <row r="208">
          <cell r="B208" t="str">
            <v>Dawid Kownacki</v>
          </cell>
          <cell r="C208" t="str">
            <v>SV Werder Bremen</v>
          </cell>
          <cell r="D208">
            <v>1.3</v>
          </cell>
          <cell r="E208">
            <v>0</v>
          </cell>
        </row>
        <row r="209">
          <cell r="B209" t="str">
            <v>Willian Pacho</v>
          </cell>
          <cell r="C209" t="str">
            <v>Eintracht Frankfurt</v>
          </cell>
          <cell r="D209">
            <v>1.3</v>
          </cell>
          <cell r="E209">
            <v>0</v>
          </cell>
        </row>
        <row r="210">
          <cell r="B210" t="str">
            <v>Aleksandar Pavlovic</v>
          </cell>
          <cell r="C210" t="str">
            <v>Bayern München</v>
          </cell>
          <cell r="D210">
            <v>1.2</v>
          </cell>
          <cell r="E210">
            <v>2</v>
          </cell>
        </row>
        <row r="211">
          <cell r="B211" t="str">
            <v>Christoph Klarer</v>
          </cell>
          <cell r="C211" t="str">
            <v>SV Darmstadt</v>
          </cell>
          <cell r="D211">
            <v>1.2</v>
          </cell>
          <cell r="E211">
            <v>2</v>
          </cell>
        </row>
        <row r="212">
          <cell r="B212" t="str">
            <v>Danilho Doekhi</v>
          </cell>
          <cell r="C212" t="str">
            <v>1. FC Union Berlin</v>
          </cell>
          <cell r="D212">
            <v>1.2</v>
          </cell>
          <cell r="E212">
            <v>2</v>
          </cell>
        </row>
        <row r="213">
          <cell r="B213" t="str">
            <v>Aaron Seydel</v>
          </cell>
          <cell r="C213" t="str">
            <v>SV Darmstadt</v>
          </cell>
          <cell r="D213">
            <v>1.2</v>
          </cell>
          <cell r="E213">
            <v>1</v>
          </cell>
        </row>
        <row r="214">
          <cell r="B214" t="str">
            <v>Florian Grillitsch</v>
          </cell>
          <cell r="C214" t="str">
            <v>TSG Hoffenheim</v>
          </cell>
          <cell r="D214">
            <v>1.2</v>
          </cell>
          <cell r="E214">
            <v>1</v>
          </cell>
        </row>
        <row r="215">
          <cell r="B215" t="str">
            <v>Kouadio KonÃ</v>
          </cell>
          <cell r="C215" t="str">
            <v>Borussia Mönchengladbach</v>
          </cell>
          <cell r="D215">
            <v>1.2</v>
          </cell>
          <cell r="E215">
            <v>1</v>
          </cell>
        </row>
        <row r="216">
          <cell r="B216" t="str">
            <v>Nacho Ferri</v>
          </cell>
          <cell r="C216" t="str">
            <v>Eintracht Frankfurt</v>
          </cell>
          <cell r="D216">
            <v>1.2</v>
          </cell>
          <cell r="E216">
            <v>1</v>
          </cell>
        </row>
        <row r="217">
          <cell r="B217" t="str">
            <v>Robin Knoche</v>
          </cell>
          <cell r="C217" t="str">
            <v>1. FC Union Berlin</v>
          </cell>
          <cell r="D217">
            <v>1.2</v>
          </cell>
          <cell r="E217">
            <v>1</v>
          </cell>
        </row>
        <row r="218">
          <cell r="B218" t="str">
            <v>Amadou Haidara</v>
          </cell>
          <cell r="C218" t="str">
            <v>RB Leipzig</v>
          </cell>
          <cell r="D218">
            <v>1.1000000000000001</v>
          </cell>
          <cell r="E218">
            <v>2</v>
          </cell>
        </row>
        <row r="219">
          <cell r="B219" t="str">
            <v>Jan Schöppner</v>
          </cell>
          <cell r="C219" t="str">
            <v>1. FC Heidenheim 1846</v>
          </cell>
          <cell r="D219">
            <v>1.1000000000000001</v>
          </cell>
          <cell r="E219">
            <v>2</v>
          </cell>
        </row>
        <row r="220">
          <cell r="B220" t="str">
            <v>Olivier Deman</v>
          </cell>
          <cell r="C220" t="str">
            <v>SV Werder Bremen</v>
          </cell>
          <cell r="D220">
            <v>1.1000000000000001</v>
          </cell>
          <cell r="E220">
            <v>2</v>
          </cell>
        </row>
        <row r="221">
          <cell r="B221" t="str">
            <v>Joshua Kimmich</v>
          </cell>
          <cell r="C221" t="str">
            <v>Bayern München</v>
          </cell>
          <cell r="D221">
            <v>1.1000000000000001</v>
          </cell>
          <cell r="E221">
            <v>1</v>
          </cell>
        </row>
        <row r="222">
          <cell r="B222" t="str">
            <v>Manuel Gulde</v>
          </cell>
          <cell r="C222" t="str">
            <v>SC Freiburg</v>
          </cell>
          <cell r="D222">
            <v>1.1000000000000001</v>
          </cell>
          <cell r="E222">
            <v>1</v>
          </cell>
        </row>
        <row r="223">
          <cell r="B223" t="str">
            <v>Erhan Masovic</v>
          </cell>
          <cell r="C223" t="str">
            <v>VfL Bochum</v>
          </cell>
          <cell r="D223">
            <v>1.1000000000000001</v>
          </cell>
          <cell r="E223">
            <v>0</v>
          </cell>
        </row>
        <row r="224">
          <cell r="B224" t="str">
            <v>Luca Raimund</v>
          </cell>
          <cell r="C224" t="str">
            <v>VfB Stuttgart</v>
          </cell>
          <cell r="D224">
            <v>1.1000000000000001</v>
          </cell>
          <cell r="E224">
            <v>0</v>
          </cell>
        </row>
        <row r="225">
          <cell r="B225" t="str">
            <v>Noussair Mazraoui</v>
          </cell>
          <cell r="C225" t="str">
            <v>Bayern München</v>
          </cell>
          <cell r="D225">
            <v>1.1000000000000001</v>
          </cell>
          <cell r="E225">
            <v>0</v>
          </cell>
        </row>
        <row r="226">
          <cell r="B226" t="str">
            <v>Xaver Schlager</v>
          </cell>
          <cell r="C226" t="str">
            <v>RB Leipzig</v>
          </cell>
          <cell r="D226">
            <v>1.1000000000000001</v>
          </cell>
          <cell r="E226">
            <v>0</v>
          </cell>
        </row>
        <row r="227">
          <cell r="B227" t="str">
            <v>Alphonso Davies</v>
          </cell>
          <cell r="C227" t="str">
            <v>Bayern München</v>
          </cell>
          <cell r="D227">
            <v>1</v>
          </cell>
          <cell r="E227">
            <v>2</v>
          </cell>
        </row>
        <row r="228">
          <cell r="B228" t="str">
            <v>Damion Downs</v>
          </cell>
          <cell r="C228" t="str">
            <v>FC Köln</v>
          </cell>
          <cell r="D228">
            <v>1</v>
          </cell>
          <cell r="E228">
            <v>2</v>
          </cell>
        </row>
        <row r="229">
          <cell r="B229" t="str">
            <v>Maximilian Arnold</v>
          </cell>
          <cell r="C229" t="str">
            <v>VfL Wolfsburg</v>
          </cell>
          <cell r="D229">
            <v>1</v>
          </cell>
          <cell r="E229">
            <v>2</v>
          </cell>
        </row>
        <row r="230">
          <cell r="B230" t="str">
            <v>Dan-Axel Zagadou</v>
          </cell>
          <cell r="C230" t="str">
            <v>VfB Stuttgart</v>
          </cell>
          <cell r="D230">
            <v>1</v>
          </cell>
          <cell r="E230">
            <v>1</v>
          </cell>
        </row>
        <row r="231">
          <cell r="B231" t="str">
            <v>Hrvoje Smolcic</v>
          </cell>
          <cell r="C231" t="str">
            <v>Eintracht Frankfurt</v>
          </cell>
          <cell r="D231">
            <v>1</v>
          </cell>
          <cell r="E231">
            <v>1</v>
          </cell>
        </row>
        <row r="232">
          <cell r="B232" t="str">
            <v>Julian Malatini</v>
          </cell>
          <cell r="C232" t="str">
            <v>SV Werder Bremen</v>
          </cell>
          <cell r="D232">
            <v>1</v>
          </cell>
          <cell r="E232">
            <v>1</v>
          </cell>
        </row>
        <row r="233">
          <cell r="B233" t="str">
            <v>Max Finkgrafe</v>
          </cell>
          <cell r="C233" t="str">
            <v>FC Köln</v>
          </cell>
          <cell r="D233">
            <v>1</v>
          </cell>
          <cell r="E233">
            <v>1</v>
          </cell>
        </row>
        <row r="234">
          <cell r="B234" t="str">
            <v>Atakan Karazor</v>
          </cell>
          <cell r="C234" t="str">
            <v>VfB Stuttgart</v>
          </cell>
          <cell r="D234">
            <v>1</v>
          </cell>
          <cell r="E234">
            <v>0</v>
          </cell>
        </row>
        <row r="235">
          <cell r="B235" t="str">
            <v>Edmond Tapsoba</v>
          </cell>
          <cell r="C235" t="str">
            <v>Bayer 04 Leverkusen</v>
          </cell>
          <cell r="D235">
            <v>1</v>
          </cell>
          <cell r="E235">
            <v>0</v>
          </cell>
        </row>
        <row r="236">
          <cell r="B236" t="str">
            <v>Konrad Laimer</v>
          </cell>
          <cell r="C236" t="str">
            <v>Bayern München</v>
          </cell>
          <cell r="D236">
            <v>1</v>
          </cell>
          <cell r="E236">
            <v>0</v>
          </cell>
        </row>
        <row r="237">
          <cell r="B237" t="str">
            <v>Luca Netz</v>
          </cell>
          <cell r="C237" t="str">
            <v>Borussia Mönchengladbach</v>
          </cell>
          <cell r="D237">
            <v>1</v>
          </cell>
          <cell r="E237">
            <v>0</v>
          </cell>
        </row>
        <row r="238">
          <cell r="B238" t="str">
            <v>Moritz-Broni Kwarteng</v>
          </cell>
          <cell r="C238" t="str">
            <v>VfL Bochum</v>
          </cell>
          <cell r="D238">
            <v>1</v>
          </cell>
          <cell r="E238">
            <v>0</v>
          </cell>
        </row>
        <row r="239">
          <cell r="B239" t="str">
            <v>Pep Biel</v>
          </cell>
          <cell r="C239" t="str">
            <v>FC Augsburg</v>
          </cell>
          <cell r="D239">
            <v>1</v>
          </cell>
          <cell r="E239">
            <v>0</v>
          </cell>
        </row>
        <row r="240">
          <cell r="B240" t="str">
            <v>Sebastian Polter</v>
          </cell>
          <cell r="C240" t="str">
            <v>SV Darmstadt</v>
          </cell>
          <cell r="D240">
            <v>1</v>
          </cell>
          <cell r="E240">
            <v>0</v>
          </cell>
        </row>
        <row r="241">
          <cell r="B241" t="str">
            <v>Felix Passlack</v>
          </cell>
          <cell r="C241" t="str">
            <v>VfL Bochum</v>
          </cell>
          <cell r="D241">
            <v>0.9</v>
          </cell>
          <cell r="E241">
            <v>2</v>
          </cell>
        </row>
        <row r="242">
          <cell r="B242" t="str">
            <v>Fredrik Jensen</v>
          </cell>
          <cell r="C242" t="str">
            <v>FC Augsburg</v>
          </cell>
          <cell r="D242">
            <v>0.9</v>
          </cell>
          <cell r="E242">
            <v>2</v>
          </cell>
        </row>
        <row r="243">
          <cell r="B243" t="str">
            <v>Ian Maatsen</v>
          </cell>
          <cell r="C243" t="str">
            <v>Borussia Dortmund</v>
          </cell>
          <cell r="D243">
            <v>0.9</v>
          </cell>
          <cell r="E243">
            <v>2</v>
          </cell>
        </row>
        <row r="244">
          <cell r="B244" t="str">
            <v>Jadon Sancho</v>
          </cell>
          <cell r="C244" t="str">
            <v>Borussia Dortmund</v>
          </cell>
          <cell r="D244">
            <v>0.9</v>
          </cell>
          <cell r="E244">
            <v>2</v>
          </cell>
        </row>
        <row r="245">
          <cell r="B245" t="str">
            <v>Julian Justvan</v>
          </cell>
          <cell r="C245" t="str">
            <v>SV Darmstadt</v>
          </cell>
          <cell r="D245">
            <v>0.9</v>
          </cell>
          <cell r="E245">
            <v>2</v>
          </cell>
        </row>
        <row r="246">
          <cell r="B246" t="str">
            <v>Maximilian Mittelstaedt</v>
          </cell>
          <cell r="C246" t="str">
            <v>VfB Stuttgart</v>
          </cell>
          <cell r="D246">
            <v>0.9</v>
          </cell>
          <cell r="E246">
            <v>2</v>
          </cell>
        </row>
        <row r="247">
          <cell r="B247" t="str">
            <v>Fabian Nürnberger</v>
          </cell>
          <cell r="C247" t="str">
            <v>SV Darmstadt</v>
          </cell>
          <cell r="D247">
            <v>0.9</v>
          </cell>
          <cell r="E247">
            <v>1</v>
          </cell>
        </row>
        <row r="248">
          <cell r="B248" t="str">
            <v>Janik Haberer</v>
          </cell>
          <cell r="C248" t="str">
            <v>1. FC Union Berlin</v>
          </cell>
          <cell r="D248">
            <v>0.9</v>
          </cell>
          <cell r="E248">
            <v>1</v>
          </cell>
        </row>
        <row r="249">
          <cell r="B249" t="str">
            <v>Felix Agu</v>
          </cell>
          <cell r="C249" t="str">
            <v>SV Werder Bremen</v>
          </cell>
          <cell r="D249">
            <v>0.9</v>
          </cell>
          <cell r="E249">
            <v>0</v>
          </cell>
        </row>
        <row r="250">
          <cell r="B250" t="str">
            <v>Giovanni Reyna</v>
          </cell>
          <cell r="C250" t="str">
            <v>Borussia Dortmund</v>
          </cell>
          <cell r="D250">
            <v>0.9</v>
          </cell>
          <cell r="E250">
            <v>0</v>
          </cell>
        </row>
        <row r="251">
          <cell r="B251" t="str">
            <v>Hiroki Ito</v>
          </cell>
          <cell r="C251" t="str">
            <v>VfB Stuttgart</v>
          </cell>
          <cell r="D251">
            <v>0.9</v>
          </cell>
          <cell r="E251">
            <v>0</v>
          </cell>
        </row>
        <row r="252">
          <cell r="B252" t="str">
            <v>Rasmus Carstensen</v>
          </cell>
          <cell r="C252" t="str">
            <v>FC Köln</v>
          </cell>
          <cell r="D252">
            <v>0.9</v>
          </cell>
          <cell r="E252">
            <v>0</v>
          </cell>
        </row>
        <row r="253">
          <cell r="B253" t="str">
            <v>Sebastien Haller</v>
          </cell>
          <cell r="C253" t="str">
            <v>Borussia Dortmund</v>
          </cell>
          <cell r="D253">
            <v>0.9</v>
          </cell>
          <cell r="E253">
            <v>0</v>
          </cell>
        </row>
        <row r="254">
          <cell r="B254" t="str">
            <v>Maxence Lacroix</v>
          </cell>
          <cell r="C254" t="str">
            <v>VfL Wolfsburg</v>
          </cell>
          <cell r="D254">
            <v>0.8</v>
          </cell>
          <cell r="E254">
            <v>4</v>
          </cell>
        </row>
        <row r="255">
          <cell r="B255" t="str">
            <v>Josip Stanisic</v>
          </cell>
          <cell r="C255" t="str">
            <v>Bayer 04 Leverkusen</v>
          </cell>
          <cell r="D255">
            <v>0.8</v>
          </cell>
          <cell r="E255">
            <v>3</v>
          </cell>
        </row>
        <row r="256">
          <cell r="B256" t="str">
            <v>David Raum</v>
          </cell>
          <cell r="C256" t="str">
            <v>RB Leipzig</v>
          </cell>
          <cell r="D256">
            <v>0.8</v>
          </cell>
          <cell r="E256">
            <v>2</v>
          </cell>
        </row>
        <row r="257">
          <cell r="B257" t="str">
            <v>Kristijan Jakic</v>
          </cell>
          <cell r="C257" t="str">
            <v>FC Augsburg</v>
          </cell>
          <cell r="D257">
            <v>0.8</v>
          </cell>
          <cell r="E257">
            <v>2</v>
          </cell>
        </row>
        <row r="258">
          <cell r="B258" t="str">
            <v>Castello Lukeba</v>
          </cell>
          <cell r="C258" t="str">
            <v>RB Leipzig</v>
          </cell>
          <cell r="D258">
            <v>0.8</v>
          </cell>
          <cell r="E258">
            <v>1</v>
          </cell>
        </row>
        <row r="259">
          <cell r="B259" t="str">
            <v>Lennard Maloney</v>
          </cell>
          <cell r="C259" t="str">
            <v>1. FC Heidenheim 1846</v>
          </cell>
          <cell r="D259">
            <v>0.8</v>
          </cell>
          <cell r="E259">
            <v>1</v>
          </cell>
        </row>
        <row r="260">
          <cell r="B260" t="str">
            <v>Leonardo Bonucci</v>
          </cell>
          <cell r="C260" t="str">
            <v>1. FC Union Berlin</v>
          </cell>
          <cell r="D260">
            <v>0.8</v>
          </cell>
          <cell r="E260">
            <v>1</v>
          </cell>
        </row>
        <row r="261">
          <cell r="B261" t="str">
            <v>Mads Valentin Pedersen</v>
          </cell>
          <cell r="C261" t="str">
            <v>FC Augsburg</v>
          </cell>
          <cell r="D261">
            <v>0.8</v>
          </cell>
          <cell r="E261">
            <v>1</v>
          </cell>
        </row>
        <row r="262">
          <cell r="B262" t="str">
            <v>Milos Pantovic</v>
          </cell>
          <cell r="C262" t="str">
            <v>1. FC Union Berlin</v>
          </cell>
          <cell r="D262">
            <v>0.8</v>
          </cell>
          <cell r="E262">
            <v>1</v>
          </cell>
        </row>
        <row r="263">
          <cell r="B263" t="str">
            <v>Min-Jae Kim</v>
          </cell>
          <cell r="C263" t="str">
            <v>Bayern München</v>
          </cell>
          <cell r="D263">
            <v>0.8</v>
          </cell>
          <cell r="E263">
            <v>1</v>
          </cell>
        </row>
        <row r="264">
          <cell r="B264" t="str">
            <v>Tom Krauss</v>
          </cell>
          <cell r="C264" t="str">
            <v>1. FSV Mainz 05</v>
          </cell>
          <cell r="D264">
            <v>0.8</v>
          </cell>
          <cell r="E264">
            <v>1</v>
          </cell>
        </row>
        <row r="265">
          <cell r="B265" t="str">
            <v>Diogo Leite</v>
          </cell>
          <cell r="C265" t="str">
            <v>1. FC Union Berlin</v>
          </cell>
          <cell r="D265">
            <v>0.8</v>
          </cell>
          <cell r="E265">
            <v>0</v>
          </cell>
        </row>
        <row r="266">
          <cell r="B266" t="str">
            <v>Eljif Elmas</v>
          </cell>
          <cell r="C266" t="str">
            <v>RB Leipzig</v>
          </cell>
          <cell r="D266">
            <v>0.8</v>
          </cell>
          <cell r="E266">
            <v>0</v>
          </cell>
        </row>
        <row r="267">
          <cell r="B267" t="str">
            <v>Marius Wolf</v>
          </cell>
          <cell r="C267" t="str">
            <v>Borussia Dortmund</v>
          </cell>
          <cell r="D267">
            <v>0.8</v>
          </cell>
          <cell r="E267">
            <v>0</v>
          </cell>
        </row>
        <row r="268">
          <cell r="B268" t="str">
            <v>Sebastiaan Bornauw</v>
          </cell>
          <cell r="C268" t="str">
            <v>VfL Wolfsburg</v>
          </cell>
          <cell r="D268">
            <v>0.8</v>
          </cell>
          <cell r="E268">
            <v>0</v>
          </cell>
        </row>
        <row r="269">
          <cell r="B269" t="str">
            <v>Sheraldo Becker</v>
          </cell>
          <cell r="C269" t="str">
            <v>1. FC Union Berlin</v>
          </cell>
          <cell r="D269">
            <v>0.8</v>
          </cell>
          <cell r="E269">
            <v>0</v>
          </cell>
        </row>
        <row r="270">
          <cell r="B270" t="str">
            <v>Andreas Hanche-Olsen</v>
          </cell>
          <cell r="C270" t="str">
            <v>1. FSV Mainz 05</v>
          </cell>
          <cell r="D270">
            <v>0.7</v>
          </cell>
          <cell r="E270">
            <v>1</v>
          </cell>
        </row>
        <row r="271">
          <cell r="B271" t="str">
            <v>Anthony Jung</v>
          </cell>
          <cell r="C271" t="str">
            <v>SV Werder Bremen</v>
          </cell>
          <cell r="D271">
            <v>0.7</v>
          </cell>
          <cell r="E271">
            <v>1</v>
          </cell>
        </row>
        <row r="272">
          <cell r="B272" t="str">
            <v>Lukas Klostermann</v>
          </cell>
          <cell r="C272" t="str">
            <v>RB Leipzig</v>
          </cell>
          <cell r="D272">
            <v>0.7</v>
          </cell>
          <cell r="E272">
            <v>1</v>
          </cell>
        </row>
        <row r="273">
          <cell r="B273" t="str">
            <v>Matthias Bader</v>
          </cell>
          <cell r="C273" t="str">
            <v>SV Darmstadt</v>
          </cell>
          <cell r="D273">
            <v>0.7</v>
          </cell>
          <cell r="E273">
            <v>1</v>
          </cell>
        </row>
        <row r="274">
          <cell r="B274" t="str">
            <v>Nicolas Höflerr</v>
          </cell>
          <cell r="C274" t="str">
            <v>SC Freiburg</v>
          </cell>
          <cell r="D274">
            <v>0.7</v>
          </cell>
          <cell r="E274">
            <v>1</v>
          </cell>
        </row>
        <row r="275">
          <cell r="B275" t="str">
            <v>Yannik Keitel</v>
          </cell>
          <cell r="C275" t="str">
            <v>SC Freiburg</v>
          </cell>
          <cell r="D275">
            <v>0.7</v>
          </cell>
          <cell r="E275">
            <v>1</v>
          </cell>
        </row>
        <row r="276">
          <cell r="B276" t="str">
            <v>Aissa Laidouni</v>
          </cell>
          <cell r="C276" t="str">
            <v>1. FC Union Berlin</v>
          </cell>
          <cell r="D276">
            <v>0.7</v>
          </cell>
          <cell r="E276">
            <v>0</v>
          </cell>
        </row>
        <row r="277">
          <cell r="B277" t="str">
            <v>Eric Dier</v>
          </cell>
          <cell r="C277" t="str">
            <v>Bayern München</v>
          </cell>
          <cell r="D277">
            <v>0.7</v>
          </cell>
          <cell r="E277">
            <v>0</v>
          </cell>
        </row>
        <row r="278">
          <cell r="B278" t="str">
            <v>Fraser Hornby</v>
          </cell>
          <cell r="C278" t="str">
            <v>SV Darmstadt</v>
          </cell>
          <cell r="D278">
            <v>0.7</v>
          </cell>
          <cell r="E278">
            <v>0</v>
          </cell>
        </row>
        <row r="279">
          <cell r="B279" t="str">
            <v>Kevin Vogt</v>
          </cell>
          <cell r="C279" t="str">
            <v>1. FC Union Berlin</v>
          </cell>
          <cell r="D279">
            <v>0.7</v>
          </cell>
          <cell r="E279">
            <v>0</v>
          </cell>
        </row>
        <row r="280">
          <cell r="B280" t="str">
            <v>Mergim Berisha</v>
          </cell>
          <cell r="C280" t="str">
            <v>TSG Hoffenheim</v>
          </cell>
          <cell r="D280">
            <v>0.7</v>
          </cell>
          <cell r="E280">
            <v>0</v>
          </cell>
        </row>
        <row r="281">
          <cell r="B281" t="str">
            <v>Niklas Dorsch</v>
          </cell>
          <cell r="C281" t="str">
            <v>FC Augsburg</v>
          </cell>
          <cell r="D281">
            <v>0.7</v>
          </cell>
          <cell r="E281">
            <v>0</v>
          </cell>
        </row>
        <row r="282">
          <cell r="B282" t="str">
            <v>Joseph Scally</v>
          </cell>
          <cell r="C282" t="str">
            <v>Borussia Mönchengladbach</v>
          </cell>
          <cell r="D282">
            <v>0.6</v>
          </cell>
          <cell r="E282">
            <v>1</v>
          </cell>
        </row>
        <row r="283">
          <cell r="B283" t="str">
            <v>Lukas Kübler</v>
          </cell>
          <cell r="C283" t="str">
            <v>SC Freiburg</v>
          </cell>
          <cell r="D283">
            <v>0.6</v>
          </cell>
          <cell r="E283">
            <v>1</v>
          </cell>
        </row>
        <row r="284">
          <cell r="B284" t="str">
            <v>Mahmoud Dahoud</v>
          </cell>
          <cell r="C284" t="str">
            <v>VfB Stuttgart</v>
          </cell>
          <cell r="D284">
            <v>0.6</v>
          </cell>
          <cell r="E284">
            <v>1</v>
          </cell>
        </row>
        <row r="285">
          <cell r="B285" t="str">
            <v>Matej Maglica</v>
          </cell>
          <cell r="C285" t="str">
            <v>SV Darmstadt</v>
          </cell>
          <cell r="D285">
            <v>0.6</v>
          </cell>
          <cell r="E285">
            <v>1</v>
          </cell>
        </row>
        <row r="286">
          <cell r="B286" t="str">
            <v>Odilon Kossounou</v>
          </cell>
          <cell r="C286" t="str">
            <v>Bayer 04 Leverkusen</v>
          </cell>
          <cell r="D286">
            <v>0.6</v>
          </cell>
          <cell r="E286">
            <v>1</v>
          </cell>
        </row>
        <row r="287">
          <cell r="B287" t="str">
            <v>Amin Sarr</v>
          </cell>
          <cell r="C287" t="str">
            <v>VfL Wolfsburg</v>
          </cell>
          <cell r="D287">
            <v>0.6</v>
          </cell>
          <cell r="E287">
            <v>0</v>
          </cell>
        </row>
        <row r="288">
          <cell r="B288" t="str">
            <v>Amos Pieper</v>
          </cell>
          <cell r="C288" t="str">
            <v>SV Werder Bremen</v>
          </cell>
          <cell r="D288">
            <v>0.6</v>
          </cell>
          <cell r="E288">
            <v>0</v>
          </cell>
        </row>
        <row r="289">
          <cell r="B289" t="str">
            <v>Christopher Trimmel</v>
          </cell>
          <cell r="C289" t="str">
            <v>1. FC Union Berlin</v>
          </cell>
          <cell r="D289">
            <v>0.6</v>
          </cell>
          <cell r="E289">
            <v>0</v>
          </cell>
        </row>
        <row r="290">
          <cell r="B290" t="str">
            <v>Fabian Holland</v>
          </cell>
          <cell r="C290" t="str">
            <v>SV Darmstadt</v>
          </cell>
          <cell r="D290">
            <v>0.6</v>
          </cell>
          <cell r="E290">
            <v>0</v>
          </cell>
        </row>
        <row r="291">
          <cell r="B291" t="str">
            <v>Gerrit Holtmann</v>
          </cell>
          <cell r="C291" t="str">
            <v>SV Darmstadt</v>
          </cell>
          <cell r="D291">
            <v>0.6</v>
          </cell>
          <cell r="E291">
            <v>0</v>
          </cell>
        </row>
        <row r="292">
          <cell r="B292" t="str">
            <v>Kilian Sildillia</v>
          </cell>
          <cell r="C292" t="str">
            <v>SC Freiburg</v>
          </cell>
          <cell r="D292">
            <v>0.6</v>
          </cell>
          <cell r="E292">
            <v>0</v>
          </cell>
        </row>
        <row r="293">
          <cell r="B293" t="str">
            <v>Marvin Friedrich</v>
          </cell>
          <cell r="C293" t="str">
            <v>Borussia Mönchengladbach</v>
          </cell>
          <cell r="D293">
            <v>0.6</v>
          </cell>
          <cell r="E293">
            <v>0</v>
          </cell>
        </row>
        <row r="294">
          <cell r="B294" t="str">
            <v>Stefan Schimmer</v>
          </cell>
          <cell r="C294" t="str">
            <v>1. FC Heidenheim 1846</v>
          </cell>
          <cell r="D294">
            <v>0.6</v>
          </cell>
          <cell r="E294">
            <v>0</v>
          </cell>
        </row>
        <row r="295">
          <cell r="B295" t="str">
            <v>Aurelio Buta</v>
          </cell>
          <cell r="C295" t="str">
            <v>Eintracht Frankfurt</v>
          </cell>
          <cell r="D295">
            <v>0.5</v>
          </cell>
          <cell r="E295">
            <v>1</v>
          </cell>
        </row>
        <row r="296">
          <cell r="B296" t="str">
            <v>Christian Günter</v>
          </cell>
          <cell r="C296" t="str">
            <v>SC Freiburg</v>
          </cell>
          <cell r="D296">
            <v>0.5</v>
          </cell>
          <cell r="E296">
            <v>1</v>
          </cell>
        </row>
        <row r="297">
          <cell r="B297" t="str">
            <v>Maximilian Philipp</v>
          </cell>
          <cell r="C297" t="str">
            <v>SC Freiburg</v>
          </cell>
          <cell r="D297">
            <v>0.5</v>
          </cell>
          <cell r="E297">
            <v>1</v>
          </cell>
        </row>
        <row r="298">
          <cell r="B298" t="str">
            <v>Noah Weisshaupt</v>
          </cell>
          <cell r="C298" t="str">
            <v>SC Freiburg</v>
          </cell>
          <cell r="D298">
            <v>0.5</v>
          </cell>
          <cell r="E298">
            <v>1</v>
          </cell>
        </row>
        <row r="299">
          <cell r="B299" t="str">
            <v>Bryan Zaragoza</v>
          </cell>
          <cell r="C299" t="str">
            <v>Bayern München</v>
          </cell>
          <cell r="D299">
            <v>0.5</v>
          </cell>
          <cell r="E299">
            <v>0</v>
          </cell>
        </row>
        <row r="300">
          <cell r="B300" t="str">
            <v>Edimilson Fernandes</v>
          </cell>
          <cell r="C300" t="str">
            <v>1. FSV Mainz 05</v>
          </cell>
          <cell r="D300">
            <v>0.5</v>
          </cell>
          <cell r="E300">
            <v>0</v>
          </cell>
        </row>
        <row r="301">
          <cell r="B301" t="str">
            <v>Jakub Kaminski</v>
          </cell>
          <cell r="C301" t="str">
            <v>VfL Wolfsburg</v>
          </cell>
          <cell r="D301">
            <v>0.5</v>
          </cell>
          <cell r="E301">
            <v>0</v>
          </cell>
        </row>
        <row r="302">
          <cell r="B302" t="str">
            <v>Jonas Föhrenbach</v>
          </cell>
          <cell r="C302" t="str">
            <v>1. FC Heidenheim 1846</v>
          </cell>
          <cell r="D302">
            <v>0.5</v>
          </cell>
          <cell r="E302">
            <v>0</v>
          </cell>
        </row>
        <row r="303">
          <cell r="B303" t="str">
            <v>Klaus Gjasula</v>
          </cell>
          <cell r="C303" t="str">
            <v>SV Darmstadt</v>
          </cell>
          <cell r="D303">
            <v>0.5</v>
          </cell>
          <cell r="E303">
            <v>0</v>
          </cell>
        </row>
        <row r="304">
          <cell r="B304" t="str">
            <v>Nelson Weiper</v>
          </cell>
          <cell r="C304" t="str">
            <v>1. FSV Mainz 05</v>
          </cell>
          <cell r="D304">
            <v>0.5</v>
          </cell>
          <cell r="E304">
            <v>0</v>
          </cell>
        </row>
        <row r="305">
          <cell r="B305" t="str">
            <v>Patric Pfeiffer</v>
          </cell>
          <cell r="C305" t="str">
            <v>FC Augsburg</v>
          </cell>
          <cell r="D305">
            <v>0.5</v>
          </cell>
          <cell r="E305">
            <v>0</v>
          </cell>
        </row>
        <row r="306">
          <cell r="B306" t="str">
            <v>Philipp Försterr</v>
          </cell>
          <cell r="C306" t="str">
            <v>VfL Bochum</v>
          </cell>
          <cell r="D306">
            <v>0.5</v>
          </cell>
          <cell r="E306">
            <v>0</v>
          </cell>
        </row>
        <row r="307">
          <cell r="B307" t="str">
            <v>Thomas Meunier</v>
          </cell>
          <cell r="C307" t="str">
            <v>Borussia Dortmund</v>
          </cell>
          <cell r="D307">
            <v>0.5</v>
          </cell>
          <cell r="E307">
            <v>0</v>
          </cell>
        </row>
        <row r="308">
          <cell r="B308" t="str">
            <v>Umut Tohumcu</v>
          </cell>
          <cell r="C308" t="str">
            <v>TSG Hoffenheim</v>
          </cell>
          <cell r="D308">
            <v>0.5</v>
          </cell>
          <cell r="E308">
            <v>0</v>
          </cell>
        </row>
        <row r="309">
          <cell r="B309" t="str">
            <v>Willi Orban</v>
          </cell>
          <cell r="C309" t="str">
            <v>RB Leipzig</v>
          </cell>
          <cell r="D309">
            <v>0.5</v>
          </cell>
          <cell r="E309">
            <v>0</v>
          </cell>
        </row>
        <row r="310">
          <cell r="B310" t="str">
            <v>Leonidas Stergiou</v>
          </cell>
          <cell r="C310" t="str">
            <v>VfB Stuttgart</v>
          </cell>
          <cell r="D310">
            <v>0.4</v>
          </cell>
          <cell r="E310">
            <v>1</v>
          </cell>
        </row>
        <row r="311">
          <cell r="B311" t="str">
            <v>Niklas Süle</v>
          </cell>
          <cell r="C311" t="str">
            <v>Borussia Dortmund</v>
          </cell>
          <cell r="D311">
            <v>0.4</v>
          </cell>
          <cell r="E311">
            <v>1</v>
          </cell>
        </row>
        <row r="312">
          <cell r="B312" t="str">
            <v>Braydon Manu</v>
          </cell>
          <cell r="C312" t="str">
            <v>SV Darmstadt</v>
          </cell>
          <cell r="D312">
            <v>0.4</v>
          </cell>
          <cell r="E312">
            <v>0</v>
          </cell>
        </row>
        <row r="313">
          <cell r="B313" t="str">
            <v>Christoph Zimmermann</v>
          </cell>
          <cell r="C313" t="str">
            <v>SV Darmstadt</v>
          </cell>
          <cell r="D313">
            <v>0.4</v>
          </cell>
          <cell r="E313">
            <v>0</v>
          </cell>
        </row>
        <row r="314">
          <cell r="B314" t="str">
            <v>Denis Thomalla</v>
          </cell>
          <cell r="C314" t="str">
            <v>1. FC Heidenheim 1846</v>
          </cell>
          <cell r="D314">
            <v>0.4</v>
          </cell>
          <cell r="E314">
            <v>0</v>
          </cell>
        </row>
        <row r="315">
          <cell r="B315" t="str">
            <v>Emir Karic</v>
          </cell>
          <cell r="C315" t="str">
            <v>SV Darmstadt</v>
          </cell>
          <cell r="D315">
            <v>0.4</v>
          </cell>
          <cell r="E315">
            <v>0</v>
          </cell>
        </row>
        <row r="316">
          <cell r="B316" t="str">
            <v>Kilian Fischer</v>
          </cell>
          <cell r="C316" t="str">
            <v>VfL Wolfsburg</v>
          </cell>
          <cell r="D316">
            <v>0.4</v>
          </cell>
          <cell r="E316">
            <v>0</v>
          </cell>
        </row>
        <row r="317">
          <cell r="B317" t="str">
            <v>Leart Paqarada</v>
          </cell>
          <cell r="C317" t="str">
            <v>FC Köln</v>
          </cell>
          <cell r="D317">
            <v>0.4</v>
          </cell>
          <cell r="E317">
            <v>0</v>
          </cell>
        </row>
        <row r="318">
          <cell r="B318" t="str">
            <v>Norman Theuerkauf</v>
          </cell>
          <cell r="C318" t="str">
            <v>1. FC Heidenheim 1846</v>
          </cell>
          <cell r="D318">
            <v>0.4</v>
          </cell>
          <cell r="E318">
            <v>0</v>
          </cell>
        </row>
        <row r="319">
          <cell r="B319" t="str">
            <v>Rani Khedira</v>
          </cell>
          <cell r="C319" t="str">
            <v>1. FC Union Berlin</v>
          </cell>
          <cell r="D319">
            <v>0.4</v>
          </cell>
          <cell r="E319">
            <v>0</v>
          </cell>
        </row>
        <row r="320">
          <cell r="B320" t="str">
            <v>Senne Lynen</v>
          </cell>
          <cell r="C320" t="str">
            <v>SV Werder Bremen</v>
          </cell>
          <cell r="D320">
            <v>0.4</v>
          </cell>
          <cell r="E320">
            <v>0</v>
          </cell>
        </row>
        <row r="321">
          <cell r="B321" t="str">
            <v>Tom Bischof</v>
          </cell>
          <cell r="C321" t="str">
            <v>TSG Hoffenheim</v>
          </cell>
          <cell r="D321">
            <v>0.4</v>
          </cell>
          <cell r="E321">
            <v>0</v>
          </cell>
        </row>
        <row r="322">
          <cell r="B322" t="str">
            <v>Rogério</v>
          </cell>
          <cell r="C322" t="str">
            <v>VfL Wolfsburg</v>
          </cell>
          <cell r="D322">
            <v>0.3</v>
          </cell>
          <cell r="E322">
            <v>1</v>
          </cell>
        </row>
        <row r="323">
          <cell r="B323" t="str">
            <v>Skelly Alvero</v>
          </cell>
          <cell r="C323" t="str">
            <v>SV Werder Bremen</v>
          </cell>
          <cell r="D323">
            <v>0.3</v>
          </cell>
          <cell r="E323">
            <v>1</v>
          </cell>
        </row>
        <row r="324">
          <cell r="B324" t="str">
            <v>Bartol Franjic</v>
          </cell>
          <cell r="C324" t="str">
            <v>SV Darmstadt</v>
          </cell>
          <cell r="D324">
            <v>0.3</v>
          </cell>
          <cell r="E324">
            <v>0</v>
          </cell>
        </row>
        <row r="325">
          <cell r="B325" t="str">
            <v>Christian Gross</v>
          </cell>
          <cell r="C325" t="str">
            <v>SV Werder Bremen</v>
          </cell>
          <cell r="D325">
            <v>0.3</v>
          </cell>
          <cell r="E325">
            <v>0</v>
          </cell>
        </row>
        <row r="326">
          <cell r="B326" t="str">
            <v>Clemens Riedel</v>
          </cell>
          <cell r="C326" t="str">
            <v>SV Darmstadt</v>
          </cell>
          <cell r="D326">
            <v>0.3</v>
          </cell>
          <cell r="E326">
            <v>0</v>
          </cell>
        </row>
        <row r="327">
          <cell r="B327" t="str">
            <v>Danny da Costa</v>
          </cell>
          <cell r="C327" t="str">
            <v>1. FSV Mainz 05</v>
          </cell>
          <cell r="D327">
            <v>0.3</v>
          </cell>
          <cell r="E327">
            <v>0</v>
          </cell>
        </row>
        <row r="328">
          <cell r="B328" t="str">
            <v>Denis Huseinbasic</v>
          </cell>
          <cell r="C328" t="str">
            <v>FC Köln</v>
          </cell>
          <cell r="D328">
            <v>0.3</v>
          </cell>
          <cell r="E328">
            <v>0</v>
          </cell>
        </row>
        <row r="329">
          <cell r="B329" t="str">
            <v>Fabio Torsiello</v>
          </cell>
          <cell r="C329" t="str">
            <v>SV Darmstadt</v>
          </cell>
          <cell r="D329">
            <v>0.3</v>
          </cell>
          <cell r="E329">
            <v>0</v>
          </cell>
        </row>
        <row r="330">
          <cell r="B330" t="str">
            <v>Finn Becker</v>
          </cell>
          <cell r="C330" t="str">
            <v>TSG Hoffenheim</v>
          </cell>
          <cell r="D330">
            <v>0.3</v>
          </cell>
          <cell r="E330">
            <v>0</v>
          </cell>
        </row>
        <row r="331">
          <cell r="B331" t="str">
            <v>Florian Dietz</v>
          </cell>
          <cell r="C331" t="str">
            <v>FC Köln</v>
          </cell>
          <cell r="D331">
            <v>0.3</v>
          </cell>
          <cell r="E331">
            <v>0</v>
          </cell>
        </row>
        <row r="332">
          <cell r="B332" t="str">
            <v>Florian Pick</v>
          </cell>
          <cell r="C332" t="str">
            <v>1. FC Heidenheim 1846</v>
          </cell>
          <cell r="D332">
            <v>0.3</v>
          </cell>
          <cell r="E332">
            <v>0</v>
          </cell>
        </row>
        <row r="333">
          <cell r="B333" t="str">
            <v>Frans Krätzig</v>
          </cell>
          <cell r="C333" t="str">
            <v>Bayern München</v>
          </cell>
          <cell r="D333">
            <v>0.3</v>
          </cell>
          <cell r="E333">
            <v>0</v>
          </cell>
        </row>
        <row r="334">
          <cell r="B334" t="str">
            <v>Grant-Leon Ranos</v>
          </cell>
          <cell r="C334" t="str">
            <v>Borussia Mönchengladbach</v>
          </cell>
          <cell r="D334">
            <v>0.3</v>
          </cell>
          <cell r="E334">
            <v>0</v>
          </cell>
        </row>
        <row r="335">
          <cell r="B335" t="str">
            <v>Jérôme Roussillon</v>
          </cell>
          <cell r="C335" t="str">
            <v>1. FC Union Berlin</v>
          </cell>
          <cell r="D335">
            <v>0.3</v>
          </cell>
          <cell r="E335">
            <v>0</v>
          </cell>
        </row>
        <row r="336">
          <cell r="B336" t="str">
            <v>Kevin Akpoguma</v>
          </cell>
          <cell r="C336" t="str">
            <v>TSG Hoffenheim</v>
          </cell>
          <cell r="D336">
            <v>0.3</v>
          </cell>
          <cell r="E336">
            <v>0</v>
          </cell>
        </row>
        <row r="337">
          <cell r="B337" t="str">
            <v>Merveille Papela</v>
          </cell>
          <cell r="C337" t="str">
            <v>1. FSV Mainz 05</v>
          </cell>
          <cell r="D337">
            <v>0.3</v>
          </cell>
          <cell r="E337">
            <v>0</v>
          </cell>
        </row>
        <row r="338">
          <cell r="B338" t="str">
            <v>Moritz Jenz</v>
          </cell>
          <cell r="C338" t="str">
            <v>VfL Wolfsburg</v>
          </cell>
          <cell r="D338">
            <v>0.3</v>
          </cell>
          <cell r="E338">
            <v>0</v>
          </cell>
        </row>
        <row r="339">
          <cell r="B339" t="str">
            <v>Omar Traoré</v>
          </cell>
          <cell r="C339" t="str">
            <v>1. FC Heidenheim 1846</v>
          </cell>
          <cell r="D339">
            <v>0.3</v>
          </cell>
          <cell r="E339">
            <v>0</v>
          </cell>
        </row>
        <row r="340">
          <cell r="B340" t="str">
            <v>Pascal Stenzel</v>
          </cell>
          <cell r="C340" t="str">
            <v>VfB Stuttgart</v>
          </cell>
          <cell r="D340">
            <v>0.3</v>
          </cell>
          <cell r="E340">
            <v>0</v>
          </cell>
        </row>
        <row r="341">
          <cell r="B341" t="str">
            <v>Samuel Bamba</v>
          </cell>
          <cell r="C341" t="str">
            <v>Borussia Dortmund</v>
          </cell>
          <cell r="D341">
            <v>0.3</v>
          </cell>
          <cell r="E341">
            <v>0</v>
          </cell>
        </row>
        <row r="342">
          <cell r="B342" t="str">
            <v>Niklas Stark</v>
          </cell>
          <cell r="C342" t="str">
            <v>SV Werder Bremen</v>
          </cell>
          <cell r="D342">
            <v>0.2</v>
          </cell>
          <cell r="E342">
            <v>2</v>
          </cell>
        </row>
        <row r="343">
          <cell r="B343" t="str">
            <v>Chris Bedia</v>
          </cell>
          <cell r="C343" t="str">
            <v>1. FC Union Berlin</v>
          </cell>
          <cell r="D343">
            <v>0.2</v>
          </cell>
          <cell r="E343">
            <v>1</v>
          </cell>
        </row>
        <row r="344">
          <cell r="B344" t="str">
            <v>Kevin Kampl</v>
          </cell>
          <cell r="C344" t="str">
            <v>RB Leipzig</v>
          </cell>
          <cell r="D344">
            <v>0.2</v>
          </cell>
          <cell r="E344">
            <v>1</v>
          </cell>
        </row>
        <row r="345">
          <cell r="B345" t="str">
            <v>Marco Friedl</v>
          </cell>
          <cell r="C345" t="str">
            <v>SV Werder Bremen</v>
          </cell>
          <cell r="D345">
            <v>0.2</v>
          </cell>
          <cell r="E345">
            <v>1</v>
          </cell>
        </row>
        <row r="346">
          <cell r="B346" t="str">
            <v>Mert Kömür</v>
          </cell>
          <cell r="C346" t="str">
            <v>FC Augsburg</v>
          </cell>
          <cell r="D346">
            <v>0.2</v>
          </cell>
          <cell r="E346">
            <v>1</v>
          </cell>
        </row>
        <row r="347">
          <cell r="B347" t="str">
            <v>Philipp Max</v>
          </cell>
          <cell r="C347" t="str">
            <v>Eintracht Frankfurt</v>
          </cell>
          <cell r="D347">
            <v>0.2</v>
          </cell>
          <cell r="E347">
            <v>1</v>
          </cell>
        </row>
        <row r="348">
          <cell r="B348" t="str">
            <v>Bambase Conte</v>
          </cell>
          <cell r="C348" t="str">
            <v>TSG Hoffenheim</v>
          </cell>
          <cell r="D348">
            <v>0.2</v>
          </cell>
          <cell r="E348">
            <v>0</v>
          </cell>
        </row>
        <row r="349">
          <cell r="B349" t="str">
            <v>Benno Schmitz</v>
          </cell>
          <cell r="C349" t="str">
            <v>FC Köln</v>
          </cell>
          <cell r="D349">
            <v>0.2</v>
          </cell>
          <cell r="E349">
            <v>0</v>
          </cell>
        </row>
        <row r="350">
          <cell r="B350" t="str">
            <v>Bouna Sarr</v>
          </cell>
          <cell r="C350" t="str">
            <v>Bayern München</v>
          </cell>
          <cell r="D350">
            <v>0.2</v>
          </cell>
          <cell r="E350">
            <v>0</v>
          </cell>
        </row>
        <row r="351">
          <cell r="B351" t="str">
            <v>David Jurasek</v>
          </cell>
          <cell r="C351" t="str">
            <v>TSG Hoffenheim</v>
          </cell>
          <cell r="D351">
            <v>0.2</v>
          </cell>
          <cell r="E351">
            <v>0</v>
          </cell>
        </row>
        <row r="352">
          <cell r="B352" t="str">
            <v>Fabian Schnellhardt</v>
          </cell>
          <cell r="C352" t="str">
            <v>SV Darmstadt</v>
          </cell>
          <cell r="D352">
            <v>0.2</v>
          </cell>
          <cell r="E352">
            <v>0</v>
          </cell>
        </row>
        <row r="353">
          <cell r="B353" t="str">
            <v>Fabio Carvalho</v>
          </cell>
          <cell r="C353" t="str">
            <v>RB Leipzig</v>
          </cell>
          <cell r="D353">
            <v>0.2</v>
          </cell>
          <cell r="E353">
            <v>0</v>
          </cell>
        </row>
        <row r="354">
          <cell r="B354" t="str">
            <v>Filip Stojilkovic</v>
          </cell>
          <cell r="C354" t="str">
            <v>SV Darmstadt</v>
          </cell>
          <cell r="D354">
            <v>0.2</v>
          </cell>
          <cell r="E354">
            <v>0</v>
          </cell>
        </row>
        <row r="355">
          <cell r="B355" t="str">
            <v>Irvin Cardona</v>
          </cell>
          <cell r="C355" t="str">
            <v>FC Augsburg</v>
          </cell>
          <cell r="D355">
            <v>0.2</v>
          </cell>
          <cell r="E355">
            <v>0</v>
          </cell>
        </row>
        <row r="356">
          <cell r="B356" t="str">
            <v>Jannik Müller</v>
          </cell>
          <cell r="C356" t="str">
            <v>SV Darmstadt</v>
          </cell>
          <cell r="D356">
            <v>0.2</v>
          </cell>
          <cell r="E356">
            <v>0</v>
          </cell>
        </row>
        <row r="357">
          <cell r="B357" t="str">
            <v>Jesper LindstrÃ</v>
          </cell>
          <cell r="C357" t="str">
            <v>Eintracht Frankfurt</v>
          </cell>
          <cell r="D357">
            <v>0.2</v>
          </cell>
          <cell r="E357">
            <v>0</v>
          </cell>
        </row>
        <row r="358">
          <cell r="B358" t="str">
            <v>Jordy Makengo</v>
          </cell>
          <cell r="C358" t="str">
            <v>SC Freiburg</v>
          </cell>
          <cell r="D358">
            <v>0.2</v>
          </cell>
          <cell r="E358">
            <v>0</v>
          </cell>
        </row>
        <row r="359">
          <cell r="B359" t="str">
            <v>Justin Diehl</v>
          </cell>
          <cell r="C359" t="str">
            <v>FC Köln</v>
          </cell>
          <cell r="D359">
            <v>0.2</v>
          </cell>
          <cell r="E359">
            <v>0</v>
          </cell>
        </row>
        <row r="360">
          <cell r="B360" t="str">
            <v>Lilian Egloff</v>
          </cell>
          <cell r="C360" t="str">
            <v>VfB Stuttgart</v>
          </cell>
          <cell r="D360">
            <v>0.2</v>
          </cell>
          <cell r="E360">
            <v>0</v>
          </cell>
        </row>
        <row r="361">
          <cell r="B361" t="str">
            <v>Patrick Herrmann</v>
          </cell>
          <cell r="C361" t="str">
            <v>Borussia Mönchengladbach</v>
          </cell>
          <cell r="D361">
            <v>0.2</v>
          </cell>
          <cell r="E361">
            <v>0</v>
          </cell>
        </row>
        <row r="362">
          <cell r="B362" t="str">
            <v>Robert Gumny</v>
          </cell>
          <cell r="C362" t="str">
            <v>FC Augsburg</v>
          </cell>
          <cell r="D362">
            <v>0.2</v>
          </cell>
          <cell r="E362">
            <v>0</v>
          </cell>
        </row>
        <row r="363">
          <cell r="B363" t="str">
            <v>Sacha Boey</v>
          </cell>
          <cell r="C363" t="str">
            <v>Bayern München</v>
          </cell>
          <cell r="D363">
            <v>0.2</v>
          </cell>
          <cell r="E363">
            <v>0</v>
          </cell>
        </row>
        <row r="364">
          <cell r="B364" t="str">
            <v>Salih Ã–zcan</v>
          </cell>
          <cell r="C364" t="str">
            <v>Borussia Dortmund</v>
          </cell>
          <cell r="D364">
            <v>0.2</v>
          </cell>
          <cell r="E364">
            <v>0</v>
          </cell>
        </row>
        <row r="365">
          <cell r="B365" t="str">
            <v>Sasa Kalajdzic</v>
          </cell>
          <cell r="C365" t="str">
            <v>Eintracht Frankfurt</v>
          </cell>
          <cell r="D365">
            <v>0.2</v>
          </cell>
          <cell r="E365">
            <v>0</v>
          </cell>
        </row>
        <row r="366">
          <cell r="B366" t="str">
            <v>Shio Fukuda</v>
          </cell>
          <cell r="C366" t="str">
            <v>Borussia Mönchengladbach</v>
          </cell>
          <cell r="D366">
            <v>0.2</v>
          </cell>
          <cell r="E366">
            <v>0</v>
          </cell>
        </row>
        <row r="367">
          <cell r="B367" t="str">
            <v>Stefan Bell</v>
          </cell>
          <cell r="C367" t="str">
            <v>1. FSV Mainz 05</v>
          </cell>
          <cell r="D367">
            <v>0.2</v>
          </cell>
          <cell r="E367">
            <v>0</v>
          </cell>
        </row>
        <row r="368">
          <cell r="B368" t="str">
            <v>Stefan Lainer</v>
          </cell>
          <cell r="C368" t="str">
            <v>Borussia Mönchengladbach</v>
          </cell>
          <cell r="D368">
            <v>0.2</v>
          </cell>
          <cell r="E368">
            <v>0</v>
          </cell>
        </row>
        <row r="369">
          <cell r="B369" t="str">
            <v>Tim Siersleben</v>
          </cell>
          <cell r="C369" t="str">
            <v>1. FC Heidenheim 1846</v>
          </cell>
          <cell r="D369">
            <v>0.2</v>
          </cell>
          <cell r="E369">
            <v>0</v>
          </cell>
        </row>
        <row r="370">
          <cell r="B370" t="str">
            <v>Lovro Zvonarek</v>
          </cell>
          <cell r="C370" t="str">
            <v>Bayern München</v>
          </cell>
          <cell r="D370">
            <v>0.1</v>
          </cell>
          <cell r="E370">
            <v>1</v>
          </cell>
        </row>
        <row r="371">
          <cell r="B371" t="str">
            <v>Lukas Nmecha</v>
          </cell>
          <cell r="C371" t="str">
            <v>VfL Wolfsburg</v>
          </cell>
          <cell r="D371">
            <v>0.1</v>
          </cell>
          <cell r="E371">
            <v>1</v>
          </cell>
        </row>
        <row r="372">
          <cell r="B372" t="str">
            <v>Andreas Müller</v>
          </cell>
          <cell r="C372" t="str">
            <v>SV Darmstadt</v>
          </cell>
          <cell r="D372">
            <v>0.1</v>
          </cell>
          <cell r="E372">
            <v>0</v>
          </cell>
        </row>
        <row r="373">
          <cell r="B373" t="str">
            <v>Anthony Rouault</v>
          </cell>
          <cell r="C373" t="str">
            <v>VfB Stuttgart</v>
          </cell>
          <cell r="D373">
            <v>0.1</v>
          </cell>
          <cell r="E373">
            <v>0</v>
          </cell>
        </row>
        <row r="374">
          <cell r="B374" t="str">
            <v>Anwar El-Ghazi</v>
          </cell>
          <cell r="C374" t="str">
            <v>1. FSV Mainz 05</v>
          </cell>
          <cell r="D374">
            <v>0.1</v>
          </cell>
          <cell r="E374">
            <v>0</v>
          </cell>
        </row>
        <row r="375">
          <cell r="B375" t="str">
            <v>Arthur</v>
          </cell>
          <cell r="C375" t="str">
            <v>Bayer 04 Leverkusen</v>
          </cell>
          <cell r="D375">
            <v>0.1</v>
          </cell>
          <cell r="E375">
            <v>0</v>
          </cell>
        </row>
        <row r="376">
          <cell r="B376" t="str">
            <v>Aster Vranckx</v>
          </cell>
          <cell r="C376" t="str">
            <v>VfL Wolfsburg</v>
          </cell>
          <cell r="D376">
            <v>0.1</v>
          </cell>
          <cell r="E376">
            <v>0</v>
          </cell>
        </row>
        <row r="377">
          <cell r="B377" t="str">
            <v>Attila Szalai</v>
          </cell>
          <cell r="C377" t="str">
            <v>SC Freiburg</v>
          </cell>
          <cell r="D377">
            <v>0.1</v>
          </cell>
          <cell r="E377">
            <v>0</v>
          </cell>
        </row>
        <row r="378">
          <cell r="B378" t="str">
            <v>Christoph Kramer</v>
          </cell>
          <cell r="C378" t="str">
            <v>Borussia Mönchengladbach</v>
          </cell>
          <cell r="D378">
            <v>0.1</v>
          </cell>
          <cell r="E378">
            <v>0</v>
          </cell>
        </row>
        <row r="379">
          <cell r="B379" t="str">
            <v>Chukwubuike Adamu</v>
          </cell>
          <cell r="C379" t="str">
            <v>SC Freiburg</v>
          </cell>
          <cell r="D379">
            <v>0.1</v>
          </cell>
          <cell r="E379">
            <v>0</v>
          </cell>
        </row>
        <row r="380">
          <cell r="B380" t="str">
            <v>Cristian Gamboa</v>
          </cell>
          <cell r="C380" t="str">
            <v>VfL Bochum</v>
          </cell>
          <cell r="D380">
            <v>0.1</v>
          </cell>
          <cell r="E380">
            <v>0</v>
          </cell>
        </row>
        <row r="381">
          <cell r="B381" t="str">
            <v>Danilo Soares</v>
          </cell>
          <cell r="C381" t="str">
            <v>VfL Bochum</v>
          </cell>
          <cell r="D381">
            <v>0.1</v>
          </cell>
          <cell r="E381">
            <v>0</v>
          </cell>
        </row>
        <row r="382">
          <cell r="B382" t="str">
            <v>Dominique Heintz</v>
          </cell>
          <cell r="C382" t="str">
            <v>FC Köln</v>
          </cell>
          <cell r="D382">
            <v>0.1</v>
          </cell>
          <cell r="E382">
            <v>0</v>
          </cell>
        </row>
        <row r="383">
          <cell r="B383" t="str">
            <v>Donny van de Beek</v>
          </cell>
          <cell r="C383" t="str">
            <v>Eintracht Frankfurt</v>
          </cell>
          <cell r="D383">
            <v>0.1</v>
          </cell>
          <cell r="E383">
            <v>0</v>
          </cell>
        </row>
        <row r="384">
          <cell r="B384" t="str">
            <v>Dzenan Pejcinovic</v>
          </cell>
          <cell r="C384" t="str">
            <v>VfL Wolfsburg</v>
          </cell>
          <cell r="D384">
            <v>0.1</v>
          </cell>
          <cell r="E384">
            <v>0</v>
          </cell>
        </row>
        <row r="385">
          <cell r="B385" t="str">
            <v>Florent Muslija</v>
          </cell>
          <cell r="C385" t="str">
            <v>SC Freiburg</v>
          </cell>
          <cell r="D385">
            <v>0.1</v>
          </cell>
          <cell r="E385">
            <v>0</v>
          </cell>
        </row>
        <row r="386">
          <cell r="B386" t="str">
            <v>Frank Ronstadt</v>
          </cell>
          <cell r="C386" t="str">
            <v>SV Darmstadt</v>
          </cell>
          <cell r="D386">
            <v>0.1</v>
          </cell>
          <cell r="E386">
            <v>0</v>
          </cell>
        </row>
        <row r="387">
          <cell r="B387" t="str">
            <v>Frederik RÃ¸nnow</v>
          </cell>
          <cell r="C387" t="str">
            <v>1. FC Union Berlin</v>
          </cell>
          <cell r="D387">
            <v>0.1</v>
          </cell>
          <cell r="E387">
            <v>0</v>
          </cell>
        </row>
        <row r="388">
          <cell r="B388" t="str">
            <v>Gustavo Puerta</v>
          </cell>
          <cell r="C388" t="str">
            <v>Bayer 04 Leverkusen</v>
          </cell>
          <cell r="D388">
            <v>0.1</v>
          </cell>
          <cell r="E388">
            <v>0</v>
          </cell>
        </row>
        <row r="389">
          <cell r="B389" t="str">
            <v>Jens Petter Hauge</v>
          </cell>
          <cell r="C389" t="str">
            <v>Eintracht Frankfurt</v>
          </cell>
          <cell r="D389">
            <v>0.1</v>
          </cell>
          <cell r="E389">
            <v>0</v>
          </cell>
        </row>
        <row r="390">
          <cell r="B390" t="str">
            <v>Kevin Mbabu</v>
          </cell>
          <cell r="C390" t="str">
            <v>FC Augsburg</v>
          </cell>
          <cell r="D390">
            <v>0.1</v>
          </cell>
          <cell r="E390">
            <v>0</v>
          </cell>
        </row>
        <row r="391">
          <cell r="B391" t="str">
            <v>Marcus Müller</v>
          </cell>
          <cell r="C391" t="str">
            <v>1. FSV Mainz 05</v>
          </cell>
          <cell r="D391">
            <v>0.1</v>
          </cell>
          <cell r="E391">
            <v>0</v>
          </cell>
        </row>
        <row r="392">
          <cell r="B392" t="str">
            <v>Marnon-Thomas Busch</v>
          </cell>
          <cell r="C392" t="str">
            <v>1. FC Heidenheim 1846</v>
          </cell>
          <cell r="D392">
            <v>0.1</v>
          </cell>
          <cell r="E392">
            <v>0</v>
          </cell>
        </row>
        <row r="393">
          <cell r="B393" t="str">
            <v>Michael Zetterer</v>
          </cell>
          <cell r="C393" t="str">
            <v>SV Werder Bremen</v>
          </cell>
          <cell r="D393">
            <v>0.1</v>
          </cell>
          <cell r="E393">
            <v>0</v>
          </cell>
        </row>
        <row r="394">
          <cell r="B394" t="str">
            <v>Naby Keita</v>
          </cell>
          <cell r="C394" t="str">
            <v>SV Werder Bremen</v>
          </cell>
          <cell r="D394">
            <v>0.1</v>
          </cell>
          <cell r="E394">
            <v>0</v>
          </cell>
        </row>
        <row r="395">
          <cell r="B395" t="str">
            <v>Ole Pohlmann</v>
          </cell>
          <cell r="C395" t="str">
            <v>Borussia Dortmund</v>
          </cell>
          <cell r="D395">
            <v>0.1</v>
          </cell>
          <cell r="E395">
            <v>0</v>
          </cell>
        </row>
        <row r="396">
          <cell r="B396" t="str">
            <v>Paxten Aaronson</v>
          </cell>
          <cell r="C396" t="str">
            <v>Eintracht Frankfurt</v>
          </cell>
          <cell r="D396">
            <v>0.1</v>
          </cell>
          <cell r="E396">
            <v>0</v>
          </cell>
        </row>
        <row r="397">
          <cell r="B397" t="str">
            <v>Tim Breithaupt</v>
          </cell>
          <cell r="C397" t="str">
            <v>FC Augsburg</v>
          </cell>
          <cell r="D397">
            <v>0.1</v>
          </cell>
          <cell r="E397">
            <v>0</v>
          </cell>
        </row>
        <row r="398">
          <cell r="B398" t="str">
            <v>Tim Oermann</v>
          </cell>
          <cell r="C398" t="str">
            <v>VfL Bochum</v>
          </cell>
          <cell r="D398">
            <v>0.1</v>
          </cell>
          <cell r="E398">
            <v>0</v>
          </cell>
        </row>
        <row r="399">
          <cell r="B399" t="str">
            <v>Timothy Chandler</v>
          </cell>
          <cell r="C399" t="str">
            <v>Eintracht Frankfurt</v>
          </cell>
          <cell r="D399">
            <v>0.1</v>
          </cell>
          <cell r="E399">
            <v>0</v>
          </cell>
        </row>
        <row r="400">
          <cell r="B400" t="str">
            <v>Aljoscha Kemlein</v>
          </cell>
          <cell r="C400" t="str">
            <v>1. FC Union Berlin</v>
          </cell>
          <cell r="D400">
            <v>0</v>
          </cell>
          <cell r="E400">
            <v>0</v>
          </cell>
        </row>
        <row r="401">
          <cell r="B401" t="str">
            <v>Borna Sosa</v>
          </cell>
          <cell r="C401" t="str">
            <v>VfB Stuttgart</v>
          </cell>
          <cell r="D401">
            <v>0</v>
          </cell>
          <cell r="E401">
            <v>0</v>
          </cell>
        </row>
        <row r="402">
          <cell r="B402" t="str">
            <v>Jacob Steen Christensen</v>
          </cell>
          <cell r="C402" t="str">
            <v>FC Köln</v>
          </cell>
          <cell r="D402">
            <v>0</v>
          </cell>
          <cell r="E402">
            <v>0</v>
          </cell>
        </row>
        <row r="403">
          <cell r="B403" t="str">
            <v>Kenneth Schmidt</v>
          </cell>
          <cell r="C403" t="str">
            <v>SC Freiburg</v>
          </cell>
          <cell r="D403">
            <v>0</v>
          </cell>
          <cell r="E403">
            <v>0</v>
          </cell>
        </row>
        <row r="404">
          <cell r="B404" t="str">
            <v>Mateu Morey</v>
          </cell>
          <cell r="C404" t="str">
            <v>Borussia Dortmund</v>
          </cell>
          <cell r="D404">
            <v>0</v>
          </cell>
          <cell r="E404">
            <v>0</v>
          </cell>
        </row>
        <row r="405">
          <cell r="B405" t="str">
            <v>Mathias Olesen</v>
          </cell>
          <cell r="C405" t="str">
            <v>FC Köln</v>
          </cell>
          <cell r="D405">
            <v>0</v>
          </cell>
          <cell r="E405">
            <v>0</v>
          </cell>
        </row>
        <row r="406">
          <cell r="B406" t="str">
            <v>Nathanaël Mbuku</v>
          </cell>
          <cell r="C406" t="str">
            <v>FC Augsburg</v>
          </cell>
          <cell r="D406">
            <v>0</v>
          </cell>
          <cell r="E406">
            <v>0</v>
          </cell>
        </row>
        <row r="407">
          <cell r="B407" t="str">
            <v>Nicolas Cozza</v>
          </cell>
          <cell r="C407" t="str">
            <v>VfL Wolfsburg</v>
          </cell>
          <cell r="D407">
            <v>0</v>
          </cell>
          <cell r="E407">
            <v>0</v>
          </cell>
        </row>
        <row r="408">
          <cell r="B408" t="str">
            <v>Noah Mbamba</v>
          </cell>
          <cell r="C408" t="str">
            <v>Bayer 04 Leverkusen</v>
          </cell>
          <cell r="D408">
            <v>0</v>
          </cell>
          <cell r="E408">
            <v>0</v>
          </cell>
        </row>
        <row r="409">
          <cell r="B409" t="str">
            <v>Robin Zentner</v>
          </cell>
          <cell r="C409" t="str">
            <v>1. FSV Mainz 05</v>
          </cell>
          <cell r="D409">
            <v>0</v>
          </cell>
          <cell r="E409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big_chances_missed"/>
    </sheetNames>
    <sheetDataSet>
      <sheetData sheetId="0">
        <row r="2">
          <cell r="B2" t="str">
            <v>Harry Kane</v>
          </cell>
          <cell r="C2" t="str">
            <v>Bayern München</v>
          </cell>
          <cell r="D2">
            <v>27</v>
          </cell>
          <cell r="E2">
            <v>24.7</v>
          </cell>
        </row>
        <row r="3">
          <cell r="B3" t="str">
            <v>Ikoma Lois Openda</v>
          </cell>
          <cell r="C3" t="str">
            <v>RB Leipzig</v>
          </cell>
          <cell r="D3">
            <v>22</v>
          </cell>
          <cell r="E3">
            <v>19.8</v>
          </cell>
        </row>
        <row r="4">
          <cell r="B4" t="str">
            <v>Serhou Guirassy</v>
          </cell>
          <cell r="C4" t="str">
            <v>VfB Stuttgart</v>
          </cell>
          <cell r="D4">
            <v>20</v>
          </cell>
          <cell r="E4">
            <v>30.4</v>
          </cell>
        </row>
        <row r="5">
          <cell r="B5" t="str">
            <v>Tim Kleindienst</v>
          </cell>
          <cell r="C5" t="str">
            <v>1. FC Heidenheim 1846</v>
          </cell>
          <cell r="D5">
            <v>18</v>
          </cell>
          <cell r="E5">
            <v>14.5</v>
          </cell>
        </row>
        <row r="6">
          <cell r="B6" t="str">
            <v>Victor Okoh Boniface</v>
          </cell>
          <cell r="C6" t="str">
            <v>Bayer 04 Leverkusen</v>
          </cell>
          <cell r="D6">
            <v>16</v>
          </cell>
          <cell r="E6">
            <v>17.5</v>
          </cell>
        </row>
        <row r="7">
          <cell r="B7" t="str">
            <v>Michael Gregoritsch</v>
          </cell>
          <cell r="C7" t="str">
            <v>SC Freiburg</v>
          </cell>
          <cell r="D7">
            <v>15</v>
          </cell>
          <cell r="E7">
            <v>9.5</v>
          </cell>
        </row>
        <row r="8">
          <cell r="B8" t="str">
            <v>Niclas Füllkrug</v>
          </cell>
          <cell r="C8" t="str">
            <v>Borussia Dortmund</v>
          </cell>
          <cell r="D8">
            <v>13</v>
          </cell>
          <cell r="E8">
            <v>20.7</v>
          </cell>
        </row>
        <row r="9">
          <cell r="B9" t="str">
            <v>Deniz Undav</v>
          </cell>
          <cell r="C9" t="str">
            <v>VfB Stuttgart</v>
          </cell>
          <cell r="D9">
            <v>12</v>
          </cell>
          <cell r="E9">
            <v>16.8</v>
          </cell>
        </row>
        <row r="10">
          <cell r="B10" t="str">
            <v>Phillip Tietz</v>
          </cell>
          <cell r="C10" t="str">
            <v>FC Augsburg</v>
          </cell>
          <cell r="D10">
            <v>12</v>
          </cell>
          <cell r="E10">
            <v>15.4</v>
          </cell>
        </row>
        <row r="11">
          <cell r="B11" t="str">
            <v>Takuma Asano</v>
          </cell>
          <cell r="C11" t="str">
            <v>VfL Bochum</v>
          </cell>
          <cell r="D11">
            <v>12</v>
          </cell>
          <cell r="E11">
            <v>9.1999999999999993</v>
          </cell>
        </row>
        <row r="12">
          <cell r="B12" t="str">
            <v>Maximilian Beier</v>
          </cell>
          <cell r="C12" t="str">
            <v>TSG Hoffenheim</v>
          </cell>
          <cell r="D12">
            <v>11</v>
          </cell>
          <cell r="E12">
            <v>19.5</v>
          </cell>
        </row>
        <row r="13">
          <cell r="B13" t="str">
            <v>Jeremie Frimpong</v>
          </cell>
          <cell r="C13" t="str">
            <v>Bayer 04 Leverkusen</v>
          </cell>
          <cell r="D13">
            <v>11</v>
          </cell>
          <cell r="E13">
            <v>16.399999999999999</v>
          </cell>
        </row>
        <row r="14">
          <cell r="B14" t="str">
            <v>Jonas Wind</v>
          </cell>
          <cell r="C14" t="str">
            <v>VfL Wolfsburg</v>
          </cell>
          <cell r="D14">
            <v>11</v>
          </cell>
          <cell r="E14">
            <v>15.1</v>
          </cell>
        </row>
        <row r="15">
          <cell r="B15" t="str">
            <v>Kevin Behrens</v>
          </cell>
          <cell r="C15" t="str">
            <v>VfL Wolfsburg</v>
          </cell>
          <cell r="D15">
            <v>11</v>
          </cell>
          <cell r="E15">
            <v>9.6</v>
          </cell>
        </row>
        <row r="16">
          <cell r="B16" t="str">
            <v>Jamal Musiala</v>
          </cell>
          <cell r="C16" t="str">
            <v>Bayern München</v>
          </cell>
          <cell r="D16">
            <v>10</v>
          </cell>
          <cell r="E16">
            <v>17.2</v>
          </cell>
        </row>
        <row r="17">
          <cell r="B17" t="str">
            <v>Marco Reus</v>
          </cell>
          <cell r="C17" t="str">
            <v>Borussia Dortmund</v>
          </cell>
          <cell r="D17">
            <v>10</v>
          </cell>
          <cell r="E17">
            <v>14.3</v>
          </cell>
        </row>
        <row r="18">
          <cell r="B18" t="str">
            <v>Ermedin Demirovic</v>
          </cell>
          <cell r="C18" t="str">
            <v>FC Augsburg</v>
          </cell>
          <cell r="D18">
            <v>9</v>
          </cell>
          <cell r="E18">
            <v>18.5</v>
          </cell>
        </row>
        <row r="19">
          <cell r="B19" t="str">
            <v>Jamie Leweling</v>
          </cell>
          <cell r="C19" t="str">
            <v>VfB Stuttgart</v>
          </cell>
          <cell r="D19">
            <v>9</v>
          </cell>
          <cell r="E19">
            <v>9.1</v>
          </cell>
        </row>
        <row r="20">
          <cell r="B20" t="str">
            <v>Ludovic Ajorque</v>
          </cell>
          <cell r="C20" t="str">
            <v>1. FSV Mainz 05</v>
          </cell>
          <cell r="D20">
            <v>9</v>
          </cell>
          <cell r="E20">
            <v>6.9</v>
          </cell>
        </row>
        <row r="21">
          <cell r="B21" t="str">
            <v>Benjamin Sesko</v>
          </cell>
          <cell r="C21" t="str">
            <v>RB Leipzig</v>
          </cell>
          <cell r="D21">
            <v>8</v>
          </cell>
          <cell r="E21">
            <v>29.8</v>
          </cell>
        </row>
        <row r="22">
          <cell r="B22" t="str">
            <v>Jonathan Burkardt</v>
          </cell>
          <cell r="C22" t="str">
            <v>1. FSV Mainz 05</v>
          </cell>
          <cell r="D22">
            <v>8</v>
          </cell>
          <cell r="E22">
            <v>19.5</v>
          </cell>
        </row>
        <row r="23">
          <cell r="B23" t="str">
            <v>Yussuf Poulsen</v>
          </cell>
          <cell r="C23" t="str">
            <v>RB Leipzig</v>
          </cell>
          <cell r="D23">
            <v>8</v>
          </cell>
          <cell r="E23">
            <v>17.2</v>
          </cell>
        </row>
        <row r="24">
          <cell r="B24" t="str">
            <v>Jae-Sung Lee</v>
          </cell>
          <cell r="C24" t="str">
            <v>1. FSV Mainz 05</v>
          </cell>
          <cell r="D24">
            <v>8</v>
          </cell>
          <cell r="E24">
            <v>15.8</v>
          </cell>
        </row>
        <row r="25">
          <cell r="B25" t="str">
            <v>Florian Wirtz</v>
          </cell>
          <cell r="C25" t="str">
            <v>Bayer 04 Leverkusen</v>
          </cell>
          <cell r="D25">
            <v>8</v>
          </cell>
          <cell r="E25">
            <v>15.5</v>
          </cell>
        </row>
        <row r="26">
          <cell r="B26" t="str">
            <v>Marvin Ducksch</v>
          </cell>
          <cell r="C26" t="str">
            <v>SV Werder Bremen</v>
          </cell>
          <cell r="D26">
            <v>8</v>
          </cell>
          <cell r="E26">
            <v>15</v>
          </cell>
        </row>
        <row r="27">
          <cell r="B27" t="str">
            <v>Chris Führich</v>
          </cell>
          <cell r="C27" t="str">
            <v>VfB Stuttgart</v>
          </cell>
          <cell r="D27">
            <v>8</v>
          </cell>
          <cell r="E27">
            <v>14.8</v>
          </cell>
        </row>
        <row r="28">
          <cell r="B28" t="str">
            <v>Tomas Cvancara</v>
          </cell>
          <cell r="C28" t="str">
            <v>Borussia Mönchengladbach</v>
          </cell>
          <cell r="D28">
            <v>8</v>
          </cell>
          <cell r="E28">
            <v>11.1</v>
          </cell>
        </row>
        <row r="29">
          <cell r="B29" t="str">
            <v>Leroy Sané</v>
          </cell>
          <cell r="C29" t="str">
            <v>Bayern München</v>
          </cell>
          <cell r="D29">
            <v>8</v>
          </cell>
          <cell r="E29">
            <v>11</v>
          </cell>
        </row>
        <row r="30">
          <cell r="B30" t="str">
            <v>Philipp Hofmann</v>
          </cell>
          <cell r="C30" t="str">
            <v>VfL Bochum</v>
          </cell>
          <cell r="D30">
            <v>8</v>
          </cell>
          <cell r="E30">
            <v>10.3</v>
          </cell>
        </row>
        <row r="31">
          <cell r="B31" t="str">
            <v>Kevin Volland</v>
          </cell>
          <cell r="C31" t="str">
            <v>1. FC Union Berlin</v>
          </cell>
          <cell r="D31">
            <v>8</v>
          </cell>
          <cell r="E31">
            <v>8.3000000000000007</v>
          </cell>
        </row>
        <row r="32">
          <cell r="B32" t="str">
            <v>Roland Sallai</v>
          </cell>
          <cell r="C32" t="str">
            <v>SC Freiburg</v>
          </cell>
          <cell r="D32">
            <v>8</v>
          </cell>
          <cell r="E32">
            <v>5.4</v>
          </cell>
        </row>
        <row r="33">
          <cell r="B33" t="str">
            <v>Sargis Adamyan</v>
          </cell>
          <cell r="C33" t="str">
            <v>FC Köln</v>
          </cell>
          <cell r="D33">
            <v>8</v>
          </cell>
          <cell r="E33">
            <v>3.2</v>
          </cell>
        </row>
        <row r="34">
          <cell r="B34" t="str">
            <v>Silas Katompa Mvumpa</v>
          </cell>
          <cell r="C34" t="str">
            <v>VfB Stuttgart</v>
          </cell>
          <cell r="D34">
            <v>7</v>
          </cell>
          <cell r="E34">
            <v>20.8</v>
          </cell>
        </row>
        <row r="35">
          <cell r="B35" t="str">
            <v>Lucas Höler</v>
          </cell>
          <cell r="C35" t="str">
            <v>SC Freiburg</v>
          </cell>
          <cell r="D35">
            <v>7</v>
          </cell>
          <cell r="E35">
            <v>20.6</v>
          </cell>
        </row>
        <row r="36">
          <cell r="B36" t="str">
            <v>Jordan Pefok</v>
          </cell>
          <cell r="C36" t="str">
            <v>Borussia Mönchengladbach</v>
          </cell>
          <cell r="D36">
            <v>7</v>
          </cell>
          <cell r="E36">
            <v>14.3</v>
          </cell>
        </row>
        <row r="37">
          <cell r="B37" t="str">
            <v>Faride Alidou</v>
          </cell>
          <cell r="C37" t="str">
            <v>FC Köln</v>
          </cell>
          <cell r="D37">
            <v>7</v>
          </cell>
          <cell r="E37">
            <v>12.1</v>
          </cell>
        </row>
        <row r="38">
          <cell r="B38" t="str">
            <v>Jonas Hofmann</v>
          </cell>
          <cell r="C38" t="str">
            <v>Bayer 04 Leverkusen</v>
          </cell>
          <cell r="D38">
            <v>7</v>
          </cell>
          <cell r="E38">
            <v>8.3000000000000007</v>
          </cell>
        </row>
        <row r="39">
          <cell r="B39" t="str">
            <v>Eric Maxim Choupo-Moting</v>
          </cell>
          <cell r="C39" t="str">
            <v>Bayern München</v>
          </cell>
          <cell r="D39">
            <v>7</v>
          </cell>
          <cell r="E39">
            <v>7.7</v>
          </cell>
        </row>
        <row r="40">
          <cell r="B40" t="str">
            <v>David Datro Fofana</v>
          </cell>
          <cell r="C40" t="str">
            <v>1. FC Union Berlin</v>
          </cell>
          <cell r="D40">
            <v>7</v>
          </cell>
          <cell r="E40">
            <v>3.9</v>
          </cell>
        </row>
        <row r="41">
          <cell r="B41" t="str">
            <v>Luca Pfeiffer</v>
          </cell>
          <cell r="C41" t="str">
            <v>SV Darmstadt</v>
          </cell>
          <cell r="D41">
            <v>7</v>
          </cell>
          <cell r="E41">
            <v>2.1</v>
          </cell>
        </row>
        <row r="42">
          <cell r="B42" t="str">
            <v>Ansgar Knauff</v>
          </cell>
          <cell r="C42" t="str">
            <v>Eintracht Frankfurt</v>
          </cell>
          <cell r="D42">
            <v>6</v>
          </cell>
          <cell r="E42">
            <v>18.899999999999999</v>
          </cell>
        </row>
        <row r="43">
          <cell r="B43" t="str">
            <v>Donyell Malen</v>
          </cell>
          <cell r="C43" t="str">
            <v>Borussia Dortmund</v>
          </cell>
          <cell r="D43">
            <v>6</v>
          </cell>
          <cell r="E43">
            <v>18.100000000000001</v>
          </cell>
        </row>
        <row r="44">
          <cell r="B44" t="str">
            <v>Omar Marmoush</v>
          </cell>
          <cell r="C44" t="str">
            <v>Eintracht Frankfurt</v>
          </cell>
          <cell r="D44">
            <v>6</v>
          </cell>
          <cell r="E44">
            <v>15.2</v>
          </cell>
        </row>
        <row r="45">
          <cell r="B45" t="str">
            <v>Thomas Müller</v>
          </cell>
          <cell r="C45" t="str">
            <v>Bayern München</v>
          </cell>
          <cell r="D45">
            <v>6</v>
          </cell>
          <cell r="E45">
            <v>13.9</v>
          </cell>
        </row>
        <row r="46">
          <cell r="B46" t="str">
            <v>Lovro Majer</v>
          </cell>
          <cell r="C46" t="str">
            <v>VfL Wolfsburg</v>
          </cell>
          <cell r="D46">
            <v>6</v>
          </cell>
          <cell r="E46">
            <v>13.5</v>
          </cell>
        </row>
        <row r="47">
          <cell r="B47" t="str">
            <v>Yorbe Vertessen</v>
          </cell>
          <cell r="C47" t="str">
            <v>1. FC Union Berlin</v>
          </cell>
          <cell r="D47">
            <v>6</v>
          </cell>
          <cell r="E47">
            <v>12.5</v>
          </cell>
        </row>
        <row r="48">
          <cell r="B48" t="str">
            <v>Robin Koch</v>
          </cell>
          <cell r="C48" t="str">
            <v>Eintracht Frankfurt</v>
          </cell>
          <cell r="D48">
            <v>6</v>
          </cell>
          <cell r="E48">
            <v>8.3000000000000007</v>
          </cell>
        </row>
        <row r="49">
          <cell r="B49" t="str">
            <v>Jens Stage</v>
          </cell>
          <cell r="C49" t="str">
            <v>SV Werder Bremen</v>
          </cell>
          <cell r="D49">
            <v>6</v>
          </cell>
          <cell r="E49">
            <v>7.5</v>
          </cell>
        </row>
        <row r="50">
          <cell r="B50" t="str">
            <v>Matus Bero</v>
          </cell>
          <cell r="C50" t="str">
            <v>VfL Bochum</v>
          </cell>
          <cell r="D50">
            <v>6</v>
          </cell>
          <cell r="E50">
            <v>3.3</v>
          </cell>
        </row>
        <row r="51">
          <cell r="B51" t="str">
            <v>Andrej Kramaric</v>
          </cell>
          <cell r="C51" t="str">
            <v>TSG Hoffenheim</v>
          </cell>
          <cell r="D51">
            <v>5</v>
          </cell>
          <cell r="E51">
            <v>21.7</v>
          </cell>
        </row>
        <row r="52">
          <cell r="B52" t="str">
            <v>Wout Weghorst</v>
          </cell>
          <cell r="C52" t="str">
            <v>TSG Hoffenheim</v>
          </cell>
          <cell r="D52">
            <v>5</v>
          </cell>
          <cell r="E52">
            <v>18</v>
          </cell>
        </row>
        <row r="53">
          <cell r="B53" t="str">
            <v>Patrik Schick</v>
          </cell>
          <cell r="C53" t="str">
            <v>Bayer 04 Leverkusen</v>
          </cell>
          <cell r="D53">
            <v>5</v>
          </cell>
          <cell r="E53">
            <v>17.5</v>
          </cell>
        </row>
        <row r="54">
          <cell r="B54" t="str">
            <v>Alassane Plea</v>
          </cell>
          <cell r="C54" t="str">
            <v>Borussia Mönchengladbach</v>
          </cell>
          <cell r="D54">
            <v>5</v>
          </cell>
          <cell r="E54">
            <v>12.1</v>
          </cell>
        </row>
        <row r="55">
          <cell r="B55" t="str">
            <v>Ellyes Skhiri</v>
          </cell>
          <cell r="C55" t="str">
            <v>Eintracht Frankfurt</v>
          </cell>
          <cell r="D55">
            <v>5</v>
          </cell>
          <cell r="E55">
            <v>11.1</v>
          </cell>
        </row>
        <row r="56">
          <cell r="B56" t="str">
            <v>Romano Schmid</v>
          </cell>
          <cell r="C56" t="str">
            <v>SV Werder Bremen</v>
          </cell>
          <cell r="D56">
            <v>5</v>
          </cell>
          <cell r="E56">
            <v>10.5</v>
          </cell>
        </row>
        <row r="57">
          <cell r="B57" t="str">
            <v>Xavi Simons</v>
          </cell>
          <cell r="C57" t="str">
            <v>RB Leipzig</v>
          </cell>
          <cell r="D57">
            <v>5</v>
          </cell>
          <cell r="E57">
            <v>9.9</v>
          </cell>
        </row>
        <row r="58">
          <cell r="B58" t="str">
            <v>Eric Ebimbe</v>
          </cell>
          <cell r="C58" t="str">
            <v>Eintracht Frankfurt</v>
          </cell>
          <cell r="D58">
            <v>5</v>
          </cell>
          <cell r="E58">
            <v>9.6</v>
          </cell>
        </row>
        <row r="59">
          <cell r="B59" t="str">
            <v>Merlin Röhl</v>
          </cell>
          <cell r="C59" t="str">
            <v>SC Freiburg</v>
          </cell>
          <cell r="D59">
            <v>5</v>
          </cell>
          <cell r="E59">
            <v>8.3000000000000007</v>
          </cell>
        </row>
        <row r="60">
          <cell r="B60" t="str">
            <v>Robin Hack</v>
          </cell>
          <cell r="C60" t="str">
            <v>Borussia Mönchengladbach</v>
          </cell>
          <cell r="D60">
            <v>4</v>
          </cell>
          <cell r="E60">
            <v>23.3</v>
          </cell>
        </row>
        <row r="61">
          <cell r="B61" t="str">
            <v>Ritsu Doan</v>
          </cell>
          <cell r="C61" t="str">
            <v>SC Freiburg</v>
          </cell>
          <cell r="D61">
            <v>4</v>
          </cell>
          <cell r="E61">
            <v>18.899999999999999</v>
          </cell>
        </row>
        <row r="62">
          <cell r="B62" t="str">
            <v>Ihlas Bebou</v>
          </cell>
          <cell r="C62" t="str">
            <v>TSG Hoffenheim</v>
          </cell>
          <cell r="D62">
            <v>4</v>
          </cell>
          <cell r="E62">
            <v>18.399999999999999</v>
          </cell>
        </row>
        <row r="63">
          <cell r="B63" t="str">
            <v>Justin Njinmah</v>
          </cell>
          <cell r="C63" t="str">
            <v>SV Werder Bremen</v>
          </cell>
          <cell r="D63">
            <v>4</v>
          </cell>
          <cell r="E63">
            <v>18.2</v>
          </cell>
        </row>
        <row r="64">
          <cell r="B64" t="str">
            <v>Serge Gnabry</v>
          </cell>
          <cell r="C64" t="str">
            <v>Bayern München</v>
          </cell>
          <cell r="D64">
            <v>4</v>
          </cell>
          <cell r="E64">
            <v>17.7</v>
          </cell>
        </row>
        <row r="65">
          <cell r="B65" t="str">
            <v>Christoph Baumgartner</v>
          </cell>
          <cell r="C65" t="str">
            <v>RB Leipzig</v>
          </cell>
          <cell r="D65">
            <v>4</v>
          </cell>
          <cell r="E65">
            <v>16.100000000000001</v>
          </cell>
        </row>
        <row r="66">
          <cell r="B66" t="str">
            <v>Nathan N'Goumou</v>
          </cell>
          <cell r="C66" t="str">
            <v>Borussia Mönchengladbach</v>
          </cell>
          <cell r="D66">
            <v>4</v>
          </cell>
          <cell r="E66">
            <v>16.100000000000001</v>
          </cell>
        </row>
        <row r="67">
          <cell r="B67" t="str">
            <v>Kevin Paredes</v>
          </cell>
          <cell r="C67" t="str">
            <v>VfL Wolfsburg</v>
          </cell>
          <cell r="D67">
            <v>4</v>
          </cell>
          <cell r="E67">
            <v>15.8</v>
          </cell>
        </row>
        <row r="68">
          <cell r="B68" t="str">
            <v>Grischa Prömel</v>
          </cell>
          <cell r="C68" t="str">
            <v>TSG Hoffenheim</v>
          </cell>
          <cell r="D68">
            <v>4</v>
          </cell>
          <cell r="E68">
            <v>15.4</v>
          </cell>
        </row>
        <row r="69">
          <cell r="B69" t="str">
            <v>Amine Adli</v>
          </cell>
          <cell r="C69" t="str">
            <v>Bayer 04 Leverkusen</v>
          </cell>
          <cell r="D69">
            <v>4</v>
          </cell>
          <cell r="E69">
            <v>14.8</v>
          </cell>
        </row>
        <row r="70">
          <cell r="B70" t="str">
            <v>Benedict Hollerbach</v>
          </cell>
          <cell r="C70" t="str">
            <v>1. FC Union Berlin</v>
          </cell>
          <cell r="D70">
            <v>4</v>
          </cell>
          <cell r="E70">
            <v>14.7</v>
          </cell>
        </row>
        <row r="71">
          <cell r="B71" t="str">
            <v>Karim Adeyemi</v>
          </cell>
          <cell r="C71" t="str">
            <v>Borussia Dortmund</v>
          </cell>
          <cell r="D71">
            <v>4</v>
          </cell>
          <cell r="E71">
            <v>13</v>
          </cell>
        </row>
        <row r="72">
          <cell r="B72" t="str">
            <v>Florian Neuhaus</v>
          </cell>
          <cell r="C72" t="str">
            <v>Borussia Mönchengladbach</v>
          </cell>
          <cell r="D72">
            <v>4</v>
          </cell>
          <cell r="E72">
            <v>10.3</v>
          </cell>
        </row>
        <row r="73">
          <cell r="B73" t="str">
            <v>Kevin Sessa</v>
          </cell>
          <cell r="C73" t="str">
            <v>1. FC Heidenheim 1846</v>
          </cell>
          <cell r="D73">
            <v>4</v>
          </cell>
          <cell r="E73">
            <v>10.3</v>
          </cell>
        </row>
        <row r="74">
          <cell r="B74" t="str">
            <v>Ruben Vargas</v>
          </cell>
          <cell r="C74" t="str">
            <v>FC Augsburg</v>
          </cell>
          <cell r="D74">
            <v>4</v>
          </cell>
          <cell r="E74">
            <v>8.1999999999999993</v>
          </cell>
        </row>
        <row r="75">
          <cell r="B75" t="str">
            <v>Lukas Daschner</v>
          </cell>
          <cell r="C75" t="str">
            <v>VfL Bochum</v>
          </cell>
          <cell r="D75">
            <v>4</v>
          </cell>
          <cell r="E75">
            <v>7.7</v>
          </cell>
        </row>
        <row r="76">
          <cell r="B76" t="str">
            <v>Moritz Broschinski</v>
          </cell>
          <cell r="C76" t="str">
            <v>VfL Bochum</v>
          </cell>
          <cell r="D76">
            <v>4</v>
          </cell>
          <cell r="E76">
            <v>7.7</v>
          </cell>
        </row>
        <row r="77">
          <cell r="B77" t="str">
            <v>Nico Schlotterbeck</v>
          </cell>
          <cell r="C77" t="str">
            <v>Borussia Dortmund</v>
          </cell>
          <cell r="D77">
            <v>4</v>
          </cell>
          <cell r="E77">
            <v>7.4</v>
          </cell>
        </row>
        <row r="78">
          <cell r="B78" t="str">
            <v>Silvan Widmer</v>
          </cell>
          <cell r="C78" t="str">
            <v>1. FSV Mainz 05</v>
          </cell>
          <cell r="D78">
            <v>4</v>
          </cell>
          <cell r="E78">
            <v>7.1</v>
          </cell>
        </row>
        <row r="79">
          <cell r="B79" t="str">
            <v>Jan Thielmann</v>
          </cell>
          <cell r="C79" t="str">
            <v>FC Köln</v>
          </cell>
          <cell r="D79">
            <v>4</v>
          </cell>
          <cell r="E79">
            <v>2.7</v>
          </cell>
        </row>
        <row r="80">
          <cell r="B80" t="str">
            <v>Mark Uth</v>
          </cell>
          <cell r="C80" t="str">
            <v>FC Köln</v>
          </cell>
          <cell r="D80">
            <v>4</v>
          </cell>
          <cell r="E80">
            <v>0</v>
          </cell>
        </row>
        <row r="81">
          <cell r="B81" t="str">
            <v>Mario Götze</v>
          </cell>
          <cell r="C81" t="str">
            <v>Eintracht Frankfurt</v>
          </cell>
          <cell r="D81">
            <v>3</v>
          </cell>
          <cell r="E81">
            <v>23.1</v>
          </cell>
        </row>
        <row r="82">
          <cell r="B82" t="str">
            <v>Jadon Sancho</v>
          </cell>
          <cell r="C82" t="str">
            <v>Borussia Dortmund</v>
          </cell>
          <cell r="D82">
            <v>3</v>
          </cell>
          <cell r="E82">
            <v>22.2</v>
          </cell>
        </row>
        <row r="83">
          <cell r="B83" t="str">
            <v>Julian Brandt</v>
          </cell>
          <cell r="C83" t="str">
            <v>Borussia Dortmund</v>
          </cell>
          <cell r="D83">
            <v>3</v>
          </cell>
          <cell r="E83">
            <v>21.2</v>
          </cell>
        </row>
        <row r="84">
          <cell r="B84" t="str">
            <v>Patrick Wimmer</v>
          </cell>
          <cell r="C84" t="str">
            <v>VfL Wolfsburg</v>
          </cell>
          <cell r="D84">
            <v>3</v>
          </cell>
          <cell r="E84">
            <v>20</v>
          </cell>
        </row>
        <row r="85">
          <cell r="B85" t="str">
            <v>Václav Cerný</v>
          </cell>
          <cell r="C85" t="str">
            <v>VfL Wolfsburg</v>
          </cell>
          <cell r="D85">
            <v>3</v>
          </cell>
          <cell r="E85">
            <v>20</v>
          </cell>
        </row>
        <row r="86">
          <cell r="B86" t="str">
            <v>Mats Hummels</v>
          </cell>
          <cell r="C86" t="str">
            <v>Borussia Dortmund</v>
          </cell>
          <cell r="D86">
            <v>3</v>
          </cell>
          <cell r="E86">
            <v>18.8</v>
          </cell>
        </row>
        <row r="87">
          <cell r="B87" t="str">
            <v>Raphaël Guerreiro</v>
          </cell>
          <cell r="C87" t="str">
            <v>Bayern München</v>
          </cell>
          <cell r="D87">
            <v>3</v>
          </cell>
          <cell r="E87">
            <v>16.7</v>
          </cell>
        </row>
        <row r="88">
          <cell r="B88" t="str">
            <v>Ko Itakura</v>
          </cell>
          <cell r="C88" t="str">
            <v>Borussia Mönchengladbach</v>
          </cell>
          <cell r="D88">
            <v>3</v>
          </cell>
          <cell r="E88">
            <v>14.3</v>
          </cell>
        </row>
        <row r="89">
          <cell r="B89" t="str">
            <v>Marvin Mehlem</v>
          </cell>
          <cell r="C89" t="str">
            <v>SV Darmstadt</v>
          </cell>
          <cell r="D89">
            <v>3</v>
          </cell>
          <cell r="E89">
            <v>13</v>
          </cell>
        </row>
        <row r="90">
          <cell r="B90" t="str">
            <v>Enzo Millot</v>
          </cell>
          <cell r="C90" t="str">
            <v>VfB Stuttgart</v>
          </cell>
          <cell r="D90">
            <v>3</v>
          </cell>
          <cell r="E90">
            <v>12.8</v>
          </cell>
        </row>
        <row r="91">
          <cell r="B91" t="str">
            <v>Sepp van den Berg</v>
          </cell>
          <cell r="C91" t="str">
            <v>1. FSV Mainz 05</v>
          </cell>
          <cell r="D91">
            <v>3</v>
          </cell>
          <cell r="E91">
            <v>12</v>
          </cell>
        </row>
        <row r="92">
          <cell r="B92" t="str">
            <v>Josha Vagnoman</v>
          </cell>
          <cell r="C92" t="str">
            <v>VfB Stuttgart</v>
          </cell>
          <cell r="D92">
            <v>3</v>
          </cell>
          <cell r="E92">
            <v>11.8</v>
          </cell>
        </row>
        <row r="93">
          <cell r="B93" t="str">
            <v>Tim Skarke</v>
          </cell>
          <cell r="C93" t="str">
            <v>SV Darmstadt</v>
          </cell>
          <cell r="D93">
            <v>3</v>
          </cell>
          <cell r="E93">
            <v>11.6</v>
          </cell>
        </row>
        <row r="94">
          <cell r="B94" t="str">
            <v>Dion Drena Beljo</v>
          </cell>
          <cell r="C94" t="str">
            <v>FC Augsburg</v>
          </cell>
          <cell r="D94">
            <v>3</v>
          </cell>
          <cell r="E94">
            <v>10.5</v>
          </cell>
        </row>
        <row r="95">
          <cell r="B95" t="str">
            <v>Leandro Barreiro</v>
          </cell>
          <cell r="C95" t="str">
            <v>1. FSV Mainz 05</v>
          </cell>
          <cell r="D95">
            <v>3</v>
          </cell>
          <cell r="E95">
            <v>10.5</v>
          </cell>
        </row>
        <row r="96">
          <cell r="B96" t="str">
            <v>Yannick Gerhardt</v>
          </cell>
          <cell r="C96" t="str">
            <v>VfL Wolfsburg</v>
          </cell>
          <cell r="D96">
            <v>3</v>
          </cell>
          <cell r="E96">
            <v>10.5</v>
          </cell>
        </row>
        <row r="97">
          <cell r="B97" t="str">
            <v>Dani Olmo</v>
          </cell>
          <cell r="C97" t="str">
            <v>RB Leipzig</v>
          </cell>
          <cell r="D97">
            <v>3</v>
          </cell>
          <cell r="E97">
            <v>8.9</v>
          </cell>
        </row>
        <row r="98">
          <cell r="B98" t="str">
            <v>Kingsley Coman</v>
          </cell>
          <cell r="C98" t="str">
            <v>Bayern München</v>
          </cell>
          <cell r="D98">
            <v>3</v>
          </cell>
          <cell r="E98">
            <v>8.8000000000000007</v>
          </cell>
        </row>
        <row r="99">
          <cell r="B99" t="str">
            <v>Aymen Barkok</v>
          </cell>
          <cell r="C99" t="str">
            <v>1. FSV Mainz 05</v>
          </cell>
          <cell r="D99">
            <v>3</v>
          </cell>
          <cell r="E99">
            <v>8.3000000000000007</v>
          </cell>
        </row>
        <row r="100">
          <cell r="B100" t="str">
            <v>Goncalo Paciencia</v>
          </cell>
          <cell r="C100" t="str">
            <v>VfL Bochum</v>
          </cell>
          <cell r="D100">
            <v>3</v>
          </cell>
          <cell r="E100">
            <v>7.9</v>
          </cell>
        </row>
        <row r="101">
          <cell r="B101" t="str">
            <v>Lennard Maloney</v>
          </cell>
          <cell r="C101" t="str">
            <v>1. FC Heidenheim 1846</v>
          </cell>
          <cell r="D101">
            <v>3</v>
          </cell>
          <cell r="E101">
            <v>7.1</v>
          </cell>
        </row>
        <row r="102">
          <cell r="B102" t="str">
            <v>Gian-Luca Waldschmidt</v>
          </cell>
          <cell r="C102" t="str">
            <v>FC Köln</v>
          </cell>
          <cell r="D102">
            <v>3</v>
          </cell>
          <cell r="E102">
            <v>7</v>
          </cell>
        </row>
        <row r="103">
          <cell r="B103" t="str">
            <v>Patrick Mainka</v>
          </cell>
          <cell r="C103" t="str">
            <v>1. FC Heidenheim 1846</v>
          </cell>
          <cell r="D103">
            <v>3</v>
          </cell>
          <cell r="E103">
            <v>6.9</v>
          </cell>
        </row>
        <row r="104">
          <cell r="B104" t="str">
            <v>Iago</v>
          </cell>
          <cell r="C104" t="str">
            <v>FC Augsburg</v>
          </cell>
          <cell r="D104">
            <v>3</v>
          </cell>
          <cell r="E104">
            <v>5.6</v>
          </cell>
        </row>
        <row r="105">
          <cell r="B105" t="str">
            <v>Piero Hincapié</v>
          </cell>
          <cell r="C105" t="str">
            <v>Bayer 04 Leverkusen</v>
          </cell>
          <cell r="D105">
            <v>3</v>
          </cell>
          <cell r="E105">
            <v>5.6</v>
          </cell>
        </row>
        <row r="106">
          <cell r="B106" t="str">
            <v>Fares Chaibi</v>
          </cell>
          <cell r="C106" t="str">
            <v>Eintracht Frankfurt</v>
          </cell>
          <cell r="D106">
            <v>3</v>
          </cell>
          <cell r="E106">
            <v>5</v>
          </cell>
        </row>
        <row r="107">
          <cell r="B107" t="str">
            <v>Mathias Honsak</v>
          </cell>
          <cell r="C107" t="str">
            <v>SV Darmstadt</v>
          </cell>
          <cell r="D107">
            <v>3</v>
          </cell>
          <cell r="E107">
            <v>4.4000000000000004</v>
          </cell>
        </row>
        <row r="108">
          <cell r="B108" t="str">
            <v>Tiago Tomás</v>
          </cell>
          <cell r="C108" t="str">
            <v>VfL Wolfsburg</v>
          </cell>
          <cell r="D108">
            <v>3</v>
          </cell>
          <cell r="E108">
            <v>3.7</v>
          </cell>
        </row>
        <row r="109">
          <cell r="B109" t="str">
            <v>Leonardo Bittencourt</v>
          </cell>
          <cell r="C109" t="str">
            <v>SV Werder Bremen</v>
          </cell>
          <cell r="D109">
            <v>3</v>
          </cell>
          <cell r="E109">
            <v>3.2</v>
          </cell>
        </row>
        <row r="110">
          <cell r="B110" t="str">
            <v>Benjamin Henrichs</v>
          </cell>
          <cell r="C110" t="str">
            <v>RB Leipzig</v>
          </cell>
          <cell r="D110">
            <v>3</v>
          </cell>
          <cell r="E110">
            <v>2.9</v>
          </cell>
        </row>
        <row r="111">
          <cell r="B111" t="str">
            <v>Borja Iglesias</v>
          </cell>
          <cell r="C111" t="str">
            <v>Bayer 04 Leverkusen</v>
          </cell>
          <cell r="D111">
            <v>3</v>
          </cell>
          <cell r="E111">
            <v>0</v>
          </cell>
        </row>
        <row r="112">
          <cell r="B112" t="str">
            <v>Jessic Ngankam</v>
          </cell>
          <cell r="C112" t="str">
            <v>1. FSV Mainz 05</v>
          </cell>
          <cell r="D112">
            <v>3</v>
          </cell>
          <cell r="E112">
            <v>0</v>
          </cell>
        </row>
        <row r="113">
          <cell r="B113" t="str">
            <v>Moritz-Broni Kwarteng</v>
          </cell>
          <cell r="C113" t="str">
            <v>VfL Bochum</v>
          </cell>
          <cell r="D113">
            <v>3</v>
          </cell>
          <cell r="E113">
            <v>0</v>
          </cell>
        </row>
        <row r="114">
          <cell r="B114" t="str">
            <v>Ramy Bensebaini</v>
          </cell>
          <cell r="C114" t="str">
            <v>Borussia Dortmund</v>
          </cell>
          <cell r="D114">
            <v>3</v>
          </cell>
          <cell r="E114">
            <v>0</v>
          </cell>
        </row>
        <row r="115">
          <cell r="B115" t="str">
            <v>Willian Pacho</v>
          </cell>
          <cell r="C115" t="str">
            <v>Eintracht Frankfurt</v>
          </cell>
          <cell r="D115">
            <v>3</v>
          </cell>
          <cell r="E115">
            <v>0</v>
          </cell>
        </row>
        <row r="116">
          <cell r="B116" t="str">
            <v>Nathan Tella</v>
          </cell>
          <cell r="C116" t="str">
            <v>Bayer 04 Leverkusen</v>
          </cell>
          <cell r="D116">
            <v>2</v>
          </cell>
          <cell r="E116">
            <v>23.8</v>
          </cell>
        </row>
        <row r="117">
          <cell r="B117" t="str">
            <v>Timo Werner</v>
          </cell>
          <cell r="C117" t="str">
            <v>RB Leipzig</v>
          </cell>
          <cell r="D117">
            <v>2</v>
          </cell>
          <cell r="E117">
            <v>22.2</v>
          </cell>
        </row>
        <row r="118">
          <cell r="B118" t="str">
            <v>Ozan Kabak</v>
          </cell>
          <cell r="C118" t="str">
            <v>TSG Hoffenheim</v>
          </cell>
          <cell r="D118">
            <v>2</v>
          </cell>
          <cell r="E118">
            <v>21.1</v>
          </cell>
        </row>
        <row r="119">
          <cell r="B119" t="str">
            <v>Eren Dinkci</v>
          </cell>
          <cell r="C119" t="str">
            <v>1. FC Heidenheim 1846</v>
          </cell>
          <cell r="D119">
            <v>2</v>
          </cell>
          <cell r="E119">
            <v>20.399999999999999</v>
          </cell>
        </row>
        <row r="120">
          <cell r="B120" t="str">
            <v>Hugo Larsson</v>
          </cell>
          <cell r="C120" t="str">
            <v>Eintracht Frankfurt</v>
          </cell>
          <cell r="D120">
            <v>2</v>
          </cell>
          <cell r="E120">
            <v>20</v>
          </cell>
        </row>
        <row r="121">
          <cell r="B121" t="str">
            <v>Exequiel Palacios</v>
          </cell>
          <cell r="C121" t="str">
            <v>Bayer 04 Leverkusen</v>
          </cell>
          <cell r="D121">
            <v>2</v>
          </cell>
          <cell r="E121">
            <v>19.100000000000001</v>
          </cell>
        </row>
        <row r="122">
          <cell r="B122" t="str">
            <v>Keven Schlotterbeck</v>
          </cell>
          <cell r="C122" t="str">
            <v>VfL Bochum</v>
          </cell>
          <cell r="D122">
            <v>2</v>
          </cell>
          <cell r="E122">
            <v>18.5</v>
          </cell>
        </row>
        <row r="123">
          <cell r="B123" t="str">
            <v>Davie Selke</v>
          </cell>
          <cell r="C123" t="str">
            <v>FC Köln</v>
          </cell>
          <cell r="D123">
            <v>2</v>
          </cell>
          <cell r="E123">
            <v>18.2</v>
          </cell>
        </row>
        <row r="124">
          <cell r="B124" t="str">
            <v>John Anthony Brooks</v>
          </cell>
          <cell r="C124" t="str">
            <v>TSG Hoffenheim</v>
          </cell>
          <cell r="D124">
            <v>2</v>
          </cell>
          <cell r="E124">
            <v>18.2</v>
          </cell>
        </row>
        <row r="125">
          <cell r="B125" t="str">
            <v>Robert Andrich</v>
          </cell>
          <cell r="C125" t="str">
            <v>Bayer 04 Leverkusen</v>
          </cell>
          <cell r="D125">
            <v>2</v>
          </cell>
          <cell r="E125">
            <v>17.399999999999999</v>
          </cell>
        </row>
        <row r="126">
          <cell r="B126" t="str">
            <v>Emil Forsberg</v>
          </cell>
          <cell r="C126" t="str">
            <v>RB Leipzig</v>
          </cell>
          <cell r="D126">
            <v>2</v>
          </cell>
          <cell r="E126">
            <v>16.7</v>
          </cell>
        </row>
        <row r="127">
          <cell r="B127" t="str">
            <v>Vincenzo Grifo</v>
          </cell>
          <cell r="C127" t="str">
            <v>SC Freiburg</v>
          </cell>
          <cell r="D127">
            <v>2</v>
          </cell>
          <cell r="E127">
            <v>16.7</v>
          </cell>
        </row>
        <row r="128">
          <cell r="B128" t="str">
            <v>Jan-Niklas Beste</v>
          </cell>
          <cell r="C128" t="str">
            <v>1. FC Heidenheim 1846</v>
          </cell>
          <cell r="D128">
            <v>2</v>
          </cell>
          <cell r="E128">
            <v>16.3</v>
          </cell>
        </row>
        <row r="129">
          <cell r="B129" t="str">
            <v>Mathys Tel</v>
          </cell>
          <cell r="C129" t="str">
            <v>Bayern München</v>
          </cell>
          <cell r="D129">
            <v>2</v>
          </cell>
          <cell r="E129">
            <v>16.3</v>
          </cell>
        </row>
        <row r="130">
          <cell r="B130" t="str">
            <v>Jonathan Tah</v>
          </cell>
          <cell r="C130" t="str">
            <v>Bayer 04 Leverkusen</v>
          </cell>
          <cell r="D130">
            <v>2</v>
          </cell>
          <cell r="E130">
            <v>15.4</v>
          </cell>
        </row>
        <row r="131">
          <cell r="B131" t="str">
            <v>Matthijs de Ligt</v>
          </cell>
          <cell r="C131" t="str">
            <v>Bayern München</v>
          </cell>
          <cell r="D131">
            <v>2</v>
          </cell>
          <cell r="E131">
            <v>14.3</v>
          </cell>
        </row>
        <row r="132">
          <cell r="B132" t="str">
            <v>Philipp Lienhart</v>
          </cell>
          <cell r="C132" t="str">
            <v>SC Freiburg</v>
          </cell>
          <cell r="D132">
            <v>2</v>
          </cell>
          <cell r="E132">
            <v>14.3</v>
          </cell>
        </row>
        <row r="133">
          <cell r="B133" t="str">
            <v>Sven Michel</v>
          </cell>
          <cell r="C133" t="str">
            <v>FC Augsburg</v>
          </cell>
          <cell r="D133">
            <v>2</v>
          </cell>
          <cell r="E133">
            <v>14.3</v>
          </cell>
        </row>
        <row r="134">
          <cell r="B134" t="str">
            <v>Steffen Tigges</v>
          </cell>
          <cell r="C134" t="str">
            <v>FC Köln</v>
          </cell>
          <cell r="D134">
            <v>2</v>
          </cell>
          <cell r="E134">
            <v>13.6</v>
          </cell>
        </row>
        <row r="135">
          <cell r="B135" t="str">
            <v>Brajan Gruda</v>
          </cell>
          <cell r="C135" t="str">
            <v>1. FSV Mainz 05</v>
          </cell>
          <cell r="D135">
            <v>2</v>
          </cell>
          <cell r="E135">
            <v>13.3</v>
          </cell>
        </row>
        <row r="136">
          <cell r="B136" t="str">
            <v>Hugo Ekitike</v>
          </cell>
          <cell r="C136" t="str">
            <v>Eintracht Frankfurt</v>
          </cell>
          <cell r="D136">
            <v>2</v>
          </cell>
          <cell r="E136">
            <v>13.3</v>
          </cell>
        </row>
        <row r="137">
          <cell r="B137" t="str">
            <v>Robin Knoche</v>
          </cell>
          <cell r="C137" t="str">
            <v>1. FC Union Berlin</v>
          </cell>
          <cell r="D137">
            <v>2</v>
          </cell>
          <cell r="E137">
            <v>12.5</v>
          </cell>
        </row>
        <row r="138">
          <cell r="B138" t="str">
            <v>Brenden Aaronson</v>
          </cell>
          <cell r="C138" t="str">
            <v>1. FC Union Berlin</v>
          </cell>
          <cell r="D138">
            <v>2</v>
          </cell>
          <cell r="E138">
            <v>11.1</v>
          </cell>
        </row>
        <row r="139">
          <cell r="B139" t="str">
            <v>Marvin Pieringer</v>
          </cell>
          <cell r="C139" t="str">
            <v>1. FC Heidenheim 1846</v>
          </cell>
          <cell r="D139">
            <v>2</v>
          </cell>
          <cell r="E139">
            <v>11.1</v>
          </cell>
        </row>
        <row r="140">
          <cell r="B140" t="str">
            <v>Nico Elvedi</v>
          </cell>
          <cell r="C140" t="str">
            <v>Borussia Mönchengladbach</v>
          </cell>
          <cell r="D140">
            <v>2</v>
          </cell>
          <cell r="E140">
            <v>11.1</v>
          </cell>
        </row>
        <row r="141">
          <cell r="B141" t="str">
            <v>Woo-Yeong Jeong</v>
          </cell>
          <cell r="C141" t="str">
            <v>VfB Stuttgart</v>
          </cell>
          <cell r="D141">
            <v>2</v>
          </cell>
          <cell r="E141">
            <v>11.1</v>
          </cell>
        </row>
        <row r="142">
          <cell r="B142" t="str">
            <v>Franck Honorat</v>
          </cell>
          <cell r="C142" t="str">
            <v>Borussia Mönchengladbach</v>
          </cell>
          <cell r="D142">
            <v>2</v>
          </cell>
          <cell r="E142">
            <v>10.7</v>
          </cell>
        </row>
        <row r="143">
          <cell r="B143" t="str">
            <v>Leon Goretzka</v>
          </cell>
          <cell r="C143" t="str">
            <v>Bayern München</v>
          </cell>
          <cell r="D143">
            <v>2</v>
          </cell>
          <cell r="E143">
            <v>10.7</v>
          </cell>
        </row>
        <row r="144">
          <cell r="B144" t="str">
            <v>Joakim Mæhle</v>
          </cell>
          <cell r="C144" t="str">
            <v>VfL Wolfsburg</v>
          </cell>
          <cell r="D144">
            <v>2</v>
          </cell>
          <cell r="E144">
            <v>10</v>
          </cell>
        </row>
        <row r="145">
          <cell r="B145" t="str">
            <v>Dayot Upamecano</v>
          </cell>
          <cell r="C145" t="str">
            <v>Bayern München</v>
          </cell>
          <cell r="D145">
            <v>2</v>
          </cell>
          <cell r="E145">
            <v>9.1</v>
          </cell>
        </row>
        <row r="146">
          <cell r="B146" t="str">
            <v>Nick Woltemade</v>
          </cell>
          <cell r="C146" t="str">
            <v>SV Werder Bremen</v>
          </cell>
          <cell r="D146">
            <v>2</v>
          </cell>
          <cell r="E146">
            <v>9.1</v>
          </cell>
        </row>
        <row r="147">
          <cell r="B147" t="str">
            <v>Adrian Beck</v>
          </cell>
          <cell r="C147" t="str">
            <v>1. FC Heidenheim 1846</v>
          </cell>
          <cell r="D147">
            <v>2</v>
          </cell>
          <cell r="E147">
            <v>8.3000000000000007</v>
          </cell>
        </row>
        <row r="148">
          <cell r="B148" t="str">
            <v>Max Finkgrafe</v>
          </cell>
          <cell r="C148" t="str">
            <v>FC Köln</v>
          </cell>
          <cell r="D148">
            <v>2</v>
          </cell>
          <cell r="E148">
            <v>8.3000000000000007</v>
          </cell>
        </row>
        <row r="149">
          <cell r="B149" t="str">
            <v>Mohamed Simakan</v>
          </cell>
          <cell r="C149" t="str">
            <v>RB Leipzig</v>
          </cell>
          <cell r="D149">
            <v>2</v>
          </cell>
          <cell r="E149">
            <v>6.7</v>
          </cell>
        </row>
        <row r="150">
          <cell r="B150" t="str">
            <v>Angelo Stiller</v>
          </cell>
          <cell r="C150" t="str">
            <v>VfB Stuttgart</v>
          </cell>
          <cell r="D150">
            <v>2</v>
          </cell>
          <cell r="E150">
            <v>5.6</v>
          </cell>
        </row>
        <row r="151">
          <cell r="B151" t="str">
            <v>Tuta</v>
          </cell>
          <cell r="C151" t="str">
            <v>Eintracht Frankfurt</v>
          </cell>
          <cell r="D151">
            <v>2</v>
          </cell>
          <cell r="E151">
            <v>5.6</v>
          </cell>
        </row>
        <row r="152">
          <cell r="B152" t="str">
            <v>András Schäfer</v>
          </cell>
          <cell r="C152" t="str">
            <v>1. FC Union Berlin</v>
          </cell>
          <cell r="D152">
            <v>2</v>
          </cell>
          <cell r="E152">
            <v>4.8</v>
          </cell>
        </row>
        <row r="153">
          <cell r="B153" t="str">
            <v>Marius Bülter</v>
          </cell>
          <cell r="C153" t="str">
            <v>TSG Hoffenheim</v>
          </cell>
          <cell r="D153">
            <v>2</v>
          </cell>
          <cell r="E153">
            <v>4.8</v>
          </cell>
        </row>
        <row r="154">
          <cell r="B154" t="str">
            <v>Felix Nmecha</v>
          </cell>
          <cell r="C154" t="str">
            <v>Borussia Dortmund</v>
          </cell>
          <cell r="D154">
            <v>2</v>
          </cell>
          <cell r="E154">
            <v>4.4000000000000004</v>
          </cell>
        </row>
        <row r="155">
          <cell r="B155" t="str">
            <v>Dominik Kohr</v>
          </cell>
          <cell r="C155" t="str">
            <v>1. FSV Mainz 05</v>
          </cell>
          <cell r="D155">
            <v>2</v>
          </cell>
          <cell r="E155">
            <v>4</v>
          </cell>
        </row>
        <row r="156">
          <cell r="B156" t="str">
            <v>Eric Martel</v>
          </cell>
          <cell r="C156" t="str">
            <v>FC Köln</v>
          </cell>
          <cell r="D156">
            <v>2</v>
          </cell>
          <cell r="E156">
            <v>3.7</v>
          </cell>
        </row>
        <row r="157">
          <cell r="B157" t="str">
            <v>Ridle Baku</v>
          </cell>
          <cell r="C157" t="str">
            <v>VfL Wolfsburg</v>
          </cell>
          <cell r="D157">
            <v>2</v>
          </cell>
          <cell r="E157">
            <v>3.7</v>
          </cell>
        </row>
        <row r="158">
          <cell r="B158" t="str">
            <v>Bernardo</v>
          </cell>
          <cell r="C158" t="str">
            <v>VfL Bochum</v>
          </cell>
          <cell r="D158">
            <v>2</v>
          </cell>
          <cell r="E158">
            <v>3.5</v>
          </cell>
        </row>
        <row r="159">
          <cell r="B159" t="str">
            <v>Nadiem Amiri</v>
          </cell>
          <cell r="C159" t="str">
            <v>1. FSV Mainz 05</v>
          </cell>
          <cell r="D159">
            <v>2</v>
          </cell>
          <cell r="E159">
            <v>2.6</v>
          </cell>
        </row>
        <row r="160">
          <cell r="B160" t="str">
            <v>Mattias Svanberg</v>
          </cell>
          <cell r="C160" t="str">
            <v>VfL Wolfsburg</v>
          </cell>
          <cell r="D160">
            <v>2</v>
          </cell>
          <cell r="E160">
            <v>2.4</v>
          </cell>
        </row>
        <row r="161">
          <cell r="B161" t="str">
            <v>Jamie Bynoe-Gittens</v>
          </cell>
          <cell r="C161" t="str">
            <v>Borussia Dortmund</v>
          </cell>
          <cell r="D161">
            <v>2</v>
          </cell>
          <cell r="E161">
            <v>2.2999999999999998</v>
          </cell>
        </row>
        <row r="162">
          <cell r="B162" t="str">
            <v>Alex Kral</v>
          </cell>
          <cell r="C162" t="str">
            <v>1. FC Union Berlin</v>
          </cell>
          <cell r="D162">
            <v>2</v>
          </cell>
          <cell r="E162">
            <v>0</v>
          </cell>
        </row>
        <row r="163">
          <cell r="B163" t="str">
            <v>Dawid Kownacki</v>
          </cell>
          <cell r="C163" t="str">
            <v>SV Werder Bremen</v>
          </cell>
          <cell r="D163">
            <v>2</v>
          </cell>
          <cell r="E163">
            <v>0</v>
          </cell>
        </row>
        <row r="164">
          <cell r="B164" t="str">
            <v>Erhan Masovic</v>
          </cell>
          <cell r="C164" t="str">
            <v>VfL Bochum</v>
          </cell>
          <cell r="D164">
            <v>2</v>
          </cell>
          <cell r="E164">
            <v>0</v>
          </cell>
        </row>
        <row r="165">
          <cell r="B165" t="str">
            <v>Eric Dier</v>
          </cell>
          <cell r="C165" t="str">
            <v>Bayern München</v>
          </cell>
          <cell r="D165">
            <v>2</v>
          </cell>
          <cell r="E165">
            <v>0</v>
          </cell>
        </row>
        <row r="166">
          <cell r="B166" t="str">
            <v>Fabian Holland</v>
          </cell>
          <cell r="C166" t="str">
            <v>SV Darmstadt</v>
          </cell>
          <cell r="D166">
            <v>2</v>
          </cell>
          <cell r="E166">
            <v>0</v>
          </cell>
        </row>
        <row r="167">
          <cell r="B167" t="str">
            <v>Felix Agu</v>
          </cell>
          <cell r="C167" t="str">
            <v>SV Werder Bremen</v>
          </cell>
          <cell r="D167">
            <v>2</v>
          </cell>
          <cell r="E167">
            <v>0</v>
          </cell>
        </row>
        <row r="168">
          <cell r="B168" t="str">
            <v>Lucas Tousart</v>
          </cell>
          <cell r="C168" t="str">
            <v>1. FC Union Berlin</v>
          </cell>
          <cell r="D168">
            <v>2</v>
          </cell>
          <cell r="E168">
            <v>0</v>
          </cell>
        </row>
        <row r="169">
          <cell r="B169" t="str">
            <v>Marius Wolf</v>
          </cell>
          <cell r="C169" t="str">
            <v>Borussia Dortmund</v>
          </cell>
          <cell r="D169">
            <v>2</v>
          </cell>
          <cell r="E169">
            <v>0</v>
          </cell>
        </row>
        <row r="170">
          <cell r="B170" t="str">
            <v>Marvin Friedrich</v>
          </cell>
          <cell r="C170" t="str">
            <v>Borussia Mönchengladbach</v>
          </cell>
          <cell r="D170">
            <v>2</v>
          </cell>
          <cell r="E170">
            <v>0</v>
          </cell>
        </row>
        <row r="171">
          <cell r="B171" t="str">
            <v>Matthias Ginter</v>
          </cell>
          <cell r="C171" t="str">
            <v>SC Freiburg</v>
          </cell>
          <cell r="D171">
            <v>2</v>
          </cell>
          <cell r="E171">
            <v>0</v>
          </cell>
        </row>
        <row r="172">
          <cell r="B172" t="str">
            <v>Pep Biel</v>
          </cell>
          <cell r="C172" t="str">
            <v>FC Augsburg</v>
          </cell>
          <cell r="D172">
            <v>2</v>
          </cell>
          <cell r="E172">
            <v>0</v>
          </cell>
        </row>
        <row r="173">
          <cell r="B173" t="str">
            <v>Sheraldo Becker</v>
          </cell>
          <cell r="C173" t="str">
            <v>1. FC Union Berlin</v>
          </cell>
          <cell r="D173">
            <v>2</v>
          </cell>
          <cell r="E173">
            <v>0</v>
          </cell>
        </row>
        <row r="174">
          <cell r="B174" t="str">
            <v>Timo Hübers</v>
          </cell>
          <cell r="C174" t="str">
            <v>FC Köln</v>
          </cell>
          <cell r="D174">
            <v>2</v>
          </cell>
          <cell r="E174">
            <v>0</v>
          </cell>
        </row>
        <row r="175">
          <cell r="B175" t="str">
            <v>Lovro Zvonarek</v>
          </cell>
          <cell r="C175" t="str">
            <v>Bayern München</v>
          </cell>
          <cell r="D175">
            <v>1</v>
          </cell>
          <cell r="E175">
            <v>100</v>
          </cell>
        </row>
        <row r="176">
          <cell r="B176" t="str">
            <v>Damion Downs</v>
          </cell>
          <cell r="C176" t="str">
            <v>FC Köln</v>
          </cell>
          <cell r="D176">
            <v>1</v>
          </cell>
          <cell r="E176">
            <v>40</v>
          </cell>
        </row>
        <row r="177">
          <cell r="B177" t="str">
            <v>Youssoufa Moukoko</v>
          </cell>
          <cell r="C177" t="str">
            <v>Borussia Dortmund</v>
          </cell>
          <cell r="D177">
            <v>1</v>
          </cell>
          <cell r="E177">
            <v>35.700000000000003</v>
          </cell>
        </row>
        <row r="178">
          <cell r="B178" t="str">
            <v>Josip Stanisic</v>
          </cell>
          <cell r="C178" t="str">
            <v>Bayer 04 Leverkusen</v>
          </cell>
          <cell r="D178">
            <v>1</v>
          </cell>
          <cell r="E178">
            <v>30</v>
          </cell>
        </row>
        <row r="179">
          <cell r="B179" t="str">
            <v>Andreas Hanche-Olsen</v>
          </cell>
          <cell r="C179" t="str">
            <v>1. FSV Mainz 05</v>
          </cell>
          <cell r="D179">
            <v>1</v>
          </cell>
          <cell r="E179">
            <v>25</v>
          </cell>
        </row>
        <row r="180">
          <cell r="B180" t="str">
            <v>Maximilian Bauer</v>
          </cell>
          <cell r="C180" t="str">
            <v>FC Augsburg</v>
          </cell>
          <cell r="D180">
            <v>1</v>
          </cell>
          <cell r="E180">
            <v>25</v>
          </cell>
        </row>
        <row r="181">
          <cell r="B181" t="str">
            <v>Rogério</v>
          </cell>
          <cell r="C181" t="str">
            <v>VfL Wolfsburg</v>
          </cell>
          <cell r="D181">
            <v>1</v>
          </cell>
          <cell r="E181">
            <v>25</v>
          </cell>
        </row>
        <row r="182">
          <cell r="B182" t="str">
            <v>Christoph Klarer</v>
          </cell>
          <cell r="C182" t="str">
            <v>SV Darmstadt</v>
          </cell>
          <cell r="D182">
            <v>1</v>
          </cell>
          <cell r="E182">
            <v>22.2</v>
          </cell>
        </row>
        <row r="183">
          <cell r="B183" t="str">
            <v>Julian Ryerson</v>
          </cell>
          <cell r="C183" t="str">
            <v>Borussia Dortmund</v>
          </cell>
          <cell r="D183">
            <v>1</v>
          </cell>
          <cell r="E183">
            <v>22.2</v>
          </cell>
        </row>
        <row r="184">
          <cell r="B184" t="str">
            <v>Nacho Ferri</v>
          </cell>
          <cell r="C184" t="str">
            <v>Eintracht Frankfurt</v>
          </cell>
          <cell r="D184">
            <v>1</v>
          </cell>
          <cell r="E184">
            <v>20</v>
          </cell>
        </row>
        <row r="185">
          <cell r="B185" t="str">
            <v>Randal Kolo Muani</v>
          </cell>
          <cell r="C185" t="str">
            <v>Eintracht Frankfurt</v>
          </cell>
          <cell r="D185">
            <v>1</v>
          </cell>
          <cell r="E185">
            <v>20</v>
          </cell>
        </row>
        <row r="186">
          <cell r="B186" t="str">
            <v>Rocco Reitz</v>
          </cell>
          <cell r="C186" t="str">
            <v>Borussia Mönchengladbach</v>
          </cell>
          <cell r="D186">
            <v>1</v>
          </cell>
          <cell r="E186">
            <v>18.2</v>
          </cell>
        </row>
        <row r="187">
          <cell r="B187" t="str">
            <v>Christian Günter</v>
          </cell>
          <cell r="C187" t="str">
            <v>SC Freiburg</v>
          </cell>
          <cell r="D187">
            <v>1</v>
          </cell>
          <cell r="E187">
            <v>16.7</v>
          </cell>
        </row>
        <row r="188">
          <cell r="B188" t="str">
            <v>Yannik Keitel</v>
          </cell>
          <cell r="C188" t="str">
            <v>SC Freiburg</v>
          </cell>
          <cell r="D188">
            <v>1</v>
          </cell>
          <cell r="E188">
            <v>16.7</v>
          </cell>
        </row>
        <row r="189">
          <cell r="B189" t="str">
            <v>Pavel Kaderabek</v>
          </cell>
          <cell r="C189" t="str">
            <v>TSG Hoffenheim</v>
          </cell>
          <cell r="D189">
            <v>1</v>
          </cell>
          <cell r="E189">
            <v>15.8</v>
          </cell>
        </row>
        <row r="190">
          <cell r="B190" t="str">
            <v>Arne Engels</v>
          </cell>
          <cell r="C190" t="str">
            <v>FC Augsburg</v>
          </cell>
          <cell r="D190">
            <v>1</v>
          </cell>
          <cell r="E190">
            <v>15</v>
          </cell>
        </row>
        <row r="191">
          <cell r="B191" t="str">
            <v>Oscar Vilhelmsson</v>
          </cell>
          <cell r="C191" t="str">
            <v>SV Darmstadt</v>
          </cell>
          <cell r="D191">
            <v>1</v>
          </cell>
          <cell r="E191">
            <v>14.3</v>
          </cell>
        </row>
        <row r="192">
          <cell r="B192" t="str">
            <v>Tobias Kempe</v>
          </cell>
          <cell r="C192" t="str">
            <v>SV Darmstadt</v>
          </cell>
          <cell r="D192">
            <v>1</v>
          </cell>
          <cell r="E192">
            <v>14.3</v>
          </cell>
        </row>
        <row r="193">
          <cell r="B193" t="str">
            <v>Alejandro Grimaldo</v>
          </cell>
          <cell r="C193" t="str">
            <v>Bayer 04 Leverkusen</v>
          </cell>
          <cell r="D193">
            <v>1</v>
          </cell>
          <cell r="E193">
            <v>14.1</v>
          </cell>
        </row>
        <row r="194">
          <cell r="B194" t="str">
            <v>Danilho Doekhi</v>
          </cell>
          <cell r="C194" t="str">
            <v>1. FC Union Berlin</v>
          </cell>
          <cell r="D194">
            <v>1</v>
          </cell>
          <cell r="E194">
            <v>12.5</v>
          </cell>
        </row>
        <row r="195">
          <cell r="B195" t="str">
            <v>Lukas Kübler</v>
          </cell>
          <cell r="C195" t="str">
            <v>SC Freiburg</v>
          </cell>
          <cell r="D195">
            <v>1</v>
          </cell>
          <cell r="E195">
            <v>12.5</v>
          </cell>
        </row>
        <row r="196">
          <cell r="B196" t="str">
            <v>Emre Can</v>
          </cell>
          <cell r="C196" t="str">
            <v>Borussia Dortmund</v>
          </cell>
          <cell r="D196">
            <v>1</v>
          </cell>
          <cell r="E196">
            <v>11.8</v>
          </cell>
        </row>
        <row r="197">
          <cell r="B197" t="str">
            <v>Olivier Deman</v>
          </cell>
          <cell r="C197" t="str">
            <v>SV Werder Bremen</v>
          </cell>
          <cell r="D197">
            <v>1</v>
          </cell>
          <cell r="E197">
            <v>11.8</v>
          </cell>
        </row>
        <row r="198">
          <cell r="B198" t="str">
            <v>Adam Hlozek</v>
          </cell>
          <cell r="C198" t="str">
            <v>Bayer 04 Leverkusen</v>
          </cell>
          <cell r="D198">
            <v>1</v>
          </cell>
          <cell r="E198">
            <v>11.1</v>
          </cell>
        </row>
        <row r="199">
          <cell r="B199" t="str">
            <v>Julian Weigl</v>
          </cell>
          <cell r="C199" t="str">
            <v>Borussia Mönchengladbach</v>
          </cell>
          <cell r="D199">
            <v>1</v>
          </cell>
          <cell r="E199">
            <v>10.5</v>
          </cell>
        </row>
        <row r="200">
          <cell r="B200" t="str">
            <v>Maximilian Wöber</v>
          </cell>
          <cell r="C200" t="str">
            <v>Borussia Mönchengladbach</v>
          </cell>
          <cell r="D200">
            <v>1</v>
          </cell>
          <cell r="E200">
            <v>10.5</v>
          </cell>
        </row>
        <row r="201">
          <cell r="B201" t="str">
            <v>Min-Jae Kim</v>
          </cell>
          <cell r="C201" t="str">
            <v>Bayern München</v>
          </cell>
          <cell r="D201">
            <v>1</v>
          </cell>
          <cell r="E201">
            <v>10</v>
          </cell>
        </row>
        <row r="202">
          <cell r="B202" t="str">
            <v>Robert Skov</v>
          </cell>
          <cell r="C202" t="str">
            <v>TSG Hoffenheim</v>
          </cell>
          <cell r="D202">
            <v>1</v>
          </cell>
          <cell r="E202">
            <v>9.4</v>
          </cell>
        </row>
        <row r="203">
          <cell r="B203" t="str">
            <v>Kevin Stöger</v>
          </cell>
          <cell r="C203" t="str">
            <v>VfL Bochum</v>
          </cell>
          <cell r="D203">
            <v>1</v>
          </cell>
          <cell r="E203">
            <v>9.3000000000000007</v>
          </cell>
        </row>
        <row r="204">
          <cell r="B204" t="str">
            <v>Joseph Scally</v>
          </cell>
          <cell r="C204" t="str">
            <v>Borussia Mönchengladbach</v>
          </cell>
          <cell r="D204">
            <v>1</v>
          </cell>
          <cell r="E204">
            <v>9.1</v>
          </cell>
        </row>
        <row r="205">
          <cell r="B205" t="str">
            <v>Patrick Osterhage</v>
          </cell>
          <cell r="C205" t="str">
            <v>VfL Bochum</v>
          </cell>
          <cell r="D205">
            <v>1</v>
          </cell>
          <cell r="E205">
            <v>9.1</v>
          </cell>
        </row>
        <row r="206">
          <cell r="B206" t="str">
            <v>Marcel Sabitzer</v>
          </cell>
          <cell r="C206" t="str">
            <v>Borussia Dortmund</v>
          </cell>
          <cell r="D206">
            <v>1</v>
          </cell>
          <cell r="E206">
            <v>8.5</v>
          </cell>
        </row>
        <row r="207">
          <cell r="B207" t="str">
            <v>Manuel Gulde</v>
          </cell>
          <cell r="C207" t="str">
            <v>SC Freiburg</v>
          </cell>
          <cell r="D207">
            <v>1</v>
          </cell>
          <cell r="E207">
            <v>8.3000000000000007</v>
          </cell>
        </row>
        <row r="208">
          <cell r="B208" t="str">
            <v>Aaron Seydel</v>
          </cell>
          <cell r="C208" t="str">
            <v>SV Darmstadt</v>
          </cell>
          <cell r="D208">
            <v>1</v>
          </cell>
          <cell r="E208">
            <v>7.1</v>
          </cell>
        </row>
        <row r="209">
          <cell r="B209" t="str">
            <v>Christopher Antwi-Adjej</v>
          </cell>
          <cell r="C209" t="str">
            <v>VfL Bochum</v>
          </cell>
          <cell r="D209">
            <v>1</v>
          </cell>
          <cell r="E209">
            <v>6.9</v>
          </cell>
        </row>
        <row r="210">
          <cell r="B210" t="str">
            <v>Mitchell Weiser</v>
          </cell>
          <cell r="C210" t="str">
            <v>SV Werder Bremen</v>
          </cell>
          <cell r="D210">
            <v>1</v>
          </cell>
          <cell r="E210">
            <v>6.8</v>
          </cell>
        </row>
        <row r="211">
          <cell r="B211" t="str">
            <v>Mikkel Kaufmann</v>
          </cell>
          <cell r="C211" t="str">
            <v>1. FC Union Berlin</v>
          </cell>
          <cell r="D211">
            <v>1</v>
          </cell>
          <cell r="E211">
            <v>6.7</v>
          </cell>
        </row>
        <row r="212">
          <cell r="B212" t="str">
            <v>Anthony Caci</v>
          </cell>
          <cell r="C212" t="str">
            <v>1. FSV Mainz 05</v>
          </cell>
          <cell r="D212">
            <v>1</v>
          </cell>
          <cell r="E212">
            <v>6.5</v>
          </cell>
        </row>
        <row r="213">
          <cell r="B213" t="str">
            <v>Ivan Ordets</v>
          </cell>
          <cell r="C213" t="str">
            <v>VfL Bochum</v>
          </cell>
          <cell r="D213">
            <v>1</v>
          </cell>
          <cell r="E213">
            <v>6.3</v>
          </cell>
        </row>
        <row r="214">
          <cell r="B214" t="str">
            <v>Benedikt Gimber</v>
          </cell>
          <cell r="C214" t="str">
            <v>1. FC Heidenheim 1846</v>
          </cell>
          <cell r="D214">
            <v>1</v>
          </cell>
          <cell r="E214">
            <v>5.6</v>
          </cell>
        </row>
        <row r="215">
          <cell r="B215" t="str">
            <v>Anton Stach</v>
          </cell>
          <cell r="C215" t="str">
            <v>TSG Hoffenheim</v>
          </cell>
          <cell r="D215">
            <v>1</v>
          </cell>
          <cell r="E215">
            <v>5</v>
          </cell>
        </row>
        <row r="216">
          <cell r="B216" t="str">
            <v>Florian Grillitsch</v>
          </cell>
          <cell r="C216" t="str">
            <v>TSG Hoffenheim</v>
          </cell>
          <cell r="D216">
            <v>1</v>
          </cell>
          <cell r="E216">
            <v>4.8</v>
          </cell>
        </row>
        <row r="217">
          <cell r="B217" t="str">
            <v>Philipp Mwene</v>
          </cell>
          <cell r="C217" t="str">
            <v>1. FSV Mainz 05</v>
          </cell>
          <cell r="D217">
            <v>1</v>
          </cell>
          <cell r="E217">
            <v>4.2</v>
          </cell>
        </row>
        <row r="218">
          <cell r="B218" t="str">
            <v>Joshua Kimmich</v>
          </cell>
          <cell r="C218" t="str">
            <v>Bayern München</v>
          </cell>
          <cell r="D218">
            <v>1</v>
          </cell>
          <cell r="E218">
            <v>4</v>
          </cell>
        </row>
        <row r="219">
          <cell r="B219" t="str">
            <v>Anthony Losilla</v>
          </cell>
          <cell r="C219" t="str">
            <v>VfL Bochum</v>
          </cell>
          <cell r="D219">
            <v>1</v>
          </cell>
          <cell r="E219">
            <v>3.6</v>
          </cell>
        </row>
        <row r="220">
          <cell r="B220" t="str">
            <v>Karim Onisiwo</v>
          </cell>
          <cell r="C220" t="str">
            <v>1. FSV Mainz 05</v>
          </cell>
          <cell r="D220">
            <v>1</v>
          </cell>
          <cell r="E220">
            <v>3</v>
          </cell>
        </row>
        <row r="221">
          <cell r="B221" t="str">
            <v>Linton Maina</v>
          </cell>
          <cell r="C221" t="str">
            <v>FC Köln</v>
          </cell>
          <cell r="D221">
            <v>1</v>
          </cell>
          <cell r="E221">
            <v>3</v>
          </cell>
        </row>
        <row r="222">
          <cell r="B222" t="str">
            <v>Marco Richter</v>
          </cell>
          <cell r="C222" t="str">
            <v>1. FSV Mainz 05</v>
          </cell>
          <cell r="D222">
            <v>1</v>
          </cell>
          <cell r="E222">
            <v>2.6</v>
          </cell>
        </row>
        <row r="223">
          <cell r="B223" t="str">
            <v>Aissa Laidouni</v>
          </cell>
          <cell r="C223" t="str">
            <v>1. FC Union Berlin</v>
          </cell>
          <cell r="D223">
            <v>1</v>
          </cell>
          <cell r="E223">
            <v>0</v>
          </cell>
        </row>
        <row r="224">
          <cell r="B224" t="str">
            <v>Bouna Sarr</v>
          </cell>
          <cell r="C224" t="str">
            <v>Bayern München</v>
          </cell>
          <cell r="D224">
            <v>1</v>
          </cell>
          <cell r="E224">
            <v>0</v>
          </cell>
        </row>
        <row r="225">
          <cell r="B225" t="str">
            <v>Braydon Manu</v>
          </cell>
          <cell r="C225" t="str">
            <v>SV Darmstadt</v>
          </cell>
          <cell r="D225">
            <v>1</v>
          </cell>
          <cell r="E225">
            <v>0</v>
          </cell>
        </row>
        <row r="226">
          <cell r="B226" t="str">
            <v>Bryan Zaragoza</v>
          </cell>
          <cell r="C226" t="str">
            <v>Bayern München</v>
          </cell>
          <cell r="D226">
            <v>1</v>
          </cell>
          <cell r="E226">
            <v>0</v>
          </cell>
        </row>
        <row r="227">
          <cell r="B227" t="str">
            <v>Cedric Zesiger</v>
          </cell>
          <cell r="C227" t="str">
            <v>VfL Wolfsburg</v>
          </cell>
          <cell r="D227">
            <v>1</v>
          </cell>
          <cell r="E227">
            <v>0</v>
          </cell>
        </row>
        <row r="228">
          <cell r="B228" t="str">
            <v>Dejan Ljubicic</v>
          </cell>
          <cell r="C228" t="str">
            <v>FC Köln</v>
          </cell>
          <cell r="D228">
            <v>1</v>
          </cell>
          <cell r="E228">
            <v>0</v>
          </cell>
        </row>
        <row r="229">
          <cell r="B229" t="str">
            <v>Diogo Leite</v>
          </cell>
          <cell r="C229" t="str">
            <v>1. FC Union Berlin</v>
          </cell>
          <cell r="D229">
            <v>1</v>
          </cell>
          <cell r="E229">
            <v>0</v>
          </cell>
        </row>
        <row r="230">
          <cell r="B230" t="str">
            <v>Edmond Tapsoba</v>
          </cell>
          <cell r="C230" t="str">
            <v>Bayer 04 Leverkusen</v>
          </cell>
          <cell r="D230">
            <v>1</v>
          </cell>
          <cell r="E230">
            <v>0</v>
          </cell>
        </row>
        <row r="231">
          <cell r="B231" t="str">
            <v>Eljif Elmas</v>
          </cell>
          <cell r="C231" t="str">
            <v>RB Leipzig</v>
          </cell>
          <cell r="D231">
            <v>1</v>
          </cell>
          <cell r="E231">
            <v>0</v>
          </cell>
        </row>
        <row r="232">
          <cell r="B232" t="str">
            <v>Fabio Torsiello</v>
          </cell>
          <cell r="C232" t="str">
            <v>SV Darmstadt</v>
          </cell>
          <cell r="D232">
            <v>1</v>
          </cell>
          <cell r="E232">
            <v>0</v>
          </cell>
        </row>
        <row r="233">
          <cell r="B233" t="str">
            <v>Fraser Hornby</v>
          </cell>
          <cell r="C233" t="str">
            <v>SV Darmstadt</v>
          </cell>
          <cell r="D233">
            <v>1</v>
          </cell>
          <cell r="E233">
            <v>0</v>
          </cell>
        </row>
        <row r="234">
          <cell r="B234" t="str">
            <v>Gerrit Holtmann</v>
          </cell>
          <cell r="C234" t="str">
            <v>SV Darmstadt</v>
          </cell>
          <cell r="D234">
            <v>1</v>
          </cell>
          <cell r="E234">
            <v>0</v>
          </cell>
        </row>
        <row r="235">
          <cell r="B235" t="str">
            <v>Giovanni Reyna</v>
          </cell>
          <cell r="C235" t="str">
            <v>Borussia Dortmund</v>
          </cell>
          <cell r="D235">
            <v>1</v>
          </cell>
          <cell r="E235">
            <v>0</v>
          </cell>
        </row>
        <row r="236">
          <cell r="B236" t="str">
            <v>Jakub Kaminski</v>
          </cell>
          <cell r="C236" t="str">
            <v>VfL Wolfsburg</v>
          </cell>
          <cell r="D236">
            <v>1</v>
          </cell>
          <cell r="E236">
            <v>0</v>
          </cell>
        </row>
        <row r="237">
          <cell r="B237" t="str">
            <v>Jérôme Roussillon</v>
          </cell>
          <cell r="C237" t="str">
            <v>1. FC Union Berlin</v>
          </cell>
          <cell r="D237">
            <v>1</v>
          </cell>
          <cell r="E237">
            <v>0</v>
          </cell>
        </row>
        <row r="238">
          <cell r="B238" t="str">
            <v>Josip Juranovic</v>
          </cell>
          <cell r="C238" t="str">
            <v>1. FC Union Berlin</v>
          </cell>
          <cell r="D238">
            <v>1</v>
          </cell>
          <cell r="E238">
            <v>0</v>
          </cell>
        </row>
        <row r="239">
          <cell r="B239" t="str">
            <v>Julian Chabot</v>
          </cell>
          <cell r="C239" t="str">
            <v>FC Köln</v>
          </cell>
          <cell r="D239">
            <v>1</v>
          </cell>
          <cell r="E239">
            <v>0</v>
          </cell>
        </row>
        <row r="240">
          <cell r="B240" t="str">
            <v>Kevin Akpoguma</v>
          </cell>
          <cell r="C240" t="str">
            <v>TSG Hoffenheim</v>
          </cell>
          <cell r="D240">
            <v>1</v>
          </cell>
          <cell r="E240">
            <v>0</v>
          </cell>
        </row>
        <row r="241">
          <cell r="B241" t="str">
            <v>Kevin Vogt</v>
          </cell>
          <cell r="C241" t="str">
            <v>TSG Hoffenheim</v>
          </cell>
          <cell r="D241">
            <v>1</v>
          </cell>
          <cell r="E241">
            <v>0</v>
          </cell>
        </row>
        <row r="242">
          <cell r="B242" t="str">
            <v>Kilian Sildillia</v>
          </cell>
          <cell r="C242" t="str">
            <v>SC Freiburg</v>
          </cell>
          <cell r="D242">
            <v>1</v>
          </cell>
          <cell r="E242">
            <v>0</v>
          </cell>
        </row>
        <row r="243">
          <cell r="B243" t="str">
            <v>Klaus Gjasula</v>
          </cell>
          <cell r="C243" t="str">
            <v>SV Darmstadt</v>
          </cell>
          <cell r="D243">
            <v>1</v>
          </cell>
          <cell r="E243">
            <v>0</v>
          </cell>
        </row>
        <row r="244">
          <cell r="B244" t="str">
            <v>Konrad Laimer</v>
          </cell>
          <cell r="C244" t="str">
            <v>Bayern München</v>
          </cell>
          <cell r="D244">
            <v>1</v>
          </cell>
          <cell r="E244">
            <v>0</v>
          </cell>
        </row>
        <row r="245">
          <cell r="B245" t="str">
            <v>Luca Netz</v>
          </cell>
          <cell r="C245" t="str">
            <v>Borussia Mönchengladbach</v>
          </cell>
          <cell r="D245">
            <v>1</v>
          </cell>
          <cell r="E245">
            <v>0</v>
          </cell>
        </row>
        <row r="246">
          <cell r="B246" t="str">
            <v>Luca Raimund</v>
          </cell>
          <cell r="C246" t="str">
            <v>VfB Stuttgart</v>
          </cell>
          <cell r="D246">
            <v>1</v>
          </cell>
          <cell r="E246">
            <v>0</v>
          </cell>
        </row>
        <row r="247">
          <cell r="B247" t="str">
            <v>Mergim Berisha</v>
          </cell>
          <cell r="C247" t="str">
            <v>TSG Hoffenheim</v>
          </cell>
          <cell r="D247">
            <v>1</v>
          </cell>
          <cell r="E247">
            <v>0</v>
          </cell>
        </row>
        <row r="248">
          <cell r="B248" t="str">
            <v>Merveille Papela</v>
          </cell>
          <cell r="C248" t="str">
            <v>1. FSV Mainz 05</v>
          </cell>
          <cell r="D248">
            <v>1</v>
          </cell>
          <cell r="E248">
            <v>0</v>
          </cell>
        </row>
        <row r="249">
          <cell r="B249" t="str">
            <v>Moritz Jenz</v>
          </cell>
          <cell r="C249" t="str">
            <v>VfL Wolfsburg</v>
          </cell>
          <cell r="D249">
            <v>1</v>
          </cell>
          <cell r="E249">
            <v>0</v>
          </cell>
        </row>
        <row r="250">
          <cell r="B250" t="str">
            <v>Nelson Weiper</v>
          </cell>
          <cell r="C250" t="str">
            <v>1. FSV Mainz 05</v>
          </cell>
          <cell r="D250">
            <v>1</v>
          </cell>
          <cell r="E250">
            <v>0</v>
          </cell>
        </row>
        <row r="251">
          <cell r="B251" t="str">
            <v>Norman Theuerkauf</v>
          </cell>
          <cell r="C251" t="str">
            <v>1. FC Heidenheim 1846</v>
          </cell>
          <cell r="D251">
            <v>1</v>
          </cell>
          <cell r="E251">
            <v>0</v>
          </cell>
        </row>
        <row r="252">
          <cell r="B252" t="str">
            <v>Noussair Mazraoui</v>
          </cell>
          <cell r="C252" t="str">
            <v>Bayern München</v>
          </cell>
          <cell r="D252">
            <v>1</v>
          </cell>
          <cell r="E252">
            <v>0</v>
          </cell>
        </row>
        <row r="253">
          <cell r="B253" t="str">
            <v>Rani Khedira</v>
          </cell>
          <cell r="C253" t="str">
            <v>1. FC Union Berlin</v>
          </cell>
          <cell r="D253">
            <v>1</v>
          </cell>
          <cell r="E253">
            <v>0</v>
          </cell>
        </row>
        <row r="254">
          <cell r="B254" t="str">
            <v>Rasmus Carstensen</v>
          </cell>
          <cell r="C254" t="str">
            <v>FC Köln</v>
          </cell>
          <cell r="D254">
            <v>1</v>
          </cell>
          <cell r="E254">
            <v>0</v>
          </cell>
        </row>
        <row r="255">
          <cell r="B255" t="str">
            <v>Samuel Bamba</v>
          </cell>
          <cell r="C255" t="str">
            <v>Borussia Dortmund</v>
          </cell>
          <cell r="D255">
            <v>1</v>
          </cell>
          <cell r="E255">
            <v>0</v>
          </cell>
        </row>
        <row r="256">
          <cell r="B256" t="str">
            <v>Sebastiaan Bornauw</v>
          </cell>
          <cell r="C256" t="str">
            <v>VfL Wolfsburg</v>
          </cell>
          <cell r="D256">
            <v>1</v>
          </cell>
          <cell r="E256">
            <v>0</v>
          </cell>
        </row>
        <row r="257">
          <cell r="B257" t="str">
            <v>Sebastian Polter</v>
          </cell>
          <cell r="C257" t="str">
            <v>SV Darmstadt</v>
          </cell>
          <cell r="D257">
            <v>1</v>
          </cell>
          <cell r="E257">
            <v>0</v>
          </cell>
        </row>
        <row r="258">
          <cell r="B258" t="str">
            <v>Stefan Lainer</v>
          </cell>
          <cell r="C258" t="str">
            <v>Borussia Mönchengladbach</v>
          </cell>
          <cell r="D258">
            <v>1</v>
          </cell>
          <cell r="E258">
            <v>0</v>
          </cell>
        </row>
        <row r="259">
          <cell r="B259" t="str">
            <v>Stefan Schimmer</v>
          </cell>
          <cell r="C259" t="str">
            <v>1. FC Heidenheim 1846</v>
          </cell>
          <cell r="D259">
            <v>1</v>
          </cell>
          <cell r="E259">
            <v>0</v>
          </cell>
        </row>
        <row r="260">
          <cell r="B260" t="str">
            <v>Waldemar Anton</v>
          </cell>
          <cell r="C260" t="str">
            <v>VfB Stuttgart</v>
          </cell>
          <cell r="D260">
            <v>1</v>
          </cell>
          <cell r="E260">
            <v>0</v>
          </cell>
        </row>
        <row r="261">
          <cell r="B261" t="str">
            <v>Willi Orban</v>
          </cell>
          <cell r="C261" t="str">
            <v>RB Leipzig</v>
          </cell>
          <cell r="D261">
            <v>1</v>
          </cell>
          <cell r="E261">
            <v>0</v>
          </cell>
        </row>
        <row r="262">
          <cell r="B262" t="str">
            <v>Xaver Schlager</v>
          </cell>
          <cell r="C262" t="str">
            <v>RB Leipzig</v>
          </cell>
          <cell r="D262">
            <v>1</v>
          </cell>
          <cell r="E26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big_chances_created"/>
    </sheetNames>
    <sheetDataSet>
      <sheetData sheetId="0">
        <row r="2">
          <cell r="B2" t="str">
            <v>Franck Honorat</v>
          </cell>
          <cell r="C2" t="str">
            <v>Borussia Mönchengladbach</v>
          </cell>
          <cell r="D2">
            <v>19</v>
          </cell>
          <cell r="E2">
            <v>9</v>
          </cell>
        </row>
        <row r="3">
          <cell r="B3" t="str">
            <v>Alejandro Grimaldo</v>
          </cell>
          <cell r="C3" t="str">
            <v>Bayer 04 Leverkusen</v>
          </cell>
          <cell r="D3">
            <v>18</v>
          </cell>
          <cell r="E3">
            <v>13</v>
          </cell>
        </row>
        <row r="4">
          <cell r="B4" t="str">
            <v>Julian Brandt</v>
          </cell>
          <cell r="C4" t="str">
            <v>Borussia Dortmund</v>
          </cell>
          <cell r="D4">
            <v>18</v>
          </cell>
          <cell r="E4">
            <v>11</v>
          </cell>
        </row>
        <row r="5">
          <cell r="B5" t="str">
            <v>Kevin Stöger</v>
          </cell>
          <cell r="C5" t="str">
            <v>VfL Bochum</v>
          </cell>
          <cell r="D5">
            <v>17</v>
          </cell>
          <cell r="E5">
            <v>9</v>
          </cell>
        </row>
        <row r="6">
          <cell r="B6" t="str">
            <v>Thomas Müller</v>
          </cell>
          <cell r="C6" t="str">
            <v>Bayern München</v>
          </cell>
          <cell r="D6">
            <v>17</v>
          </cell>
          <cell r="E6">
            <v>9</v>
          </cell>
        </row>
        <row r="7">
          <cell r="B7" t="str">
            <v>Vincenzo Grifo</v>
          </cell>
          <cell r="C7" t="str">
            <v>SC Freiburg</v>
          </cell>
          <cell r="D7">
            <v>17</v>
          </cell>
          <cell r="E7">
            <v>8</v>
          </cell>
        </row>
        <row r="8">
          <cell r="B8" t="str">
            <v>Jonas Hofmann</v>
          </cell>
          <cell r="C8" t="str">
            <v>Bayer 04 Leverkusen</v>
          </cell>
          <cell r="D8">
            <v>17</v>
          </cell>
          <cell r="E8">
            <v>7</v>
          </cell>
        </row>
        <row r="9">
          <cell r="B9" t="str">
            <v>Leroy Sané</v>
          </cell>
          <cell r="C9" t="str">
            <v>Bayern München</v>
          </cell>
          <cell r="D9">
            <v>16</v>
          </cell>
          <cell r="E9">
            <v>11</v>
          </cell>
        </row>
        <row r="10">
          <cell r="B10" t="str">
            <v>Deniz Undav</v>
          </cell>
          <cell r="C10" t="str">
            <v>VfB Stuttgart</v>
          </cell>
          <cell r="D10">
            <v>15</v>
          </cell>
          <cell r="E10">
            <v>9</v>
          </cell>
        </row>
        <row r="11">
          <cell r="B11" t="str">
            <v>David Raum</v>
          </cell>
          <cell r="C11" t="str">
            <v>RB Leipzig</v>
          </cell>
          <cell r="D11">
            <v>15</v>
          </cell>
          <cell r="E11">
            <v>8</v>
          </cell>
        </row>
        <row r="12">
          <cell r="B12" t="str">
            <v>Fares Chaibi</v>
          </cell>
          <cell r="C12" t="str">
            <v>Eintracht Frankfurt</v>
          </cell>
          <cell r="D12">
            <v>15</v>
          </cell>
          <cell r="E12">
            <v>4</v>
          </cell>
        </row>
        <row r="13">
          <cell r="B13" t="str">
            <v>Xavi Simons</v>
          </cell>
          <cell r="C13" t="str">
            <v>RB Leipzig</v>
          </cell>
          <cell r="D13">
            <v>14</v>
          </cell>
          <cell r="E13">
            <v>11</v>
          </cell>
        </row>
        <row r="14">
          <cell r="B14" t="str">
            <v>Andrej Kramaric</v>
          </cell>
          <cell r="C14" t="str">
            <v>TSG Hoffenheim</v>
          </cell>
          <cell r="D14">
            <v>14</v>
          </cell>
          <cell r="E14">
            <v>6</v>
          </cell>
        </row>
        <row r="15">
          <cell r="B15" t="str">
            <v>Harry Kane</v>
          </cell>
          <cell r="C15" t="str">
            <v>Bayern München</v>
          </cell>
          <cell r="D15">
            <v>13</v>
          </cell>
          <cell r="E15">
            <v>8</v>
          </cell>
        </row>
        <row r="16">
          <cell r="B16" t="str">
            <v>Florian Wirtz</v>
          </cell>
          <cell r="C16" t="str">
            <v>Bayer 04 Leverkusen</v>
          </cell>
          <cell r="D16">
            <v>12</v>
          </cell>
          <cell r="E16">
            <v>11</v>
          </cell>
        </row>
        <row r="17">
          <cell r="B17" t="str">
            <v>Marvin Ducksch</v>
          </cell>
          <cell r="C17" t="str">
            <v>SV Werder Bremen</v>
          </cell>
          <cell r="D17">
            <v>12</v>
          </cell>
          <cell r="E17">
            <v>9</v>
          </cell>
        </row>
        <row r="18">
          <cell r="B18" t="str">
            <v>Jamal Musiala</v>
          </cell>
          <cell r="C18" t="str">
            <v>Bayern München</v>
          </cell>
          <cell r="D18">
            <v>12</v>
          </cell>
          <cell r="E18">
            <v>6</v>
          </cell>
        </row>
        <row r="19">
          <cell r="B19" t="str">
            <v>Romano Schmid</v>
          </cell>
          <cell r="C19" t="str">
            <v>SV Werder Bremen</v>
          </cell>
          <cell r="D19">
            <v>12</v>
          </cell>
          <cell r="E19">
            <v>6</v>
          </cell>
        </row>
        <row r="20">
          <cell r="B20" t="str">
            <v>Serhou Guirassy</v>
          </cell>
          <cell r="C20" t="str">
            <v>VfB Stuttgart</v>
          </cell>
          <cell r="D20">
            <v>12</v>
          </cell>
          <cell r="E20">
            <v>2</v>
          </cell>
        </row>
        <row r="21">
          <cell r="B21" t="str">
            <v>Chris Führich</v>
          </cell>
          <cell r="C21" t="str">
            <v>VfB Stuttgart</v>
          </cell>
          <cell r="D21">
            <v>11</v>
          </cell>
          <cell r="E21">
            <v>7</v>
          </cell>
        </row>
        <row r="22">
          <cell r="B22" t="str">
            <v>Ikoma Lois Openda</v>
          </cell>
          <cell r="C22" t="str">
            <v>RB Leipzig</v>
          </cell>
          <cell r="D22">
            <v>11</v>
          </cell>
          <cell r="E22">
            <v>7</v>
          </cell>
        </row>
        <row r="23">
          <cell r="B23" t="str">
            <v>Joshua Kimmich</v>
          </cell>
          <cell r="C23" t="str">
            <v>Bayern München</v>
          </cell>
          <cell r="D23">
            <v>11</v>
          </cell>
          <cell r="E23">
            <v>6</v>
          </cell>
        </row>
        <row r="24">
          <cell r="B24" t="str">
            <v>Jan-Niklas Beste</v>
          </cell>
          <cell r="C24" t="str">
            <v>1. FC Heidenheim 1846</v>
          </cell>
          <cell r="D24">
            <v>10</v>
          </cell>
          <cell r="E24">
            <v>11</v>
          </cell>
        </row>
        <row r="25">
          <cell r="B25" t="str">
            <v>Leon Goretzka</v>
          </cell>
          <cell r="C25" t="str">
            <v>Bayern München</v>
          </cell>
          <cell r="D25">
            <v>10</v>
          </cell>
          <cell r="E25">
            <v>7</v>
          </cell>
        </row>
        <row r="26">
          <cell r="B26" t="str">
            <v>Marco Reus</v>
          </cell>
          <cell r="C26" t="str">
            <v>Borussia Dortmund</v>
          </cell>
          <cell r="D26">
            <v>10</v>
          </cell>
          <cell r="E26">
            <v>6</v>
          </cell>
        </row>
        <row r="27">
          <cell r="B27" t="str">
            <v>Nadiem Amiri</v>
          </cell>
          <cell r="C27" t="str">
            <v>1. FSV Mainz 05</v>
          </cell>
          <cell r="D27">
            <v>10</v>
          </cell>
          <cell r="E27">
            <v>4</v>
          </cell>
        </row>
        <row r="28">
          <cell r="B28" t="str">
            <v>Pavel Kaderabek</v>
          </cell>
          <cell r="C28" t="str">
            <v>TSG Hoffenheim</v>
          </cell>
          <cell r="D28">
            <v>10</v>
          </cell>
          <cell r="E28">
            <v>4</v>
          </cell>
        </row>
        <row r="29">
          <cell r="B29" t="str">
            <v>Ridle Baku</v>
          </cell>
          <cell r="C29" t="str">
            <v>VfL Wolfsburg</v>
          </cell>
          <cell r="D29">
            <v>10</v>
          </cell>
          <cell r="E29">
            <v>0</v>
          </cell>
        </row>
        <row r="30">
          <cell r="B30" t="str">
            <v>Jeremie Frimpong</v>
          </cell>
          <cell r="C30" t="str">
            <v>Bayer 04 Leverkusen</v>
          </cell>
          <cell r="D30">
            <v>9</v>
          </cell>
          <cell r="E30">
            <v>7</v>
          </cell>
        </row>
        <row r="31">
          <cell r="B31" t="str">
            <v>Jonas Wind</v>
          </cell>
          <cell r="C31" t="str">
            <v>VfL Wolfsburg</v>
          </cell>
          <cell r="D31">
            <v>9</v>
          </cell>
          <cell r="E31">
            <v>7</v>
          </cell>
        </row>
        <row r="32">
          <cell r="B32" t="str">
            <v>Benjamin Henrichs</v>
          </cell>
          <cell r="C32" t="str">
            <v>RB Leipzig</v>
          </cell>
          <cell r="D32">
            <v>9</v>
          </cell>
          <cell r="E32">
            <v>5</v>
          </cell>
        </row>
        <row r="33">
          <cell r="B33" t="str">
            <v>Brajan Gruda</v>
          </cell>
          <cell r="C33" t="str">
            <v>1. FSV Mainz 05</v>
          </cell>
          <cell r="D33">
            <v>9</v>
          </cell>
          <cell r="E33">
            <v>3</v>
          </cell>
        </row>
        <row r="34">
          <cell r="B34" t="str">
            <v>Donyell Malen</v>
          </cell>
          <cell r="C34" t="str">
            <v>Borussia Dortmund</v>
          </cell>
          <cell r="D34">
            <v>9</v>
          </cell>
          <cell r="E34">
            <v>1</v>
          </cell>
        </row>
        <row r="35">
          <cell r="B35" t="str">
            <v>Ermedin Demirovic</v>
          </cell>
          <cell r="C35" t="str">
            <v>FC Augsburg</v>
          </cell>
          <cell r="D35">
            <v>8</v>
          </cell>
          <cell r="E35">
            <v>9</v>
          </cell>
        </row>
        <row r="36">
          <cell r="B36" t="str">
            <v>Victor Okoh Boniface</v>
          </cell>
          <cell r="C36" t="str">
            <v>Bayer 04 Leverkusen</v>
          </cell>
          <cell r="D36">
            <v>8</v>
          </cell>
          <cell r="E36">
            <v>8</v>
          </cell>
        </row>
        <row r="37">
          <cell r="B37" t="str">
            <v>Mitchell Weiser</v>
          </cell>
          <cell r="C37" t="str">
            <v>SV Werder Bremen</v>
          </cell>
          <cell r="D37">
            <v>8</v>
          </cell>
          <cell r="E37">
            <v>7</v>
          </cell>
        </row>
        <row r="38">
          <cell r="B38" t="str">
            <v>Dani Olmo</v>
          </cell>
          <cell r="C38" t="str">
            <v>RB Leipzig</v>
          </cell>
          <cell r="D38">
            <v>8</v>
          </cell>
          <cell r="E38">
            <v>5</v>
          </cell>
        </row>
        <row r="39">
          <cell r="B39" t="str">
            <v>Exequiel Palacios</v>
          </cell>
          <cell r="C39" t="str">
            <v>Bayer 04 Leverkusen</v>
          </cell>
          <cell r="D39">
            <v>8</v>
          </cell>
          <cell r="E39">
            <v>5</v>
          </cell>
        </row>
        <row r="40">
          <cell r="B40" t="str">
            <v>Maximilian Mittelstaedt</v>
          </cell>
          <cell r="C40" t="str">
            <v>VfB Stuttgart</v>
          </cell>
          <cell r="D40">
            <v>8</v>
          </cell>
          <cell r="E40">
            <v>4</v>
          </cell>
        </row>
        <row r="41">
          <cell r="B41" t="str">
            <v>Silvan Widmer</v>
          </cell>
          <cell r="C41" t="str">
            <v>1. FSV Mainz 05</v>
          </cell>
          <cell r="D41">
            <v>8</v>
          </cell>
          <cell r="E41">
            <v>3</v>
          </cell>
        </row>
        <row r="42">
          <cell r="B42" t="str">
            <v>Dejan Ljubicic</v>
          </cell>
          <cell r="C42" t="str">
            <v>FC Köln</v>
          </cell>
          <cell r="D42">
            <v>8</v>
          </cell>
          <cell r="E42">
            <v>2</v>
          </cell>
        </row>
        <row r="43">
          <cell r="B43" t="str">
            <v>Niclas Füllkrug</v>
          </cell>
          <cell r="C43" t="str">
            <v>Borussia Dortmund</v>
          </cell>
          <cell r="D43">
            <v>7</v>
          </cell>
          <cell r="E43">
            <v>8</v>
          </cell>
        </row>
        <row r="44">
          <cell r="B44" t="str">
            <v>Pascal Stenzel</v>
          </cell>
          <cell r="C44" t="str">
            <v>VfB Stuttgart</v>
          </cell>
          <cell r="D44">
            <v>7</v>
          </cell>
          <cell r="E44">
            <v>5</v>
          </cell>
        </row>
        <row r="45">
          <cell r="B45" t="str">
            <v>Enzo Millot</v>
          </cell>
          <cell r="C45" t="str">
            <v>VfB Stuttgart</v>
          </cell>
          <cell r="D45">
            <v>7</v>
          </cell>
          <cell r="E45">
            <v>4</v>
          </cell>
        </row>
        <row r="46">
          <cell r="B46" t="str">
            <v>Eren Dinkci</v>
          </cell>
          <cell r="C46" t="str">
            <v>1. FC Heidenheim 1846</v>
          </cell>
          <cell r="D46">
            <v>7</v>
          </cell>
          <cell r="E46">
            <v>4</v>
          </cell>
        </row>
        <row r="47">
          <cell r="B47" t="str">
            <v>Jordan Pefok</v>
          </cell>
          <cell r="C47" t="str">
            <v>Borussia Mönchengladbach</v>
          </cell>
          <cell r="D47">
            <v>7</v>
          </cell>
          <cell r="E47">
            <v>3</v>
          </cell>
        </row>
        <row r="48">
          <cell r="B48" t="str">
            <v>Christopher Antwi-Adjej</v>
          </cell>
          <cell r="C48" t="str">
            <v>VfL Bochum</v>
          </cell>
          <cell r="D48">
            <v>7</v>
          </cell>
          <cell r="E48">
            <v>2</v>
          </cell>
        </row>
        <row r="49">
          <cell r="B49" t="str">
            <v>Roland Sallai</v>
          </cell>
          <cell r="C49" t="str">
            <v>SC Freiburg</v>
          </cell>
          <cell r="D49">
            <v>7</v>
          </cell>
          <cell r="E49">
            <v>0</v>
          </cell>
        </row>
        <row r="50">
          <cell r="B50" t="str">
            <v>Omar Marmoush</v>
          </cell>
          <cell r="C50" t="str">
            <v>Eintracht Frankfurt</v>
          </cell>
          <cell r="D50">
            <v>6</v>
          </cell>
          <cell r="E50">
            <v>6</v>
          </cell>
        </row>
        <row r="51">
          <cell r="B51" t="str">
            <v>Angelo Stiller</v>
          </cell>
          <cell r="C51" t="str">
            <v>VfB Stuttgart</v>
          </cell>
          <cell r="D51">
            <v>6</v>
          </cell>
          <cell r="E51">
            <v>5</v>
          </cell>
        </row>
        <row r="52">
          <cell r="B52" t="str">
            <v>Lovro Majer</v>
          </cell>
          <cell r="C52" t="str">
            <v>VfL Wolfsburg</v>
          </cell>
          <cell r="D52">
            <v>6</v>
          </cell>
          <cell r="E52">
            <v>5</v>
          </cell>
        </row>
        <row r="53">
          <cell r="B53" t="str">
            <v>Mathys Tel</v>
          </cell>
          <cell r="C53" t="str">
            <v>Bayern München</v>
          </cell>
          <cell r="D53">
            <v>6</v>
          </cell>
          <cell r="E53">
            <v>5</v>
          </cell>
        </row>
        <row r="54">
          <cell r="B54" t="str">
            <v>Kevin Volland</v>
          </cell>
          <cell r="C54" t="str">
            <v>1. FC Union Berlin</v>
          </cell>
          <cell r="D54">
            <v>6</v>
          </cell>
          <cell r="E54">
            <v>4</v>
          </cell>
        </row>
        <row r="55">
          <cell r="B55" t="str">
            <v>Luca Netz</v>
          </cell>
          <cell r="C55" t="str">
            <v>Borussia Mönchengladbach</v>
          </cell>
          <cell r="D55">
            <v>6</v>
          </cell>
          <cell r="E55">
            <v>4</v>
          </cell>
        </row>
        <row r="56">
          <cell r="B56" t="str">
            <v>Marius Bülter</v>
          </cell>
          <cell r="C56" t="str">
            <v>TSG Hoffenheim</v>
          </cell>
          <cell r="D56">
            <v>6</v>
          </cell>
          <cell r="E56">
            <v>4</v>
          </cell>
        </row>
        <row r="57">
          <cell r="B57" t="str">
            <v>Anthony Caci</v>
          </cell>
          <cell r="C57" t="str">
            <v>1. FSV Mainz 05</v>
          </cell>
          <cell r="D57">
            <v>6</v>
          </cell>
          <cell r="E57">
            <v>3</v>
          </cell>
        </row>
        <row r="58">
          <cell r="B58" t="str">
            <v>Anton Stach</v>
          </cell>
          <cell r="C58" t="str">
            <v>TSG Hoffenheim</v>
          </cell>
          <cell r="D58">
            <v>6</v>
          </cell>
          <cell r="E58">
            <v>3</v>
          </cell>
        </row>
        <row r="59">
          <cell r="B59" t="str">
            <v>Konrad Laimer</v>
          </cell>
          <cell r="C59" t="str">
            <v>Bayern München</v>
          </cell>
          <cell r="D59">
            <v>6</v>
          </cell>
          <cell r="E59">
            <v>3</v>
          </cell>
        </row>
        <row r="60">
          <cell r="B60" t="str">
            <v>Linton Maina</v>
          </cell>
          <cell r="C60" t="str">
            <v>FC Köln</v>
          </cell>
          <cell r="D60">
            <v>6</v>
          </cell>
          <cell r="E60">
            <v>3</v>
          </cell>
        </row>
        <row r="61">
          <cell r="B61" t="str">
            <v>Marcel Sabitzer</v>
          </cell>
          <cell r="C61" t="str">
            <v>Borussia Dortmund</v>
          </cell>
          <cell r="D61">
            <v>6</v>
          </cell>
          <cell r="E61">
            <v>3</v>
          </cell>
        </row>
        <row r="62">
          <cell r="B62" t="str">
            <v>Robin Gosens</v>
          </cell>
          <cell r="C62" t="str">
            <v>1. FC Union Berlin</v>
          </cell>
          <cell r="D62">
            <v>6</v>
          </cell>
          <cell r="E62">
            <v>3</v>
          </cell>
        </row>
        <row r="63">
          <cell r="B63" t="str">
            <v>Silas Katompa Mvumpa</v>
          </cell>
          <cell r="C63" t="str">
            <v>VfB Stuttgart</v>
          </cell>
          <cell r="D63">
            <v>6</v>
          </cell>
          <cell r="E63">
            <v>2</v>
          </cell>
        </row>
        <row r="64">
          <cell r="B64" t="str">
            <v>Grischa Prömel</v>
          </cell>
          <cell r="C64" t="str">
            <v>TSG Hoffenheim</v>
          </cell>
          <cell r="D64">
            <v>5</v>
          </cell>
          <cell r="E64">
            <v>5</v>
          </cell>
        </row>
        <row r="65">
          <cell r="B65" t="str">
            <v>Ihlas Bebou</v>
          </cell>
          <cell r="C65" t="str">
            <v>TSG Hoffenheim</v>
          </cell>
          <cell r="D65">
            <v>5</v>
          </cell>
          <cell r="E65">
            <v>5</v>
          </cell>
        </row>
        <row r="66">
          <cell r="B66" t="str">
            <v>Alassane Plea</v>
          </cell>
          <cell r="C66" t="str">
            <v>Borussia Mönchengladbach</v>
          </cell>
          <cell r="D66">
            <v>5</v>
          </cell>
          <cell r="E66">
            <v>4</v>
          </cell>
        </row>
        <row r="67">
          <cell r="B67" t="str">
            <v>Fredrik Jensen</v>
          </cell>
          <cell r="C67" t="str">
            <v>FC Augsburg</v>
          </cell>
          <cell r="D67">
            <v>5</v>
          </cell>
          <cell r="E67">
            <v>4</v>
          </cell>
        </row>
        <row r="68">
          <cell r="B68" t="str">
            <v>Jamie Leweling</v>
          </cell>
          <cell r="C68" t="str">
            <v>VfB Stuttgart</v>
          </cell>
          <cell r="D68">
            <v>5</v>
          </cell>
          <cell r="E68">
            <v>4</v>
          </cell>
        </row>
        <row r="69">
          <cell r="B69" t="str">
            <v>Eric Ebimbe</v>
          </cell>
          <cell r="C69" t="str">
            <v>Eintracht Frankfurt</v>
          </cell>
          <cell r="D69">
            <v>5</v>
          </cell>
          <cell r="E69">
            <v>3</v>
          </cell>
        </row>
        <row r="70">
          <cell r="B70" t="str">
            <v>Jae-Sung Lee</v>
          </cell>
          <cell r="C70" t="str">
            <v>1. FSV Mainz 05</v>
          </cell>
          <cell r="D70">
            <v>5</v>
          </cell>
          <cell r="E70">
            <v>3</v>
          </cell>
        </row>
        <row r="71">
          <cell r="B71" t="str">
            <v>Mattias Svanberg</v>
          </cell>
          <cell r="C71" t="str">
            <v>VfL Wolfsburg</v>
          </cell>
          <cell r="D71">
            <v>5</v>
          </cell>
          <cell r="E71">
            <v>3</v>
          </cell>
        </row>
        <row r="72">
          <cell r="B72" t="str">
            <v>Merlin Röhl</v>
          </cell>
          <cell r="C72" t="str">
            <v>SC Freiburg</v>
          </cell>
          <cell r="D72">
            <v>5</v>
          </cell>
          <cell r="E72">
            <v>3</v>
          </cell>
        </row>
        <row r="73">
          <cell r="B73" t="str">
            <v>Noussair Mazraoui</v>
          </cell>
          <cell r="C73" t="str">
            <v>Bayern München</v>
          </cell>
          <cell r="D73">
            <v>5</v>
          </cell>
          <cell r="E73">
            <v>3</v>
          </cell>
        </row>
        <row r="74">
          <cell r="B74" t="str">
            <v>Tim Kleindienst</v>
          </cell>
          <cell r="C74" t="str">
            <v>1. FC Heidenheim 1846</v>
          </cell>
          <cell r="D74">
            <v>5</v>
          </cell>
          <cell r="E74">
            <v>3</v>
          </cell>
        </row>
        <row r="75">
          <cell r="B75" t="str">
            <v>Leonardo Bittencourt</v>
          </cell>
          <cell r="C75" t="str">
            <v>SV Werder Bremen</v>
          </cell>
          <cell r="D75">
            <v>5</v>
          </cell>
          <cell r="E75">
            <v>2</v>
          </cell>
        </row>
        <row r="76">
          <cell r="B76" t="str">
            <v>Mario Götze</v>
          </cell>
          <cell r="C76" t="str">
            <v>Eintracht Frankfurt</v>
          </cell>
          <cell r="D76">
            <v>5</v>
          </cell>
          <cell r="E76">
            <v>2</v>
          </cell>
        </row>
        <row r="77">
          <cell r="B77" t="str">
            <v>Moritz Broschinski</v>
          </cell>
          <cell r="C77" t="str">
            <v>VfL Bochum</v>
          </cell>
          <cell r="D77">
            <v>5</v>
          </cell>
          <cell r="E77">
            <v>2</v>
          </cell>
        </row>
        <row r="78">
          <cell r="B78" t="str">
            <v>Nathan Tella</v>
          </cell>
          <cell r="C78" t="str">
            <v>Bayer 04 Leverkusen</v>
          </cell>
          <cell r="D78">
            <v>5</v>
          </cell>
          <cell r="E78">
            <v>2</v>
          </cell>
        </row>
        <row r="79">
          <cell r="B79" t="str">
            <v>Noah Weisshaupt</v>
          </cell>
          <cell r="C79" t="str">
            <v>SC Freiburg</v>
          </cell>
          <cell r="D79">
            <v>5</v>
          </cell>
          <cell r="E79">
            <v>2</v>
          </cell>
        </row>
        <row r="80">
          <cell r="B80" t="str">
            <v>Philipp Hofmann</v>
          </cell>
          <cell r="C80" t="str">
            <v>VfL Bochum</v>
          </cell>
          <cell r="D80">
            <v>5</v>
          </cell>
          <cell r="E80">
            <v>2</v>
          </cell>
        </row>
        <row r="81">
          <cell r="B81" t="str">
            <v>Philipp Max</v>
          </cell>
          <cell r="C81" t="str">
            <v>Eintracht Frankfurt</v>
          </cell>
          <cell r="D81">
            <v>5</v>
          </cell>
          <cell r="E81">
            <v>2</v>
          </cell>
        </row>
        <row r="82">
          <cell r="B82" t="str">
            <v>Julian Ryerson</v>
          </cell>
          <cell r="C82" t="str">
            <v>Borussia Dortmund</v>
          </cell>
          <cell r="D82">
            <v>5</v>
          </cell>
          <cell r="E82">
            <v>1</v>
          </cell>
        </row>
        <row r="83">
          <cell r="B83" t="str">
            <v>Maximilian Arnold</v>
          </cell>
          <cell r="C83" t="str">
            <v>VfL Wolfsburg</v>
          </cell>
          <cell r="D83">
            <v>5</v>
          </cell>
          <cell r="E83">
            <v>1</v>
          </cell>
        </row>
        <row r="84">
          <cell r="B84" t="str">
            <v>Rasmus Carstensen</v>
          </cell>
          <cell r="C84" t="str">
            <v>FC Köln</v>
          </cell>
          <cell r="D84">
            <v>5</v>
          </cell>
          <cell r="E84">
            <v>0</v>
          </cell>
        </row>
        <row r="85">
          <cell r="B85" t="str">
            <v>Atakan Karazor</v>
          </cell>
          <cell r="C85" t="str">
            <v>VfB Stuttgart</v>
          </cell>
          <cell r="D85">
            <v>4</v>
          </cell>
          <cell r="E85">
            <v>4</v>
          </cell>
        </row>
        <row r="86">
          <cell r="B86" t="str">
            <v>Florian Kainz</v>
          </cell>
          <cell r="C86" t="str">
            <v>FC Köln</v>
          </cell>
          <cell r="D86">
            <v>4</v>
          </cell>
          <cell r="E86">
            <v>4</v>
          </cell>
        </row>
        <row r="87">
          <cell r="B87" t="str">
            <v>Jamie Bynoe-Gittens</v>
          </cell>
          <cell r="C87" t="str">
            <v>Borussia Dortmund</v>
          </cell>
          <cell r="D87">
            <v>4</v>
          </cell>
          <cell r="E87">
            <v>4</v>
          </cell>
        </row>
        <row r="88">
          <cell r="B88" t="str">
            <v>Ruben Vargas</v>
          </cell>
          <cell r="C88" t="str">
            <v>FC Augsburg</v>
          </cell>
          <cell r="D88">
            <v>4</v>
          </cell>
          <cell r="E88">
            <v>4</v>
          </cell>
        </row>
        <row r="89">
          <cell r="B89" t="str">
            <v>Joakim Mæhle</v>
          </cell>
          <cell r="C89" t="str">
            <v>VfL Wolfsburg</v>
          </cell>
          <cell r="D89">
            <v>4</v>
          </cell>
          <cell r="E89">
            <v>3</v>
          </cell>
        </row>
        <row r="90">
          <cell r="B90" t="str">
            <v>Julian Weigl</v>
          </cell>
          <cell r="C90" t="str">
            <v>Borussia Mönchengladbach</v>
          </cell>
          <cell r="D90">
            <v>4</v>
          </cell>
          <cell r="E90">
            <v>3</v>
          </cell>
        </row>
        <row r="91">
          <cell r="B91" t="str">
            <v>Kingsley Coman</v>
          </cell>
          <cell r="C91" t="str">
            <v>Bayern München</v>
          </cell>
          <cell r="D91">
            <v>4</v>
          </cell>
          <cell r="E91">
            <v>3</v>
          </cell>
        </row>
        <row r="92">
          <cell r="B92" t="str">
            <v>Ansgar Knauff</v>
          </cell>
          <cell r="C92" t="str">
            <v>Eintracht Frankfurt</v>
          </cell>
          <cell r="D92">
            <v>4</v>
          </cell>
          <cell r="E92">
            <v>2</v>
          </cell>
        </row>
        <row r="93">
          <cell r="B93" t="str">
            <v>Brenden Aaronson</v>
          </cell>
          <cell r="C93" t="str">
            <v>1. FC Union Berlin</v>
          </cell>
          <cell r="D93">
            <v>4</v>
          </cell>
          <cell r="E93">
            <v>2</v>
          </cell>
        </row>
        <row r="94">
          <cell r="B94" t="str">
            <v>Florian Neuhaus</v>
          </cell>
          <cell r="C94" t="str">
            <v>Borussia Mönchengladbach</v>
          </cell>
          <cell r="D94">
            <v>4</v>
          </cell>
          <cell r="E94">
            <v>2</v>
          </cell>
        </row>
        <row r="95">
          <cell r="B95" t="str">
            <v>Jadon Sancho</v>
          </cell>
          <cell r="C95" t="str">
            <v>Borussia Dortmund</v>
          </cell>
          <cell r="D95">
            <v>4</v>
          </cell>
          <cell r="E95">
            <v>2</v>
          </cell>
        </row>
        <row r="96">
          <cell r="B96" t="str">
            <v>Jonathan Burkardt</v>
          </cell>
          <cell r="C96" t="str">
            <v>1. FSV Mainz 05</v>
          </cell>
          <cell r="D96">
            <v>4</v>
          </cell>
          <cell r="E96">
            <v>2</v>
          </cell>
        </row>
        <row r="97">
          <cell r="B97" t="str">
            <v>Justin Njinmah</v>
          </cell>
          <cell r="C97" t="str">
            <v>SV Werder Bremen</v>
          </cell>
          <cell r="D97">
            <v>4</v>
          </cell>
          <cell r="E97">
            <v>2</v>
          </cell>
        </row>
        <row r="98">
          <cell r="B98" t="str">
            <v>Niels Nkounkou</v>
          </cell>
          <cell r="C98" t="str">
            <v>Eintracht Frankfurt</v>
          </cell>
          <cell r="D98">
            <v>4</v>
          </cell>
          <cell r="E98">
            <v>2</v>
          </cell>
        </row>
        <row r="99">
          <cell r="B99" t="str">
            <v>Philipp Mwene</v>
          </cell>
          <cell r="C99" t="str">
            <v>1. FSV Mainz 05</v>
          </cell>
          <cell r="D99">
            <v>4</v>
          </cell>
          <cell r="E99">
            <v>2</v>
          </cell>
        </row>
        <row r="100">
          <cell r="B100" t="str">
            <v>Ritsu Doan</v>
          </cell>
          <cell r="C100" t="str">
            <v>SC Freiburg</v>
          </cell>
          <cell r="D100">
            <v>4</v>
          </cell>
          <cell r="E100">
            <v>2</v>
          </cell>
        </row>
        <row r="101">
          <cell r="B101" t="str">
            <v>Sargis Adamyan</v>
          </cell>
          <cell r="C101" t="str">
            <v>FC Köln</v>
          </cell>
          <cell r="D101">
            <v>4</v>
          </cell>
          <cell r="E101">
            <v>2</v>
          </cell>
        </row>
        <row r="102">
          <cell r="B102" t="str">
            <v>Iago</v>
          </cell>
          <cell r="C102" t="str">
            <v>FC Augsburg</v>
          </cell>
          <cell r="D102">
            <v>4</v>
          </cell>
          <cell r="E102">
            <v>1</v>
          </cell>
        </row>
        <row r="103">
          <cell r="B103" t="str">
            <v>Jens Stage</v>
          </cell>
          <cell r="C103" t="str">
            <v>SV Werder Bremen</v>
          </cell>
          <cell r="D103">
            <v>4</v>
          </cell>
          <cell r="E103">
            <v>1</v>
          </cell>
        </row>
        <row r="104">
          <cell r="B104" t="str">
            <v>Matus Bero</v>
          </cell>
          <cell r="C104" t="str">
            <v>VfL Bochum</v>
          </cell>
          <cell r="D104">
            <v>4</v>
          </cell>
          <cell r="E104">
            <v>1</v>
          </cell>
        </row>
        <row r="105">
          <cell r="B105" t="str">
            <v>Maximilian Beier</v>
          </cell>
          <cell r="C105" t="str">
            <v>TSG Hoffenheim</v>
          </cell>
          <cell r="D105">
            <v>4</v>
          </cell>
          <cell r="E105">
            <v>1</v>
          </cell>
        </row>
        <row r="106">
          <cell r="B106" t="str">
            <v>Maximilian Eggestein</v>
          </cell>
          <cell r="C106" t="str">
            <v>SC Freiburg</v>
          </cell>
          <cell r="D106">
            <v>4</v>
          </cell>
          <cell r="E106">
            <v>1</v>
          </cell>
        </row>
        <row r="107">
          <cell r="B107" t="str">
            <v>Nico Schlotterbeck</v>
          </cell>
          <cell r="C107" t="str">
            <v>Borussia Dortmund</v>
          </cell>
          <cell r="D107">
            <v>4</v>
          </cell>
          <cell r="E107">
            <v>1</v>
          </cell>
        </row>
        <row r="108">
          <cell r="B108" t="str">
            <v>Sheraldo Becker</v>
          </cell>
          <cell r="C108" t="str">
            <v>1. FC Union Berlin</v>
          </cell>
          <cell r="D108">
            <v>4</v>
          </cell>
          <cell r="E108">
            <v>1</v>
          </cell>
        </row>
        <row r="109">
          <cell r="B109" t="str">
            <v>Granit Xhaka</v>
          </cell>
          <cell r="C109" t="str">
            <v>Bayer 04 Leverkusen</v>
          </cell>
          <cell r="D109">
            <v>4</v>
          </cell>
          <cell r="E109">
            <v>0</v>
          </cell>
        </row>
        <row r="110">
          <cell r="B110" t="str">
            <v>Alphonso Davies</v>
          </cell>
          <cell r="C110" t="str">
            <v>Bayern München</v>
          </cell>
          <cell r="D110">
            <v>3</v>
          </cell>
          <cell r="E110">
            <v>5</v>
          </cell>
        </row>
        <row r="111">
          <cell r="B111" t="str">
            <v>Amine Adli</v>
          </cell>
          <cell r="C111" t="str">
            <v>Bayer 04 Leverkusen</v>
          </cell>
          <cell r="D111">
            <v>3</v>
          </cell>
          <cell r="E111">
            <v>4</v>
          </cell>
        </row>
        <row r="112">
          <cell r="B112" t="str">
            <v>Joseph Scally</v>
          </cell>
          <cell r="C112" t="str">
            <v>Borussia Mönchengladbach</v>
          </cell>
          <cell r="D112">
            <v>3</v>
          </cell>
          <cell r="E112">
            <v>4</v>
          </cell>
        </row>
        <row r="113">
          <cell r="B113" t="str">
            <v>Phillip Tietz</v>
          </cell>
          <cell r="C113" t="str">
            <v>FC Augsburg</v>
          </cell>
          <cell r="D113">
            <v>3</v>
          </cell>
          <cell r="E113">
            <v>4</v>
          </cell>
        </row>
        <row r="114">
          <cell r="B114" t="str">
            <v>Robert Skov</v>
          </cell>
          <cell r="C114" t="str">
            <v>TSG Hoffenheim</v>
          </cell>
          <cell r="D114">
            <v>3</v>
          </cell>
          <cell r="E114">
            <v>4</v>
          </cell>
        </row>
        <row r="115">
          <cell r="B115" t="str">
            <v>Aissa Laidouni</v>
          </cell>
          <cell r="C115" t="str">
            <v>1. FC Union Berlin</v>
          </cell>
          <cell r="D115">
            <v>3</v>
          </cell>
          <cell r="E115">
            <v>3</v>
          </cell>
        </row>
        <row r="116">
          <cell r="B116" t="str">
            <v>Karim Onisiwo</v>
          </cell>
          <cell r="C116" t="str">
            <v>1. FSV Mainz 05</v>
          </cell>
          <cell r="D116">
            <v>3</v>
          </cell>
          <cell r="E116">
            <v>3</v>
          </cell>
        </row>
        <row r="117">
          <cell r="B117" t="str">
            <v>Marvin Pieringer</v>
          </cell>
          <cell r="C117" t="str">
            <v>1. FC Heidenheim 1846</v>
          </cell>
          <cell r="D117">
            <v>3</v>
          </cell>
          <cell r="E117">
            <v>3</v>
          </cell>
        </row>
        <row r="118">
          <cell r="B118" t="str">
            <v>Mohamed Simakan</v>
          </cell>
          <cell r="C118" t="str">
            <v>RB Leipzig</v>
          </cell>
          <cell r="D118">
            <v>3</v>
          </cell>
          <cell r="E118">
            <v>3</v>
          </cell>
        </row>
        <row r="119">
          <cell r="B119" t="str">
            <v>Rocco Reitz</v>
          </cell>
          <cell r="C119" t="str">
            <v>Borussia Mönchengladbach</v>
          </cell>
          <cell r="D119">
            <v>3</v>
          </cell>
          <cell r="E119">
            <v>3</v>
          </cell>
        </row>
        <row r="120">
          <cell r="B120" t="str">
            <v>Senne Lynen</v>
          </cell>
          <cell r="C120" t="str">
            <v>SV Werder Bremen</v>
          </cell>
          <cell r="D120">
            <v>3</v>
          </cell>
          <cell r="E120">
            <v>3</v>
          </cell>
        </row>
        <row r="121">
          <cell r="B121" t="str">
            <v>Woo-Yeong Jeong</v>
          </cell>
          <cell r="C121" t="str">
            <v>VfB Stuttgart</v>
          </cell>
          <cell r="D121">
            <v>3</v>
          </cell>
          <cell r="E121">
            <v>3</v>
          </cell>
        </row>
        <row r="122">
          <cell r="B122" t="str">
            <v>Wout Weghorst</v>
          </cell>
          <cell r="C122" t="str">
            <v>TSG Hoffenheim</v>
          </cell>
          <cell r="D122">
            <v>3</v>
          </cell>
          <cell r="E122">
            <v>3</v>
          </cell>
        </row>
        <row r="123">
          <cell r="B123" t="str">
            <v>András Schäfer</v>
          </cell>
          <cell r="C123" t="str">
            <v>1. FC Union Berlin</v>
          </cell>
          <cell r="D123">
            <v>3</v>
          </cell>
          <cell r="E123">
            <v>2</v>
          </cell>
        </row>
        <row r="124">
          <cell r="B124" t="str">
            <v>Anthony Rouault</v>
          </cell>
          <cell r="C124" t="str">
            <v>VfB Stuttgart</v>
          </cell>
          <cell r="D124">
            <v>3</v>
          </cell>
          <cell r="E124">
            <v>2</v>
          </cell>
        </row>
        <row r="125">
          <cell r="B125" t="str">
            <v>Christian Günter</v>
          </cell>
          <cell r="C125" t="str">
            <v>SC Freiburg</v>
          </cell>
          <cell r="D125">
            <v>3</v>
          </cell>
          <cell r="E125">
            <v>2</v>
          </cell>
        </row>
        <row r="126">
          <cell r="B126" t="str">
            <v>Christopher Trimmel</v>
          </cell>
          <cell r="C126" t="str">
            <v>1. FC Union Berlin</v>
          </cell>
          <cell r="D126">
            <v>3</v>
          </cell>
          <cell r="E126">
            <v>2</v>
          </cell>
        </row>
        <row r="127">
          <cell r="B127" t="str">
            <v>Felix Passlack</v>
          </cell>
          <cell r="C127" t="str">
            <v>VfL Bochum</v>
          </cell>
          <cell r="D127">
            <v>3</v>
          </cell>
          <cell r="E127">
            <v>2</v>
          </cell>
        </row>
        <row r="128">
          <cell r="B128" t="str">
            <v>Hiroki Ito</v>
          </cell>
          <cell r="C128" t="str">
            <v>VfB Stuttgart</v>
          </cell>
          <cell r="D128">
            <v>3</v>
          </cell>
          <cell r="E128">
            <v>2</v>
          </cell>
        </row>
        <row r="129">
          <cell r="B129" t="str">
            <v>Hugo Ekitike</v>
          </cell>
          <cell r="C129" t="str">
            <v>Eintracht Frankfurt</v>
          </cell>
          <cell r="D129">
            <v>3</v>
          </cell>
          <cell r="E129">
            <v>2</v>
          </cell>
        </row>
        <row r="130">
          <cell r="B130" t="str">
            <v>Ian Maatsen</v>
          </cell>
          <cell r="C130" t="str">
            <v>Borussia Dortmund</v>
          </cell>
          <cell r="D130">
            <v>3</v>
          </cell>
          <cell r="E130">
            <v>2</v>
          </cell>
        </row>
        <row r="131">
          <cell r="B131" t="str">
            <v>Jan Schöppner</v>
          </cell>
          <cell r="C131" t="str">
            <v>1. FC Heidenheim 1846</v>
          </cell>
          <cell r="D131">
            <v>3</v>
          </cell>
          <cell r="E131">
            <v>2</v>
          </cell>
        </row>
        <row r="132">
          <cell r="B132" t="str">
            <v>Josip Juranovic</v>
          </cell>
          <cell r="C132" t="str">
            <v>1. FC Union Berlin</v>
          </cell>
          <cell r="D132">
            <v>3</v>
          </cell>
          <cell r="E132">
            <v>2</v>
          </cell>
        </row>
        <row r="133">
          <cell r="B133" t="str">
            <v>Kevin Mbabu</v>
          </cell>
          <cell r="C133" t="str">
            <v>FC Augsburg</v>
          </cell>
          <cell r="D133">
            <v>3</v>
          </cell>
          <cell r="E133">
            <v>2</v>
          </cell>
        </row>
        <row r="134">
          <cell r="B134" t="str">
            <v>Matthias Bader</v>
          </cell>
          <cell r="C134" t="str">
            <v>SV Darmstadt</v>
          </cell>
          <cell r="D134">
            <v>3</v>
          </cell>
          <cell r="E134">
            <v>2</v>
          </cell>
        </row>
        <row r="135">
          <cell r="B135" t="str">
            <v>Robert Andrich</v>
          </cell>
          <cell r="C135" t="str">
            <v>Bayer 04 Leverkusen</v>
          </cell>
          <cell r="D135">
            <v>3</v>
          </cell>
          <cell r="E135">
            <v>2</v>
          </cell>
        </row>
        <row r="136">
          <cell r="B136" t="str">
            <v>Robin Hack</v>
          </cell>
          <cell r="C136" t="str">
            <v>Borussia Mönchengladbach</v>
          </cell>
          <cell r="D136">
            <v>3</v>
          </cell>
          <cell r="E136">
            <v>2</v>
          </cell>
        </row>
        <row r="137">
          <cell r="B137" t="str">
            <v>Tobias Kempe</v>
          </cell>
          <cell r="C137" t="str">
            <v>SV Darmstadt</v>
          </cell>
          <cell r="D137">
            <v>3</v>
          </cell>
          <cell r="E137">
            <v>2</v>
          </cell>
        </row>
        <row r="138">
          <cell r="B138" t="str">
            <v>Tuta</v>
          </cell>
          <cell r="C138" t="str">
            <v>Eintracht Frankfurt</v>
          </cell>
          <cell r="D138">
            <v>3</v>
          </cell>
          <cell r="E138">
            <v>2</v>
          </cell>
        </row>
        <row r="139">
          <cell r="B139" t="str">
            <v>Umut Tohumcu</v>
          </cell>
          <cell r="C139" t="str">
            <v>TSG Hoffenheim</v>
          </cell>
          <cell r="D139">
            <v>3</v>
          </cell>
          <cell r="E139">
            <v>2</v>
          </cell>
        </row>
        <row r="140">
          <cell r="B140" t="str">
            <v>Yussuf Poulsen</v>
          </cell>
          <cell r="C140" t="str">
            <v>RB Leipzig</v>
          </cell>
          <cell r="D140">
            <v>3</v>
          </cell>
          <cell r="E140">
            <v>2</v>
          </cell>
        </row>
        <row r="141">
          <cell r="B141" t="str">
            <v>Ellyes Skhiri</v>
          </cell>
          <cell r="C141" t="str">
            <v>Eintracht Frankfurt</v>
          </cell>
          <cell r="D141">
            <v>3</v>
          </cell>
          <cell r="E141">
            <v>1</v>
          </cell>
        </row>
        <row r="142">
          <cell r="B142" t="str">
            <v>Goncalo Paciencia</v>
          </cell>
          <cell r="C142" t="str">
            <v>VfL Bochum</v>
          </cell>
          <cell r="D142">
            <v>3</v>
          </cell>
          <cell r="E142">
            <v>1</v>
          </cell>
        </row>
        <row r="143">
          <cell r="B143" t="str">
            <v>Hugo Larsson</v>
          </cell>
          <cell r="C143" t="str">
            <v>Eintracht Frankfurt</v>
          </cell>
          <cell r="D143">
            <v>3</v>
          </cell>
          <cell r="E143">
            <v>1</v>
          </cell>
        </row>
        <row r="144">
          <cell r="B144" t="str">
            <v>Karim Adeyemi</v>
          </cell>
          <cell r="C144" t="str">
            <v>Borussia Dortmund</v>
          </cell>
          <cell r="D144">
            <v>3</v>
          </cell>
          <cell r="E144">
            <v>1</v>
          </cell>
        </row>
        <row r="145">
          <cell r="B145" t="str">
            <v>Kevin Behrens</v>
          </cell>
          <cell r="C145" t="str">
            <v>VfL Wolfsburg</v>
          </cell>
          <cell r="D145">
            <v>3</v>
          </cell>
          <cell r="E145">
            <v>1</v>
          </cell>
        </row>
        <row r="146">
          <cell r="B146" t="str">
            <v>Marius Wolf</v>
          </cell>
          <cell r="C146" t="str">
            <v>Borussia Dortmund</v>
          </cell>
          <cell r="D146">
            <v>3</v>
          </cell>
          <cell r="E146">
            <v>1</v>
          </cell>
        </row>
        <row r="147">
          <cell r="B147" t="str">
            <v>Serge Gnabry</v>
          </cell>
          <cell r="C147" t="str">
            <v>Bayern München</v>
          </cell>
          <cell r="D147">
            <v>3</v>
          </cell>
          <cell r="E147">
            <v>1</v>
          </cell>
        </row>
        <row r="148">
          <cell r="B148" t="str">
            <v>Gian-Luca Waldschmidt</v>
          </cell>
          <cell r="C148" t="str">
            <v>FC Köln</v>
          </cell>
          <cell r="D148">
            <v>3</v>
          </cell>
          <cell r="E148">
            <v>0</v>
          </cell>
        </row>
        <row r="149">
          <cell r="B149" t="str">
            <v>Jeffrey Gouweleeuw</v>
          </cell>
          <cell r="C149" t="str">
            <v>FC Augsburg</v>
          </cell>
          <cell r="D149">
            <v>3</v>
          </cell>
          <cell r="E149">
            <v>0</v>
          </cell>
        </row>
        <row r="150">
          <cell r="B150" t="str">
            <v>Leart Paqarada</v>
          </cell>
          <cell r="C150" t="str">
            <v>FC Köln</v>
          </cell>
          <cell r="D150">
            <v>3</v>
          </cell>
          <cell r="E150">
            <v>0</v>
          </cell>
        </row>
        <row r="151">
          <cell r="B151" t="str">
            <v>Rafael Santos Borre</v>
          </cell>
          <cell r="C151" t="str">
            <v>SV Werder Bremen</v>
          </cell>
          <cell r="D151">
            <v>3</v>
          </cell>
          <cell r="E151">
            <v>0</v>
          </cell>
        </row>
        <row r="152">
          <cell r="B152" t="str">
            <v>Raphaël Guerreiro</v>
          </cell>
          <cell r="C152" t="str">
            <v>Bayern München</v>
          </cell>
          <cell r="D152">
            <v>3</v>
          </cell>
          <cell r="E152">
            <v>0</v>
          </cell>
        </row>
        <row r="153">
          <cell r="B153" t="str">
            <v>Steffen Tigges</v>
          </cell>
          <cell r="C153" t="str">
            <v>FC Köln</v>
          </cell>
          <cell r="D153">
            <v>3</v>
          </cell>
          <cell r="E153">
            <v>0</v>
          </cell>
        </row>
        <row r="154">
          <cell r="B154" t="str">
            <v>Florian Grillitsch</v>
          </cell>
          <cell r="C154" t="str">
            <v>TSG Hoffenheim</v>
          </cell>
          <cell r="D154">
            <v>2</v>
          </cell>
          <cell r="E154">
            <v>6</v>
          </cell>
        </row>
        <row r="155">
          <cell r="B155" t="str">
            <v>Xaver Schlager</v>
          </cell>
          <cell r="C155" t="str">
            <v>RB Leipzig</v>
          </cell>
          <cell r="D155">
            <v>2</v>
          </cell>
          <cell r="E155">
            <v>5</v>
          </cell>
        </row>
        <row r="156">
          <cell r="B156" t="str">
            <v>Arne Maier</v>
          </cell>
          <cell r="C156" t="str">
            <v>FC Augsburg</v>
          </cell>
          <cell r="D156">
            <v>2</v>
          </cell>
          <cell r="E156">
            <v>4</v>
          </cell>
        </row>
        <row r="157">
          <cell r="B157" t="str">
            <v>Adam Hlozek</v>
          </cell>
          <cell r="C157" t="str">
            <v>Bayer 04 Leverkusen</v>
          </cell>
          <cell r="D157">
            <v>2</v>
          </cell>
          <cell r="E157">
            <v>3</v>
          </cell>
        </row>
        <row r="158">
          <cell r="B158" t="str">
            <v>Luca Pfeiffer</v>
          </cell>
          <cell r="C158" t="str">
            <v>SV Darmstadt</v>
          </cell>
          <cell r="D158">
            <v>2</v>
          </cell>
          <cell r="E158">
            <v>3</v>
          </cell>
        </row>
        <row r="159">
          <cell r="B159" t="str">
            <v>Maximilian Wöber</v>
          </cell>
          <cell r="C159" t="str">
            <v>Borussia Mönchengladbach</v>
          </cell>
          <cell r="D159">
            <v>2</v>
          </cell>
          <cell r="E159">
            <v>3</v>
          </cell>
        </row>
        <row r="160">
          <cell r="B160" t="str">
            <v>Waldemar Anton</v>
          </cell>
          <cell r="C160" t="str">
            <v>VfB Stuttgart</v>
          </cell>
          <cell r="D160">
            <v>2</v>
          </cell>
          <cell r="E160">
            <v>3</v>
          </cell>
        </row>
        <row r="161">
          <cell r="B161" t="str">
            <v>Aleksandar Pavlovic</v>
          </cell>
          <cell r="C161" t="str">
            <v>Bayern München</v>
          </cell>
          <cell r="D161">
            <v>2</v>
          </cell>
          <cell r="E161">
            <v>2</v>
          </cell>
        </row>
        <row r="162">
          <cell r="B162" t="str">
            <v>Anthony Losilla</v>
          </cell>
          <cell r="C162" t="str">
            <v>VfL Bochum</v>
          </cell>
          <cell r="D162">
            <v>2</v>
          </cell>
          <cell r="E162">
            <v>2</v>
          </cell>
        </row>
        <row r="163">
          <cell r="B163" t="str">
            <v>Christoph Klarer</v>
          </cell>
          <cell r="C163" t="str">
            <v>SV Darmstadt</v>
          </cell>
          <cell r="D163">
            <v>2</v>
          </cell>
          <cell r="E163">
            <v>2</v>
          </cell>
        </row>
        <row r="164">
          <cell r="B164" t="str">
            <v>Eric Maxim Choupo-Moting</v>
          </cell>
          <cell r="C164" t="str">
            <v>Bayern München</v>
          </cell>
          <cell r="D164">
            <v>2</v>
          </cell>
          <cell r="E164">
            <v>2</v>
          </cell>
        </row>
        <row r="165">
          <cell r="B165" t="str">
            <v>Fabian Holland</v>
          </cell>
          <cell r="C165" t="str">
            <v>SV Darmstadt</v>
          </cell>
          <cell r="D165">
            <v>2</v>
          </cell>
          <cell r="E165">
            <v>2</v>
          </cell>
        </row>
        <row r="166">
          <cell r="B166" t="str">
            <v>Jakub Kaminski</v>
          </cell>
          <cell r="C166" t="str">
            <v>VfL Wolfsburg</v>
          </cell>
          <cell r="D166">
            <v>2</v>
          </cell>
          <cell r="E166">
            <v>2</v>
          </cell>
        </row>
        <row r="167">
          <cell r="B167" t="str">
            <v>Josha Vagnoman</v>
          </cell>
          <cell r="C167" t="str">
            <v>VfB Stuttgart</v>
          </cell>
          <cell r="D167">
            <v>2</v>
          </cell>
          <cell r="E167">
            <v>2</v>
          </cell>
        </row>
        <row r="168">
          <cell r="B168" t="str">
            <v>Julian Justvan</v>
          </cell>
          <cell r="C168" t="str">
            <v>SV Darmstadt</v>
          </cell>
          <cell r="D168">
            <v>2</v>
          </cell>
          <cell r="E168">
            <v>2</v>
          </cell>
        </row>
        <row r="169">
          <cell r="B169" t="str">
            <v>Matthias Ginter</v>
          </cell>
          <cell r="C169" t="str">
            <v>SC Freiburg</v>
          </cell>
          <cell r="D169">
            <v>2</v>
          </cell>
          <cell r="E169">
            <v>2</v>
          </cell>
        </row>
        <row r="170">
          <cell r="B170" t="str">
            <v>Nathan N'Goumou</v>
          </cell>
          <cell r="C170" t="str">
            <v>Borussia Mönchengladbach</v>
          </cell>
          <cell r="D170">
            <v>2</v>
          </cell>
          <cell r="E170">
            <v>2</v>
          </cell>
        </row>
        <row r="171">
          <cell r="B171" t="str">
            <v>Omar Traoré</v>
          </cell>
          <cell r="C171" t="str">
            <v>1. FC Heidenheim 1846</v>
          </cell>
          <cell r="D171">
            <v>2</v>
          </cell>
          <cell r="E171">
            <v>2</v>
          </cell>
        </row>
        <row r="172">
          <cell r="B172" t="str">
            <v>Yorbe Vertessen</v>
          </cell>
          <cell r="C172" t="str">
            <v>1. FC Union Berlin</v>
          </cell>
          <cell r="D172">
            <v>2</v>
          </cell>
          <cell r="E172">
            <v>2</v>
          </cell>
        </row>
        <row r="173">
          <cell r="B173" t="str">
            <v>Adrian Beck</v>
          </cell>
          <cell r="C173" t="str">
            <v>1. FC Heidenheim 1846</v>
          </cell>
          <cell r="D173">
            <v>2</v>
          </cell>
          <cell r="E173">
            <v>1</v>
          </cell>
        </row>
        <row r="174">
          <cell r="B174" t="str">
            <v>Amadou Haidara</v>
          </cell>
          <cell r="C174" t="str">
            <v>RB Leipzig</v>
          </cell>
          <cell r="D174">
            <v>2</v>
          </cell>
          <cell r="E174">
            <v>1</v>
          </cell>
        </row>
        <row r="175">
          <cell r="B175" t="str">
            <v>Anwar El-Ghazi</v>
          </cell>
          <cell r="C175" t="str">
            <v>1. FSV Mainz 05</v>
          </cell>
          <cell r="D175">
            <v>2</v>
          </cell>
          <cell r="E175">
            <v>1</v>
          </cell>
        </row>
        <row r="176">
          <cell r="B176" t="str">
            <v>Benedikt Gimber</v>
          </cell>
          <cell r="C176" t="str">
            <v>1. FC Heidenheim 1846</v>
          </cell>
          <cell r="D176">
            <v>2</v>
          </cell>
          <cell r="E176">
            <v>1</v>
          </cell>
        </row>
        <row r="177">
          <cell r="B177" t="str">
            <v>Christoph Baumgartner</v>
          </cell>
          <cell r="C177" t="str">
            <v>RB Leipzig</v>
          </cell>
          <cell r="D177">
            <v>2</v>
          </cell>
          <cell r="E177">
            <v>1</v>
          </cell>
        </row>
        <row r="178">
          <cell r="B178" t="str">
            <v>Cristian Gamboa</v>
          </cell>
          <cell r="C178" t="str">
            <v>VfL Bochum</v>
          </cell>
          <cell r="D178">
            <v>2</v>
          </cell>
          <cell r="E178">
            <v>1</v>
          </cell>
        </row>
        <row r="179">
          <cell r="B179" t="str">
            <v>Danny da Costa</v>
          </cell>
          <cell r="C179" t="str">
            <v>1. FSV Mainz 05</v>
          </cell>
          <cell r="D179">
            <v>2</v>
          </cell>
          <cell r="E179">
            <v>1</v>
          </cell>
        </row>
        <row r="180">
          <cell r="B180" t="str">
            <v>Edmond Tapsoba</v>
          </cell>
          <cell r="C180" t="str">
            <v>Bayer 04 Leverkusen</v>
          </cell>
          <cell r="D180">
            <v>2</v>
          </cell>
          <cell r="E180">
            <v>1</v>
          </cell>
        </row>
        <row r="181">
          <cell r="B181" t="str">
            <v>Emil Forsberg</v>
          </cell>
          <cell r="C181" t="str">
            <v>RB Leipzig</v>
          </cell>
          <cell r="D181">
            <v>2</v>
          </cell>
          <cell r="E181">
            <v>1</v>
          </cell>
        </row>
        <row r="182">
          <cell r="B182" t="str">
            <v>Florian Pick</v>
          </cell>
          <cell r="C182" t="str">
            <v>1. FC Heidenheim 1846</v>
          </cell>
          <cell r="D182">
            <v>2</v>
          </cell>
          <cell r="E182">
            <v>1</v>
          </cell>
        </row>
        <row r="183">
          <cell r="B183" t="str">
            <v>Josip Stanisic</v>
          </cell>
          <cell r="C183" t="str">
            <v>Bayer 04 Leverkusen</v>
          </cell>
          <cell r="D183">
            <v>2</v>
          </cell>
          <cell r="E183">
            <v>1</v>
          </cell>
        </row>
        <row r="184">
          <cell r="B184" t="str">
            <v>kajil watijin</v>
          </cell>
          <cell r="C184" t="str">
            <v>Borussia Dortmund</v>
          </cell>
          <cell r="D184">
            <v>2</v>
          </cell>
          <cell r="E184">
            <v>1</v>
          </cell>
        </row>
        <row r="185">
          <cell r="B185" t="str">
            <v>Lennard Maloney</v>
          </cell>
          <cell r="C185" t="str">
            <v>1. FC Heidenheim 1846</v>
          </cell>
          <cell r="D185">
            <v>2</v>
          </cell>
          <cell r="E185">
            <v>1</v>
          </cell>
        </row>
        <row r="186">
          <cell r="B186" t="str">
            <v>Mads Valentin Pedersen</v>
          </cell>
          <cell r="C186" t="str">
            <v>FC Augsburg</v>
          </cell>
          <cell r="D186">
            <v>2</v>
          </cell>
          <cell r="E186">
            <v>1</v>
          </cell>
        </row>
        <row r="187">
          <cell r="B187" t="str">
            <v>Mark Uth</v>
          </cell>
          <cell r="C187" t="str">
            <v>FC Köln</v>
          </cell>
          <cell r="D187">
            <v>2</v>
          </cell>
          <cell r="E187">
            <v>1</v>
          </cell>
        </row>
        <row r="188">
          <cell r="B188" t="str">
            <v>Mathias Honsak</v>
          </cell>
          <cell r="C188" t="str">
            <v>SV Darmstadt</v>
          </cell>
          <cell r="D188">
            <v>2</v>
          </cell>
          <cell r="E188">
            <v>1</v>
          </cell>
        </row>
        <row r="189">
          <cell r="B189" t="str">
            <v>Nikola Dovedan</v>
          </cell>
          <cell r="C189" t="str">
            <v>1. FC Heidenheim 1846</v>
          </cell>
          <cell r="D189">
            <v>2</v>
          </cell>
          <cell r="E189">
            <v>1</v>
          </cell>
        </row>
        <row r="190">
          <cell r="B190" t="str">
            <v>Olivier Deman</v>
          </cell>
          <cell r="C190" t="str">
            <v>SV Werder Bremen</v>
          </cell>
          <cell r="D190">
            <v>2</v>
          </cell>
          <cell r="E190">
            <v>1</v>
          </cell>
        </row>
        <row r="191">
          <cell r="B191" t="str">
            <v>Sven Michel</v>
          </cell>
          <cell r="C191" t="str">
            <v>FC Augsburg</v>
          </cell>
          <cell r="D191">
            <v>2</v>
          </cell>
          <cell r="E191">
            <v>1</v>
          </cell>
        </row>
        <row r="192">
          <cell r="B192" t="str">
            <v>Takuma Asano</v>
          </cell>
          <cell r="C192" t="str">
            <v>VfL Bochum</v>
          </cell>
          <cell r="D192">
            <v>2</v>
          </cell>
          <cell r="E192">
            <v>1</v>
          </cell>
        </row>
        <row r="193">
          <cell r="B193" t="str">
            <v>Tiago Tomás</v>
          </cell>
          <cell r="C193" t="str">
            <v>VfL Wolfsburg</v>
          </cell>
          <cell r="D193">
            <v>2</v>
          </cell>
          <cell r="E193">
            <v>1</v>
          </cell>
        </row>
        <row r="194">
          <cell r="B194" t="str">
            <v>Attila Szalai</v>
          </cell>
          <cell r="C194" t="str">
            <v>TSG Hoffenheim</v>
          </cell>
          <cell r="D194">
            <v>2</v>
          </cell>
          <cell r="E194">
            <v>0</v>
          </cell>
        </row>
        <row r="195">
          <cell r="B195" t="str">
            <v>Benedict Hollerbach</v>
          </cell>
          <cell r="C195" t="str">
            <v>1. FC Union Berlin</v>
          </cell>
          <cell r="D195">
            <v>2</v>
          </cell>
          <cell r="E195">
            <v>0</v>
          </cell>
        </row>
        <row r="196">
          <cell r="B196" t="str">
            <v>Felix Agu</v>
          </cell>
          <cell r="C196" t="str">
            <v>SV Werder Bremen</v>
          </cell>
          <cell r="D196">
            <v>2</v>
          </cell>
          <cell r="E196">
            <v>0</v>
          </cell>
        </row>
        <row r="197">
          <cell r="B197" t="str">
            <v>Fraser Hornby</v>
          </cell>
          <cell r="C197" t="str">
            <v>SV Darmstadt</v>
          </cell>
          <cell r="D197">
            <v>2</v>
          </cell>
          <cell r="E197">
            <v>0</v>
          </cell>
        </row>
        <row r="198">
          <cell r="B198" t="str">
            <v>Kevin Kampl</v>
          </cell>
          <cell r="C198" t="str">
            <v>RB Leipzig</v>
          </cell>
          <cell r="D198">
            <v>2</v>
          </cell>
          <cell r="E198">
            <v>0</v>
          </cell>
        </row>
        <row r="199">
          <cell r="B199" t="str">
            <v>Kevin Paredes</v>
          </cell>
          <cell r="C199" t="str">
            <v>VfL Wolfsburg</v>
          </cell>
          <cell r="D199">
            <v>2</v>
          </cell>
          <cell r="E199">
            <v>0</v>
          </cell>
        </row>
        <row r="200">
          <cell r="B200" t="str">
            <v>Kevin Sessa</v>
          </cell>
          <cell r="C200" t="str">
            <v>1. FC Heidenheim 1846</v>
          </cell>
          <cell r="D200">
            <v>2</v>
          </cell>
          <cell r="E200">
            <v>0</v>
          </cell>
        </row>
        <row r="201">
          <cell r="B201" t="str">
            <v>Leonidas Stergiou</v>
          </cell>
          <cell r="C201" t="str">
            <v>VfB Stuttgart</v>
          </cell>
          <cell r="D201">
            <v>2</v>
          </cell>
          <cell r="E201">
            <v>0</v>
          </cell>
        </row>
        <row r="202">
          <cell r="B202" t="str">
            <v>Lucas Tousart</v>
          </cell>
          <cell r="C202" t="str">
            <v>1. FC Union Berlin</v>
          </cell>
          <cell r="D202">
            <v>2</v>
          </cell>
          <cell r="E202">
            <v>0</v>
          </cell>
        </row>
        <row r="203">
          <cell r="B203" t="str">
            <v>Marco Richter</v>
          </cell>
          <cell r="C203" t="str">
            <v>1. FSV Mainz 05</v>
          </cell>
          <cell r="D203">
            <v>2</v>
          </cell>
          <cell r="E203">
            <v>0</v>
          </cell>
        </row>
        <row r="204">
          <cell r="B204" t="str">
            <v>Mats Hummels</v>
          </cell>
          <cell r="C204" t="str">
            <v>Borussia Dortmund</v>
          </cell>
          <cell r="D204">
            <v>2</v>
          </cell>
          <cell r="E204">
            <v>0</v>
          </cell>
        </row>
        <row r="205">
          <cell r="B205" t="str">
            <v>Max Finkgrafe</v>
          </cell>
          <cell r="C205" t="str">
            <v>FC Köln</v>
          </cell>
          <cell r="D205">
            <v>2</v>
          </cell>
          <cell r="E205">
            <v>0</v>
          </cell>
        </row>
        <row r="206">
          <cell r="B206" t="str">
            <v>Mikkel Kaufmann</v>
          </cell>
          <cell r="C206" t="str">
            <v>1. FC Union Berlin</v>
          </cell>
          <cell r="D206">
            <v>2</v>
          </cell>
          <cell r="E206">
            <v>0</v>
          </cell>
        </row>
        <row r="207">
          <cell r="B207" t="str">
            <v>Patrik Schick</v>
          </cell>
          <cell r="C207" t="str">
            <v>Bayer 04 Leverkusen</v>
          </cell>
          <cell r="D207">
            <v>2</v>
          </cell>
          <cell r="E207">
            <v>0</v>
          </cell>
        </row>
        <row r="208">
          <cell r="B208" t="str">
            <v>Philipp Lienhart</v>
          </cell>
          <cell r="C208" t="str">
            <v>SC Freiburg</v>
          </cell>
          <cell r="D208">
            <v>2</v>
          </cell>
          <cell r="E208">
            <v>0</v>
          </cell>
        </row>
        <row r="209">
          <cell r="B209" t="str">
            <v>Tim Siersleben</v>
          </cell>
          <cell r="C209" t="str">
            <v>1. FC Heidenheim 1846</v>
          </cell>
          <cell r="D209">
            <v>2</v>
          </cell>
          <cell r="E209">
            <v>0</v>
          </cell>
        </row>
        <row r="210">
          <cell r="B210" t="str">
            <v>Tim Skarke</v>
          </cell>
          <cell r="C210" t="str">
            <v>SV Darmstadt</v>
          </cell>
          <cell r="D210">
            <v>2</v>
          </cell>
          <cell r="E210">
            <v>0</v>
          </cell>
        </row>
        <row r="211">
          <cell r="B211" t="str">
            <v>Michael Gregoritsch</v>
          </cell>
          <cell r="C211" t="str">
            <v>SC Freiburg</v>
          </cell>
          <cell r="D211">
            <v>1</v>
          </cell>
          <cell r="E211">
            <v>4</v>
          </cell>
        </row>
        <row r="212">
          <cell r="B212" t="str">
            <v>Arne Engels</v>
          </cell>
          <cell r="C212" t="str">
            <v>FC Augsburg</v>
          </cell>
          <cell r="D212">
            <v>1</v>
          </cell>
          <cell r="E212">
            <v>2</v>
          </cell>
        </row>
        <row r="213">
          <cell r="B213" t="str">
            <v>Benjamin Sesko</v>
          </cell>
          <cell r="C213" t="str">
            <v>RB Leipzig</v>
          </cell>
          <cell r="D213">
            <v>1</v>
          </cell>
          <cell r="E213">
            <v>2</v>
          </cell>
        </row>
        <row r="214">
          <cell r="B214" t="str">
            <v>Edimilson Fernandes</v>
          </cell>
          <cell r="C214" t="str">
            <v>1. FSV Mainz 05</v>
          </cell>
          <cell r="D214">
            <v>1</v>
          </cell>
          <cell r="E214">
            <v>2</v>
          </cell>
        </row>
        <row r="215">
          <cell r="B215" t="str">
            <v>Emre Can</v>
          </cell>
          <cell r="C215" t="str">
            <v>Borussia Dortmund</v>
          </cell>
          <cell r="D215">
            <v>1</v>
          </cell>
          <cell r="E215">
            <v>2</v>
          </cell>
        </row>
        <row r="216">
          <cell r="B216" t="str">
            <v>Lucas Höler</v>
          </cell>
          <cell r="C216" t="str">
            <v>SC Freiburg</v>
          </cell>
          <cell r="D216">
            <v>1</v>
          </cell>
          <cell r="E216">
            <v>2</v>
          </cell>
        </row>
        <row r="217">
          <cell r="B217" t="str">
            <v>Piero Hincapié</v>
          </cell>
          <cell r="C217" t="str">
            <v>Bayer 04 Leverkusen</v>
          </cell>
          <cell r="D217">
            <v>1</v>
          </cell>
          <cell r="E217">
            <v>2</v>
          </cell>
        </row>
        <row r="218">
          <cell r="B218" t="str">
            <v>Tom Bischof</v>
          </cell>
          <cell r="C218" t="str">
            <v>TSG Hoffenheim</v>
          </cell>
          <cell r="D218">
            <v>1</v>
          </cell>
          <cell r="E218">
            <v>2</v>
          </cell>
        </row>
        <row r="219">
          <cell r="B219" t="str">
            <v>Tom Krauss</v>
          </cell>
          <cell r="C219" t="str">
            <v>1. FSV Mainz 05</v>
          </cell>
          <cell r="D219">
            <v>1</v>
          </cell>
          <cell r="E219">
            <v>2</v>
          </cell>
        </row>
        <row r="220">
          <cell r="B220" t="str">
            <v>Willian Pacho</v>
          </cell>
          <cell r="C220" t="str">
            <v>Eintracht Frankfurt</v>
          </cell>
          <cell r="D220">
            <v>1</v>
          </cell>
          <cell r="E220">
            <v>2</v>
          </cell>
        </row>
        <row r="221">
          <cell r="B221" t="str">
            <v>Bartol Franjic</v>
          </cell>
          <cell r="C221" t="str">
            <v>SV Darmstadt</v>
          </cell>
          <cell r="D221">
            <v>1</v>
          </cell>
          <cell r="E221">
            <v>1</v>
          </cell>
        </row>
        <row r="222">
          <cell r="B222" t="str">
            <v>Christian Kohlwater</v>
          </cell>
          <cell r="C222" t="str">
            <v>1. FC Heidenheim 1846</v>
          </cell>
          <cell r="D222">
            <v>1</v>
          </cell>
          <cell r="E222">
            <v>1</v>
          </cell>
        </row>
        <row r="223">
          <cell r="B223" t="str">
            <v>David Jurasek</v>
          </cell>
          <cell r="C223" t="str">
            <v>TSG Hoffenheim</v>
          </cell>
          <cell r="D223">
            <v>1</v>
          </cell>
          <cell r="E223">
            <v>1</v>
          </cell>
        </row>
        <row r="224">
          <cell r="B224" t="str">
            <v>Eric Martel</v>
          </cell>
          <cell r="C224" t="str">
            <v>FC Köln</v>
          </cell>
          <cell r="D224">
            <v>1</v>
          </cell>
          <cell r="E224">
            <v>1</v>
          </cell>
        </row>
        <row r="225">
          <cell r="B225" t="str">
            <v>Fabian Nürnberg</v>
          </cell>
          <cell r="C225" t="str">
            <v>SV Darmstadt</v>
          </cell>
          <cell r="D225">
            <v>1</v>
          </cell>
          <cell r="E225">
            <v>1</v>
          </cell>
        </row>
        <row r="226">
          <cell r="B226" t="str">
            <v>Janik Haberer</v>
          </cell>
          <cell r="C226" t="str">
            <v>1. FC Union Berlin</v>
          </cell>
          <cell r="D226">
            <v>1</v>
          </cell>
          <cell r="E226">
            <v>1</v>
          </cell>
        </row>
        <row r="227">
          <cell r="B227" t="str">
            <v>Jens Grahl</v>
          </cell>
          <cell r="C227" t="str">
            <v>Eintracht Frankfurt</v>
          </cell>
          <cell r="D227">
            <v>1</v>
          </cell>
          <cell r="E227">
            <v>1</v>
          </cell>
        </row>
        <row r="228">
          <cell r="B228" t="str">
            <v>Jérôme Roussillon</v>
          </cell>
          <cell r="C228" t="str">
            <v>1. FC Union Berlin</v>
          </cell>
          <cell r="D228">
            <v>1</v>
          </cell>
          <cell r="E228">
            <v>1</v>
          </cell>
        </row>
        <row r="229">
          <cell r="B229" t="str">
            <v>Jonas Omlin</v>
          </cell>
          <cell r="C229" t="str">
            <v>Borussia Mönchengladbach</v>
          </cell>
          <cell r="D229">
            <v>1</v>
          </cell>
          <cell r="E229">
            <v>1</v>
          </cell>
        </row>
        <row r="230">
          <cell r="B230" t="str">
            <v>Jonathan Tah</v>
          </cell>
          <cell r="C230" t="str">
            <v>Bayer 04 Leverkusen</v>
          </cell>
          <cell r="D230">
            <v>1</v>
          </cell>
          <cell r="E230">
            <v>1</v>
          </cell>
        </row>
        <row r="231">
          <cell r="B231" t="str">
            <v>Kilian Sildillia</v>
          </cell>
          <cell r="C231" t="str">
            <v>SC Freiburg</v>
          </cell>
          <cell r="D231">
            <v>1</v>
          </cell>
          <cell r="E231">
            <v>1</v>
          </cell>
        </row>
        <row r="232">
          <cell r="B232" t="str">
            <v>Leandro Barreiro</v>
          </cell>
          <cell r="C232" t="str">
            <v>1. FSV Mainz 05</v>
          </cell>
          <cell r="D232">
            <v>1</v>
          </cell>
          <cell r="E232">
            <v>1</v>
          </cell>
        </row>
        <row r="233">
          <cell r="B233" t="str">
            <v>Lukas Daschner</v>
          </cell>
          <cell r="C233" t="str">
            <v>VfL Bochum</v>
          </cell>
          <cell r="D233">
            <v>1</v>
          </cell>
          <cell r="E233">
            <v>1</v>
          </cell>
        </row>
        <row r="234">
          <cell r="B234" t="str">
            <v>Maximilian Wittek</v>
          </cell>
          <cell r="C234" t="str">
            <v>VfL Bochum</v>
          </cell>
          <cell r="D234">
            <v>1</v>
          </cell>
          <cell r="E234">
            <v>1</v>
          </cell>
        </row>
        <row r="235">
          <cell r="B235" t="str">
            <v>Milos Veljkovic</v>
          </cell>
          <cell r="C235" t="str">
            <v>SV Werder Bremen</v>
          </cell>
          <cell r="D235">
            <v>1</v>
          </cell>
          <cell r="E235">
            <v>1</v>
          </cell>
        </row>
        <row r="236">
          <cell r="B236" t="str">
            <v>Min-Jae Kim</v>
          </cell>
          <cell r="C236" t="str">
            <v>Bayern München</v>
          </cell>
          <cell r="D236">
            <v>1</v>
          </cell>
          <cell r="E236">
            <v>1</v>
          </cell>
        </row>
        <row r="237">
          <cell r="B237" t="str">
            <v>Moritz Jenz</v>
          </cell>
          <cell r="C237" t="str">
            <v>VfL Wolfsburg</v>
          </cell>
          <cell r="D237">
            <v>1</v>
          </cell>
          <cell r="E237">
            <v>1</v>
          </cell>
        </row>
        <row r="238">
          <cell r="B238" t="str">
            <v>Moritz-Broni Kwarteng</v>
          </cell>
          <cell r="C238" t="str">
            <v>VfL Bochum</v>
          </cell>
          <cell r="D238">
            <v>1</v>
          </cell>
          <cell r="E238">
            <v>1</v>
          </cell>
        </row>
        <row r="239">
          <cell r="B239" t="str">
            <v>Noah Mbamba</v>
          </cell>
          <cell r="C239" t="str">
            <v>Bayer 04 Leverkusen</v>
          </cell>
          <cell r="D239">
            <v>1</v>
          </cell>
          <cell r="E239">
            <v>1</v>
          </cell>
        </row>
        <row r="240">
          <cell r="B240" t="str">
            <v>Norman Theuerkauf</v>
          </cell>
          <cell r="C240" t="str">
            <v>1. FC Heidenheim 1846</v>
          </cell>
          <cell r="D240">
            <v>1</v>
          </cell>
          <cell r="E240">
            <v>1</v>
          </cell>
        </row>
        <row r="241">
          <cell r="B241" t="str">
            <v>Oscar Vilhelmsson</v>
          </cell>
          <cell r="C241" t="str">
            <v>SV Darmstadt</v>
          </cell>
          <cell r="D241">
            <v>1</v>
          </cell>
          <cell r="E241">
            <v>1</v>
          </cell>
        </row>
        <row r="242">
          <cell r="B242" t="str">
            <v>Ozan Kabak</v>
          </cell>
          <cell r="C242" t="str">
            <v>TSG Hoffenheim</v>
          </cell>
          <cell r="D242">
            <v>1</v>
          </cell>
          <cell r="E242">
            <v>1</v>
          </cell>
        </row>
        <row r="243">
          <cell r="B243" t="str">
            <v>Patric Pfeiffer</v>
          </cell>
          <cell r="C243" t="str">
            <v>FC Augsburg</v>
          </cell>
          <cell r="D243">
            <v>1</v>
          </cell>
          <cell r="E243">
            <v>1</v>
          </cell>
        </row>
        <row r="244">
          <cell r="B244" t="str">
            <v>Sasa Kalajdzic</v>
          </cell>
          <cell r="C244" t="str">
            <v>Eintracht Frankfurt</v>
          </cell>
          <cell r="D244">
            <v>1</v>
          </cell>
          <cell r="E244">
            <v>1</v>
          </cell>
        </row>
        <row r="245">
          <cell r="B245" t="str">
            <v>Sebastian Polter</v>
          </cell>
          <cell r="C245" t="str">
            <v>SV Darmstadt</v>
          </cell>
          <cell r="D245">
            <v>1</v>
          </cell>
          <cell r="E245">
            <v>1</v>
          </cell>
        </row>
        <row r="246">
          <cell r="B246" t="str">
            <v>Stefan Lainer</v>
          </cell>
          <cell r="C246" t="str">
            <v>Borussia Mönchengladbach</v>
          </cell>
          <cell r="D246">
            <v>1</v>
          </cell>
          <cell r="E246">
            <v>1</v>
          </cell>
        </row>
        <row r="247">
          <cell r="B247" t="str">
            <v>Stefan Schimmer</v>
          </cell>
          <cell r="C247" t="str">
            <v>1. FC Heidenheim 1846</v>
          </cell>
          <cell r="D247">
            <v>1</v>
          </cell>
          <cell r="E247">
            <v>1</v>
          </cell>
        </row>
        <row r="248">
          <cell r="B248" t="str">
            <v>Timothy Chandler</v>
          </cell>
          <cell r="C248" t="str">
            <v>Eintracht Frankfurt</v>
          </cell>
          <cell r="D248">
            <v>1</v>
          </cell>
          <cell r="E248">
            <v>1</v>
          </cell>
        </row>
        <row r="249">
          <cell r="B249" t="str">
            <v>Tomas Cvancara</v>
          </cell>
          <cell r="C249" t="str">
            <v>Borussia Mönchengladbach</v>
          </cell>
          <cell r="D249">
            <v>1</v>
          </cell>
          <cell r="E249">
            <v>1</v>
          </cell>
        </row>
        <row r="250">
          <cell r="B250" t="str">
            <v>Yannick Gerhardt</v>
          </cell>
          <cell r="C250" t="str">
            <v>VfL Wolfsburg</v>
          </cell>
          <cell r="D250">
            <v>1</v>
          </cell>
          <cell r="E250">
            <v>1</v>
          </cell>
        </row>
        <row r="251">
          <cell r="B251" t="str">
            <v>Alex Kral</v>
          </cell>
          <cell r="C251" t="str">
            <v>1. FC Union Berlin</v>
          </cell>
          <cell r="D251">
            <v>1</v>
          </cell>
          <cell r="E251">
            <v>0</v>
          </cell>
        </row>
        <row r="252">
          <cell r="B252" t="str">
            <v>Amos Pieper</v>
          </cell>
          <cell r="C252" t="str">
            <v>SV Werder Bremen</v>
          </cell>
          <cell r="D252">
            <v>1</v>
          </cell>
          <cell r="E252">
            <v>0</v>
          </cell>
        </row>
        <row r="253">
          <cell r="B253" t="str">
            <v>Borja Iglesias</v>
          </cell>
          <cell r="C253" t="str">
            <v>Bayer 04 Leverkusen</v>
          </cell>
          <cell r="D253">
            <v>1</v>
          </cell>
          <cell r="E253">
            <v>0</v>
          </cell>
        </row>
        <row r="254">
          <cell r="B254" t="str">
            <v>Chukwubuike Adamu</v>
          </cell>
          <cell r="C254" t="str">
            <v>SC Freiburg</v>
          </cell>
          <cell r="D254">
            <v>1</v>
          </cell>
          <cell r="E254">
            <v>0</v>
          </cell>
        </row>
        <row r="255">
          <cell r="B255" t="str">
            <v>Clemens Riedel</v>
          </cell>
          <cell r="C255" t="str">
            <v>SV Darmstadt</v>
          </cell>
          <cell r="D255">
            <v>1</v>
          </cell>
          <cell r="E255">
            <v>0</v>
          </cell>
        </row>
        <row r="256">
          <cell r="B256" t="str">
            <v>Dayot Upamecano</v>
          </cell>
          <cell r="C256" t="str">
            <v>Bayern München</v>
          </cell>
          <cell r="D256">
            <v>1</v>
          </cell>
          <cell r="E256">
            <v>0</v>
          </cell>
        </row>
        <row r="257">
          <cell r="B257" t="str">
            <v>Denis Thomalla</v>
          </cell>
          <cell r="C257" t="str">
            <v>1. FC Heidenheim 1846</v>
          </cell>
          <cell r="D257">
            <v>1</v>
          </cell>
          <cell r="E257">
            <v>0</v>
          </cell>
        </row>
        <row r="258">
          <cell r="B258" t="str">
            <v>Diogo Leite</v>
          </cell>
          <cell r="C258" t="str">
            <v>1. FC Union Berlin</v>
          </cell>
          <cell r="D258">
            <v>1</v>
          </cell>
          <cell r="E258">
            <v>0</v>
          </cell>
        </row>
        <row r="259">
          <cell r="B259" t="str">
            <v>Dion Drena Beljo</v>
          </cell>
          <cell r="C259" t="str">
            <v>FC Augsburg</v>
          </cell>
          <cell r="D259">
            <v>1</v>
          </cell>
          <cell r="E259">
            <v>0</v>
          </cell>
        </row>
        <row r="260">
          <cell r="B260" t="str">
            <v>Dominik Kohr</v>
          </cell>
          <cell r="C260" t="str">
            <v>1. FSV Mainz 05</v>
          </cell>
          <cell r="D260">
            <v>1</v>
          </cell>
          <cell r="E260">
            <v>0</v>
          </cell>
        </row>
        <row r="261">
          <cell r="B261" t="str">
            <v>Donny van de Beek</v>
          </cell>
          <cell r="C261" t="str">
            <v>Eintracht Frankfurt</v>
          </cell>
          <cell r="D261">
            <v>1</v>
          </cell>
          <cell r="E261">
            <v>0</v>
          </cell>
        </row>
        <row r="262">
          <cell r="B262" t="str">
            <v>Erhan Masovic</v>
          </cell>
          <cell r="C262" t="str">
            <v>VfL Bochum</v>
          </cell>
          <cell r="D262">
            <v>1</v>
          </cell>
          <cell r="E262">
            <v>0</v>
          </cell>
        </row>
        <row r="263">
          <cell r="B263" t="str">
            <v>Finn Becker</v>
          </cell>
          <cell r="C263" t="str">
            <v>TSG Hoffenheim</v>
          </cell>
          <cell r="D263">
            <v>1</v>
          </cell>
          <cell r="E263">
            <v>0</v>
          </cell>
        </row>
        <row r="264">
          <cell r="B264" t="str">
            <v>Florent Muslija</v>
          </cell>
          <cell r="C264" t="str">
            <v>SC Freiburg</v>
          </cell>
          <cell r="D264">
            <v>1</v>
          </cell>
          <cell r="E264">
            <v>0</v>
          </cell>
        </row>
        <row r="265">
          <cell r="B265" t="str">
            <v>Frans Krätzig</v>
          </cell>
          <cell r="C265" t="str">
            <v>Bayern München</v>
          </cell>
          <cell r="D265">
            <v>1</v>
          </cell>
          <cell r="E265">
            <v>0</v>
          </cell>
        </row>
        <row r="266">
          <cell r="B266" t="str">
            <v>Frederik RÃ¸nnow</v>
          </cell>
          <cell r="C266" t="str">
            <v>1. FC Union Berlin</v>
          </cell>
          <cell r="D266">
            <v>1</v>
          </cell>
          <cell r="E266">
            <v>0</v>
          </cell>
        </row>
        <row r="267">
          <cell r="B267" t="str">
            <v>Giovanni Reyna</v>
          </cell>
          <cell r="C267" t="str">
            <v>Borussia Dortmund</v>
          </cell>
          <cell r="D267">
            <v>1</v>
          </cell>
          <cell r="E267">
            <v>0</v>
          </cell>
        </row>
        <row r="268">
          <cell r="B268" t="str">
            <v>Ivan Ordets</v>
          </cell>
          <cell r="C268" t="str">
            <v>VfL Bochum</v>
          </cell>
          <cell r="D268">
            <v>1</v>
          </cell>
          <cell r="E268">
            <v>0</v>
          </cell>
        </row>
        <row r="269">
          <cell r="B269" t="str">
            <v>Jan Thielmann</v>
          </cell>
          <cell r="C269" t="str">
            <v>FC Köln</v>
          </cell>
          <cell r="D269">
            <v>1</v>
          </cell>
          <cell r="E269">
            <v>0</v>
          </cell>
        </row>
        <row r="270">
          <cell r="B270" t="str">
            <v>Jessic Ngankam</v>
          </cell>
          <cell r="C270" t="str">
            <v>1. FSV Mainz 05</v>
          </cell>
          <cell r="D270">
            <v>1</v>
          </cell>
          <cell r="E270">
            <v>0</v>
          </cell>
        </row>
        <row r="271">
          <cell r="B271" t="str">
            <v>Koen Casteels</v>
          </cell>
          <cell r="C271" t="str">
            <v>VfL Wolfsburg</v>
          </cell>
          <cell r="D271">
            <v>1</v>
          </cell>
          <cell r="E271">
            <v>0</v>
          </cell>
        </row>
        <row r="272">
          <cell r="B272" t="str">
            <v>Kouadio Koné</v>
          </cell>
          <cell r="C272" t="str">
            <v>Borussia Mönchengladbach</v>
          </cell>
          <cell r="D272">
            <v>1</v>
          </cell>
          <cell r="E272">
            <v>0</v>
          </cell>
        </row>
        <row r="273">
          <cell r="B273" t="str">
            <v>Leonardo Bonucci</v>
          </cell>
          <cell r="C273" t="str">
            <v>1. FC Union Berlin</v>
          </cell>
          <cell r="D273">
            <v>1</v>
          </cell>
          <cell r="E273">
            <v>0</v>
          </cell>
        </row>
        <row r="274">
          <cell r="B274" t="str">
            <v>Mahmoud Dahoud</v>
          </cell>
          <cell r="C274" t="str">
            <v>VfB Stuttgart</v>
          </cell>
          <cell r="D274">
            <v>1</v>
          </cell>
          <cell r="E274">
            <v>0</v>
          </cell>
        </row>
        <row r="275">
          <cell r="B275" t="str">
            <v>Matej Maglica</v>
          </cell>
          <cell r="C275" t="str">
            <v>SV Darmstadt</v>
          </cell>
          <cell r="D275">
            <v>1</v>
          </cell>
          <cell r="E275">
            <v>0</v>
          </cell>
        </row>
        <row r="276">
          <cell r="B276" t="str">
            <v>Maximilian Philipp</v>
          </cell>
          <cell r="C276" t="str">
            <v>SC Freiburg</v>
          </cell>
          <cell r="D276">
            <v>1</v>
          </cell>
          <cell r="E276">
            <v>0</v>
          </cell>
        </row>
        <row r="277">
          <cell r="B277" t="str">
            <v>Merveille Papela</v>
          </cell>
          <cell r="C277" t="str">
            <v>1. FSV Mainz 05</v>
          </cell>
          <cell r="D277">
            <v>1</v>
          </cell>
          <cell r="E277">
            <v>0</v>
          </cell>
        </row>
        <row r="278">
          <cell r="B278" t="str">
            <v>Odilon Kossounou</v>
          </cell>
          <cell r="C278" t="str">
            <v>Bayer 04 Leverkusen</v>
          </cell>
          <cell r="D278">
            <v>1</v>
          </cell>
          <cell r="E278">
            <v>0</v>
          </cell>
        </row>
        <row r="279">
          <cell r="B279" t="str">
            <v>Ramy Bensebaini</v>
          </cell>
          <cell r="C279" t="str">
            <v>Borussia Dortmund</v>
          </cell>
          <cell r="D279">
            <v>1</v>
          </cell>
          <cell r="E279">
            <v>0</v>
          </cell>
        </row>
        <row r="280">
          <cell r="B280" t="str">
            <v>Robert Gumny</v>
          </cell>
          <cell r="C280" t="str">
            <v>FC Augsburg</v>
          </cell>
          <cell r="D280">
            <v>1</v>
          </cell>
          <cell r="E280">
            <v>0</v>
          </cell>
        </row>
        <row r="281">
          <cell r="B281" t="str">
            <v>Salih Ã–zcan</v>
          </cell>
          <cell r="C281" t="str">
            <v>Borussia Dortmund</v>
          </cell>
          <cell r="D281">
            <v>1</v>
          </cell>
          <cell r="E281">
            <v>0</v>
          </cell>
        </row>
        <row r="282">
          <cell r="B282" t="str">
            <v>Sepp van den Berg</v>
          </cell>
          <cell r="C282" t="str">
            <v>1. FSV Mainz 05</v>
          </cell>
          <cell r="D282">
            <v>1</v>
          </cell>
          <cell r="E282">
            <v>0</v>
          </cell>
        </row>
        <row r="283">
          <cell r="B283" t="str">
            <v>Thomas Meunier</v>
          </cell>
          <cell r="C283" t="str">
            <v>Borussia Dortmund</v>
          </cell>
          <cell r="D283">
            <v>1</v>
          </cell>
          <cell r="E283">
            <v>0</v>
          </cell>
        </row>
        <row r="284">
          <cell r="B284" t="str">
            <v>Timo Hübers</v>
          </cell>
          <cell r="C284" t="str">
            <v>FC Köln</v>
          </cell>
          <cell r="D284">
            <v>1</v>
          </cell>
          <cell r="E284">
            <v>0</v>
          </cell>
        </row>
        <row r="285">
          <cell r="B285" t="str">
            <v>Václav Cerný</v>
          </cell>
          <cell r="C285" t="str">
            <v>VfL Wolfsburg</v>
          </cell>
          <cell r="D285">
            <v>1</v>
          </cell>
          <cell r="E285">
            <v>0</v>
          </cell>
        </row>
        <row r="286">
          <cell r="B286" t="str">
            <v>Willi Orban</v>
          </cell>
          <cell r="C286" t="str">
            <v>RB Leipzig</v>
          </cell>
          <cell r="D286">
            <v>1</v>
          </cell>
          <cell r="E286">
            <v>0</v>
          </cell>
        </row>
        <row r="287">
          <cell r="B287" t="str">
            <v>Yannik Keitel</v>
          </cell>
          <cell r="C287" t="str">
            <v>SC Freiburg</v>
          </cell>
          <cell r="D287">
            <v>1</v>
          </cell>
          <cell r="E287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penalties_won"/>
    </sheetNames>
    <sheetDataSet>
      <sheetData sheetId="0">
        <row r="2">
          <cell r="B2" t="str">
            <v>Felix Agu</v>
          </cell>
          <cell r="C2" t="str">
            <v>SV Werder Bremen</v>
          </cell>
          <cell r="D2">
            <v>3</v>
          </cell>
          <cell r="E2">
            <v>2.4</v>
          </cell>
        </row>
        <row r="3">
          <cell r="B3" t="str">
            <v>Noah Weisshaupt</v>
          </cell>
          <cell r="C3" t="str">
            <v>SC Freiburg</v>
          </cell>
          <cell r="D3">
            <v>2</v>
          </cell>
          <cell r="E3">
            <v>3.7</v>
          </cell>
        </row>
        <row r="4">
          <cell r="B4" t="str">
            <v>Omar Marmoush</v>
          </cell>
          <cell r="C4" t="str">
            <v>Eintracht Frankfurt</v>
          </cell>
          <cell r="D4">
            <v>2</v>
          </cell>
          <cell r="E4">
            <v>2.9</v>
          </cell>
        </row>
        <row r="5">
          <cell r="B5" t="str">
            <v>Xavi Simons</v>
          </cell>
          <cell r="C5" t="str">
            <v>RB Leipzig</v>
          </cell>
          <cell r="D5">
            <v>2</v>
          </cell>
          <cell r="E5">
            <v>2.4</v>
          </cell>
        </row>
        <row r="6">
          <cell r="B6" t="str">
            <v>Serhou Guirassy</v>
          </cell>
          <cell r="C6" t="str">
            <v>VfB Stuttgart</v>
          </cell>
          <cell r="D6">
            <v>2</v>
          </cell>
          <cell r="E6">
            <v>2.2000000000000002</v>
          </cell>
        </row>
        <row r="7">
          <cell r="B7" t="str">
            <v>Jamie Bynoe-Gittens</v>
          </cell>
          <cell r="C7" t="str">
            <v>Borussia Dortmund</v>
          </cell>
          <cell r="D7">
            <v>2</v>
          </cell>
          <cell r="E7">
            <v>2.1</v>
          </cell>
        </row>
        <row r="8">
          <cell r="B8" t="str">
            <v>Nathan Tella</v>
          </cell>
          <cell r="C8" t="str">
            <v>Bayer 04 Leverkusen</v>
          </cell>
          <cell r="D8">
            <v>2</v>
          </cell>
          <cell r="E8">
            <v>2</v>
          </cell>
        </row>
        <row r="9">
          <cell r="B9" t="str">
            <v>Lucas Höler</v>
          </cell>
          <cell r="C9" t="str">
            <v>SC Freiburg</v>
          </cell>
          <cell r="D9">
            <v>2</v>
          </cell>
          <cell r="E9">
            <v>1.9</v>
          </cell>
        </row>
        <row r="10">
          <cell r="B10" t="str">
            <v>Keven Schlotterbeck</v>
          </cell>
          <cell r="C10" t="str">
            <v>VfL Bochum</v>
          </cell>
          <cell r="D10">
            <v>2</v>
          </cell>
          <cell r="E10">
            <v>1.3</v>
          </cell>
        </row>
        <row r="11">
          <cell r="B11" t="str">
            <v>Deniz Undav</v>
          </cell>
          <cell r="C11" t="str">
            <v>VfB Stuttgart</v>
          </cell>
          <cell r="D11">
            <v>2</v>
          </cell>
          <cell r="E11">
            <v>1.2</v>
          </cell>
        </row>
        <row r="12">
          <cell r="B12" t="str">
            <v>Maximilian Beier</v>
          </cell>
          <cell r="C12" t="str">
            <v>TSG Hoffenheim</v>
          </cell>
          <cell r="D12">
            <v>2</v>
          </cell>
          <cell r="E12">
            <v>1.2</v>
          </cell>
        </row>
        <row r="13">
          <cell r="B13" t="str">
            <v>Jae-Sung Lee</v>
          </cell>
          <cell r="C13" t="str">
            <v>1. FSV Mainz 05</v>
          </cell>
          <cell r="D13">
            <v>2</v>
          </cell>
          <cell r="E13">
            <v>1.1000000000000001</v>
          </cell>
        </row>
        <row r="14">
          <cell r="B14" t="str">
            <v>Arne Engels</v>
          </cell>
          <cell r="C14" t="str">
            <v>FC Augsburg</v>
          </cell>
          <cell r="D14">
            <v>2</v>
          </cell>
          <cell r="E14">
            <v>1</v>
          </cell>
        </row>
        <row r="15">
          <cell r="B15" t="str">
            <v>Jonas Hofmann</v>
          </cell>
          <cell r="C15" t="str">
            <v>Bayer 04 Leverkusen</v>
          </cell>
          <cell r="D15">
            <v>2</v>
          </cell>
          <cell r="E15">
            <v>0.8</v>
          </cell>
        </row>
        <row r="16">
          <cell r="B16" t="str">
            <v>Yvandro Borges Sanches</v>
          </cell>
          <cell r="C16" t="str">
            <v>Borussia Mönchengladbach</v>
          </cell>
          <cell r="D16">
            <v>1</v>
          </cell>
          <cell r="E16">
            <v>11.3</v>
          </cell>
        </row>
        <row r="17">
          <cell r="B17" t="str">
            <v>Kevin Paredes</v>
          </cell>
          <cell r="C17" t="str">
            <v>VfL Wolfsburg</v>
          </cell>
          <cell r="D17">
            <v>1</v>
          </cell>
          <cell r="E17">
            <v>3.3</v>
          </cell>
        </row>
        <row r="18">
          <cell r="B18" t="str">
            <v>Brajan Gruda</v>
          </cell>
          <cell r="C18" t="str">
            <v>1. FSV Mainz 05</v>
          </cell>
          <cell r="D18">
            <v>1</v>
          </cell>
          <cell r="E18">
            <v>2.6</v>
          </cell>
        </row>
        <row r="19">
          <cell r="B19" t="str">
            <v>Yussuf Poulsen</v>
          </cell>
          <cell r="C19" t="str">
            <v>RB Leipzig</v>
          </cell>
          <cell r="D19">
            <v>1</v>
          </cell>
          <cell r="E19">
            <v>2.2000000000000002</v>
          </cell>
        </row>
        <row r="20">
          <cell r="B20" t="str">
            <v>Christoph Baumgartner</v>
          </cell>
          <cell r="C20" t="str">
            <v>RB Leipzig</v>
          </cell>
          <cell r="D20">
            <v>1</v>
          </cell>
          <cell r="E20">
            <v>2.1</v>
          </cell>
        </row>
        <row r="21">
          <cell r="B21" t="str">
            <v>Ikoma Lois Openda</v>
          </cell>
          <cell r="C21" t="str">
            <v>RB Leipzig</v>
          </cell>
          <cell r="D21">
            <v>1</v>
          </cell>
          <cell r="E21">
            <v>2.1</v>
          </cell>
        </row>
        <row r="22">
          <cell r="B22" t="str">
            <v>Kouadio Koné</v>
          </cell>
          <cell r="C22" t="str">
            <v>Borussia Mönchengladbach</v>
          </cell>
          <cell r="D22">
            <v>1</v>
          </cell>
          <cell r="E22">
            <v>2</v>
          </cell>
        </row>
        <row r="23">
          <cell r="B23" t="str">
            <v>Roland Sallai</v>
          </cell>
          <cell r="C23" t="str">
            <v>SC Freiburg</v>
          </cell>
          <cell r="D23">
            <v>1</v>
          </cell>
          <cell r="E23">
            <v>2</v>
          </cell>
        </row>
        <row r="24">
          <cell r="B24" t="str">
            <v>Jordan Pefok</v>
          </cell>
          <cell r="C24" t="str">
            <v>Borussia Mönchengladbach</v>
          </cell>
          <cell r="D24">
            <v>1</v>
          </cell>
          <cell r="E24">
            <v>1.9</v>
          </cell>
        </row>
        <row r="25">
          <cell r="B25" t="str">
            <v>Jan-Niklas Beste</v>
          </cell>
          <cell r="C25" t="str">
            <v>1. FC Heidenheim 1846</v>
          </cell>
          <cell r="D25">
            <v>1</v>
          </cell>
          <cell r="E25">
            <v>1.8</v>
          </cell>
        </row>
        <row r="26">
          <cell r="B26" t="str">
            <v>Mattias Svanberg</v>
          </cell>
          <cell r="C26" t="str">
            <v>VfL Wolfsburg</v>
          </cell>
          <cell r="D26">
            <v>1</v>
          </cell>
          <cell r="E26">
            <v>1.7</v>
          </cell>
        </row>
        <row r="27">
          <cell r="B27" t="str">
            <v>Anton Stach</v>
          </cell>
          <cell r="C27" t="str">
            <v>TSG Hoffenheim</v>
          </cell>
          <cell r="D27">
            <v>1</v>
          </cell>
          <cell r="E27">
            <v>1.6</v>
          </cell>
        </row>
        <row r="28">
          <cell r="B28" t="str">
            <v>Faride Alidou</v>
          </cell>
          <cell r="C28" t="str">
            <v>FC Köln</v>
          </cell>
          <cell r="D28">
            <v>1</v>
          </cell>
          <cell r="E28">
            <v>1.6</v>
          </cell>
        </row>
        <row r="29">
          <cell r="B29" t="str">
            <v>Lovro Majer</v>
          </cell>
          <cell r="C29" t="str">
            <v>VfL Wolfsburg</v>
          </cell>
          <cell r="D29">
            <v>1</v>
          </cell>
          <cell r="E29">
            <v>1.6</v>
          </cell>
        </row>
        <row r="30">
          <cell r="B30" t="str">
            <v>Silas Katompa Mvumpa</v>
          </cell>
          <cell r="C30" t="str">
            <v>VfB Stuttgart</v>
          </cell>
          <cell r="D30">
            <v>1</v>
          </cell>
          <cell r="E30">
            <v>1.6</v>
          </cell>
        </row>
        <row r="31">
          <cell r="B31" t="str">
            <v>Eric Martel</v>
          </cell>
          <cell r="C31" t="str">
            <v>FC Köln</v>
          </cell>
          <cell r="D31">
            <v>1</v>
          </cell>
          <cell r="E31">
            <v>1.5</v>
          </cell>
        </row>
        <row r="32">
          <cell r="B32" t="str">
            <v>Jens Stage</v>
          </cell>
          <cell r="C32" t="str">
            <v>SV Werder Bremen</v>
          </cell>
          <cell r="D32">
            <v>1</v>
          </cell>
          <cell r="E32">
            <v>1.5</v>
          </cell>
        </row>
        <row r="33">
          <cell r="B33" t="str">
            <v>Sargis Adamyan</v>
          </cell>
          <cell r="C33" t="str">
            <v>FC Köln</v>
          </cell>
          <cell r="D33">
            <v>1</v>
          </cell>
          <cell r="E33">
            <v>1.5</v>
          </cell>
        </row>
        <row r="34">
          <cell r="B34" t="str">
            <v>Alassane Plea</v>
          </cell>
          <cell r="C34" t="str">
            <v>Borussia Mönchengladbach</v>
          </cell>
          <cell r="D34">
            <v>1</v>
          </cell>
          <cell r="E34">
            <v>1.4</v>
          </cell>
        </row>
        <row r="35">
          <cell r="B35" t="str">
            <v>Andrej Kramaric</v>
          </cell>
          <cell r="C35" t="str">
            <v>TSG Hoffenheim</v>
          </cell>
          <cell r="D35">
            <v>1</v>
          </cell>
          <cell r="E35">
            <v>1.4</v>
          </cell>
        </row>
        <row r="36">
          <cell r="B36" t="str">
            <v>Enzo Millot</v>
          </cell>
          <cell r="C36" t="str">
            <v>VfB Stuttgart</v>
          </cell>
          <cell r="D36">
            <v>1</v>
          </cell>
          <cell r="E36">
            <v>1.4</v>
          </cell>
        </row>
        <row r="37">
          <cell r="B37" t="str">
            <v>Jeremie Frimpong</v>
          </cell>
          <cell r="C37" t="str">
            <v>Bayer 04 Leverkusen</v>
          </cell>
          <cell r="D37">
            <v>1</v>
          </cell>
          <cell r="E37">
            <v>1.4</v>
          </cell>
        </row>
        <row r="38">
          <cell r="B38" t="str">
            <v>Ritsu Doan</v>
          </cell>
          <cell r="C38" t="str">
            <v>SC Freiburg</v>
          </cell>
          <cell r="D38">
            <v>1</v>
          </cell>
          <cell r="E38">
            <v>1.4</v>
          </cell>
        </row>
        <row r="39">
          <cell r="B39" t="str">
            <v>Ruben Vargas</v>
          </cell>
          <cell r="C39" t="str">
            <v>FC Augsburg</v>
          </cell>
          <cell r="D39">
            <v>1</v>
          </cell>
          <cell r="E39">
            <v>1.3</v>
          </cell>
        </row>
        <row r="40">
          <cell r="B40" t="str">
            <v>Donyell Malen</v>
          </cell>
          <cell r="C40" t="str">
            <v>Borussia Dortmund</v>
          </cell>
          <cell r="D40">
            <v>1</v>
          </cell>
          <cell r="E40">
            <v>1.2</v>
          </cell>
        </row>
        <row r="41">
          <cell r="B41" t="str">
            <v>Gian-Luca Waldschmidt</v>
          </cell>
          <cell r="C41" t="str">
            <v>FC Köln</v>
          </cell>
          <cell r="D41">
            <v>1</v>
          </cell>
          <cell r="E41">
            <v>1.2</v>
          </cell>
        </row>
        <row r="42">
          <cell r="B42" t="str">
            <v>Ihlas Bebou</v>
          </cell>
          <cell r="C42" t="str">
            <v>TSG Hoffenheim</v>
          </cell>
          <cell r="D42">
            <v>1</v>
          </cell>
          <cell r="E42">
            <v>1.2</v>
          </cell>
        </row>
        <row r="43">
          <cell r="B43" t="str">
            <v>Ermedin Demirovic</v>
          </cell>
          <cell r="C43" t="str">
            <v>FC Augsburg</v>
          </cell>
          <cell r="D43">
            <v>1</v>
          </cell>
          <cell r="E43">
            <v>1.1000000000000001</v>
          </cell>
        </row>
        <row r="44">
          <cell r="B44" t="str">
            <v>Matus Bero</v>
          </cell>
          <cell r="C44" t="str">
            <v>VfL Bochum</v>
          </cell>
          <cell r="D44">
            <v>1</v>
          </cell>
          <cell r="E44">
            <v>1.1000000000000001</v>
          </cell>
        </row>
        <row r="45">
          <cell r="B45" t="str">
            <v>Mohamed Simakan</v>
          </cell>
          <cell r="C45" t="str">
            <v>RB Leipzig</v>
          </cell>
          <cell r="D45">
            <v>1</v>
          </cell>
          <cell r="E45">
            <v>1.1000000000000001</v>
          </cell>
        </row>
        <row r="46">
          <cell r="B46" t="str">
            <v>Patrik Schick</v>
          </cell>
          <cell r="C46" t="str">
            <v>Bayer 04 Leverkusen</v>
          </cell>
          <cell r="D46">
            <v>1</v>
          </cell>
          <cell r="E46">
            <v>1.1000000000000001</v>
          </cell>
        </row>
        <row r="47">
          <cell r="B47" t="str">
            <v>Thomas Müller</v>
          </cell>
          <cell r="C47" t="str">
            <v>Bayern München</v>
          </cell>
          <cell r="D47">
            <v>1</v>
          </cell>
          <cell r="E47">
            <v>1.1000000000000001</v>
          </cell>
        </row>
        <row r="48">
          <cell r="B48" t="str">
            <v>Ivan Ordets</v>
          </cell>
          <cell r="C48" t="str">
            <v>VfL Bochum</v>
          </cell>
          <cell r="D48">
            <v>1</v>
          </cell>
          <cell r="E48">
            <v>1</v>
          </cell>
        </row>
        <row r="49">
          <cell r="B49" t="str">
            <v>Nico Schlotterbeck</v>
          </cell>
          <cell r="C49" t="str">
            <v>Borussia Dortmund</v>
          </cell>
          <cell r="D49">
            <v>1</v>
          </cell>
          <cell r="E49">
            <v>1</v>
          </cell>
        </row>
        <row r="50">
          <cell r="B50" t="str">
            <v>Amadou Haidara</v>
          </cell>
          <cell r="C50" t="str">
            <v>RB Leipzig</v>
          </cell>
          <cell r="D50">
            <v>1</v>
          </cell>
          <cell r="E50">
            <v>0.9</v>
          </cell>
        </row>
        <row r="51">
          <cell r="B51" t="str">
            <v>Fabian Nürnberg</v>
          </cell>
          <cell r="C51" t="str">
            <v>SV Darmstadt</v>
          </cell>
          <cell r="D51">
            <v>1</v>
          </cell>
          <cell r="E51">
            <v>0.9</v>
          </cell>
        </row>
        <row r="52">
          <cell r="B52" t="str">
            <v>Jadon Sancho</v>
          </cell>
          <cell r="C52" t="str">
            <v>Borussia Dortmund</v>
          </cell>
          <cell r="D52">
            <v>1</v>
          </cell>
          <cell r="E52">
            <v>0.9</v>
          </cell>
        </row>
        <row r="53">
          <cell r="B53" t="str">
            <v>Alejandro Grimaldo</v>
          </cell>
          <cell r="C53" t="str">
            <v>Bayer 04 Leverkusen</v>
          </cell>
          <cell r="D53">
            <v>1</v>
          </cell>
          <cell r="E53">
            <v>0.8</v>
          </cell>
        </row>
        <row r="54">
          <cell r="B54" t="str">
            <v>Danilho Doekhi</v>
          </cell>
          <cell r="C54" t="str">
            <v>1. FC Union Berlin</v>
          </cell>
          <cell r="D54">
            <v>1</v>
          </cell>
          <cell r="E54">
            <v>0.8</v>
          </cell>
        </row>
        <row r="55">
          <cell r="B55" t="str">
            <v>Timo Hübers</v>
          </cell>
          <cell r="C55" t="str">
            <v>FC Köln</v>
          </cell>
          <cell r="D55">
            <v>1</v>
          </cell>
          <cell r="E55">
            <v>0.8</v>
          </cell>
        </row>
        <row r="56">
          <cell r="B56" t="str">
            <v>Waldemar Anton</v>
          </cell>
          <cell r="C56" t="str">
            <v>VfB Stuttgart</v>
          </cell>
          <cell r="D56">
            <v>1</v>
          </cell>
          <cell r="E56">
            <v>0.8</v>
          </cell>
        </row>
        <row r="57">
          <cell r="B57" t="str">
            <v>Felix Uduokhai</v>
          </cell>
          <cell r="C57" t="str">
            <v>FC Augsburg</v>
          </cell>
          <cell r="D57">
            <v>1</v>
          </cell>
          <cell r="E57">
            <v>0.7</v>
          </cell>
        </row>
        <row r="58">
          <cell r="B58" t="str">
            <v>Sheraldo Becker</v>
          </cell>
          <cell r="C58" t="str">
            <v>1. FC Union Berlin</v>
          </cell>
          <cell r="D58">
            <v>1</v>
          </cell>
          <cell r="E58">
            <v>0.7</v>
          </cell>
        </row>
        <row r="59">
          <cell r="B59" t="str">
            <v>Tobias Kempe</v>
          </cell>
          <cell r="C59" t="str">
            <v>SV Darmstadt</v>
          </cell>
          <cell r="D59">
            <v>1</v>
          </cell>
          <cell r="E59">
            <v>0.7</v>
          </cell>
        </row>
        <row r="60">
          <cell r="B60" t="str">
            <v>Marvin Ducksch</v>
          </cell>
          <cell r="C60" t="str">
            <v>SV Werder Bremen</v>
          </cell>
          <cell r="D60">
            <v>1</v>
          </cell>
          <cell r="E60">
            <v>0.6</v>
          </cell>
        </row>
        <row r="61">
          <cell r="B61" t="str">
            <v>Philipp Mwene</v>
          </cell>
          <cell r="C61" t="str">
            <v>1. FSV Mainz 05</v>
          </cell>
          <cell r="D61">
            <v>1</v>
          </cell>
          <cell r="E61">
            <v>0.6</v>
          </cell>
        </row>
        <row r="62">
          <cell r="B62" t="str">
            <v>Serge Gnabry</v>
          </cell>
          <cell r="C62" t="str">
            <v>Bayern München</v>
          </cell>
          <cell r="D62">
            <v>1</v>
          </cell>
          <cell r="E62">
            <v>0.6</v>
          </cell>
        </row>
        <row r="63">
          <cell r="B63" t="str">
            <v>Vincenzo Grifo</v>
          </cell>
          <cell r="C63" t="str">
            <v>SC Freiburg</v>
          </cell>
          <cell r="D63">
            <v>1</v>
          </cell>
          <cell r="E63">
            <v>0.6</v>
          </cell>
        </row>
        <row r="64">
          <cell r="B64" t="str">
            <v>Christopher Trimmel</v>
          </cell>
          <cell r="C64" t="str">
            <v>1. FC Union Berlin</v>
          </cell>
          <cell r="D64">
            <v>1</v>
          </cell>
          <cell r="E64">
            <v>0.2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penalties_conceded"/>
    </sheetNames>
    <sheetDataSet>
      <sheetData sheetId="0">
        <row r="2">
          <cell r="B2" t="str">
            <v>Ivan Ordets</v>
          </cell>
          <cell r="C2" t="str">
            <v>VfL Bochum</v>
          </cell>
          <cell r="D2">
            <v>4</v>
          </cell>
          <cell r="E2">
            <v>24</v>
          </cell>
        </row>
        <row r="3">
          <cell r="B3" t="str">
            <v>Ansgar Knauff</v>
          </cell>
          <cell r="C3" t="str">
            <v>Eintracht Frankfurt</v>
          </cell>
          <cell r="D3">
            <v>3</v>
          </cell>
          <cell r="E3">
            <v>31</v>
          </cell>
        </row>
        <row r="4">
          <cell r="B4" t="str">
            <v>Tim Siersleben</v>
          </cell>
          <cell r="C4" t="str">
            <v>1. FC Heidenheim 1846</v>
          </cell>
          <cell r="D4">
            <v>2</v>
          </cell>
          <cell r="E4">
            <v>14</v>
          </cell>
        </row>
        <row r="5">
          <cell r="B5" t="str">
            <v>Jordy Makengo</v>
          </cell>
          <cell r="C5" t="str">
            <v>SC Freiburg</v>
          </cell>
          <cell r="D5">
            <v>2</v>
          </cell>
          <cell r="E5">
            <v>20</v>
          </cell>
        </row>
        <row r="6">
          <cell r="B6" t="str">
            <v>Niklas Dorsch</v>
          </cell>
          <cell r="C6" t="str">
            <v>FC Augsburg</v>
          </cell>
          <cell r="D6">
            <v>2</v>
          </cell>
          <cell r="E6">
            <v>21</v>
          </cell>
        </row>
        <row r="7">
          <cell r="B7" t="str">
            <v>Iago</v>
          </cell>
          <cell r="C7" t="str">
            <v>FC Augsburg</v>
          </cell>
          <cell r="D7">
            <v>2</v>
          </cell>
          <cell r="E7">
            <v>23</v>
          </cell>
        </row>
        <row r="8">
          <cell r="B8" t="str">
            <v>Benedikt Gimber</v>
          </cell>
          <cell r="C8" t="str">
            <v>1. FC Heidenheim 1846</v>
          </cell>
          <cell r="D8">
            <v>2</v>
          </cell>
          <cell r="E8">
            <v>24</v>
          </cell>
        </row>
        <row r="9">
          <cell r="B9" t="str">
            <v>Mats Hummels</v>
          </cell>
          <cell r="C9" t="str">
            <v>Borussia Dortmund</v>
          </cell>
          <cell r="D9">
            <v>2</v>
          </cell>
          <cell r="E9">
            <v>25</v>
          </cell>
        </row>
        <row r="10">
          <cell r="B10" t="str">
            <v>Gregor Kobel</v>
          </cell>
          <cell r="C10" t="str">
            <v>Borussia Dortmund</v>
          </cell>
          <cell r="D10">
            <v>2</v>
          </cell>
          <cell r="E10">
            <v>27</v>
          </cell>
        </row>
        <row r="11">
          <cell r="B11" t="str">
            <v>Keven Schlotterbeck</v>
          </cell>
          <cell r="C11" t="str">
            <v>VfL Bochum</v>
          </cell>
          <cell r="D11">
            <v>2</v>
          </cell>
          <cell r="E11">
            <v>27</v>
          </cell>
        </row>
        <row r="12">
          <cell r="B12" t="str">
            <v>Lennard Maloney</v>
          </cell>
          <cell r="C12" t="str">
            <v>1. FC Heidenheim 1846</v>
          </cell>
          <cell r="D12">
            <v>2</v>
          </cell>
          <cell r="E12">
            <v>29</v>
          </cell>
        </row>
        <row r="13">
          <cell r="B13" t="str">
            <v>Luca Netz</v>
          </cell>
          <cell r="C13" t="str">
            <v>Borussia Mönchengladbach</v>
          </cell>
          <cell r="D13">
            <v>2</v>
          </cell>
          <cell r="E13">
            <v>30</v>
          </cell>
        </row>
        <row r="14">
          <cell r="B14" t="str">
            <v>Finn Dahmen</v>
          </cell>
          <cell r="C14" t="str">
            <v>FC Augsburg</v>
          </cell>
          <cell r="D14">
            <v>2</v>
          </cell>
          <cell r="E14">
            <v>31</v>
          </cell>
        </row>
        <row r="15">
          <cell r="B15" t="str">
            <v>Robin Koch</v>
          </cell>
          <cell r="C15" t="str">
            <v>Eintracht Frankfurt</v>
          </cell>
          <cell r="D15">
            <v>2</v>
          </cell>
          <cell r="E15">
            <v>31</v>
          </cell>
        </row>
        <row r="16">
          <cell r="B16" t="str">
            <v>Diogo Leite</v>
          </cell>
          <cell r="C16" t="str">
            <v>1. FC Union Berlin</v>
          </cell>
          <cell r="D16">
            <v>2</v>
          </cell>
          <cell r="E16">
            <v>32</v>
          </cell>
        </row>
        <row r="17">
          <cell r="B17" t="str">
            <v>Benjamin Henrichs</v>
          </cell>
          <cell r="C17" t="str">
            <v>RB Leipzig</v>
          </cell>
          <cell r="D17">
            <v>2</v>
          </cell>
          <cell r="E17">
            <v>33</v>
          </cell>
        </row>
        <row r="18">
          <cell r="B18" t="str">
            <v>Bernardo</v>
          </cell>
          <cell r="C18" t="str">
            <v>VfL Bochum</v>
          </cell>
          <cell r="D18">
            <v>2</v>
          </cell>
          <cell r="E18">
            <v>33</v>
          </cell>
        </row>
        <row r="19">
          <cell r="B19" t="str">
            <v>Manuel Riemann</v>
          </cell>
          <cell r="C19" t="str">
            <v>VfL Bochum</v>
          </cell>
          <cell r="D19">
            <v>2</v>
          </cell>
          <cell r="E19">
            <v>33</v>
          </cell>
        </row>
        <row r="20">
          <cell r="B20" t="str">
            <v>Fabio Chiarodia</v>
          </cell>
          <cell r="C20" t="str">
            <v>Borussia Mönchengladbach</v>
          </cell>
          <cell r="D20">
            <v>1</v>
          </cell>
          <cell r="E20">
            <v>7</v>
          </cell>
        </row>
        <row r="21">
          <cell r="B21" t="str">
            <v>Leonardo Bonucci</v>
          </cell>
          <cell r="C21" t="str">
            <v>1. FC Union Berlin</v>
          </cell>
          <cell r="D21">
            <v>1</v>
          </cell>
          <cell r="E21">
            <v>7</v>
          </cell>
        </row>
        <row r="22">
          <cell r="B22" t="str">
            <v>Makoto Hasebe</v>
          </cell>
          <cell r="C22" t="str">
            <v>Eintracht Frankfurt</v>
          </cell>
          <cell r="D22">
            <v>1</v>
          </cell>
          <cell r="E22">
            <v>8</v>
          </cell>
        </row>
        <row r="23">
          <cell r="B23" t="str">
            <v>Julian Malatini</v>
          </cell>
          <cell r="C23" t="str">
            <v>SV Werder Bremen</v>
          </cell>
          <cell r="D23">
            <v>1</v>
          </cell>
          <cell r="E23">
            <v>11</v>
          </cell>
        </row>
        <row r="24">
          <cell r="B24" t="str">
            <v>Patric Pfeiffer</v>
          </cell>
          <cell r="C24" t="str">
            <v>FC Augsburg</v>
          </cell>
          <cell r="D24">
            <v>1</v>
          </cell>
          <cell r="E24">
            <v>11</v>
          </cell>
        </row>
        <row r="25">
          <cell r="B25" t="str">
            <v>Stanley N'Soki</v>
          </cell>
          <cell r="C25" t="str">
            <v>TSG Hoffenheim</v>
          </cell>
          <cell r="D25">
            <v>1</v>
          </cell>
          <cell r="E25">
            <v>11</v>
          </cell>
        </row>
        <row r="26">
          <cell r="B26" t="str">
            <v>Sebastien Haller</v>
          </cell>
          <cell r="C26" t="str">
            <v>Borussia Dortmund</v>
          </cell>
          <cell r="D26">
            <v>1</v>
          </cell>
          <cell r="E26">
            <v>14</v>
          </cell>
        </row>
        <row r="27">
          <cell r="B27" t="str">
            <v>Andreas Hanche-Olsen</v>
          </cell>
          <cell r="C27" t="str">
            <v>1. FSV Mainz 05</v>
          </cell>
          <cell r="D27">
            <v>1</v>
          </cell>
          <cell r="E27">
            <v>15</v>
          </cell>
        </row>
        <row r="28">
          <cell r="B28" t="str">
            <v>Philipp Lienhart</v>
          </cell>
          <cell r="C28" t="str">
            <v>SC Freiburg</v>
          </cell>
          <cell r="D28">
            <v>1</v>
          </cell>
          <cell r="E28">
            <v>15</v>
          </cell>
        </row>
        <row r="29">
          <cell r="B29" t="str">
            <v>Kevin Akpoguma</v>
          </cell>
          <cell r="C29" t="str">
            <v>TSG Hoffenheim</v>
          </cell>
          <cell r="D29">
            <v>1</v>
          </cell>
          <cell r="E29">
            <v>17</v>
          </cell>
        </row>
        <row r="30">
          <cell r="B30" t="str">
            <v>Niklas Stark</v>
          </cell>
          <cell r="C30" t="str">
            <v>SV Werder Bremen</v>
          </cell>
          <cell r="D30">
            <v>1</v>
          </cell>
          <cell r="E30">
            <v>17</v>
          </cell>
        </row>
        <row r="31">
          <cell r="B31" t="str">
            <v>Danny da Costa</v>
          </cell>
          <cell r="C31" t="str">
            <v>1. FSV Mainz 05</v>
          </cell>
          <cell r="D31">
            <v>1</v>
          </cell>
          <cell r="E31">
            <v>19</v>
          </cell>
        </row>
        <row r="32">
          <cell r="B32" t="str">
            <v>Christian Gross</v>
          </cell>
          <cell r="C32" t="str">
            <v>SV Werder Bremen</v>
          </cell>
          <cell r="D32">
            <v>1</v>
          </cell>
          <cell r="E32">
            <v>20</v>
          </cell>
        </row>
        <row r="33">
          <cell r="B33" t="str">
            <v>Rani Khedira</v>
          </cell>
          <cell r="C33" t="str">
            <v>1. FC Union Berlin</v>
          </cell>
          <cell r="D33">
            <v>1</v>
          </cell>
          <cell r="E33">
            <v>20</v>
          </cell>
        </row>
        <row r="34">
          <cell r="B34" t="str">
            <v>Anthony Rouault</v>
          </cell>
          <cell r="C34" t="str">
            <v>VfB Stuttgart</v>
          </cell>
          <cell r="D34">
            <v>1</v>
          </cell>
          <cell r="E34">
            <v>22</v>
          </cell>
        </row>
        <row r="35">
          <cell r="B35" t="str">
            <v>Arne Maier</v>
          </cell>
          <cell r="C35" t="str">
            <v>FC Augsburg</v>
          </cell>
          <cell r="D35">
            <v>1</v>
          </cell>
          <cell r="E35">
            <v>22</v>
          </cell>
        </row>
        <row r="36">
          <cell r="B36" t="str">
            <v>Cristian Gamboa</v>
          </cell>
          <cell r="C36" t="str">
            <v>VfL Bochum</v>
          </cell>
          <cell r="D36">
            <v>1</v>
          </cell>
          <cell r="E36">
            <v>22</v>
          </cell>
        </row>
        <row r="37">
          <cell r="B37" t="str">
            <v>Fredrik Jensen</v>
          </cell>
          <cell r="C37" t="str">
            <v>FC Augsburg</v>
          </cell>
          <cell r="D37">
            <v>1</v>
          </cell>
          <cell r="E37">
            <v>22</v>
          </cell>
        </row>
        <row r="38">
          <cell r="B38" t="str">
            <v>Klaus Gjasula</v>
          </cell>
          <cell r="C38" t="str">
            <v>SV Darmstadt</v>
          </cell>
          <cell r="D38">
            <v>1</v>
          </cell>
          <cell r="E38">
            <v>22</v>
          </cell>
        </row>
        <row r="39">
          <cell r="B39" t="str">
            <v>Kouadio Koné</v>
          </cell>
          <cell r="C39" t="str">
            <v>Borussia Mönchengladbach</v>
          </cell>
          <cell r="D39">
            <v>1</v>
          </cell>
          <cell r="E39">
            <v>22</v>
          </cell>
        </row>
        <row r="40">
          <cell r="B40" t="str">
            <v>Marius Wolf</v>
          </cell>
          <cell r="C40" t="str">
            <v>Borussia Dortmund</v>
          </cell>
          <cell r="D40">
            <v>1</v>
          </cell>
          <cell r="E40">
            <v>22</v>
          </cell>
        </row>
        <row r="41">
          <cell r="B41" t="str">
            <v>Cedric Zesiger</v>
          </cell>
          <cell r="C41" t="str">
            <v>VfL Wolfsburg</v>
          </cell>
          <cell r="D41">
            <v>1</v>
          </cell>
          <cell r="E41">
            <v>23</v>
          </cell>
        </row>
        <row r="42">
          <cell r="B42" t="str">
            <v>Manuel Neuer</v>
          </cell>
          <cell r="C42" t="str">
            <v>Bayern München</v>
          </cell>
          <cell r="D42">
            <v>1</v>
          </cell>
          <cell r="E42">
            <v>23</v>
          </cell>
        </row>
        <row r="43">
          <cell r="B43" t="str">
            <v>Philipp Max</v>
          </cell>
          <cell r="C43" t="str">
            <v>Eintracht Frankfurt</v>
          </cell>
          <cell r="D43">
            <v>1</v>
          </cell>
          <cell r="E43">
            <v>23</v>
          </cell>
        </row>
        <row r="44">
          <cell r="B44" t="str">
            <v>Rasmus Carstensen</v>
          </cell>
          <cell r="C44" t="str">
            <v>FC Köln</v>
          </cell>
          <cell r="D44">
            <v>1</v>
          </cell>
          <cell r="E44">
            <v>23</v>
          </cell>
        </row>
        <row r="45">
          <cell r="B45" t="str">
            <v>Robin Knoche</v>
          </cell>
          <cell r="C45" t="str">
            <v>1. FC Union Berlin</v>
          </cell>
          <cell r="D45">
            <v>1</v>
          </cell>
          <cell r="E45">
            <v>24</v>
          </cell>
        </row>
        <row r="46">
          <cell r="B46" t="str">
            <v>Dayot Upamecano</v>
          </cell>
          <cell r="C46" t="str">
            <v>Bayern München</v>
          </cell>
          <cell r="D46">
            <v>1</v>
          </cell>
          <cell r="E46">
            <v>25</v>
          </cell>
        </row>
        <row r="47">
          <cell r="B47" t="str">
            <v>Koen Casteels</v>
          </cell>
          <cell r="C47" t="str">
            <v>VfL Wolfsburg</v>
          </cell>
          <cell r="D47">
            <v>1</v>
          </cell>
          <cell r="E47">
            <v>25</v>
          </cell>
        </row>
        <row r="48">
          <cell r="B48" t="str">
            <v>Marco Friedl</v>
          </cell>
          <cell r="C48" t="str">
            <v>SV Werder Bremen</v>
          </cell>
          <cell r="D48">
            <v>1</v>
          </cell>
          <cell r="E48">
            <v>25</v>
          </cell>
        </row>
        <row r="49">
          <cell r="B49" t="str">
            <v>Norman Theuerkauf</v>
          </cell>
          <cell r="C49" t="str">
            <v>1. FC Heidenheim 1846</v>
          </cell>
          <cell r="D49">
            <v>1</v>
          </cell>
          <cell r="E49">
            <v>25</v>
          </cell>
        </row>
        <row r="50">
          <cell r="B50" t="str">
            <v>Christopher Trimmel</v>
          </cell>
          <cell r="C50" t="str">
            <v>1. FC Union Berlin</v>
          </cell>
          <cell r="D50">
            <v>1</v>
          </cell>
          <cell r="E50">
            <v>26</v>
          </cell>
        </row>
        <row r="51">
          <cell r="B51" t="str">
            <v>Faride Alidou</v>
          </cell>
          <cell r="C51" t="str">
            <v>FC Köln</v>
          </cell>
          <cell r="D51">
            <v>1</v>
          </cell>
          <cell r="E51">
            <v>26</v>
          </cell>
        </row>
        <row r="52">
          <cell r="B52" t="str">
            <v>Kevin Kampl</v>
          </cell>
          <cell r="C52" t="str">
            <v>RB Leipzig</v>
          </cell>
          <cell r="D52">
            <v>1</v>
          </cell>
          <cell r="E52">
            <v>26</v>
          </cell>
        </row>
        <row r="53">
          <cell r="B53" t="str">
            <v>Matej Maglica</v>
          </cell>
          <cell r="C53" t="str">
            <v>SV Darmstadt</v>
          </cell>
          <cell r="D53">
            <v>1</v>
          </cell>
          <cell r="E53">
            <v>26</v>
          </cell>
        </row>
        <row r="54">
          <cell r="B54" t="str">
            <v>Moritz Nicolas</v>
          </cell>
          <cell r="C54" t="str">
            <v>Borussia Mönchengladbach</v>
          </cell>
          <cell r="D54">
            <v>1</v>
          </cell>
          <cell r="E54">
            <v>27</v>
          </cell>
        </row>
        <row r="55">
          <cell r="B55" t="str">
            <v>Ozan Kabak</v>
          </cell>
          <cell r="C55" t="str">
            <v>TSG Hoffenheim</v>
          </cell>
          <cell r="D55">
            <v>1</v>
          </cell>
          <cell r="E55">
            <v>28</v>
          </cell>
        </row>
        <row r="56">
          <cell r="B56" t="str">
            <v>Alphonso Davies</v>
          </cell>
          <cell r="C56" t="str">
            <v>Bayern München</v>
          </cell>
          <cell r="D56">
            <v>1</v>
          </cell>
          <cell r="E56">
            <v>29</v>
          </cell>
        </row>
        <row r="57">
          <cell r="B57" t="str">
            <v>Niels Nkounkou</v>
          </cell>
          <cell r="C57" t="str">
            <v>Eintracht Frankfurt</v>
          </cell>
          <cell r="D57">
            <v>1</v>
          </cell>
          <cell r="E57">
            <v>29</v>
          </cell>
        </row>
        <row r="58">
          <cell r="B58" t="str">
            <v>Olivier Deman</v>
          </cell>
          <cell r="C58" t="str">
            <v>SV Werder Bremen</v>
          </cell>
          <cell r="D58">
            <v>1</v>
          </cell>
          <cell r="E58">
            <v>29</v>
          </cell>
        </row>
        <row r="59">
          <cell r="B59" t="str">
            <v>Omar Marmoush</v>
          </cell>
          <cell r="C59" t="str">
            <v>Eintracht Frankfurt</v>
          </cell>
          <cell r="D59">
            <v>1</v>
          </cell>
          <cell r="E59">
            <v>29</v>
          </cell>
        </row>
        <row r="60">
          <cell r="B60" t="str">
            <v>Eric Martel</v>
          </cell>
          <cell r="C60" t="str">
            <v>FC Köln</v>
          </cell>
          <cell r="D60">
            <v>1</v>
          </cell>
          <cell r="E60">
            <v>30</v>
          </cell>
        </row>
        <row r="61">
          <cell r="B61" t="str">
            <v>Joakim Mæhle</v>
          </cell>
          <cell r="C61" t="str">
            <v>VfL Wolfsburg</v>
          </cell>
          <cell r="D61">
            <v>1</v>
          </cell>
          <cell r="E61">
            <v>30</v>
          </cell>
        </row>
        <row r="62">
          <cell r="B62" t="str">
            <v>Mario Götze</v>
          </cell>
          <cell r="C62" t="str">
            <v>Eintracht Frankfurt</v>
          </cell>
          <cell r="D62">
            <v>1</v>
          </cell>
          <cell r="E62">
            <v>30</v>
          </cell>
        </row>
        <row r="63">
          <cell r="B63" t="str">
            <v>Marius Bülter</v>
          </cell>
          <cell r="C63" t="str">
            <v>TSG Hoffenheim</v>
          </cell>
          <cell r="D63">
            <v>1</v>
          </cell>
          <cell r="E63">
            <v>30</v>
          </cell>
        </row>
        <row r="64">
          <cell r="B64" t="str">
            <v>Robin Gosens</v>
          </cell>
          <cell r="C64" t="str">
            <v>1. FC Union Berlin</v>
          </cell>
          <cell r="D64">
            <v>1</v>
          </cell>
          <cell r="E64">
            <v>30</v>
          </cell>
        </row>
        <row r="65">
          <cell r="B65" t="str">
            <v>Robin Zentner</v>
          </cell>
          <cell r="C65" t="str">
            <v>1. FSV Mainz 05</v>
          </cell>
          <cell r="D65">
            <v>1</v>
          </cell>
          <cell r="E65">
            <v>30</v>
          </cell>
        </row>
        <row r="66">
          <cell r="B66" t="str">
            <v>Anthony Caci</v>
          </cell>
          <cell r="C66" t="str">
            <v>1. FSV Mainz 05</v>
          </cell>
          <cell r="D66">
            <v>1</v>
          </cell>
          <cell r="E66">
            <v>31</v>
          </cell>
        </row>
        <row r="67">
          <cell r="B67" t="str">
            <v>Anthony Jung</v>
          </cell>
          <cell r="C67" t="str">
            <v>SV Werder Bremen</v>
          </cell>
          <cell r="D67">
            <v>1</v>
          </cell>
          <cell r="E67">
            <v>31</v>
          </cell>
        </row>
        <row r="68">
          <cell r="B68" t="str">
            <v>Omar Traoré</v>
          </cell>
          <cell r="C68" t="str">
            <v>1. FC Heidenheim 1846</v>
          </cell>
          <cell r="D68">
            <v>1</v>
          </cell>
          <cell r="E68">
            <v>31</v>
          </cell>
        </row>
        <row r="69">
          <cell r="B69" t="str">
            <v>Ruben Vargas</v>
          </cell>
          <cell r="C69" t="str">
            <v>FC Augsburg</v>
          </cell>
          <cell r="D69">
            <v>1</v>
          </cell>
          <cell r="E69">
            <v>31</v>
          </cell>
        </row>
        <row r="70">
          <cell r="B70" t="str">
            <v>Thomas Müller</v>
          </cell>
          <cell r="C70" t="str">
            <v>Bayern München</v>
          </cell>
          <cell r="D70">
            <v>1</v>
          </cell>
          <cell r="E70">
            <v>31</v>
          </cell>
        </row>
        <row r="71">
          <cell r="B71" t="str">
            <v>Mohamed Simakan</v>
          </cell>
          <cell r="C71" t="str">
            <v>RB Leipzig</v>
          </cell>
          <cell r="D71">
            <v>1</v>
          </cell>
          <cell r="E71">
            <v>32</v>
          </cell>
        </row>
        <row r="72">
          <cell r="B72" t="str">
            <v>Nathan N'Goumou</v>
          </cell>
          <cell r="C72" t="str">
            <v>Borussia Mönchengladbach</v>
          </cell>
          <cell r="D72">
            <v>1</v>
          </cell>
          <cell r="E72">
            <v>32</v>
          </cell>
        </row>
        <row r="73">
          <cell r="B73" t="str">
            <v>Vincenzo Grifo</v>
          </cell>
          <cell r="C73" t="str">
            <v>SC Freiburg</v>
          </cell>
          <cell r="D73">
            <v>1</v>
          </cell>
          <cell r="E73">
            <v>32</v>
          </cell>
        </row>
        <row r="74">
          <cell r="B74" t="str">
            <v>Maximilian Eggestein</v>
          </cell>
          <cell r="C74" t="str">
            <v>SC Freiburg</v>
          </cell>
          <cell r="D74">
            <v>1</v>
          </cell>
          <cell r="E74">
            <v>33</v>
          </cell>
        </row>
        <row r="75">
          <cell r="B75" t="str">
            <v>Waldemar Anton</v>
          </cell>
          <cell r="C75" t="str">
            <v>VfB Stuttgart</v>
          </cell>
          <cell r="D75">
            <v>1</v>
          </cell>
          <cell r="E75">
            <v>33</v>
          </cell>
        </row>
        <row r="76">
          <cell r="B76" t="str">
            <v>Willian Pacho</v>
          </cell>
          <cell r="C76" t="str">
            <v>Eintracht Frankfurt</v>
          </cell>
          <cell r="D76">
            <v>1</v>
          </cell>
          <cell r="E76">
            <v>33</v>
          </cell>
        </row>
        <row r="77">
          <cell r="B77" t="str">
            <v>Ikoma Lois Openda</v>
          </cell>
          <cell r="C77" t="str">
            <v>RB Leipzig</v>
          </cell>
          <cell r="D77">
            <v>1</v>
          </cell>
          <cell r="E77">
            <v>34</v>
          </cell>
        </row>
        <row r="78">
          <cell r="B78" t="str">
            <v>Jamie Leweling</v>
          </cell>
          <cell r="C78" t="str">
            <v>VfB Stuttgart</v>
          </cell>
          <cell r="D78">
            <v>1</v>
          </cell>
          <cell r="E78">
            <v>34</v>
          </cell>
        </row>
        <row r="79">
          <cell r="B79" t="str">
            <v>Kevin Muller</v>
          </cell>
          <cell r="C79" t="str">
            <v>1. FC Heidenheim 1846</v>
          </cell>
          <cell r="D79">
            <v>1</v>
          </cell>
          <cell r="E79">
            <v>34</v>
          </cell>
        </row>
        <row r="80">
          <cell r="B80" t="str">
            <v>Oliver Baumann</v>
          </cell>
          <cell r="C80" t="str">
            <v>TSG Hoffenheim</v>
          </cell>
          <cell r="D80">
            <v>1</v>
          </cell>
          <cell r="E80">
            <v>34</v>
          </cell>
        </row>
        <row r="81">
          <cell r="B81" t="str">
            <v>Patrick Mainka</v>
          </cell>
          <cell r="C81" t="str">
            <v>1. FC Heidenheim 1846</v>
          </cell>
          <cell r="D81">
            <v>1</v>
          </cell>
          <cell r="E81">
            <v>34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target_scoring"/>
    </sheetNames>
    <sheetDataSet>
      <sheetData sheetId="0">
        <row r="2">
          <cell r="B2" t="str">
            <v>Deniz Undav</v>
          </cell>
          <cell r="C2" t="str">
            <v>VfB Stuttgart</v>
          </cell>
          <cell r="D2">
            <v>2.2999999999999998</v>
          </cell>
          <cell r="E2">
            <v>49.5</v>
          </cell>
        </row>
        <row r="3">
          <cell r="B3" t="str">
            <v>Ikoma Lois Openda</v>
          </cell>
          <cell r="C3" t="str">
            <v>RB Leipzig</v>
          </cell>
          <cell r="D3">
            <v>2.1</v>
          </cell>
          <cell r="E3">
            <v>51.2</v>
          </cell>
        </row>
        <row r="4">
          <cell r="B4" t="str">
            <v>Harry Kane</v>
          </cell>
          <cell r="C4" t="str">
            <v>Bayern München</v>
          </cell>
          <cell r="D4">
            <v>2.1</v>
          </cell>
          <cell r="E4">
            <v>45.9</v>
          </cell>
        </row>
        <row r="5">
          <cell r="B5" t="str">
            <v>Victor Okoh Boniface</v>
          </cell>
          <cell r="C5" t="str">
            <v>Bayer 04 Leverkusen</v>
          </cell>
          <cell r="D5">
            <v>2</v>
          </cell>
          <cell r="E5">
            <v>42.5</v>
          </cell>
        </row>
        <row r="6">
          <cell r="B6" t="str">
            <v>Donyell Malen</v>
          </cell>
          <cell r="C6" t="str">
            <v>Borussia Dortmund</v>
          </cell>
          <cell r="D6">
            <v>1.8</v>
          </cell>
          <cell r="E6">
            <v>50</v>
          </cell>
        </row>
        <row r="7">
          <cell r="B7" t="str">
            <v>Serhou Guirassy</v>
          </cell>
          <cell r="C7" t="str">
            <v>VfB Stuttgart</v>
          </cell>
          <cell r="D7">
            <v>1.8</v>
          </cell>
          <cell r="E7">
            <v>48.9</v>
          </cell>
        </row>
        <row r="8">
          <cell r="B8" t="str">
            <v>Goncalo Paciencia</v>
          </cell>
          <cell r="C8" t="str">
            <v>VfL Bochum</v>
          </cell>
          <cell r="D8">
            <v>1.8</v>
          </cell>
          <cell r="E8">
            <v>34.200000000000003</v>
          </cell>
        </row>
        <row r="9">
          <cell r="B9" t="str">
            <v>Michael Gregoritsch</v>
          </cell>
          <cell r="C9" t="str">
            <v>SC Freiburg</v>
          </cell>
          <cell r="D9">
            <v>1.7</v>
          </cell>
          <cell r="E9">
            <v>41.9</v>
          </cell>
        </row>
        <row r="10">
          <cell r="B10" t="str">
            <v>Sargis Adamyan</v>
          </cell>
          <cell r="C10" t="str">
            <v>FC Köln</v>
          </cell>
          <cell r="D10">
            <v>1.6</v>
          </cell>
          <cell r="E10">
            <v>45.2</v>
          </cell>
        </row>
        <row r="11">
          <cell r="B11" t="str">
            <v>Mathys Tel</v>
          </cell>
          <cell r="C11" t="str">
            <v>Bayern München</v>
          </cell>
          <cell r="D11">
            <v>1.6</v>
          </cell>
          <cell r="E11">
            <v>41.9</v>
          </cell>
        </row>
        <row r="12">
          <cell r="B12" t="str">
            <v>Amine Adli</v>
          </cell>
          <cell r="C12" t="str">
            <v>Bayer 04 Leverkusen</v>
          </cell>
          <cell r="D12">
            <v>1.5</v>
          </cell>
          <cell r="E12">
            <v>55.6</v>
          </cell>
        </row>
        <row r="13">
          <cell r="B13" t="str">
            <v>Benjamin Sesko</v>
          </cell>
          <cell r="C13" t="str">
            <v>RB Leipzig</v>
          </cell>
          <cell r="D13">
            <v>1.5</v>
          </cell>
          <cell r="E13">
            <v>53.2</v>
          </cell>
        </row>
        <row r="14">
          <cell r="B14" t="str">
            <v>Robin Hack</v>
          </cell>
          <cell r="C14" t="str">
            <v>Borussia Mönchengladbach</v>
          </cell>
          <cell r="D14">
            <v>1.5</v>
          </cell>
          <cell r="E14">
            <v>51.2</v>
          </cell>
        </row>
        <row r="15">
          <cell r="B15" t="str">
            <v>Eric Maxim Choupo-Moting</v>
          </cell>
          <cell r="C15" t="str">
            <v>Bayern München</v>
          </cell>
          <cell r="D15">
            <v>1.5</v>
          </cell>
          <cell r="E15">
            <v>46.2</v>
          </cell>
        </row>
        <row r="16">
          <cell r="B16" t="str">
            <v>Jamie Leweling</v>
          </cell>
          <cell r="C16" t="str">
            <v>VfB Stuttgart</v>
          </cell>
          <cell r="D16">
            <v>1.4</v>
          </cell>
          <cell r="E16">
            <v>52.3</v>
          </cell>
        </row>
        <row r="17">
          <cell r="B17" t="str">
            <v>Andrej Kramaric</v>
          </cell>
          <cell r="C17" t="str">
            <v>TSG Hoffenheim</v>
          </cell>
          <cell r="D17">
            <v>1.4</v>
          </cell>
          <cell r="E17">
            <v>49.3</v>
          </cell>
        </row>
        <row r="18">
          <cell r="B18" t="str">
            <v>Maximilian Beier</v>
          </cell>
          <cell r="C18" t="str">
            <v>TSG Hoffenheim</v>
          </cell>
          <cell r="D18">
            <v>1.4</v>
          </cell>
          <cell r="E18">
            <v>47.6</v>
          </cell>
        </row>
        <row r="19">
          <cell r="B19" t="str">
            <v>Dion Drena Beljo</v>
          </cell>
          <cell r="C19" t="str">
            <v>FC Augsburg</v>
          </cell>
          <cell r="D19">
            <v>1.4</v>
          </cell>
          <cell r="E19">
            <v>47.4</v>
          </cell>
        </row>
        <row r="20">
          <cell r="B20" t="str">
            <v>Florian Wirtz</v>
          </cell>
          <cell r="C20" t="str">
            <v>Bayer 04 Leverkusen</v>
          </cell>
          <cell r="D20">
            <v>1.3</v>
          </cell>
          <cell r="E20">
            <v>47.9</v>
          </cell>
        </row>
        <row r="21">
          <cell r="B21" t="str">
            <v>Marvin Ducksch</v>
          </cell>
          <cell r="C21" t="str">
            <v>SV Werder Bremen</v>
          </cell>
          <cell r="D21">
            <v>1.3</v>
          </cell>
          <cell r="E21">
            <v>47.5</v>
          </cell>
        </row>
        <row r="22">
          <cell r="B22" t="str">
            <v>Omar Marmoush</v>
          </cell>
          <cell r="C22" t="str">
            <v>Eintracht Frankfurt</v>
          </cell>
          <cell r="D22">
            <v>1.3</v>
          </cell>
          <cell r="E22">
            <v>41.8</v>
          </cell>
        </row>
        <row r="23">
          <cell r="B23" t="str">
            <v>Gian-Luca Waldschmidt</v>
          </cell>
          <cell r="C23" t="str">
            <v>FC Köln</v>
          </cell>
          <cell r="D23">
            <v>1.3</v>
          </cell>
          <cell r="E23">
            <v>37.200000000000003</v>
          </cell>
        </row>
        <row r="24">
          <cell r="B24" t="str">
            <v>Tomas Cvancara</v>
          </cell>
          <cell r="C24" t="str">
            <v>Borussia Mönchengladbach</v>
          </cell>
          <cell r="D24">
            <v>1.3</v>
          </cell>
          <cell r="E24">
            <v>36.1</v>
          </cell>
        </row>
        <row r="25">
          <cell r="B25" t="str">
            <v>Yussuf Poulsen</v>
          </cell>
          <cell r="C25" t="str">
            <v>RB Leipzig</v>
          </cell>
          <cell r="D25">
            <v>1.2</v>
          </cell>
          <cell r="E25">
            <v>55.2</v>
          </cell>
        </row>
        <row r="26">
          <cell r="B26" t="str">
            <v>Nathan Tella</v>
          </cell>
          <cell r="C26" t="str">
            <v>Bayer 04 Leverkusen</v>
          </cell>
          <cell r="D26">
            <v>1.2</v>
          </cell>
          <cell r="E26">
            <v>52.4</v>
          </cell>
        </row>
        <row r="27">
          <cell r="B27" t="str">
            <v>Jonas Wind</v>
          </cell>
          <cell r="C27" t="str">
            <v>VfL Wolfsburg</v>
          </cell>
          <cell r="D27">
            <v>1.2</v>
          </cell>
          <cell r="E27">
            <v>47.9</v>
          </cell>
        </row>
        <row r="28">
          <cell r="B28" t="str">
            <v>Woo-Yeong Jeong</v>
          </cell>
          <cell r="C28" t="str">
            <v>VfB Stuttgart</v>
          </cell>
          <cell r="D28">
            <v>1.2</v>
          </cell>
          <cell r="E28">
            <v>44.4</v>
          </cell>
        </row>
        <row r="29">
          <cell r="B29" t="str">
            <v>Justin Njinmah</v>
          </cell>
          <cell r="C29" t="str">
            <v>SV Werder Bremen</v>
          </cell>
          <cell r="D29">
            <v>1.2</v>
          </cell>
          <cell r="E29">
            <v>42.4</v>
          </cell>
        </row>
        <row r="30">
          <cell r="B30" t="str">
            <v>Florian Neuhaus</v>
          </cell>
          <cell r="C30" t="str">
            <v>Borussia Mönchengladbach</v>
          </cell>
          <cell r="D30">
            <v>1.2</v>
          </cell>
          <cell r="E30">
            <v>41</v>
          </cell>
        </row>
        <row r="31">
          <cell r="B31" t="str">
            <v>Leroy Sané</v>
          </cell>
          <cell r="C31" t="str">
            <v>Bayern München</v>
          </cell>
          <cell r="D31">
            <v>1.2</v>
          </cell>
          <cell r="E31">
            <v>38.4</v>
          </cell>
        </row>
        <row r="32">
          <cell r="B32" t="str">
            <v>Adam Hlozek</v>
          </cell>
          <cell r="C32" t="str">
            <v>Bayer 04 Leverkusen</v>
          </cell>
          <cell r="D32">
            <v>1.2</v>
          </cell>
          <cell r="E32">
            <v>33.299999999999997</v>
          </cell>
        </row>
        <row r="33">
          <cell r="B33" t="str">
            <v>Niclas Füllkrug</v>
          </cell>
          <cell r="C33" t="str">
            <v>Borussia Dortmund</v>
          </cell>
          <cell r="D33">
            <v>1.1000000000000001</v>
          </cell>
          <cell r="E33">
            <v>50</v>
          </cell>
        </row>
        <row r="34">
          <cell r="B34" t="str">
            <v>Sven Michel</v>
          </cell>
          <cell r="C34" t="str">
            <v>FC Augsburg</v>
          </cell>
          <cell r="D34">
            <v>1.1000000000000001</v>
          </cell>
          <cell r="E34">
            <v>50</v>
          </cell>
        </row>
        <row r="35">
          <cell r="B35" t="str">
            <v>Marco Reus</v>
          </cell>
          <cell r="C35" t="str">
            <v>Borussia Dortmund</v>
          </cell>
          <cell r="D35">
            <v>1.1000000000000001</v>
          </cell>
          <cell r="E35">
            <v>47.6</v>
          </cell>
        </row>
        <row r="36">
          <cell r="B36" t="str">
            <v>Ermedin Demirovic</v>
          </cell>
          <cell r="C36" t="str">
            <v>FC Augsburg</v>
          </cell>
          <cell r="D36">
            <v>1.1000000000000001</v>
          </cell>
          <cell r="E36">
            <v>44.4</v>
          </cell>
        </row>
        <row r="37">
          <cell r="B37" t="str">
            <v>Tim Kleindienst</v>
          </cell>
          <cell r="C37" t="str">
            <v>1. FC Heidenheim 1846</v>
          </cell>
          <cell r="D37">
            <v>1.1000000000000001</v>
          </cell>
          <cell r="E37">
            <v>41</v>
          </cell>
        </row>
        <row r="38">
          <cell r="B38" t="str">
            <v>Steffen Tigges</v>
          </cell>
          <cell r="C38" t="str">
            <v>FC Köln</v>
          </cell>
          <cell r="D38">
            <v>1.1000000000000001</v>
          </cell>
          <cell r="E38">
            <v>40.9</v>
          </cell>
        </row>
        <row r="39">
          <cell r="B39" t="str">
            <v>Xavi Simons</v>
          </cell>
          <cell r="C39" t="str">
            <v>RB Leipzig</v>
          </cell>
          <cell r="D39">
            <v>1.1000000000000001</v>
          </cell>
          <cell r="E39">
            <v>40.700000000000003</v>
          </cell>
        </row>
        <row r="40">
          <cell r="B40" t="str">
            <v>Mikkel Kaufmann</v>
          </cell>
          <cell r="C40" t="str">
            <v>1. FC Union Berlin</v>
          </cell>
          <cell r="D40">
            <v>1.1000000000000001</v>
          </cell>
          <cell r="E40">
            <v>40</v>
          </cell>
        </row>
        <row r="41">
          <cell r="B41" t="str">
            <v>Luca Pfeiffer</v>
          </cell>
          <cell r="C41" t="str">
            <v>SV Darmstadt</v>
          </cell>
          <cell r="D41">
            <v>1.1000000000000001</v>
          </cell>
          <cell r="E41">
            <v>39.6</v>
          </cell>
        </row>
        <row r="42">
          <cell r="B42" t="str">
            <v>Takuma Asano</v>
          </cell>
          <cell r="C42" t="str">
            <v>VfL Bochum</v>
          </cell>
          <cell r="D42">
            <v>1.1000000000000001</v>
          </cell>
          <cell r="E42">
            <v>36.9</v>
          </cell>
        </row>
        <row r="43">
          <cell r="B43" t="str">
            <v>Jamal Musiala</v>
          </cell>
          <cell r="C43" t="str">
            <v>Bayern München</v>
          </cell>
          <cell r="D43">
            <v>1.1000000000000001</v>
          </cell>
          <cell r="E43">
            <v>36.200000000000003</v>
          </cell>
        </row>
        <row r="44">
          <cell r="B44" t="str">
            <v>Patrik Schick</v>
          </cell>
          <cell r="C44" t="str">
            <v>Bayer 04 Leverkusen</v>
          </cell>
          <cell r="D44">
            <v>1.1000000000000001</v>
          </cell>
          <cell r="E44">
            <v>32.5</v>
          </cell>
        </row>
        <row r="45">
          <cell r="B45" t="str">
            <v>Marco Richter</v>
          </cell>
          <cell r="C45" t="str">
            <v>1. FSV Mainz 05</v>
          </cell>
          <cell r="D45">
            <v>1.1000000000000001</v>
          </cell>
          <cell r="E45">
            <v>23.7</v>
          </cell>
        </row>
        <row r="46">
          <cell r="B46" t="str">
            <v>Youssoufa Moukoko</v>
          </cell>
          <cell r="C46" t="str">
            <v>Borussia Dortmund</v>
          </cell>
          <cell r="D46">
            <v>1</v>
          </cell>
          <cell r="E46">
            <v>50</v>
          </cell>
        </row>
        <row r="47">
          <cell r="B47" t="str">
            <v>Lukas Daschner</v>
          </cell>
          <cell r="C47" t="str">
            <v>VfL Bochum</v>
          </cell>
          <cell r="D47">
            <v>1</v>
          </cell>
          <cell r="E47">
            <v>46.2</v>
          </cell>
        </row>
        <row r="48">
          <cell r="B48" t="str">
            <v>Karim Adeyemi</v>
          </cell>
          <cell r="C48" t="str">
            <v>Borussia Dortmund</v>
          </cell>
          <cell r="D48">
            <v>1</v>
          </cell>
          <cell r="E48">
            <v>43.5</v>
          </cell>
        </row>
        <row r="49">
          <cell r="B49" t="str">
            <v>Jonas Hofmann</v>
          </cell>
          <cell r="C49" t="str">
            <v>Bayer 04 Leverkusen</v>
          </cell>
          <cell r="D49">
            <v>1</v>
          </cell>
          <cell r="E49">
            <v>41.7</v>
          </cell>
        </row>
        <row r="50">
          <cell r="B50" t="str">
            <v>Jonathan Burkardt</v>
          </cell>
          <cell r="C50" t="str">
            <v>1. FSV Mainz 05</v>
          </cell>
          <cell r="D50">
            <v>1</v>
          </cell>
          <cell r="E50">
            <v>41.5</v>
          </cell>
        </row>
        <row r="51">
          <cell r="B51" t="str">
            <v>Jessic Ngankam</v>
          </cell>
          <cell r="C51" t="str">
            <v>1. FSV Mainz 05</v>
          </cell>
          <cell r="D51">
            <v>1</v>
          </cell>
          <cell r="E51">
            <v>33.299999999999997</v>
          </cell>
        </row>
        <row r="52">
          <cell r="B52" t="str">
            <v>Dawid Kownacki</v>
          </cell>
          <cell r="C52" t="str">
            <v>SV Werder Bremen</v>
          </cell>
          <cell r="D52">
            <v>1</v>
          </cell>
          <cell r="E52">
            <v>21.1</v>
          </cell>
        </row>
        <row r="53">
          <cell r="B53" t="str">
            <v>Chris Führich</v>
          </cell>
          <cell r="C53" t="str">
            <v>VfB Stuttgart</v>
          </cell>
          <cell r="D53">
            <v>0.9</v>
          </cell>
          <cell r="E53">
            <v>46.3</v>
          </cell>
        </row>
        <row r="54">
          <cell r="B54" t="str">
            <v>Marcel Sabitzer</v>
          </cell>
          <cell r="C54" t="str">
            <v>Borussia Dortmund</v>
          </cell>
          <cell r="D54">
            <v>0.9</v>
          </cell>
          <cell r="E54">
            <v>42.6</v>
          </cell>
        </row>
        <row r="55">
          <cell r="B55" t="str">
            <v>Kevin Volland</v>
          </cell>
          <cell r="C55" t="str">
            <v>1. FC Union Berlin</v>
          </cell>
          <cell r="D55">
            <v>0.9</v>
          </cell>
          <cell r="E55">
            <v>38.9</v>
          </cell>
        </row>
        <row r="56">
          <cell r="B56" t="str">
            <v>Christoph Baumgartner</v>
          </cell>
          <cell r="C56" t="str">
            <v>RB Leipzig</v>
          </cell>
          <cell r="D56">
            <v>0.9</v>
          </cell>
          <cell r="E56">
            <v>38.700000000000003</v>
          </cell>
        </row>
        <row r="57">
          <cell r="B57" t="str">
            <v>Philipp Hofmann</v>
          </cell>
          <cell r="C57" t="str">
            <v>VfL Bochum</v>
          </cell>
          <cell r="D57">
            <v>0.9</v>
          </cell>
          <cell r="E57">
            <v>38.5</v>
          </cell>
        </row>
        <row r="58">
          <cell r="B58" t="str">
            <v>Silas Katompa Mvumpa</v>
          </cell>
          <cell r="C58" t="str">
            <v>VfB Stuttgart</v>
          </cell>
          <cell r="D58">
            <v>0.9</v>
          </cell>
          <cell r="E58">
            <v>37.5</v>
          </cell>
        </row>
        <row r="59">
          <cell r="B59" t="str">
            <v>Tiago Tomás</v>
          </cell>
          <cell r="C59" t="str">
            <v>VfL Wolfsburg</v>
          </cell>
          <cell r="D59">
            <v>0.9</v>
          </cell>
          <cell r="E59">
            <v>37</v>
          </cell>
        </row>
        <row r="60">
          <cell r="B60" t="str">
            <v>Kevin Behrens</v>
          </cell>
          <cell r="C60" t="str">
            <v>VfL Wolfsburg</v>
          </cell>
          <cell r="D60">
            <v>0.9</v>
          </cell>
          <cell r="E60">
            <v>36.5</v>
          </cell>
        </row>
        <row r="61">
          <cell r="B61" t="str">
            <v>Roland Sallai</v>
          </cell>
          <cell r="C61" t="str">
            <v>SC Freiburg</v>
          </cell>
          <cell r="D61">
            <v>0.9</v>
          </cell>
          <cell r="E61">
            <v>33.9</v>
          </cell>
        </row>
        <row r="62">
          <cell r="B62" t="str">
            <v>Maximilian Philipp</v>
          </cell>
          <cell r="C62" t="str">
            <v>SC Freiburg</v>
          </cell>
          <cell r="D62">
            <v>0.9</v>
          </cell>
          <cell r="E62">
            <v>33.299999999999997</v>
          </cell>
        </row>
        <row r="63">
          <cell r="B63" t="str">
            <v>Alassane Plea</v>
          </cell>
          <cell r="C63" t="str">
            <v>Borussia Mönchengladbach</v>
          </cell>
          <cell r="D63">
            <v>0.9</v>
          </cell>
          <cell r="E63">
            <v>32.799999999999997</v>
          </cell>
        </row>
        <row r="64">
          <cell r="B64" t="str">
            <v>Dani Olmo</v>
          </cell>
          <cell r="C64" t="str">
            <v>RB Leipzig</v>
          </cell>
          <cell r="D64">
            <v>0.9</v>
          </cell>
          <cell r="E64">
            <v>31.1</v>
          </cell>
        </row>
        <row r="65">
          <cell r="B65" t="str">
            <v>Jamie Bynoe-Gittens</v>
          </cell>
          <cell r="C65" t="str">
            <v>Borussia Dortmund</v>
          </cell>
          <cell r="D65">
            <v>0.9</v>
          </cell>
          <cell r="E65">
            <v>25.6</v>
          </cell>
        </row>
        <row r="66">
          <cell r="B66" t="str">
            <v>Ritsu Doan</v>
          </cell>
          <cell r="C66" t="str">
            <v>SC Freiburg</v>
          </cell>
          <cell r="D66">
            <v>0.8</v>
          </cell>
          <cell r="E66">
            <v>51.4</v>
          </cell>
        </row>
        <row r="67">
          <cell r="B67" t="str">
            <v>Thomas Müller</v>
          </cell>
          <cell r="C67" t="str">
            <v>Bayern München</v>
          </cell>
          <cell r="D67">
            <v>0.8</v>
          </cell>
          <cell r="E67">
            <v>38.9</v>
          </cell>
        </row>
        <row r="68">
          <cell r="B68" t="str">
            <v>Nathan N'Goumou</v>
          </cell>
          <cell r="C68" t="str">
            <v>Borussia Mönchengladbach</v>
          </cell>
          <cell r="D68">
            <v>0.8</v>
          </cell>
          <cell r="E68">
            <v>38.700000000000003</v>
          </cell>
        </row>
        <row r="69">
          <cell r="B69" t="str">
            <v>Jeremie Frimpong</v>
          </cell>
          <cell r="C69" t="str">
            <v>Bayer 04 Leverkusen</v>
          </cell>
          <cell r="D69">
            <v>0.8</v>
          </cell>
          <cell r="E69">
            <v>38.200000000000003</v>
          </cell>
        </row>
        <row r="70">
          <cell r="B70" t="str">
            <v>Ihlas Bebou</v>
          </cell>
          <cell r="C70" t="str">
            <v>TSG Hoffenheim</v>
          </cell>
          <cell r="D70">
            <v>0.8</v>
          </cell>
          <cell r="E70">
            <v>36.799999999999997</v>
          </cell>
        </row>
        <row r="71">
          <cell r="B71" t="str">
            <v>Ruben Vargas</v>
          </cell>
          <cell r="C71" t="str">
            <v>FC Augsburg</v>
          </cell>
          <cell r="D71">
            <v>0.8</v>
          </cell>
          <cell r="E71">
            <v>34.700000000000003</v>
          </cell>
        </row>
        <row r="72">
          <cell r="B72" t="str">
            <v>Davie Selke</v>
          </cell>
          <cell r="C72" t="str">
            <v>FC Köln</v>
          </cell>
          <cell r="D72">
            <v>0.8</v>
          </cell>
          <cell r="E72">
            <v>33.299999999999997</v>
          </cell>
        </row>
        <row r="73">
          <cell r="B73" t="str">
            <v>Faride Alidou</v>
          </cell>
          <cell r="C73" t="str">
            <v>FC Köln</v>
          </cell>
          <cell r="D73">
            <v>0.8</v>
          </cell>
          <cell r="E73">
            <v>33.299999999999997</v>
          </cell>
        </row>
        <row r="74">
          <cell r="B74" t="str">
            <v>Eric Ebimbe</v>
          </cell>
          <cell r="C74" t="str">
            <v>Eintracht Frankfurt</v>
          </cell>
          <cell r="D74">
            <v>0.8</v>
          </cell>
          <cell r="E74">
            <v>32.700000000000003</v>
          </cell>
        </row>
        <row r="75">
          <cell r="B75" t="str">
            <v>Lucas Höler</v>
          </cell>
          <cell r="C75" t="str">
            <v>SC Freiburg</v>
          </cell>
          <cell r="D75">
            <v>0.7</v>
          </cell>
          <cell r="E75">
            <v>52.9</v>
          </cell>
        </row>
        <row r="76">
          <cell r="B76" t="str">
            <v>Enzo Millot</v>
          </cell>
          <cell r="C76" t="str">
            <v>VfB Stuttgart</v>
          </cell>
          <cell r="D76">
            <v>0.7</v>
          </cell>
          <cell r="E76">
            <v>46.2</v>
          </cell>
        </row>
        <row r="77">
          <cell r="B77" t="str">
            <v>Eren Dinkci</v>
          </cell>
          <cell r="C77" t="str">
            <v>1. FC Heidenheim 1846</v>
          </cell>
          <cell r="D77">
            <v>0.7</v>
          </cell>
          <cell r="E77">
            <v>42.9</v>
          </cell>
        </row>
        <row r="78">
          <cell r="B78" t="str">
            <v>Brajan Gruda</v>
          </cell>
          <cell r="C78" t="str">
            <v>1. FSV Mainz 05</v>
          </cell>
          <cell r="D78">
            <v>0.7</v>
          </cell>
          <cell r="E78">
            <v>40</v>
          </cell>
        </row>
        <row r="79">
          <cell r="B79" t="str">
            <v>Rafael Santos Borre</v>
          </cell>
          <cell r="C79" t="str">
            <v>SV Werder Bremen</v>
          </cell>
          <cell r="D79">
            <v>0.7</v>
          </cell>
          <cell r="E79">
            <v>40</v>
          </cell>
        </row>
        <row r="80">
          <cell r="B80" t="str">
            <v>Oscar Vilhelmsson</v>
          </cell>
          <cell r="C80" t="str">
            <v>SV Darmstadt</v>
          </cell>
          <cell r="D80">
            <v>0.7</v>
          </cell>
          <cell r="E80">
            <v>39.299999999999997</v>
          </cell>
        </row>
        <row r="81">
          <cell r="B81" t="str">
            <v>Jan-Niklas Beste</v>
          </cell>
          <cell r="C81" t="str">
            <v>1. FC Heidenheim 1846</v>
          </cell>
          <cell r="D81">
            <v>0.7</v>
          </cell>
          <cell r="E81">
            <v>38.799999999999997</v>
          </cell>
        </row>
        <row r="82">
          <cell r="B82" t="str">
            <v>Wout Weghorst</v>
          </cell>
          <cell r="C82" t="str">
            <v>TSG Hoffenheim</v>
          </cell>
          <cell r="D82">
            <v>0.7</v>
          </cell>
          <cell r="E82">
            <v>38.5</v>
          </cell>
        </row>
        <row r="83">
          <cell r="B83" t="str">
            <v>Ludovic Ajorque</v>
          </cell>
          <cell r="C83" t="str">
            <v>1. FSV Mainz 05</v>
          </cell>
          <cell r="D83">
            <v>0.7</v>
          </cell>
          <cell r="E83">
            <v>37.9</v>
          </cell>
        </row>
        <row r="84">
          <cell r="B84" t="str">
            <v>Vincenzo Grifo</v>
          </cell>
          <cell r="C84" t="str">
            <v>SC Freiburg</v>
          </cell>
          <cell r="D84">
            <v>0.7</v>
          </cell>
          <cell r="E84">
            <v>37.5</v>
          </cell>
        </row>
        <row r="85">
          <cell r="B85" t="str">
            <v>Phillip Tietz</v>
          </cell>
          <cell r="C85" t="str">
            <v>FC Augsburg</v>
          </cell>
          <cell r="D85">
            <v>0.7</v>
          </cell>
          <cell r="E85">
            <v>36.5</v>
          </cell>
        </row>
        <row r="86">
          <cell r="B86" t="str">
            <v>Nikola Dovedan</v>
          </cell>
          <cell r="C86" t="str">
            <v>1. FC Heidenheim 1846</v>
          </cell>
          <cell r="D86">
            <v>0.7</v>
          </cell>
          <cell r="E86">
            <v>35.700000000000003</v>
          </cell>
        </row>
        <row r="87">
          <cell r="B87" t="str">
            <v>Fares Chaibi</v>
          </cell>
          <cell r="C87" t="str">
            <v>Eintracht Frankfurt</v>
          </cell>
          <cell r="D87">
            <v>0.7</v>
          </cell>
          <cell r="E87">
            <v>35</v>
          </cell>
        </row>
        <row r="88">
          <cell r="B88" t="str">
            <v>Alejandro Grimaldo</v>
          </cell>
          <cell r="C88" t="str">
            <v>Bayer 04 Leverkusen</v>
          </cell>
          <cell r="D88">
            <v>0.7</v>
          </cell>
          <cell r="E88">
            <v>32.4</v>
          </cell>
        </row>
        <row r="89">
          <cell r="B89" t="str">
            <v>Jan Thielmann</v>
          </cell>
          <cell r="C89" t="str">
            <v>FC Köln</v>
          </cell>
          <cell r="D89">
            <v>0.7</v>
          </cell>
          <cell r="E89">
            <v>32.4</v>
          </cell>
        </row>
        <row r="90">
          <cell r="B90" t="str">
            <v>Christopher Antwi-Adjej</v>
          </cell>
          <cell r="C90" t="str">
            <v>VfL Bochum</v>
          </cell>
          <cell r="D90">
            <v>0.7</v>
          </cell>
          <cell r="E90">
            <v>31</v>
          </cell>
        </row>
        <row r="91">
          <cell r="B91" t="str">
            <v>Maximilian Wittek</v>
          </cell>
          <cell r="C91" t="str">
            <v>VfL Bochum</v>
          </cell>
          <cell r="D91">
            <v>0.7</v>
          </cell>
          <cell r="E91">
            <v>30.8</v>
          </cell>
        </row>
        <row r="92">
          <cell r="B92" t="str">
            <v>Benedict Hollerbach</v>
          </cell>
          <cell r="C92" t="str">
            <v>1. FC Union Berlin</v>
          </cell>
          <cell r="D92">
            <v>0.7</v>
          </cell>
          <cell r="E92">
            <v>29.4</v>
          </cell>
        </row>
        <row r="93">
          <cell r="B93" t="str">
            <v>Tim Skarke</v>
          </cell>
          <cell r="C93" t="str">
            <v>SV Darmstadt</v>
          </cell>
          <cell r="D93">
            <v>0.7</v>
          </cell>
          <cell r="E93">
            <v>29</v>
          </cell>
        </row>
        <row r="94">
          <cell r="B94" t="str">
            <v>Julian Brandt</v>
          </cell>
          <cell r="C94" t="str">
            <v>Borussia Dortmund</v>
          </cell>
          <cell r="D94">
            <v>0.6</v>
          </cell>
          <cell r="E94">
            <v>48.5</v>
          </cell>
        </row>
        <row r="95">
          <cell r="B95" t="str">
            <v>Rocco Reitz</v>
          </cell>
          <cell r="C95" t="str">
            <v>Borussia Mönchengladbach</v>
          </cell>
          <cell r="D95">
            <v>0.6</v>
          </cell>
          <cell r="E95">
            <v>42.4</v>
          </cell>
        </row>
        <row r="96">
          <cell r="B96" t="str">
            <v>Ansgar Knauff</v>
          </cell>
          <cell r="C96" t="str">
            <v>Eintracht Frankfurt</v>
          </cell>
          <cell r="D96">
            <v>0.6</v>
          </cell>
          <cell r="E96">
            <v>35.1</v>
          </cell>
        </row>
        <row r="97">
          <cell r="B97" t="str">
            <v>Jae-Sung Lee</v>
          </cell>
          <cell r="C97" t="str">
            <v>1. FSV Mainz 05</v>
          </cell>
          <cell r="D97">
            <v>0.6</v>
          </cell>
          <cell r="E97">
            <v>34.200000000000003</v>
          </cell>
        </row>
        <row r="98">
          <cell r="B98" t="str">
            <v>Moritz Broschinski</v>
          </cell>
          <cell r="C98" t="str">
            <v>VfL Bochum</v>
          </cell>
          <cell r="D98">
            <v>0.6</v>
          </cell>
          <cell r="E98">
            <v>30.8</v>
          </cell>
        </row>
        <row r="99">
          <cell r="B99" t="str">
            <v>Jakub Kaminski</v>
          </cell>
          <cell r="C99" t="str">
            <v>VfL Wolfsburg</v>
          </cell>
          <cell r="D99">
            <v>0.6</v>
          </cell>
          <cell r="E99">
            <v>30</v>
          </cell>
        </row>
        <row r="100">
          <cell r="B100" t="str">
            <v>Jordan Pefok</v>
          </cell>
          <cell r="C100" t="str">
            <v>Borussia Mönchengladbach</v>
          </cell>
          <cell r="D100">
            <v>0.6</v>
          </cell>
          <cell r="E100">
            <v>28.6</v>
          </cell>
        </row>
        <row r="101">
          <cell r="B101" t="str">
            <v>Leon Goretzka</v>
          </cell>
          <cell r="C101" t="str">
            <v>Bayern München</v>
          </cell>
          <cell r="D101">
            <v>0.6</v>
          </cell>
          <cell r="E101">
            <v>26.8</v>
          </cell>
        </row>
        <row r="102">
          <cell r="B102" t="str">
            <v>Mattias Svanberg</v>
          </cell>
          <cell r="C102" t="str">
            <v>VfL Wolfsburg</v>
          </cell>
          <cell r="D102">
            <v>0.6</v>
          </cell>
          <cell r="E102">
            <v>26.2</v>
          </cell>
        </row>
        <row r="103">
          <cell r="B103" t="str">
            <v>Nadiem Amiri</v>
          </cell>
          <cell r="C103" t="str">
            <v>1. FSV Mainz 05</v>
          </cell>
          <cell r="D103">
            <v>0.6</v>
          </cell>
          <cell r="E103">
            <v>25.6</v>
          </cell>
        </row>
        <row r="104">
          <cell r="B104" t="str">
            <v>Kevin Sessa</v>
          </cell>
          <cell r="C104" t="str">
            <v>1. FC Heidenheim 1846</v>
          </cell>
          <cell r="D104">
            <v>0.6</v>
          </cell>
          <cell r="E104">
            <v>24.1</v>
          </cell>
        </row>
        <row r="105">
          <cell r="B105" t="str">
            <v>Kevin Stöger</v>
          </cell>
          <cell r="C105" t="str">
            <v>VfL Bochum</v>
          </cell>
          <cell r="D105">
            <v>0.6</v>
          </cell>
          <cell r="E105">
            <v>24</v>
          </cell>
        </row>
        <row r="106">
          <cell r="B106" t="str">
            <v>Kingsley Coman</v>
          </cell>
          <cell r="C106" t="str">
            <v>Bayern München</v>
          </cell>
          <cell r="D106">
            <v>0.6</v>
          </cell>
          <cell r="E106">
            <v>23.5</v>
          </cell>
        </row>
        <row r="107">
          <cell r="B107" t="str">
            <v>Jérôme Roussillon</v>
          </cell>
          <cell r="C107" t="str">
            <v>1. FC Union Berlin</v>
          </cell>
          <cell r="D107">
            <v>0.5</v>
          </cell>
          <cell r="E107">
            <v>57.1</v>
          </cell>
        </row>
        <row r="108">
          <cell r="B108" t="str">
            <v>Matthijs de Ligt</v>
          </cell>
          <cell r="C108" t="str">
            <v>Bayern München</v>
          </cell>
          <cell r="D108">
            <v>0.5</v>
          </cell>
          <cell r="E108">
            <v>50</v>
          </cell>
        </row>
        <row r="109">
          <cell r="B109" t="str">
            <v>Yannick Gerhardt</v>
          </cell>
          <cell r="C109" t="str">
            <v>VfL Wolfsburg</v>
          </cell>
          <cell r="D109">
            <v>0.5</v>
          </cell>
          <cell r="E109">
            <v>47.4</v>
          </cell>
        </row>
        <row r="110">
          <cell r="B110" t="str">
            <v>Keven Schlotterbeck</v>
          </cell>
          <cell r="C110" t="str">
            <v>VfL Bochum</v>
          </cell>
          <cell r="D110">
            <v>0.5</v>
          </cell>
          <cell r="E110">
            <v>44.4</v>
          </cell>
        </row>
        <row r="111">
          <cell r="B111" t="str">
            <v>Amadou Haidara</v>
          </cell>
          <cell r="C111" t="str">
            <v>RB Leipzig</v>
          </cell>
          <cell r="D111">
            <v>0.5</v>
          </cell>
          <cell r="E111">
            <v>42.9</v>
          </cell>
        </row>
        <row r="112">
          <cell r="B112" t="str">
            <v>Kevin Paredes</v>
          </cell>
          <cell r="C112" t="str">
            <v>VfL Wolfsburg</v>
          </cell>
          <cell r="D112">
            <v>0.5</v>
          </cell>
          <cell r="E112">
            <v>42.1</v>
          </cell>
        </row>
        <row r="113">
          <cell r="B113" t="str">
            <v>Josha Vagnoman</v>
          </cell>
          <cell r="C113" t="str">
            <v>VfB Stuttgart</v>
          </cell>
          <cell r="D113">
            <v>0.5</v>
          </cell>
          <cell r="E113">
            <v>41.2</v>
          </cell>
        </row>
        <row r="114">
          <cell r="B114" t="str">
            <v>Olivier Deman</v>
          </cell>
          <cell r="C114" t="str">
            <v>SV Werder Bremen</v>
          </cell>
          <cell r="D114">
            <v>0.5</v>
          </cell>
          <cell r="E114">
            <v>41.2</v>
          </cell>
        </row>
        <row r="115">
          <cell r="B115" t="str">
            <v>Leandro Barreiro</v>
          </cell>
          <cell r="C115" t="str">
            <v>1. FSV Mainz 05</v>
          </cell>
          <cell r="D115">
            <v>0.5</v>
          </cell>
          <cell r="E115">
            <v>39.5</v>
          </cell>
        </row>
        <row r="116">
          <cell r="B116" t="str">
            <v>Robert Andrich</v>
          </cell>
          <cell r="C116" t="str">
            <v>Bayer 04 Leverkusen</v>
          </cell>
          <cell r="D116">
            <v>0.5</v>
          </cell>
          <cell r="E116">
            <v>39.1</v>
          </cell>
        </row>
        <row r="117">
          <cell r="B117" t="str">
            <v>Brenden Aaronson</v>
          </cell>
          <cell r="C117" t="str">
            <v>1. FC Union Berlin</v>
          </cell>
          <cell r="D117">
            <v>0.5</v>
          </cell>
          <cell r="E117">
            <v>38.9</v>
          </cell>
        </row>
        <row r="118">
          <cell r="B118" t="str">
            <v>Mohamed Simakan</v>
          </cell>
          <cell r="C118" t="str">
            <v>RB Leipzig</v>
          </cell>
          <cell r="D118">
            <v>0.5</v>
          </cell>
          <cell r="E118">
            <v>36.700000000000003</v>
          </cell>
        </row>
        <row r="119">
          <cell r="B119" t="str">
            <v>Arne Engels</v>
          </cell>
          <cell r="C119" t="str">
            <v>FC Augsburg</v>
          </cell>
          <cell r="D119">
            <v>0.5</v>
          </cell>
          <cell r="E119">
            <v>35</v>
          </cell>
        </row>
        <row r="120">
          <cell r="B120" t="str">
            <v>Marvin Mehlem</v>
          </cell>
          <cell r="C120" t="str">
            <v>SV Darmstadt</v>
          </cell>
          <cell r="D120">
            <v>0.5</v>
          </cell>
          <cell r="E120">
            <v>34.799999999999997</v>
          </cell>
        </row>
        <row r="121">
          <cell r="B121" t="str">
            <v>Kouadio Koné</v>
          </cell>
          <cell r="C121" t="str">
            <v>Borussia Mönchengladbach</v>
          </cell>
          <cell r="D121">
            <v>0.5</v>
          </cell>
          <cell r="E121">
            <v>33.299999999999997</v>
          </cell>
        </row>
        <row r="122">
          <cell r="B122" t="str">
            <v>Linton Maina</v>
          </cell>
          <cell r="C122" t="str">
            <v>FC Köln</v>
          </cell>
          <cell r="D122">
            <v>0.5</v>
          </cell>
          <cell r="E122">
            <v>33.299999999999997</v>
          </cell>
        </row>
        <row r="123">
          <cell r="B123" t="str">
            <v>Merlin Röhl</v>
          </cell>
          <cell r="C123" t="str">
            <v>SC Freiburg</v>
          </cell>
          <cell r="D123">
            <v>0.5</v>
          </cell>
          <cell r="E123">
            <v>33.299999999999997</v>
          </cell>
        </row>
        <row r="124">
          <cell r="B124" t="str">
            <v>Raphaël Guerreiro</v>
          </cell>
          <cell r="C124" t="str">
            <v>Bayern München</v>
          </cell>
          <cell r="D124">
            <v>0.5</v>
          </cell>
          <cell r="E124">
            <v>33.299999999999997</v>
          </cell>
        </row>
        <row r="125">
          <cell r="B125" t="str">
            <v>Lovro Majer</v>
          </cell>
          <cell r="C125" t="str">
            <v>VfL Wolfsburg</v>
          </cell>
          <cell r="D125">
            <v>0.5</v>
          </cell>
          <cell r="E125">
            <v>32.4</v>
          </cell>
        </row>
        <row r="126">
          <cell r="B126" t="str">
            <v>Niels Nkounkou</v>
          </cell>
          <cell r="C126" t="str">
            <v>Eintracht Frankfurt</v>
          </cell>
          <cell r="D126">
            <v>0.5</v>
          </cell>
          <cell r="E126">
            <v>31.8</v>
          </cell>
        </row>
        <row r="127">
          <cell r="B127" t="str">
            <v>Marvin Pieringer</v>
          </cell>
          <cell r="C127" t="str">
            <v>1. FC Heidenheim 1846</v>
          </cell>
          <cell r="D127">
            <v>0.5</v>
          </cell>
          <cell r="E127">
            <v>29.6</v>
          </cell>
        </row>
        <row r="128">
          <cell r="B128" t="str">
            <v>Nick Woltemade</v>
          </cell>
          <cell r="C128" t="str">
            <v>SV Werder Bremen</v>
          </cell>
          <cell r="D128">
            <v>0.5</v>
          </cell>
          <cell r="E128">
            <v>27.3</v>
          </cell>
        </row>
        <row r="129">
          <cell r="B129" t="str">
            <v>Mathias Honsak</v>
          </cell>
          <cell r="C129" t="str">
            <v>SV Darmstadt</v>
          </cell>
          <cell r="D129">
            <v>0.5</v>
          </cell>
          <cell r="E129">
            <v>26.1</v>
          </cell>
        </row>
        <row r="130">
          <cell r="B130" t="str">
            <v>Václav Cerný</v>
          </cell>
          <cell r="C130" t="str">
            <v>VfL Wolfsburg</v>
          </cell>
          <cell r="D130">
            <v>0.5</v>
          </cell>
          <cell r="E130">
            <v>25</v>
          </cell>
        </row>
        <row r="131">
          <cell r="B131" t="str">
            <v>Arne Maier</v>
          </cell>
          <cell r="C131" t="str">
            <v>FC Augsburg</v>
          </cell>
          <cell r="D131">
            <v>0.5</v>
          </cell>
          <cell r="E131">
            <v>22.7</v>
          </cell>
        </row>
        <row r="132">
          <cell r="B132" t="str">
            <v>Robert Skov</v>
          </cell>
          <cell r="C132" t="str">
            <v>TSG Hoffenheim</v>
          </cell>
          <cell r="D132">
            <v>0.5</v>
          </cell>
          <cell r="E132">
            <v>21.9</v>
          </cell>
        </row>
        <row r="133">
          <cell r="B133" t="str">
            <v>Benno Schmitz</v>
          </cell>
          <cell r="C133" t="str">
            <v>FC Köln</v>
          </cell>
          <cell r="D133">
            <v>0.4</v>
          </cell>
          <cell r="E133">
            <v>62.5</v>
          </cell>
        </row>
        <row r="134">
          <cell r="B134" t="str">
            <v>Josip Stanisic</v>
          </cell>
          <cell r="C134" t="str">
            <v>Bayer 04 Leverkusen</v>
          </cell>
          <cell r="D134">
            <v>0.4</v>
          </cell>
          <cell r="E134">
            <v>50</v>
          </cell>
        </row>
        <row r="135">
          <cell r="B135" t="str">
            <v>Julian Ryerson</v>
          </cell>
          <cell r="C135" t="str">
            <v>Borussia Dortmund</v>
          </cell>
          <cell r="D135">
            <v>0.4</v>
          </cell>
          <cell r="E135">
            <v>44.4</v>
          </cell>
        </row>
        <row r="136">
          <cell r="B136" t="str">
            <v>Iago</v>
          </cell>
          <cell r="C136" t="str">
            <v>FC Augsburg</v>
          </cell>
          <cell r="D136">
            <v>0.4</v>
          </cell>
          <cell r="E136">
            <v>38.9</v>
          </cell>
        </row>
        <row r="137">
          <cell r="B137" t="str">
            <v>Aissa Laidouni</v>
          </cell>
          <cell r="C137" t="str">
            <v>1. FC Union Berlin</v>
          </cell>
          <cell r="D137">
            <v>0.4</v>
          </cell>
          <cell r="E137">
            <v>38.5</v>
          </cell>
        </row>
        <row r="138">
          <cell r="B138" t="str">
            <v>Maximilian Arnold</v>
          </cell>
          <cell r="C138" t="str">
            <v>VfL Wolfsburg</v>
          </cell>
          <cell r="D138">
            <v>0.4</v>
          </cell>
          <cell r="E138">
            <v>37.5</v>
          </cell>
        </row>
        <row r="139">
          <cell r="B139" t="str">
            <v>Philipp Mwene</v>
          </cell>
          <cell r="C139" t="str">
            <v>1. FSV Mainz 05</v>
          </cell>
          <cell r="D139">
            <v>0.4</v>
          </cell>
          <cell r="E139">
            <v>37.5</v>
          </cell>
        </row>
        <row r="140">
          <cell r="B140" t="str">
            <v>Franck Honorat</v>
          </cell>
          <cell r="C140" t="str">
            <v>Borussia Mönchengladbach</v>
          </cell>
          <cell r="D140">
            <v>0.4</v>
          </cell>
          <cell r="E140">
            <v>35.700000000000003</v>
          </cell>
        </row>
        <row r="141">
          <cell r="B141" t="str">
            <v>Kristijan Jakic</v>
          </cell>
          <cell r="C141" t="str">
            <v>FC Augsburg</v>
          </cell>
          <cell r="D141">
            <v>0.4</v>
          </cell>
          <cell r="E141">
            <v>35.700000000000003</v>
          </cell>
        </row>
        <row r="142">
          <cell r="B142" t="str">
            <v>Ko Itakura</v>
          </cell>
          <cell r="C142" t="str">
            <v>Borussia Mönchengladbach</v>
          </cell>
          <cell r="D142">
            <v>0.4</v>
          </cell>
          <cell r="E142">
            <v>33.299999999999997</v>
          </cell>
        </row>
        <row r="143">
          <cell r="B143" t="str">
            <v>Piero Hincapié</v>
          </cell>
          <cell r="C143" t="str">
            <v>Bayer 04 Leverkusen</v>
          </cell>
          <cell r="D143">
            <v>0.4</v>
          </cell>
          <cell r="E143">
            <v>33.299999999999997</v>
          </cell>
        </row>
        <row r="144">
          <cell r="B144" t="str">
            <v>Ridle Baku</v>
          </cell>
          <cell r="C144" t="str">
            <v>VfL Wolfsburg</v>
          </cell>
          <cell r="D144">
            <v>0.4</v>
          </cell>
          <cell r="E144">
            <v>33.299999999999997</v>
          </cell>
        </row>
        <row r="145">
          <cell r="B145" t="str">
            <v>Florian Kainz</v>
          </cell>
          <cell r="C145" t="str">
            <v>FC Köln</v>
          </cell>
          <cell r="D145">
            <v>0.4</v>
          </cell>
          <cell r="E145">
            <v>32.1</v>
          </cell>
        </row>
        <row r="146">
          <cell r="B146" t="str">
            <v>Fabian Nürnberg</v>
          </cell>
          <cell r="C146" t="str">
            <v>SV Darmstadt</v>
          </cell>
          <cell r="D146">
            <v>0.4</v>
          </cell>
          <cell r="E146">
            <v>31.6</v>
          </cell>
        </row>
        <row r="147">
          <cell r="B147" t="str">
            <v>Robin Gosens</v>
          </cell>
          <cell r="C147" t="str">
            <v>1. FC Union Berlin</v>
          </cell>
          <cell r="D147">
            <v>0.4</v>
          </cell>
          <cell r="E147">
            <v>31.3</v>
          </cell>
        </row>
        <row r="148">
          <cell r="B148" t="str">
            <v>Granit Xhaka</v>
          </cell>
          <cell r="C148" t="str">
            <v>Bayer 04 Leverkusen</v>
          </cell>
          <cell r="D148">
            <v>0.4</v>
          </cell>
          <cell r="E148">
            <v>31.1</v>
          </cell>
        </row>
        <row r="149">
          <cell r="B149" t="str">
            <v>Mitchell Weiser</v>
          </cell>
          <cell r="C149" t="str">
            <v>SV Werder Bremen</v>
          </cell>
          <cell r="D149">
            <v>0.4</v>
          </cell>
          <cell r="E149">
            <v>29.5</v>
          </cell>
        </row>
        <row r="150">
          <cell r="B150" t="str">
            <v>Marius Bülter</v>
          </cell>
          <cell r="C150" t="str">
            <v>TSG Hoffenheim</v>
          </cell>
          <cell r="D150">
            <v>0.4</v>
          </cell>
          <cell r="E150">
            <v>28.6</v>
          </cell>
        </row>
        <row r="151">
          <cell r="B151" t="str">
            <v>Jens Stage</v>
          </cell>
          <cell r="C151" t="str">
            <v>SV Werder Bremen</v>
          </cell>
          <cell r="D151">
            <v>0.4</v>
          </cell>
          <cell r="E151">
            <v>27.5</v>
          </cell>
        </row>
        <row r="152">
          <cell r="B152" t="str">
            <v>Dejan Ljubicic</v>
          </cell>
          <cell r="C152" t="str">
            <v>FC Köln</v>
          </cell>
          <cell r="D152">
            <v>0.4</v>
          </cell>
          <cell r="E152">
            <v>26.3</v>
          </cell>
        </row>
        <row r="153">
          <cell r="B153" t="str">
            <v>Anton Stach</v>
          </cell>
          <cell r="C153" t="str">
            <v>TSG Hoffenheim</v>
          </cell>
          <cell r="D153">
            <v>0.4</v>
          </cell>
          <cell r="E153">
            <v>25</v>
          </cell>
        </row>
        <row r="154">
          <cell r="B154" t="str">
            <v>András Schäfer</v>
          </cell>
          <cell r="C154" t="str">
            <v>1. FC Union Berlin</v>
          </cell>
          <cell r="D154">
            <v>0.4</v>
          </cell>
          <cell r="E154">
            <v>23.8</v>
          </cell>
        </row>
        <row r="155">
          <cell r="B155" t="str">
            <v>Karim Onisiwo</v>
          </cell>
          <cell r="C155" t="str">
            <v>1. FSV Mainz 05</v>
          </cell>
          <cell r="D155">
            <v>0.4</v>
          </cell>
          <cell r="E155">
            <v>21.2</v>
          </cell>
        </row>
        <row r="156">
          <cell r="B156" t="str">
            <v>Maxence Lacroix</v>
          </cell>
          <cell r="C156" t="str">
            <v>VfL Wolfsburg</v>
          </cell>
          <cell r="D156">
            <v>0.3</v>
          </cell>
          <cell r="E156">
            <v>66.7</v>
          </cell>
        </row>
        <row r="157">
          <cell r="B157" t="str">
            <v>Mario Götze</v>
          </cell>
          <cell r="C157" t="str">
            <v>Eintracht Frankfurt</v>
          </cell>
          <cell r="D157">
            <v>0.3</v>
          </cell>
          <cell r="E157">
            <v>53.8</v>
          </cell>
        </row>
        <row r="158">
          <cell r="B158" t="str">
            <v>Ellyes Skhiri</v>
          </cell>
          <cell r="C158" t="str">
            <v>Eintracht Frankfurt</v>
          </cell>
          <cell r="D158">
            <v>0.3</v>
          </cell>
          <cell r="E158">
            <v>44.4</v>
          </cell>
        </row>
        <row r="159">
          <cell r="B159" t="str">
            <v>Sepp van den Berg</v>
          </cell>
          <cell r="C159" t="str">
            <v>1. FSV Mainz 05</v>
          </cell>
          <cell r="D159">
            <v>0.3</v>
          </cell>
          <cell r="E159">
            <v>44</v>
          </cell>
        </row>
        <row r="160">
          <cell r="B160" t="str">
            <v>Leart Paqarada</v>
          </cell>
          <cell r="C160" t="str">
            <v>FC Köln</v>
          </cell>
          <cell r="D160">
            <v>0.3</v>
          </cell>
          <cell r="E160">
            <v>40</v>
          </cell>
        </row>
        <row r="161">
          <cell r="B161" t="str">
            <v>Sebastiaan Bornauw</v>
          </cell>
          <cell r="C161" t="str">
            <v>VfL Wolfsburg</v>
          </cell>
          <cell r="D161">
            <v>0.3</v>
          </cell>
          <cell r="E161">
            <v>40</v>
          </cell>
        </row>
        <row r="162">
          <cell r="B162" t="str">
            <v>Nico Elvedi</v>
          </cell>
          <cell r="C162" t="str">
            <v>Borussia Mönchengladbach</v>
          </cell>
          <cell r="D162">
            <v>0.3</v>
          </cell>
          <cell r="E162">
            <v>38.9</v>
          </cell>
        </row>
        <row r="163">
          <cell r="B163" t="str">
            <v>Jonathan Tah</v>
          </cell>
          <cell r="C163" t="str">
            <v>Bayer 04 Leverkusen</v>
          </cell>
          <cell r="D163">
            <v>0.3</v>
          </cell>
          <cell r="E163">
            <v>38.5</v>
          </cell>
        </row>
        <row r="164">
          <cell r="B164" t="str">
            <v>Ivan Ordets</v>
          </cell>
          <cell r="C164" t="str">
            <v>VfL Bochum</v>
          </cell>
          <cell r="D164">
            <v>0.3</v>
          </cell>
          <cell r="E164">
            <v>37.5</v>
          </cell>
        </row>
        <row r="165">
          <cell r="B165" t="str">
            <v>Mats Hummels</v>
          </cell>
          <cell r="C165" t="str">
            <v>Borussia Dortmund</v>
          </cell>
          <cell r="D165">
            <v>0.3</v>
          </cell>
          <cell r="E165">
            <v>37.5</v>
          </cell>
        </row>
        <row r="166">
          <cell r="B166" t="str">
            <v>Ozan Kabak</v>
          </cell>
          <cell r="C166" t="str">
            <v>TSG Hoffenheim</v>
          </cell>
          <cell r="D166">
            <v>0.3</v>
          </cell>
          <cell r="E166">
            <v>36.799999999999997</v>
          </cell>
        </row>
        <row r="167">
          <cell r="B167" t="str">
            <v>Fredrik Jensen</v>
          </cell>
          <cell r="C167" t="str">
            <v>FC Augsburg</v>
          </cell>
          <cell r="D167">
            <v>0.3</v>
          </cell>
          <cell r="E167">
            <v>35.700000000000003</v>
          </cell>
        </row>
        <row r="168">
          <cell r="B168" t="str">
            <v>Eric Martel</v>
          </cell>
          <cell r="C168" t="str">
            <v>FC Köln</v>
          </cell>
          <cell r="D168">
            <v>0.3</v>
          </cell>
          <cell r="E168">
            <v>33.299999999999997</v>
          </cell>
        </row>
        <row r="169">
          <cell r="B169" t="str">
            <v>Exequiel Palacios</v>
          </cell>
          <cell r="C169" t="str">
            <v>Bayer 04 Leverkusen</v>
          </cell>
          <cell r="D169">
            <v>0.3</v>
          </cell>
          <cell r="E169">
            <v>33.299999999999997</v>
          </cell>
        </row>
        <row r="170">
          <cell r="B170" t="str">
            <v>Grischa Prömel</v>
          </cell>
          <cell r="C170" t="str">
            <v>TSG Hoffenheim</v>
          </cell>
          <cell r="D170">
            <v>0.3</v>
          </cell>
          <cell r="E170">
            <v>30.8</v>
          </cell>
        </row>
        <row r="171">
          <cell r="B171" t="str">
            <v>Konrad Laimer</v>
          </cell>
          <cell r="C171" t="str">
            <v>Bayern München</v>
          </cell>
          <cell r="D171">
            <v>0.3</v>
          </cell>
          <cell r="E171">
            <v>29.4</v>
          </cell>
        </row>
        <row r="172">
          <cell r="B172" t="str">
            <v>Maximilian Mittelstaedt</v>
          </cell>
          <cell r="C172" t="str">
            <v>VfB Stuttgart</v>
          </cell>
          <cell r="D172">
            <v>0.3</v>
          </cell>
          <cell r="E172">
            <v>28.6</v>
          </cell>
        </row>
        <row r="173">
          <cell r="B173" t="str">
            <v>Pascal Stenzel</v>
          </cell>
          <cell r="C173" t="str">
            <v>VfB Stuttgart</v>
          </cell>
          <cell r="D173">
            <v>0.3</v>
          </cell>
          <cell r="E173">
            <v>28.6</v>
          </cell>
        </row>
        <row r="174">
          <cell r="B174" t="str">
            <v>Dominik Kohr</v>
          </cell>
          <cell r="C174" t="str">
            <v>1. FSV Mainz 05</v>
          </cell>
          <cell r="D174">
            <v>0.3</v>
          </cell>
          <cell r="E174">
            <v>28</v>
          </cell>
        </row>
        <row r="175">
          <cell r="B175" t="str">
            <v>Joshua Kimmich</v>
          </cell>
          <cell r="C175" t="str">
            <v>Bayern München</v>
          </cell>
          <cell r="D175">
            <v>0.3</v>
          </cell>
          <cell r="E175">
            <v>28</v>
          </cell>
        </row>
        <row r="176">
          <cell r="B176" t="str">
            <v>Alex Kral</v>
          </cell>
          <cell r="C176" t="str">
            <v>1. FC Union Berlin</v>
          </cell>
          <cell r="D176">
            <v>0.3</v>
          </cell>
          <cell r="E176">
            <v>27.8</v>
          </cell>
        </row>
        <row r="177">
          <cell r="B177" t="str">
            <v>Janik Haberer</v>
          </cell>
          <cell r="C177" t="str">
            <v>1. FC Union Berlin</v>
          </cell>
          <cell r="D177">
            <v>0.3</v>
          </cell>
          <cell r="E177">
            <v>26.7</v>
          </cell>
        </row>
        <row r="178">
          <cell r="B178" t="str">
            <v>Romano Schmid</v>
          </cell>
          <cell r="C178" t="str">
            <v>SV Werder Bremen</v>
          </cell>
          <cell r="D178">
            <v>0.3</v>
          </cell>
          <cell r="E178">
            <v>26.3</v>
          </cell>
        </row>
        <row r="179">
          <cell r="B179" t="str">
            <v>Benjamin Henrichs</v>
          </cell>
          <cell r="C179" t="str">
            <v>RB Leipzig</v>
          </cell>
          <cell r="D179">
            <v>0.3</v>
          </cell>
          <cell r="E179">
            <v>25.7</v>
          </cell>
        </row>
        <row r="180">
          <cell r="B180" t="str">
            <v>Adrian Beck</v>
          </cell>
          <cell r="C180" t="str">
            <v>1. FC Heidenheim 1846</v>
          </cell>
          <cell r="D180">
            <v>0.3</v>
          </cell>
          <cell r="E180">
            <v>25</v>
          </cell>
        </row>
        <row r="181">
          <cell r="B181" t="str">
            <v>Lucas Tousart</v>
          </cell>
          <cell r="C181" t="str">
            <v>1. FC Union Berlin</v>
          </cell>
          <cell r="D181">
            <v>0.3</v>
          </cell>
          <cell r="E181">
            <v>24</v>
          </cell>
        </row>
        <row r="182">
          <cell r="B182" t="str">
            <v>Julian Justvan</v>
          </cell>
          <cell r="C182" t="str">
            <v>SV Darmstadt</v>
          </cell>
          <cell r="D182">
            <v>0.3</v>
          </cell>
          <cell r="E182">
            <v>22.2</v>
          </cell>
        </row>
        <row r="183">
          <cell r="B183" t="str">
            <v>Matus Bero</v>
          </cell>
          <cell r="C183" t="str">
            <v>VfL Bochum</v>
          </cell>
          <cell r="D183">
            <v>0.3</v>
          </cell>
          <cell r="E183">
            <v>20</v>
          </cell>
        </row>
        <row r="184">
          <cell r="B184" t="str">
            <v>Umut Tohumcu</v>
          </cell>
          <cell r="C184" t="str">
            <v>TSG Hoffenheim</v>
          </cell>
          <cell r="D184">
            <v>0.3</v>
          </cell>
          <cell r="E184">
            <v>20</v>
          </cell>
        </row>
        <row r="185">
          <cell r="B185" t="str">
            <v>Tobias Kempe</v>
          </cell>
          <cell r="C185" t="str">
            <v>SV Darmstadt</v>
          </cell>
          <cell r="D185">
            <v>0.3</v>
          </cell>
          <cell r="E185">
            <v>19</v>
          </cell>
        </row>
        <row r="186">
          <cell r="B186" t="str">
            <v>Leonardo Bittencourt</v>
          </cell>
          <cell r="C186" t="str">
            <v>SV Werder Bremen</v>
          </cell>
          <cell r="D186">
            <v>0.3</v>
          </cell>
          <cell r="E186">
            <v>16.100000000000001</v>
          </cell>
        </row>
        <row r="187">
          <cell r="B187" t="str">
            <v>Felix Nmecha</v>
          </cell>
          <cell r="C187" t="str">
            <v>Borussia Dortmund</v>
          </cell>
          <cell r="D187">
            <v>0.3</v>
          </cell>
          <cell r="E187">
            <v>13</v>
          </cell>
        </row>
        <row r="188">
          <cell r="B188" t="str">
            <v>Florian Pick</v>
          </cell>
          <cell r="C188" t="str">
            <v>1. FC Heidenheim 1846</v>
          </cell>
          <cell r="D188">
            <v>0.3</v>
          </cell>
          <cell r="E188">
            <v>12.5</v>
          </cell>
        </row>
        <row r="189">
          <cell r="B189" t="str">
            <v>Christopher Trimmel</v>
          </cell>
          <cell r="C189" t="str">
            <v>1. FC Union Berlin</v>
          </cell>
          <cell r="D189">
            <v>0.2</v>
          </cell>
          <cell r="E189">
            <v>66.7</v>
          </cell>
        </row>
        <row r="190">
          <cell r="B190" t="str">
            <v>Matthias Ginter</v>
          </cell>
          <cell r="C190" t="str">
            <v>SC Freiburg</v>
          </cell>
          <cell r="D190">
            <v>0.2</v>
          </cell>
          <cell r="E190">
            <v>57.1</v>
          </cell>
        </row>
        <row r="191">
          <cell r="B191" t="str">
            <v>Aster Vranckx</v>
          </cell>
          <cell r="C191" t="str">
            <v>VfL Wolfsburg</v>
          </cell>
          <cell r="D191">
            <v>0.2</v>
          </cell>
          <cell r="E191">
            <v>50</v>
          </cell>
        </row>
        <row r="192">
          <cell r="B192" t="str">
            <v>Niklas Stark</v>
          </cell>
          <cell r="C192" t="str">
            <v>SV Werder Bremen</v>
          </cell>
          <cell r="D192">
            <v>0.2</v>
          </cell>
          <cell r="E192">
            <v>50</v>
          </cell>
        </row>
        <row r="193">
          <cell r="B193" t="str">
            <v>Robin Knoche</v>
          </cell>
          <cell r="C193" t="str">
            <v>1. FC Union Berlin</v>
          </cell>
          <cell r="D193">
            <v>0.2</v>
          </cell>
          <cell r="E193">
            <v>50</v>
          </cell>
        </row>
        <row r="194">
          <cell r="B194" t="str">
            <v>Hugo Larsson</v>
          </cell>
          <cell r="C194" t="str">
            <v>Eintracht Frankfurt</v>
          </cell>
          <cell r="D194">
            <v>0.2</v>
          </cell>
          <cell r="E194">
            <v>40</v>
          </cell>
        </row>
        <row r="195">
          <cell r="B195" t="str">
            <v>Rasmus Carstensen</v>
          </cell>
          <cell r="C195" t="str">
            <v>FC Köln</v>
          </cell>
          <cell r="D195">
            <v>0.2</v>
          </cell>
          <cell r="E195">
            <v>40</v>
          </cell>
        </row>
        <row r="196">
          <cell r="B196" t="str">
            <v>Salih Ã–zcan</v>
          </cell>
          <cell r="C196" t="str">
            <v>Borussia Dortmund</v>
          </cell>
          <cell r="D196">
            <v>0.2</v>
          </cell>
          <cell r="E196">
            <v>40</v>
          </cell>
        </row>
        <row r="197">
          <cell r="B197" t="str">
            <v>Tuta</v>
          </cell>
          <cell r="C197" t="str">
            <v>Eintracht Frankfurt</v>
          </cell>
          <cell r="D197">
            <v>0.2</v>
          </cell>
          <cell r="E197">
            <v>38.9</v>
          </cell>
        </row>
        <row r="198">
          <cell r="B198" t="str">
            <v>Dayot Upamecano</v>
          </cell>
          <cell r="C198" t="str">
            <v>Bayern München</v>
          </cell>
          <cell r="D198">
            <v>0.2</v>
          </cell>
          <cell r="E198">
            <v>36.4</v>
          </cell>
        </row>
        <row r="199">
          <cell r="B199" t="str">
            <v>John Anthony Brooks</v>
          </cell>
          <cell r="C199" t="str">
            <v>TSG Hoffenheim</v>
          </cell>
          <cell r="D199">
            <v>0.2</v>
          </cell>
          <cell r="E199">
            <v>36.4</v>
          </cell>
        </row>
        <row r="200">
          <cell r="B200" t="str">
            <v>Max Finkgrafe</v>
          </cell>
          <cell r="C200" t="str">
            <v>FC Köln</v>
          </cell>
          <cell r="D200">
            <v>0.2</v>
          </cell>
          <cell r="E200">
            <v>33.299999999999997</v>
          </cell>
        </row>
        <row r="201">
          <cell r="B201" t="str">
            <v>Julian Weigl</v>
          </cell>
          <cell r="C201" t="str">
            <v>Borussia Mönchengladbach</v>
          </cell>
          <cell r="D201">
            <v>0.2</v>
          </cell>
          <cell r="E201">
            <v>31.6</v>
          </cell>
        </row>
        <row r="202">
          <cell r="B202" t="str">
            <v>Pavel Kaderabek</v>
          </cell>
          <cell r="C202" t="str">
            <v>TSG Hoffenheim</v>
          </cell>
          <cell r="D202">
            <v>0.2</v>
          </cell>
          <cell r="E202">
            <v>31.6</v>
          </cell>
        </row>
        <row r="203">
          <cell r="B203" t="str">
            <v>Alphonso Davies</v>
          </cell>
          <cell r="C203" t="str">
            <v>Bayern München</v>
          </cell>
          <cell r="D203">
            <v>0.2</v>
          </cell>
          <cell r="E203">
            <v>30.8</v>
          </cell>
        </row>
        <row r="204">
          <cell r="B204" t="str">
            <v>Aurelio Buta</v>
          </cell>
          <cell r="C204" t="str">
            <v>Eintracht Frankfurt</v>
          </cell>
          <cell r="D204">
            <v>0.2</v>
          </cell>
          <cell r="E204">
            <v>30.8</v>
          </cell>
        </row>
        <row r="205">
          <cell r="B205" t="str">
            <v>Joakim Mæhle</v>
          </cell>
          <cell r="C205" t="str">
            <v>VfL Wolfsburg</v>
          </cell>
          <cell r="D205">
            <v>0.2</v>
          </cell>
          <cell r="E205">
            <v>30</v>
          </cell>
        </row>
        <row r="206">
          <cell r="B206" t="str">
            <v>Luca Netz</v>
          </cell>
          <cell r="C206" t="str">
            <v>Borussia Mönchengladbach</v>
          </cell>
          <cell r="D206">
            <v>0.2</v>
          </cell>
          <cell r="E206">
            <v>29.4</v>
          </cell>
        </row>
        <row r="207">
          <cell r="B207" t="str">
            <v>Florian Grillitsch</v>
          </cell>
          <cell r="C207" t="str">
            <v>TSG Hoffenheim</v>
          </cell>
          <cell r="D207">
            <v>0.2</v>
          </cell>
          <cell r="E207">
            <v>28.6</v>
          </cell>
        </row>
        <row r="208">
          <cell r="B208" t="str">
            <v>Bernardo</v>
          </cell>
          <cell r="C208" t="str">
            <v>VfL Bochum</v>
          </cell>
          <cell r="D208">
            <v>0.2</v>
          </cell>
          <cell r="E208">
            <v>27.6</v>
          </cell>
        </row>
        <row r="209">
          <cell r="B209" t="str">
            <v>Dan-Axel Zagadou</v>
          </cell>
          <cell r="C209" t="str">
            <v>VfB Stuttgart</v>
          </cell>
          <cell r="D209">
            <v>0.2</v>
          </cell>
          <cell r="E209">
            <v>27.3</v>
          </cell>
        </row>
        <row r="210">
          <cell r="B210" t="str">
            <v>Denis Huseinbasic</v>
          </cell>
          <cell r="C210" t="str">
            <v>FC Köln</v>
          </cell>
          <cell r="D210">
            <v>0.2</v>
          </cell>
          <cell r="E210">
            <v>25</v>
          </cell>
        </row>
        <row r="211">
          <cell r="B211" t="str">
            <v>Emir Karic</v>
          </cell>
          <cell r="C211" t="str">
            <v>SV Darmstadt</v>
          </cell>
          <cell r="D211">
            <v>0.2</v>
          </cell>
          <cell r="E211">
            <v>25</v>
          </cell>
        </row>
        <row r="212">
          <cell r="B212" t="str">
            <v>Josip Juranovic</v>
          </cell>
          <cell r="C212" t="str">
            <v>1. FC Union Berlin</v>
          </cell>
          <cell r="D212">
            <v>0.2</v>
          </cell>
          <cell r="E212">
            <v>25</v>
          </cell>
        </row>
        <row r="213">
          <cell r="B213" t="str">
            <v>Noussair Mazraoui</v>
          </cell>
          <cell r="C213" t="str">
            <v>Bayern München</v>
          </cell>
          <cell r="D213">
            <v>0.2</v>
          </cell>
          <cell r="E213">
            <v>25</v>
          </cell>
        </row>
        <row r="214">
          <cell r="B214" t="str">
            <v>Patrick Mainka</v>
          </cell>
          <cell r="C214" t="str">
            <v>1. FC Heidenheim 1846</v>
          </cell>
          <cell r="D214">
            <v>0.2</v>
          </cell>
          <cell r="E214">
            <v>24.1</v>
          </cell>
        </row>
        <row r="215">
          <cell r="B215" t="str">
            <v>Jan Schöppner</v>
          </cell>
          <cell r="C215" t="str">
            <v>1. FC Heidenheim 1846</v>
          </cell>
          <cell r="D215">
            <v>0.2</v>
          </cell>
          <cell r="E215">
            <v>23.5</v>
          </cell>
        </row>
        <row r="216">
          <cell r="B216" t="str">
            <v>Timo Hübers</v>
          </cell>
          <cell r="C216" t="str">
            <v>FC Köln</v>
          </cell>
          <cell r="D216">
            <v>0.2</v>
          </cell>
          <cell r="E216">
            <v>22.7</v>
          </cell>
        </row>
        <row r="217">
          <cell r="B217" t="str">
            <v>Hiroki Ito</v>
          </cell>
          <cell r="C217" t="str">
            <v>VfB Stuttgart</v>
          </cell>
          <cell r="D217">
            <v>0.2</v>
          </cell>
          <cell r="E217">
            <v>22.2</v>
          </cell>
        </row>
        <row r="218">
          <cell r="B218" t="str">
            <v>Nico Schlotterbeck</v>
          </cell>
          <cell r="C218" t="str">
            <v>Borussia Dortmund</v>
          </cell>
          <cell r="D218">
            <v>0.2</v>
          </cell>
          <cell r="E218">
            <v>22.2</v>
          </cell>
        </row>
        <row r="219">
          <cell r="B219" t="str">
            <v>Anthony Losilla</v>
          </cell>
          <cell r="C219" t="str">
            <v>VfL Bochum</v>
          </cell>
          <cell r="D219">
            <v>0.2</v>
          </cell>
          <cell r="E219">
            <v>21.4</v>
          </cell>
        </row>
        <row r="220">
          <cell r="B220" t="str">
            <v>Silvan Widmer</v>
          </cell>
          <cell r="C220" t="str">
            <v>1. FSV Mainz 05</v>
          </cell>
          <cell r="D220">
            <v>0.2</v>
          </cell>
          <cell r="E220">
            <v>21.4</v>
          </cell>
        </row>
        <row r="221">
          <cell r="B221" t="str">
            <v>Waldemar Anton</v>
          </cell>
          <cell r="C221" t="str">
            <v>VfB Stuttgart</v>
          </cell>
          <cell r="D221">
            <v>0.2</v>
          </cell>
          <cell r="E221">
            <v>21.4</v>
          </cell>
        </row>
        <row r="222">
          <cell r="B222" t="str">
            <v>Robin Koch</v>
          </cell>
          <cell r="C222" t="str">
            <v>Eintracht Frankfurt</v>
          </cell>
          <cell r="D222">
            <v>0.2</v>
          </cell>
          <cell r="E222">
            <v>20.8</v>
          </cell>
        </row>
        <row r="223">
          <cell r="B223" t="str">
            <v>Maximilian Eggestein</v>
          </cell>
          <cell r="C223" t="str">
            <v>SC Freiburg</v>
          </cell>
          <cell r="D223">
            <v>0.2</v>
          </cell>
          <cell r="E223">
            <v>20.5</v>
          </cell>
        </row>
        <row r="224">
          <cell r="B224" t="str">
            <v>Anthony Caci</v>
          </cell>
          <cell r="C224" t="str">
            <v>1. FSV Mainz 05</v>
          </cell>
          <cell r="D224">
            <v>0.2</v>
          </cell>
          <cell r="E224">
            <v>19.399999999999999</v>
          </cell>
        </row>
        <row r="225">
          <cell r="B225" t="str">
            <v>Finn Becker</v>
          </cell>
          <cell r="C225" t="str">
            <v>TSG Hoffenheim</v>
          </cell>
          <cell r="D225">
            <v>0.2</v>
          </cell>
          <cell r="E225">
            <v>16.7</v>
          </cell>
        </row>
        <row r="226">
          <cell r="B226" t="str">
            <v>Elvis Rexhbecaj</v>
          </cell>
          <cell r="C226" t="str">
            <v>FC Augsburg</v>
          </cell>
          <cell r="D226">
            <v>0.2</v>
          </cell>
          <cell r="E226">
            <v>13.8</v>
          </cell>
        </row>
        <row r="227">
          <cell r="B227" t="str">
            <v>Milos Veljkovic</v>
          </cell>
          <cell r="C227" t="str">
            <v>SV Werder Bremen</v>
          </cell>
          <cell r="D227">
            <v>0.1</v>
          </cell>
          <cell r="E227">
            <v>50</v>
          </cell>
        </row>
        <row r="228">
          <cell r="B228" t="str">
            <v>Castello Lukeba</v>
          </cell>
          <cell r="C228" t="str">
            <v>RB Leipzig</v>
          </cell>
          <cell r="D228">
            <v>0.1</v>
          </cell>
          <cell r="E228">
            <v>42.9</v>
          </cell>
        </row>
        <row r="229">
          <cell r="B229" t="str">
            <v>Lukas Kübler</v>
          </cell>
          <cell r="C229" t="str">
            <v>SC Freiburg</v>
          </cell>
          <cell r="D229">
            <v>0.1</v>
          </cell>
          <cell r="E229">
            <v>37.5</v>
          </cell>
        </row>
        <row r="230">
          <cell r="B230" t="str">
            <v>Anthony Rouault</v>
          </cell>
          <cell r="C230" t="str">
            <v>VfB Stuttgart</v>
          </cell>
          <cell r="D230">
            <v>0.1</v>
          </cell>
          <cell r="E230">
            <v>33.299999999999997</v>
          </cell>
        </row>
        <row r="231">
          <cell r="B231" t="str">
            <v>Lukas Klostermann</v>
          </cell>
          <cell r="C231" t="str">
            <v>RB Leipzig</v>
          </cell>
          <cell r="D231">
            <v>0.1</v>
          </cell>
          <cell r="E231">
            <v>33.299999999999997</v>
          </cell>
        </row>
        <row r="232">
          <cell r="B232" t="str">
            <v>Noah Weisshaupt</v>
          </cell>
          <cell r="C232" t="str">
            <v>SC Freiburg</v>
          </cell>
          <cell r="D232">
            <v>0.1</v>
          </cell>
          <cell r="E232">
            <v>33.299999999999997</v>
          </cell>
        </row>
        <row r="233">
          <cell r="B233" t="str">
            <v>Rani Khedira</v>
          </cell>
          <cell r="C233" t="str">
            <v>1. FC Union Berlin</v>
          </cell>
          <cell r="D233">
            <v>0.1</v>
          </cell>
          <cell r="E233">
            <v>33.299999999999997</v>
          </cell>
        </row>
        <row r="234">
          <cell r="B234" t="str">
            <v>Diogo Leite</v>
          </cell>
          <cell r="C234" t="str">
            <v>1. FC Union Berlin</v>
          </cell>
          <cell r="D234">
            <v>0.1</v>
          </cell>
          <cell r="E234">
            <v>30.8</v>
          </cell>
        </row>
        <row r="235">
          <cell r="B235" t="str">
            <v>Min-Jae Kim</v>
          </cell>
          <cell r="C235" t="str">
            <v>Bayern München</v>
          </cell>
          <cell r="D235">
            <v>0.1</v>
          </cell>
          <cell r="E235">
            <v>30</v>
          </cell>
        </row>
        <row r="236">
          <cell r="B236" t="str">
            <v>David Raum</v>
          </cell>
          <cell r="C236" t="str">
            <v>RB Leipzig</v>
          </cell>
          <cell r="D236">
            <v>0.1</v>
          </cell>
          <cell r="E236">
            <v>28.6</v>
          </cell>
        </row>
        <row r="237">
          <cell r="B237" t="str">
            <v>Norman Theuerkauf</v>
          </cell>
          <cell r="C237" t="str">
            <v>1. FC Heidenheim 1846</v>
          </cell>
          <cell r="D237">
            <v>0.1</v>
          </cell>
          <cell r="E237">
            <v>28.6</v>
          </cell>
        </row>
        <row r="238">
          <cell r="B238" t="str">
            <v>Willi Orban</v>
          </cell>
          <cell r="C238" t="str">
            <v>RB Leipzig</v>
          </cell>
          <cell r="D238">
            <v>0.1</v>
          </cell>
          <cell r="E238">
            <v>28.6</v>
          </cell>
        </row>
        <row r="239">
          <cell r="B239" t="str">
            <v>Fabian Holland</v>
          </cell>
          <cell r="C239" t="str">
            <v>SV Darmstadt</v>
          </cell>
          <cell r="D239">
            <v>0.1</v>
          </cell>
          <cell r="E239">
            <v>27.3</v>
          </cell>
        </row>
        <row r="240">
          <cell r="B240" t="str">
            <v>Aleksandar Pavlovic</v>
          </cell>
          <cell r="C240" t="str">
            <v>Bayern München</v>
          </cell>
          <cell r="D240">
            <v>0.1</v>
          </cell>
          <cell r="E240">
            <v>25</v>
          </cell>
        </row>
        <row r="241">
          <cell r="B241" t="str">
            <v>Christian Gross</v>
          </cell>
          <cell r="C241" t="str">
            <v>SV Werder Bremen</v>
          </cell>
          <cell r="D241">
            <v>0.1</v>
          </cell>
          <cell r="E241">
            <v>25</v>
          </cell>
        </row>
        <row r="242">
          <cell r="B242" t="str">
            <v>Christoph Zimmermann</v>
          </cell>
          <cell r="C242" t="str">
            <v>SV Darmstadt</v>
          </cell>
          <cell r="D242">
            <v>0.1</v>
          </cell>
          <cell r="E242">
            <v>25</v>
          </cell>
        </row>
        <row r="243">
          <cell r="B243" t="str">
            <v>Philipp Max</v>
          </cell>
          <cell r="C243" t="str">
            <v>Eintracht Frankfurt</v>
          </cell>
          <cell r="D243">
            <v>0.1</v>
          </cell>
          <cell r="E243">
            <v>25</v>
          </cell>
        </row>
        <row r="244">
          <cell r="B244" t="str">
            <v>Felix Uduokhai</v>
          </cell>
          <cell r="C244" t="str">
            <v>FC Augsburg</v>
          </cell>
          <cell r="D244">
            <v>0.1</v>
          </cell>
          <cell r="E244">
            <v>23.1</v>
          </cell>
        </row>
        <row r="245">
          <cell r="B245" t="str">
            <v>Angelo Stiller</v>
          </cell>
          <cell r="C245" t="str">
            <v>VfB Stuttgart</v>
          </cell>
          <cell r="D245">
            <v>0.1</v>
          </cell>
          <cell r="E245">
            <v>22.2</v>
          </cell>
        </row>
        <row r="246">
          <cell r="B246" t="str">
            <v>Christoph Klarer</v>
          </cell>
          <cell r="C246" t="str">
            <v>SV Darmstadt</v>
          </cell>
          <cell r="D246">
            <v>0.1</v>
          </cell>
          <cell r="E246">
            <v>22.2</v>
          </cell>
        </row>
        <row r="247">
          <cell r="B247" t="str">
            <v>Lennard Maloney</v>
          </cell>
          <cell r="C247" t="str">
            <v>1. FC Heidenheim 1846</v>
          </cell>
          <cell r="D247">
            <v>0.1</v>
          </cell>
          <cell r="E247">
            <v>21.4</v>
          </cell>
        </row>
        <row r="248">
          <cell r="B248" t="str">
            <v>Julian Chabot</v>
          </cell>
          <cell r="C248" t="str">
            <v>FC Köln</v>
          </cell>
          <cell r="D248">
            <v>0.1</v>
          </cell>
          <cell r="E248">
            <v>21.1</v>
          </cell>
        </row>
        <row r="249">
          <cell r="B249" t="str">
            <v>Matej Maglica</v>
          </cell>
          <cell r="C249" t="str">
            <v>SV Darmstadt</v>
          </cell>
          <cell r="D249">
            <v>0.1</v>
          </cell>
          <cell r="E249">
            <v>20</v>
          </cell>
        </row>
        <row r="250">
          <cell r="B250" t="str">
            <v>Willian Pacho</v>
          </cell>
          <cell r="C250" t="str">
            <v>Eintracht Frankfurt</v>
          </cell>
          <cell r="D250">
            <v>0.1</v>
          </cell>
          <cell r="E250">
            <v>20</v>
          </cell>
        </row>
        <row r="251">
          <cell r="B251" t="str">
            <v>Emre Can</v>
          </cell>
          <cell r="C251" t="str">
            <v>Borussia Dortmund</v>
          </cell>
          <cell r="D251">
            <v>0.1</v>
          </cell>
          <cell r="E251">
            <v>17.600000000000001</v>
          </cell>
        </row>
        <row r="252">
          <cell r="B252" t="str">
            <v>Erhan Masovic</v>
          </cell>
          <cell r="C252" t="str">
            <v>VfL Bochum</v>
          </cell>
          <cell r="D252">
            <v>0.1</v>
          </cell>
          <cell r="E252">
            <v>17.600000000000001</v>
          </cell>
        </row>
        <row r="253">
          <cell r="B253" t="str">
            <v>Benedikt Gimber</v>
          </cell>
          <cell r="C253" t="str">
            <v>1. FC Heidenheim 1846</v>
          </cell>
          <cell r="D253">
            <v>0.1</v>
          </cell>
          <cell r="E253">
            <v>16.7</v>
          </cell>
        </row>
        <row r="254">
          <cell r="B254" t="str">
            <v>Cristian Gamboa</v>
          </cell>
          <cell r="C254" t="str">
            <v>VfL Bochum</v>
          </cell>
          <cell r="D254">
            <v>0.1</v>
          </cell>
          <cell r="E254">
            <v>16.7</v>
          </cell>
        </row>
        <row r="255">
          <cell r="B255" t="str">
            <v>Danny da Costa</v>
          </cell>
          <cell r="C255" t="str">
            <v>1. FSV Mainz 05</v>
          </cell>
          <cell r="D255">
            <v>0.1</v>
          </cell>
          <cell r="E255">
            <v>16.7</v>
          </cell>
        </row>
        <row r="256">
          <cell r="B256" t="str">
            <v>Kevin Kampl</v>
          </cell>
          <cell r="C256" t="str">
            <v>RB Leipzig</v>
          </cell>
          <cell r="D256">
            <v>0.1</v>
          </cell>
          <cell r="E256">
            <v>16.7</v>
          </cell>
        </row>
        <row r="257">
          <cell r="B257" t="str">
            <v>Marvin Friedrich</v>
          </cell>
          <cell r="C257" t="str">
            <v>Borussia Mönchengladbach</v>
          </cell>
          <cell r="D257">
            <v>0.1</v>
          </cell>
          <cell r="E257">
            <v>16.7</v>
          </cell>
        </row>
        <row r="258">
          <cell r="B258" t="str">
            <v>Senne Lynen</v>
          </cell>
          <cell r="C258" t="str">
            <v>SV Werder Bremen</v>
          </cell>
          <cell r="D258">
            <v>0.1</v>
          </cell>
          <cell r="E258">
            <v>16.7</v>
          </cell>
        </row>
        <row r="259">
          <cell r="B259" t="str">
            <v>Maximilian Wöber</v>
          </cell>
          <cell r="C259" t="str">
            <v>Borussia Mönchengladbach</v>
          </cell>
          <cell r="D259">
            <v>0.1</v>
          </cell>
          <cell r="E259">
            <v>15.8</v>
          </cell>
        </row>
        <row r="260">
          <cell r="B260" t="str">
            <v>Niklas Süle</v>
          </cell>
          <cell r="C260" t="str">
            <v>Borussia Dortmund</v>
          </cell>
          <cell r="D260">
            <v>0.1</v>
          </cell>
          <cell r="E260">
            <v>14.3</v>
          </cell>
        </row>
        <row r="261">
          <cell r="B261" t="str">
            <v>Xaver Schlager</v>
          </cell>
          <cell r="C261" t="str">
            <v>RB Leipzig</v>
          </cell>
          <cell r="D261">
            <v>0.1</v>
          </cell>
          <cell r="E261">
            <v>14.3</v>
          </cell>
        </row>
        <row r="262">
          <cell r="B262" t="str">
            <v>Patrick Osterhage</v>
          </cell>
          <cell r="C262" t="str">
            <v>VfL Bochum</v>
          </cell>
          <cell r="D262">
            <v>0.1</v>
          </cell>
          <cell r="E262">
            <v>13.6</v>
          </cell>
        </row>
        <row r="263">
          <cell r="B263" t="str">
            <v>Jeffrey Gouweleeuw</v>
          </cell>
          <cell r="C263" t="str">
            <v>FC Augsburg</v>
          </cell>
          <cell r="D263">
            <v>0.1</v>
          </cell>
          <cell r="E263">
            <v>13</v>
          </cell>
        </row>
        <row r="264">
          <cell r="B264" t="str">
            <v>Cedric Zesiger</v>
          </cell>
          <cell r="C264" t="str">
            <v>VfL Wolfsburg</v>
          </cell>
          <cell r="D264">
            <v>0.1</v>
          </cell>
          <cell r="E264">
            <v>12.5</v>
          </cell>
        </row>
        <row r="265">
          <cell r="B265" t="str">
            <v>Danilho Doekhi</v>
          </cell>
          <cell r="C265" t="str">
            <v>1. FC Union Berlin</v>
          </cell>
          <cell r="D265">
            <v>0.1</v>
          </cell>
          <cell r="E265">
            <v>12.5</v>
          </cell>
        </row>
        <row r="266">
          <cell r="B266" t="str">
            <v>Klaus Gjasula</v>
          </cell>
          <cell r="C266" t="str">
            <v>SV Darmstadt</v>
          </cell>
          <cell r="D266">
            <v>0.1</v>
          </cell>
          <cell r="E266">
            <v>11.1</v>
          </cell>
        </row>
        <row r="267">
          <cell r="B267" t="str">
            <v>Marius Wolf</v>
          </cell>
          <cell r="C267" t="str">
            <v>Borussia Dortmund</v>
          </cell>
          <cell r="D267">
            <v>0.1</v>
          </cell>
          <cell r="E267">
            <v>11.1</v>
          </cell>
        </row>
        <row r="268">
          <cell r="B268" t="str">
            <v>Atakan Karazor</v>
          </cell>
          <cell r="C268" t="str">
            <v>VfB Stuttgart</v>
          </cell>
          <cell r="D268">
            <v>0.1</v>
          </cell>
          <cell r="E268">
            <v>10.5</v>
          </cell>
        </row>
        <row r="269">
          <cell r="B269" t="str">
            <v>Tom Krauss</v>
          </cell>
          <cell r="C269" t="str">
            <v>1. FSV Mainz 05</v>
          </cell>
          <cell r="D269">
            <v>0.1</v>
          </cell>
          <cell r="E269">
            <v>10.5</v>
          </cell>
        </row>
        <row r="270">
          <cell r="B270" t="str">
            <v>Mads Valentin Pedersen</v>
          </cell>
          <cell r="C270" t="str">
            <v>FC Augsburg</v>
          </cell>
          <cell r="D270">
            <v>0.1</v>
          </cell>
          <cell r="E270">
            <v>7.7</v>
          </cell>
        </row>
        <row r="271">
          <cell r="B271" t="str">
            <v>Kevin Vogt</v>
          </cell>
          <cell r="C271" t="str">
            <v>TSG Hoffenheim</v>
          </cell>
          <cell r="D271">
            <v>0</v>
          </cell>
          <cell r="E271">
            <v>33.299999999999997</v>
          </cell>
        </row>
        <row r="272">
          <cell r="B272" t="str">
            <v>Kevin Mbabu</v>
          </cell>
          <cell r="C272" t="str">
            <v>FC Augsburg</v>
          </cell>
          <cell r="D272">
            <v>0</v>
          </cell>
          <cell r="E272">
            <v>25</v>
          </cell>
        </row>
        <row r="273">
          <cell r="B273" t="str">
            <v>Anthony Jung</v>
          </cell>
          <cell r="C273" t="str">
            <v>SV Werder Bremen</v>
          </cell>
          <cell r="D273">
            <v>0</v>
          </cell>
          <cell r="E273">
            <v>20</v>
          </cell>
        </row>
        <row r="274">
          <cell r="B274" t="str">
            <v>Odilon Kossounou</v>
          </cell>
          <cell r="C274" t="str">
            <v>Bayer 04 Leverkusen</v>
          </cell>
          <cell r="D274">
            <v>0</v>
          </cell>
          <cell r="E274">
            <v>20</v>
          </cell>
        </row>
        <row r="275">
          <cell r="B275" t="str">
            <v>Kilian Sildillia</v>
          </cell>
          <cell r="C275" t="str">
            <v>SC Freiburg</v>
          </cell>
          <cell r="D275">
            <v>0</v>
          </cell>
          <cell r="E275">
            <v>14.3</v>
          </cell>
        </row>
        <row r="276">
          <cell r="B276" t="str">
            <v>Marco Friedl</v>
          </cell>
          <cell r="C276" t="str">
            <v>SV Werder Bremen</v>
          </cell>
          <cell r="D276">
            <v>0</v>
          </cell>
          <cell r="E276">
            <v>14.3</v>
          </cell>
        </row>
        <row r="277">
          <cell r="B277" t="str">
            <v>Joseph Scally</v>
          </cell>
          <cell r="C277" t="str">
            <v>Borussia Mönchengladbach</v>
          </cell>
          <cell r="D277">
            <v>0</v>
          </cell>
          <cell r="E277">
            <v>9.1</v>
          </cell>
        </row>
        <row r="278">
          <cell r="B278" t="str">
            <v>Omar Traoré</v>
          </cell>
          <cell r="C278" t="str">
            <v>1. FC Heidenheim 1846</v>
          </cell>
          <cell r="D278">
            <v>0</v>
          </cell>
          <cell r="E278">
            <v>9.1</v>
          </cell>
        </row>
        <row r="279">
          <cell r="B279" t="str">
            <v>Edmond Tapsoba</v>
          </cell>
          <cell r="C279" t="str">
            <v>Bayer 04 Leverkusen</v>
          </cell>
          <cell r="D279">
            <v>0</v>
          </cell>
          <cell r="E279">
            <v>8.3000000000000007</v>
          </cell>
        </row>
        <row r="280">
          <cell r="B280" t="str">
            <v>Manuel Gulde</v>
          </cell>
          <cell r="C280" t="str">
            <v>SC Freiburg</v>
          </cell>
          <cell r="D280">
            <v>0</v>
          </cell>
          <cell r="E280">
            <v>8.3000000000000007</v>
          </cell>
        </row>
        <row r="281">
          <cell r="B281" t="str">
            <v>Nicolas Höfler</v>
          </cell>
          <cell r="C281" t="str">
            <v>SC Freiburg</v>
          </cell>
          <cell r="D281">
            <v>0</v>
          </cell>
          <cell r="E281">
            <v>6.3</v>
          </cell>
        </row>
        <row r="282">
          <cell r="B282" t="str">
            <v>Matthias Bader</v>
          </cell>
          <cell r="C282" t="str">
            <v>SV Darmstadt</v>
          </cell>
          <cell r="D282">
            <v>0</v>
          </cell>
          <cell r="E282">
            <v>5.9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total_scoring_attempts"/>
    </sheetNames>
    <sheetDataSet>
      <sheetData sheetId="0">
        <row r="2">
          <cell r="B2" t="str">
            <v>Goncalo Paciencia</v>
          </cell>
          <cell r="C2" t="str">
            <v>VfL Bochum</v>
          </cell>
          <cell r="D2">
            <v>5.3</v>
          </cell>
          <cell r="E2">
            <v>7.9</v>
          </cell>
        </row>
        <row r="3">
          <cell r="B3" t="str">
            <v>Marco Richter</v>
          </cell>
          <cell r="C3" t="str">
            <v>1. FSV Mainz 05</v>
          </cell>
          <cell r="D3">
            <v>4.8</v>
          </cell>
          <cell r="E3">
            <v>2.6</v>
          </cell>
        </row>
        <row r="4">
          <cell r="B4" t="str">
            <v>Dawid Kownacki</v>
          </cell>
          <cell r="C4" t="str">
            <v>SV Werder Bremen</v>
          </cell>
          <cell r="D4">
            <v>4.7</v>
          </cell>
          <cell r="E4">
            <v>0</v>
          </cell>
        </row>
        <row r="5">
          <cell r="B5" t="str">
            <v>Harry Kane</v>
          </cell>
          <cell r="C5" t="str">
            <v>Bayern München</v>
          </cell>
          <cell r="D5">
            <v>4.5999999999999996</v>
          </cell>
          <cell r="E5">
            <v>24.7</v>
          </cell>
        </row>
        <row r="6">
          <cell r="B6" t="str">
            <v>Victor Okoh Boniface</v>
          </cell>
          <cell r="C6" t="str">
            <v>Bayer 04 Leverkusen</v>
          </cell>
          <cell r="D6">
            <v>4.5999999999999996</v>
          </cell>
          <cell r="E6">
            <v>17.5</v>
          </cell>
        </row>
        <row r="7">
          <cell r="B7" t="str">
            <v>Deniz Undav</v>
          </cell>
          <cell r="C7" t="str">
            <v>VfB Stuttgart</v>
          </cell>
          <cell r="D7">
            <v>4.5999999999999996</v>
          </cell>
          <cell r="E7">
            <v>16.8</v>
          </cell>
        </row>
        <row r="8">
          <cell r="B8" t="str">
            <v>Ikoma Lois Openda</v>
          </cell>
          <cell r="C8" t="str">
            <v>RB Leipzig</v>
          </cell>
          <cell r="D8">
            <v>4</v>
          </cell>
          <cell r="E8">
            <v>19.8</v>
          </cell>
        </row>
        <row r="9">
          <cell r="B9" t="str">
            <v>Michael Gregoritsch</v>
          </cell>
          <cell r="C9" t="str">
            <v>SC Freiburg</v>
          </cell>
          <cell r="D9">
            <v>4</v>
          </cell>
          <cell r="E9">
            <v>9.5</v>
          </cell>
        </row>
        <row r="10">
          <cell r="B10" t="str">
            <v>Mathys Tel</v>
          </cell>
          <cell r="C10" t="str">
            <v>Bayern München</v>
          </cell>
          <cell r="D10">
            <v>3.8</v>
          </cell>
          <cell r="E10">
            <v>16.3</v>
          </cell>
        </row>
        <row r="11">
          <cell r="B11" t="str">
            <v>Serhou Guirassy</v>
          </cell>
          <cell r="C11" t="str">
            <v>VfB Stuttgart</v>
          </cell>
          <cell r="D11">
            <v>3.7</v>
          </cell>
          <cell r="E11">
            <v>30.4</v>
          </cell>
        </row>
        <row r="12">
          <cell r="B12" t="str">
            <v>Jamie Bynoe-Gittens</v>
          </cell>
          <cell r="C12" t="str">
            <v>Borussia Dortmund</v>
          </cell>
          <cell r="D12">
            <v>3.7</v>
          </cell>
          <cell r="E12">
            <v>2.2999999999999998</v>
          </cell>
        </row>
        <row r="13">
          <cell r="B13" t="str">
            <v>Donyell Malen</v>
          </cell>
          <cell r="C13" t="str">
            <v>Borussia Dortmund</v>
          </cell>
          <cell r="D13">
            <v>3.6</v>
          </cell>
          <cell r="E13">
            <v>18.100000000000001</v>
          </cell>
        </row>
        <row r="14">
          <cell r="B14" t="str">
            <v>Adam Hlozek</v>
          </cell>
          <cell r="C14" t="str">
            <v>Bayer 04 Leverkusen</v>
          </cell>
          <cell r="D14">
            <v>3.6</v>
          </cell>
          <cell r="E14">
            <v>11.1</v>
          </cell>
        </row>
        <row r="15">
          <cell r="B15" t="str">
            <v>Tomas Cvancara</v>
          </cell>
          <cell r="C15" t="str">
            <v>Borussia Mönchengladbach</v>
          </cell>
          <cell r="D15">
            <v>3.6</v>
          </cell>
          <cell r="E15">
            <v>11.1</v>
          </cell>
        </row>
        <row r="16">
          <cell r="B16" t="str">
            <v>Sargis Adamyan</v>
          </cell>
          <cell r="C16" t="str">
            <v>FC Köln</v>
          </cell>
          <cell r="D16">
            <v>3.5</v>
          </cell>
          <cell r="E16">
            <v>3.2</v>
          </cell>
        </row>
        <row r="17">
          <cell r="B17" t="str">
            <v>Patrik Schick</v>
          </cell>
          <cell r="C17" t="str">
            <v>Bayer 04 Leverkusen</v>
          </cell>
          <cell r="D17">
            <v>3.4</v>
          </cell>
          <cell r="E17">
            <v>17.5</v>
          </cell>
        </row>
        <row r="18">
          <cell r="B18" t="str">
            <v>Gian-Luca Waldschmidt</v>
          </cell>
          <cell r="C18" t="str">
            <v>FC Köln</v>
          </cell>
          <cell r="D18">
            <v>3.4</v>
          </cell>
          <cell r="E18">
            <v>7</v>
          </cell>
        </row>
        <row r="19">
          <cell r="B19" t="str">
            <v>Eric Maxim Choupo-Moting</v>
          </cell>
          <cell r="C19" t="str">
            <v>Bayern München</v>
          </cell>
          <cell r="D19">
            <v>3.3</v>
          </cell>
          <cell r="E19">
            <v>7.7</v>
          </cell>
        </row>
        <row r="20">
          <cell r="B20" t="str">
            <v>Omar Marmoush</v>
          </cell>
          <cell r="C20" t="str">
            <v>Eintracht Frankfurt</v>
          </cell>
          <cell r="D20">
            <v>3.1</v>
          </cell>
          <cell r="E20">
            <v>15.2</v>
          </cell>
        </row>
        <row r="21">
          <cell r="B21" t="str">
            <v>Leroy Sané</v>
          </cell>
          <cell r="C21" t="str">
            <v>Bayern München</v>
          </cell>
          <cell r="D21">
            <v>3.1</v>
          </cell>
          <cell r="E21">
            <v>11</v>
          </cell>
        </row>
        <row r="22">
          <cell r="B22" t="str">
            <v>Maximilian Beier</v>
          </cell>
          <cell r="C22" t="str">
            <v>TSG Hoffenheim</v>
          </cell>
          <cell r="D22">
            <v>3</v>
          </cell>
          <cell r="E22">
            <v>19.5</v>
          </cell>
        </row>
        <row r="23">
          <cell r="B23" t="str">
            <v>Jamal Musiala</v>
          </cell>
          <cell r="C23" t="str">
            <v>Bayern München</v>
          </cell>
          <cell r="D23">
            <v>3</v>
          </cell>
          <cell r="E23">
            <v>17.2</v>
          </cell>
        </row>
        <row r="24">
          <cell r="B24" t="str">
            <v>Dion Drena Beljo</v>
          </cell>
          <cell r="C24" t="str">
            <v>FC Augsburg</v>
          </cell>
          <cell r="D24">
            <v>3</v>
          </cell>
          <cell r="E24">
            <v>10.5</v>
          </cell>
        </row>
        <row r="25">
          <cell r="B25" t="str">
            <v>Jessic Ngankam</v>
          </cell>
          <cell r="C25" t="str">
            <v>1. FSV Mainz 05</v>
          </cell>
          <cell r="D25">
            <v>3</v>
          </cell>
          <cell r="E25">
            <v>0</v>
          </cell>
        </row>
        <row r="26">
          <cell r="B26" t="str">
            <v>Robin Hack</v>
          </cell>
          <cell r="C26" t="str">
            <v>Borussia Mönchengladbach</v>
          </cell>
          <cell r="D26">
            <v>2.9</v>
          </cell>
          <cell r="E26">
            <v>23.3</v>
          </cell>
        </row>
        <row r="27">
          <cell r="B27" t="str">
            <v>Justin Njinmah</v>
          </cell>
          <cell r="C27" t="str">
            <v>SV Werder Bremen</v>
          </cell>
          <cell r="D27">
            <v>2.9</v>
          </cell>
          <cell r="E27">
            <v>18.2</v>
          </cell>
        </row>
        <row r="28">
          <cell r="B28" t="str">
            <v>Florian Neuhaus</v>
          </cell>
          <cell r="C28" t="str">
            <v>Borussia Mönchengladbach</v>
          </cell>
          <cell r="D28">
            <v>2.9</v>
          </cell>
          <cell r="E28">
            <v>10.3</v>
          </cell>
        </row>
        <row r="29">
          <cell r="B29" t="str">
            <v>Takuma Asano</v>
          </cell>
          <cell r="C29" t="str">
            <v>VfL Bochum</v>
          </cell>
          <cell r="D29">
            <v>2.9</v>
          </cell>
          <cell r="E29">
            <v>9.1999999999999993</v>
          </cell>
        </row>
        <row r="30">
          <cell r="B30" t="str">
            <v>Benjamin Sesko</v>
          </cell>
          <cell r="C30" t="str">
            <v>RB Leipzig</v>
          </cell>
          <cell r="D30">
            <v>2.8</v>
          </cell>
          <cell r="E30">
            <v>29.8</v>
          </cell>
        </row>
        <row r="31">
          <cell r="B31" t="str">
            <v>Andrej Kramaric</v>
          </cell>
          <cell r="C31" t="str">
            <v>TSG Hoffenheim</v>
          </cell>
          <cell r="D31">
            <v>2.8</v>
          </cell>
          <cell r="E31">
            <v>21.7</v>
          </cell>
        </row>
        <row r="32">
          <cell r="B32" t="str">
            <v>Steffen Tigges</v>
          </cell>
          <cell r="C32" t="str">
            <v>FC Köln</v>
          </cell>
          <cell r="D32">
            <v>2.8</v>
          </cell>
          <cell r="E32">
            <v>13.6</v>
          </cell>
        </row>
        <row r="33">
          <cell r="B33" t="str">
            <v>Dani Olmo</v>
          </cell>
          <cell r="C33" t="str">
            <v>RB Leipzig</v>
          </cell>
          <cell r="D33">
            <v>2.8</v>
          </cell>
          <cell r="E33">
            <v>8.9</v>
          </cell>
        </row>
        <row r="34">
          <cell r="B34" t="str">
            <v>Mikkel Kaufmann</v>
          </cell>
          <cell r="C34" t="str">
            <v>1. FC Union Berlin</v>
          </cell>
          <cell r="D34">
            <v>2.8</v>
          </cell>
          <cell r="E34">
            <v>6.7</v>
          </cell>
        </row>
        <row r="35">
          <cell r="B35" t="str">
            <v>Florian Wirtz</v>
          </cell>
          <cell r="C35" t="str">
            <v>Bayer 04 Leverkusen</v>
          </cell>
          <cell r="D35">
            <v>2.7</v>
          </cell>
          <cell r="E35">
            <v>15.5</v>
          </cell>
        </row>
        <row r="36">
          <cell r="B36" t="str">
            <v>Marvin Ducksch</v>
          </cell>
          <cell r="C36" t="str">
            <v>SV Werder Bremen</v>
          </cell>
          <cell r="D36">
            <v>2.7</v>
          </cell>
          <cell r="E36">
            <v>15</v>
          </cell>
        </row>
        <row r="37">
          <cell r="B37" t="str">
            <v>Amine Adli</v>
          </cell>
          <cell r="C37" t="str">
            <v>Bayer 04 Leverkusen</v>
          </cell>
          <cell r="D37">
            <v>2.7</v>
          </cell>
          <cell r="E37">
            <v>14.8</v>
          </cell>
        </row>
        <row r="38">
          <cell r="B38" t="str">
            <v>Alassane Plea</v>
          </cell>
          <cell r="C38" t="str">
            <v>Borussia Mönchengladbach</v>
          </cell>
          <cell r="D38">
            <v>2.7</v>
          </cell>
          <cell r="E38">
            <v>12.1</v>
          </cell>
        </row>
        <row r="39">
          <cell r="B39" t="str">
            <v>Xavi Simons</v>
          </cell>
          <cell r="C39" t="str">
            <v>RB Leipzig</v>
          </cell>
          <cell r="D39">
            <v>2.7</v>
          </cell>
          <cell r="E39">
            <v>9.9</v>
          </cell>
        </row>
        <row r="40">
          <cell r="B40" t="str">
            <v>Kingsley Coman</v>
          </cell>
          <cell r="C40" t="str">
            <v>Bayern München</v>
          </cell>
          <cell r="D40">
            <v>2.7</v>
          </cell>
          <cell r="E40">
            <v>8.8000000000000007</v>
          </cell>
        </row>
        <row r="41">
          <cell r="B41" t="str">
            <v>Roland Sallai</v>
          </cell>
          <cell r="C41" t="str">
            <v>SC Freiburg</v>
          </cell>
          <cell r="D41">
            <v>2.7</v>
          </cell>
          <cell r="E41">
            <v>5.4</v>
          </cell>
        </row>
        <row r="42">
          <cell r="B42" t="str">
            <v>Luca Pfeiffer</v>
          </cell>
          <cell r="C42" t="str">
            <v>SV Darmstadt</v>
          </cell>
          <cell r="D42">
            <v>2.7</v>
          </cell>
          <cell r="E42">
            <v>2.1</v>
          </cell>
        </row>
        <row r="43">
          <cell r="B43" t="str">
            <v>Tim Kleindienst</v>
          </cell>
          <cell r="C43" t="str">
            <v>1. FC Heidenheim 1846</v>
          </cell>
          <cell r="D43">
            <v>2.6</v>
          </cell>
          <cell r="E43">
            <v>14.5</v>
          </cell>
        </row>
        <row r="44">
          <cell r="B44" t="str">
            <v>Tim Skarke</v>
          </cell>
          <cell r="C44" t="str">
            <v>SV Darmstadt</v>
          </cell>
          <cell r="D44">
            <v>2.6</v>
          </cell>
          <cell r="E44">
            <v>11.6</v>
          </cell>
        </row>
        <row r="45">
          <cell r="B45" t="str">
            <v>Maximilian Philipp</v>
          </cell>
          <cell r="C45" t="str">
            <v>SC Freiburg</v>
          </cell>
          <cell r="D45">
            <v>2.6</v>
          </cell>
          <cell r="E45">
            <v>11.1</v>
          </cell>
        </row>
        <row r="46">
          <cell r="B46" t="str">
            <v>Woo-Yeong Jeong</v>
          </cell>
          <cell r="C46" t="str">
            <v>VfB Stuttgart</v>
          </cell>
          <cell r="D46">
            <v>2.6</v>
          </cell>
          <cell r="E46">
            <v>11.1</v>
          </cell>
        </row>
        <row r="47">
          <cell r="B47" t="str">
            <v>Kevin Sessa</v>
          </cell>
          <cell r="C47" t="str">
            <v>1. FC Heidenheim 1846</v>
          </cell>
          <cell r="D47">
            <v>2.6</v>
          </cell>
          <cell r="E47">
            <v>10.3</v>
          </cell>
        </row>
        <row r="48">
          <cell r="B48" t="str">
            <v>Jamie Leweling</v>
          </cell>
          <cell r="C48" t="str">
            <v>VfB Stuttgart</v>
          </cell>
          <cell r="D48">
            <v>2.6</v>
          </cell>
          <cell r="E48">
            <v>9.1</v>
          </cell>
        </row>
        <row r="49">
          <cell r="B49" t="str">
            <v>Ermedin Demirovic</v>
          </cell>
          <cell r="C49" t="str">
            <v>FC Augsburg</v>
          </cell>
          <cell r="D49">
            <v>2.5</v>
          </cell>
          <cell r="E49">
            <v>18.5</v>
          </cell>
        </row>
        <row r="50">
          <cell r="B50" t="str">
            <v>Jonas Wind</v>
          </cell>
          <cell r="C50" t="str">
            <v>VfL Wolfsburg</v>
          </cell>
          <cell r="D50">
            <v>2.5</v>
          </cell>
          <cell r="E50">
            <v>15.1</v>
          </cell>
        </row>
        <row r="51">
          <cell r="B51" t="str">
            <v>Kevin Behrens</v>
          </cell>
          <cell r="C51" t="str">
            <v>VfL Wolfsburg</v>
          </cell>
          <cell r="D51">
            <v>2.5</v>
          </cell>
          <cell r="E51">
            <v>9.6</v>
          </cell>
        </row>
        <row r="52">
          <cell r="B52" t="str">
            <v>Kevin Stöger</v>
          </cell>
          <cell r="C52" t="str">
            <v>VfL Bochum</v>
          </cell>
          <cell r="D52">
            <v>2.5</v>
          </cell>
          <cell r="E52">
            <v>9.3000000000000007</v>
          </cell>
        </row>
        <row r="53">
          <cell r="B53" t="str">
            <v>Nadiem Amiri</v>
          </cell>
          <cell r="C53" t="str">
            <v>1. FSV Mainz 05</v>
          </cell>
          <cell r="D53">
            <v>2.5</v>
          </cell>
          <cell r="E53">
            <v>2.6</v>
          </cell>
        </row>
        <row r="54">
          <cell r="B54" t="str">
            <v>Silas Katompa Mvumpa</v>
          </cell>
          <cell r="C54" t="str">
            <v>VfB Stuttgart</v>
          </cell>
          <cell r="D54">
            <v>2.4</v>
          </cell>
          <cell r="E54">
            <v>20.8</v>
          </cell>
        </row>
        <row r="55">
          <cell r="B55" t="str">
            <v>Jonathan Burkardt</v>
          </cell>
          <cell r="C55" t="str">
            <v>1. FSV Mainz 05</v>
          </cell>
          <cell r="D55">
            <v>2.4</v>
          </cell>
          <cell r="E55">
            <v>19.5</v>
          </cell>
        </row>
        <row r="56">
          <cell r="B56" t="str">
            <v>Christoph Baumgartner</v>
          </cell>
          <cell r="C56" t="str">
            <v>RB Leipzig</v>
          </cell>
          <cell r="D56">
            <v>2.4</v>
          </cell>
          <cell r="E56">
            <v>16.100000000000001</v>
          </cell>
        </row>
        <row r="57">
          <cell r="B57" t="str">
            <v>Benedict Hollerbach</v>
          </cell>
          <cell r="C57" t="str">
            <v>1. FC Union Berlin</v>
          </cell>
          <cell r="D57">
            <v>2.4</v>
          </cell>
          <cell r="E57">
            <v>14.7</v>
          </cell>
        </row>
        <row r="58">
          <cell r="B58" t="str">
            <v>Eric Ebimbe</v>
          </cell>
          <cell r="C58" t="str">
            <v>Eintracht Frankfurt</v>
          </cell>
          <cell r="D58">
            <v>2.4</v>
          </cell>
          <cell r="E58">
            <v>9.6</v>
          </cell>
        </row>
        <row r="59">
          <cell r="B59" t="str">
            <v>Jonas Hofmann</v>
          </cell>
          <cell r="C59" t="str">
            <v>Bayer 04 Leverkusen</v>
          </cell>
          <cell r="D59">
            <v>2.4</v>
          </cell>
          <cell r="E59">
            <v>8.3000000000000007</v>
          </cell>
        </row>
        <row r="60">
          <cell r="B60" t="str">
            <v>Kevin Volland</v>
          </cell>
          <cell r="C60" t="str">
            <v>1. FC Union Berlin</v>
          </cell>
          <cell r="D60">
            <v>2.4</v>
          </cell>
          <cell r="E60">
            <v>8.3000000000000007</v>
          </cell>
        </row>
        <row r="61">
          <cell r="B61" t="str">
            <v>Tiago Tomás</v>
          </cell>
          <cell r="C61" t="str">
            <v>VfL Wolfsburg</v>
          </cell>
          <cell r="D61">
            <v>2.4</v>
          </cell>
          <cell r="E61">
            <v>3.7</v>
          </cell>
        </row>
        <row r="62">
          <cell r="B62" t="str">
            <v>Nathan Tella</v>
          </cell>
          <cell r="C62" t="str">
            <v>Bayer 04 Leverkusen</v>
          </cell>
          <cell r="D62">
            <v>2.2999999999999998</v>
          </cell>
          <cell r="E62">
            <v>23.8</v>
          </cell>
        </row>
        <row r="63">
          <cell r="B63" t="str">
            <v>Davie Selke</v>
          </cell>
          <cell r="C63" t="str">
            <v>FC Köln</v>
          </cell>
          <cell r="D63">
            <v>2.2999999999999998</v>
          </cell>
          <cell r="E63">
            <v>18.2</v>
          </cell>
        </row>
        <row r="64">
          <cell r="B64" t="str">
            <v>Marco Reus</v>
          </cell>
          <cell r="C64" t="str">
            <v>Borussia Dortmund</v>
          </cell>
          <cell r="D64">
            <v>2.2999999999999998</v>
          </cell>
          <cell r="E64">
            <v>14.3</v>
          </cell>
        </row>
        <row r="65">
          <cell r="B65" t="str">
            <v>Alejandro Grimaldo</v>
          </cell>
          <cell r="C65" t="str">
            <v>Bayer 04 Leverkusen</v>
          </cell>
          <cell r="D65">
            <v>2.2999999999999998</v>
          </cell>
          <cell r="E65">
            <v>14.1</v>
          </cell>
        </row>
        <row r="66">
          <cell r="B66" t="str">
            <v>Karim Adeyemi</v>
          </cell>
          <cell r="C66" t="str">
            <v>Borussia Dortmund</v>
          </cell>
          <cell r="D66">
            <v>2.2999999999999998</v>
          </cell>
          <cell r="E66">
            <v>13</v>
          </cell>
        </row>
        <row r="67">
          <cell r="B67" t="str">
            <v>Faride Alidou</v>
          </cell>
          <cell r="C67" t="str">
            <v>FC Köln</v>
          </cell>
          <cell r="D67">
            <v>2.2999999999999998</v>
          </cell>
          <cell r="E67">
            <v>12.1</v>
          </cell>
        </row>
        <row r="68">
          <cell r="B68" t="str">
            <v>Robert Skov</v>
          </cell>
          <cell r="C68" t="str">
            <v>TSG Hoffenheim</v>
          </cell>
          <cell r="D68">
            <v>2.2999999999999998</v>
          </cell>
          <cell r="E68">
            <v>9.4</v>
          </cell>
        </row>
        <row r="69">
          <cell r="B69" t="str">
            <v>Florian Pick</v>
          </cell>
          <cell r="C69" t="str">
            <v>1. FC Heidenheim 1846</v>
          </cell>
          <cell r="D69">
            <v>2.2999999999999998</v>
          </cell>
          <cell r="E69">
            <v>0</v>
          </cell>
        </row>
        <row r="70">
          <cell r="B70" t="str">
            <v>Niclas Füllkrug</v>
          </cell>
          <cell r="C70" t="str">
            <v>Borussia Dortmund</v>
          </cell>
          <cell r="D70">
            <v>2.2000000000000002</v>
          </cell>
          <cell r="E70">
            <v>20.7</v>
          </cell>
        </row>
        <row r="71">
          <cell r="B71" t="str">
            <v>Yussuf Poulsen</v>
          </cell>
          <cell r="C71" t="str">
            <v>RB Leipzig</v>
          </cell>
          <cell r="D71">
            <v>2.2000000000000002</v>
          </cell>
          <cell r="E71">
            <v>17.2</v>
          </cell>
        </row>
        <row r="72">
          <cell r="B72" t="str">
            <v>Jeremie Frimpong</v>
          </cell>
          <cell r="C72" t="str">
            <v>Bayer 04 Leverkusen</v>
          </cell>
          <cell r="D72">
            <v>2.2000000000000002</v>
          </cell>
          <cell r="E72">
            <v>16.399999999999999</v>
          </cell>
        </row>
        <row r="73">
          <cell r="B73" t="str">
            <v>Jordan Pefok</v>
          </cell>
          <cell r="C73" t="str">
            <v>Borussia Mönchengladbach</v>
          </cell>
          <cell r="D73">
            <v>2.2000000000000002</v>
          </cell>
          <cell r="E73">
            <v>14.3</v>
          </cell>
        </row>
        <row r="74">
          <cell r="B74" t="str">
            <v>Sven Michel</v>
          </cell>
          <cell r="C74" t="str">
            <v>FC Augsburg</v>
          </cell>
          <cell r="D74">
            <v>2.2000000000000002</v>
          </cell>
          <cell r="E74">
            <v>14.3</v>
          </cell>
        </row>
        <row r="75">
          <cell r="B75" t="str">
            <v>Maximilian Wittek</v>
          </cell>
          <cell r="C75" t="str">
            <v>VfL Bochum</v>
          </cell>
          <cell r="D75">
            <v>2.2000000000000002</v>
          </cell>
          <cell r="E75">
            <v>11.5</v>
          </cell>
        </row>
        <row r="76">
          <cell r="B76" t="str">
            <v>Leon Goretzka</v>
          </cell>
          <cell r="C76" t="str">
            <v>Bayern München</v>
          </cell>
          <cell r="D76">
            <v>2.2000000000000002</v>
          </cell>
          <cell r="E76">
            <v>10.7</v>
          </cell>
        </row>
        <row r="77">
          <cell r="B77" t="str">
            <v>Philipp Hofmann</v>
          </cell>
          <cell r="C77" t="str">
            <v>VfL Bochum</v>
          </cell>
          <cell r="D77">
            <v>2.2000000000000002</v>
          </cell>
          <cell r="E77">
            <v>10.3</v>
          </cell>
        </row>
        <row r="78">
          <cell r="B78" t="str">
            <v>Marcel Sabitzer</v>
          </cell>
          <cell r="C78" t="str">
            <v>Borussia Dortmund</v>
          </cell>
          <cell r="D78">
            <v>2.2000000000000002</v>
          </cell>
          <cell r="E78">
            <v>8.5</v>
          </cell>
        </row>
        <row r="79">
          <cell r="B79" t="str">
            <v>Ruben Vargas</v>
          </cell>
          <cell r="C79" t="str">
            <v>FC Augsburg</v>
          </cell>
          <cell r="D79">
            <v>2.2000000000000002</v>
          </cell>
          <cell r="E79">
            <v>8.1999999999999993</v>
          </cell>
        </row>
        <row r="80">
          <cell r="B80" t="str">
            <v>Lukas Daschner</v>
          </cell>
          <cell r="C80" t="str">
            <v>VfL Bochum</v>
          </cell>
          <cell r="D80">
            <v>2.2000000000000002</v>
          </cell>
          <cell r="E80">
            <v>7.7</v>
          </cell>
        </row>
        <row r="81">
          <cell r="B81" t="str">
            <v>Mattias Svanberg</v>
          </cell>
          <cell r="C81" t="str">
            <v>VfL Wolfsburg</v>
          </cell>
          <cell r="D81">
            <v>2.2000000000000002</v>
          </cell>
          <cell r="E81">
            <v>2.4</v>
          </cell>
        </row>
        <row r="82">
          <cell r="B82" t="str">
            <v>Youssoufa Moukoko</v>
          </cell>
          <cell r="C82" t="str">
            <v>Borussia Dortmund</v>
          </cell>
          <cell r="D82">
            <v>2.1</v>
          </cell>
          <cell r="E82">
            <v>35.700000000000003</v>
          </cell>
        </row>
        <row r="83">
          <cell r="B83" t="str">
            <v>Ihlas Bebou</v>
          </cell>
          <cell r="C83" t="str">
            <v>TSG Hoffenheim</v>
          </cell>
          <cell r="D83">
            <v>2.1</v>
          </cell>
          <cell r="E83">
            <v>18.399999999999999</v>
          </cell>
        </row>
        <row r="84">
          <cell r="B84" t="str">
            <v>Christopher Antwi-Adjej</v>
          </cell>
          <cell r="C84" t="str">
            <v>VfL Bochum</v>
          </cell>
          <cell r="D84">
            <v>2.1</v>
          </cell>
          <cell r="E84">
            <v>6.9</v>
          </cell>
        </row>
        <row r="85">
          <cell r="B85" t="str">
            <v>Jan Thielmann</v>
          </cell>
          <cell r="C85" t="str">
            <v>FC Köln</v>
          </cell>
          <cell r="D85">
            <v>2.1</v>
          </cell>
          <cell r="E85">
            <v>2.7</v>
          </cell>
        </row>
        <row r="86">
          <cell r="B86" t="str">
            <v>Nikola Dovedan</v>
          </cell>
          <cell r="C86" t="str">
            <v>1. FC Heidenheim 1846</v>
          </cell>
          <cell r="D86">
            <v>2</v>
          </cell>
          <cell r="E86">
            <v>21.4</v>
          </cell>
        </row>
        <row r="87">
          <cell r="B87" t="str">
            <v>Václav Cerný</v>
          </cell>
          <cell r="C87" t="str">
            <v>VfL Wolfsburg</v>
          </cell>
          <cell r="D87">
            <v>2</v>
          </cell>
          <cell r="E87">
            <v>20</v>
          </cell>
        </row>
        <row r="88">
          <cell r="B88" t="str">
            <v>Nathan N'Goumou</v>
          </cell>
          <cell r="C88" t="str">
            <v>Borussia Mönchengladbach</v>
          </cell>
          <cell r="D88">
            <v>2</v>
          </cell>
          <cell r="E88">
            <v>16.100000000000001</v>
          </cell>
        </row>
        <row r="89">
          <cell r="B89" t="str">
            <v>Thomas Müller</v>
          </cell>
          <cell r="C89" t="str">
            <v>Bayern München</v>
          </cell>
          <cell r="D89">
            <v>2</v>
          </cell>
          <cell r="E89">
            <v>13.9</v>
          </cell>
        </row>
        <row r="90">
          <cell r="B90" t="str">
            <v>Arne Maier</v>
          </cell>
          <cell r="C90" t="str">
            <v>FC Augsburg</v>
          </cell>
          <cell r="D90">
            <v>2</v>
          </cell>
          <cell r="E90">
            <v>9.1</v>
          </cell>
        </row>
        <row r="91">
          <cell r="B91" t="str">
            <v>Felix Nmecha</v>
          </cell>
          <cell r="C91" t="str">
            <v>Borussia Dortmund</v>
          </cell>
          <cell r="D91">
            <v>2</v>
          </cell>
          <cell r="E91">
            <v>4.4000000000000004</v>
          </cell>
        </row>
        <row r="92">
          <cell r="B92" t="str">
            <v>Mathias Honsak</v>
          </cell>
          <cell r="C92" t="str">
            <v>SV Darmstadt</v>
          </cell>
          <cell r="D92">
            <v>2</v>
          </cell>
          <cell r="E92">
            <v>4.4000000000000004</v>
          </cell>
        </row>
        <row r="93">
          <cell r="B93" t="str">
            <v>Karim Onisiwo</v>
          </cell>
          <cell r="C93" t="str">
            <v>1. FSV Mainz 05</v>
          </cell>
          <cell r="D93">
            <v>2</v>
          </cell>
          <cell r="E93">
            <v>3</v>
          </cell>
        </row>
        <row r="94">
          <cell r="B94" t="str">
            <v>Phillip Tietz</v>
          </cell>
          <cell r="C94" t="str">
            <v>FC Augsburg</v>
          </cell>
          <cell r="D94">
            <v>1.9</v>
          </cell>
          <cell r="E94">
            <v>15.4</v>
          </cell>
        </row>
        <row r="95">
          <cell r="B95" t="str">
            <v>Chris Führich</v>
          </cell>
          <cell r="C95" t="str">
            <v>VfB Stuttgart</v>
          </cell>
          <cell r="D95">
            <v>1.9</v>
          </cell>
          <cell r="E95">
            <v>14.8</v>
          </cell>
        </row>
        <row r="96">
          <cell r="B96" t="str">
            <v>Moritz Broschinski</v>
          </cell>
          <cell r="C96" t="str">
            <v>VfL Bochum</v>
          </cell>
          <cell r="D96">
            <v>1.9</v>
          </cell>
          <cell r="E96">
            <v>7.7</v>
          </cell>
        </row>
        <row r="97">
          <cell r="B97" t="str">
            <v>Ludovic Ajorque</v>
          </cell>
          <cell r="C97" t="str">
            <v>1. FSV Mainz 05</v>
          </cell>
          <cell r="D97">
            <v>1.9</v>
          </cell>
          <cell r="E97">
            <v>6.9</v>
          </cell>
        </row>
        <row r="98">
          <cell r="B98" t="str">
            <v>Fares Chaibi</v>
          </cell>
          <cell r="C98" t="str">
            <v>Eintracht Frankfurt</v>
          </cell>
          <cell r="D98">
            <v>1.9</v>
          </cell>
          <cell r="E98">
            <v>5</v>
          </cell>
        </row>
        <row r="99">
          <cell r="B99" t="str">
            <v>Jakub Kaminski</v>
          </cell>
          <cell r="C99" t="str">
            <v>VfL Wolfsburg</v>
          </cell>
          <cell r="D99">
            <v>1.9</v>
          </cell>
          <cell r="E99">
            <v>0</v>
          </cell>
        </row>
        <row r="100">
          <cell r="B100" t="str">
            <v>Rafael Santos Borre</v>
          </cell>
          <cell r="C100" t="str">
            <v>SV Werder Bremen</v>
          </cell>
          <cell r="D100">
            <v>1.8</v>
          </cell>
          <cell r="E100">
            <v>20</v>
          </cell>
        </row>
        <row r="101">
          <cell r="B101" t="str">
            <v>Wout Weghorst</v>
          </cell>
          <cell r="C101" t="str">
            <v>TSG Hoffenheim</v>
          </cell>
          <cell r="D101">
            <v>1.8</v>
          </cell>
          <cell r="E101">
            <v>18</v>
          </cell>
        </row>
        <row r="102">
          <cell r="B102" t="str">
            <v>Vincenzo Grifo</v>
          </cell>
          <cell r="C102" t="str">
            <v>SC Freiburg</v>
          </cell>
          <cell r="D102">
            <v>1.8</v>
          </cell>
          <cell r="E102">
            <v>16.7</v>
          </cell>
        </row>
        <row r="103">
          <cell r="B103" t="str">
            <v>Oscar Vilhelmsson</v>
          </cell>
          <cell r="C103" t="str">
            <v>SV Darmstadt</v>
          </cell>
          <cell r="D103">
            <v>1.8</v>
          </cell>
          <cell r="E103">
            <v>14.3</v>
          </cell>
        </row>
        <row r="104">
          <cell r="B104" t="str">
            <v>Leonardo Bittencourt</v>
          </cell>
          <cell r="C104" t="str">
            <v>SV Werder Bremen</v>
          </cell>
          <cell r="D104">
            <v>1.8</v>
          </cell>
          <cell r="E104">
            <v>3.2</v>
          </cell>
        </row>
        <row r="105">
          <cell r="B105" t="str">
            <v>Eren Dinkci</v>
          </cell>
          <cell r="C105" t="str">
            <v>1. FC Heidenheim 1846</v>
          </cell>
          <cell r="D105">
            <v>1.7</v>
          </cell>
          <cell r="E105">
            <v>20.399999999999999</v>
          </cell>
        </row>
        <row r="106">
          <cell r="B106" t="str">
            <v>Jan-Niklas Beste</v>
          </cell>
          <cell r="C106" t="str">
            <v>1. FC Heidenheim 1846</v>
          </cell>
          <cell r="D106">
            <v>1.7</v>
          </cell>
          <cell r="E106">
            <v>16.3</v>
          </cell>
        </row>
        <row r="107">
          <cell r="B107" t="str">
            <v>Nick Woltemade</v>
          </cell>
          <cell r="C107" t="str">
            <v>SV Werder Bremen</v>
          </cell>
          <cell r="D107">
            <v>1.7</v>
          </cell>
          <cell r="E107">
            <v>9.1</v>
          </cell>
        </row>
        <row r="108">
          <cell r="B108" t="str">
            <v>Dejan Ljubicic</v>
          </cell>
          <cell r="C108" t="str">
            <v>FC Köln</v>
          </cell>
          <cell r="D108">
            <v>1.7</v>
          </cell>
          <cell r="E108">
            <v>0</v>
          </cell>
        </row>
        <row r="109">
          <cell r="B109" t="str">
            <v>Ansgar Knauff</v>
          </cell>
          <cell r="C109" t="str">
            <v>Eintracht Frankfurt</v>
          </cell>
          <cell r="D109">
            <v>1.6</v>
          </cell>
          <cell r="E109">
            <v>18.899999999999999</v>
          </cell>
        </row>
        <row r="110">
          <cell r="B110" t="str">
            <v>Jae-Sung Lee</v>
          </cell>
          <cell r="C110" t="str">
            <v>1. FSV Mainz 05</v>
          </cell>
          <cell r="D110">
            <v>1.6</v>
          </cell>
          <cell r="E110">
            <v>15.8</v>
          </cell>
        </row>
        <row r="111">
          <cell r="B111" t="str">
            <v>Lovro Majer</v>
          </cell>
          <cell r="C111" t="str">
            <v>VfL Wolfsburg</v>
          </cell>
          <cell r="D111">
            <v>1.6</v>
          </cell>
          <cell r="E111">
            <v>13.5</v>
          </cell>
        </row>
        <row r="112">
          <cell r="B112" t="str">
            <v>Brajan Gruda</v>
          </cell>
          <cell r="C112" t="str">
            <v>1. FSV Mainz 05</v>
          </cell>
          <cell r="D112">
            <v>1.6</v>
          </cell>
          <cell r="E112">
            <v>13.3</v>
          </cell>
        </row>
        <row r="113">
          <cell r="B113" t="str">
            <v>Enzo Millot</v>
          </cell>
          <cell r="C113" t="str">
            <v>VfB Stuttgart</v>
          </cell>
          <cell r="D113">
            <v>1.6</v>
          </cell>
          <cell r="E113">
            <v>12.8</v>
          </cell>
        </row>
        <row r="114">
          <cell r="B114" t="str">
            <v>Marvin Pieringer</v>
          </cell>
          <cell r="C114" t="str">
            <v>1. FC Heidenheim 1846</v>
          </cell>
          <cell r="D114">
            <v>1.6</v>
          </cell>
          <cell r="E114">
            <v>11.1</v>
          </cell>
        </row>
        <row r="115">
          <cell r="B115" t="str">
            <v>András Schäfer</v>
          </cell>
          <cell r="C115" t="str">
            <v>1. FC Union Berlin</v>
          </cell>
          <cell r="D115">
            <v>1.6</v>
          </cell>
          <cell r="E115">
            <v>4.8</v>
          </cell>
        </row>
        <row r="116">
          <cell r="B116" t="str">
            <v>Matus Bero</v>
          </cell>
          <cell r="C116" t="str">
            <v>VfL Bochum</v>
          </cell>
          <cell r="D116">
            <v>1.6</v>
          </cell>
          <cell r="E116">
            <v>3.3</v>
          </cell>
        </row>
        <row r="117">
          <cell r="B117" t="str">
            <v>Linton Maina</v>
          </cell>
          <cell r="C117" t="str">
            <v>FC Köln</v>
          </cell>
          <cell r="D117">
            <v>1.6</v>
          </cell>
          <cell r="E117">
            <v>3</v>
          </cell>
        </row>
        <row r="118">
          <cell r="B118" t="str">
            <v>Ritsu Doan</v>
          </cell>
          <cell r="C118" t="str">
            <v>SC Freiburg</v>
          </cell>
          <cell r="D118">
            <v>1.5</v>
          </cell>
          <cell r="E118">
            <v>18.899999999999999</v>
          </cell>
        </row>
        <row r="119">
          <cell r="B119" t="str">
            <v>Niels Nkounkou</v>
          </cell>
          <cell r="C119" t="str">
            <v>Eintracht Frankfurt</v>
          </cell>
          <cell r="D119">
            <v>1.5</v>
          </cell>
          <cell r="E119">
            <v>13.6</v>
          </cell>
        </row>
        <row r="120">
          <cell r="B120" t="str">
            <v>Julian Justvan</v>
          </cell>
          <cell r="C120" t="str">
            <v>SV Darmstadt</v>
          </cell>
          <cell r="D120">
            <v>1.5</v>
          </cell>
          <cell r="E120">
            <v>11.1</v>
          </cell>
        </row>
        <row r="121">
          <cell r="B121" t="str">
            <v>Merlin Röhl</v>
          </cell>
          <cell r="C121" t="str">
            <v>SC Freiburg</v>
          </cell>
          <cell r="D121">
            <v>1.5</v>
          </cell>
          <cell r="E121">
            <v>8.3000000000000007</v>
          </cell>
        </row>
        <row r="122">
          <cell r="B122" t="str">
            <v>Jens Stage</v>
          </cell>
          <cell r="C122" t="str">
            <v>SV Werder Bremen</v>
          </cell>
          <cell r="D122">
            <v>1.5</v>
          </cell>
          <cell r="E122">
            <v>7.5</v>
          </cell>
        </row>
        <row r="123">
          <cell r="B123" t="str">
            <v>Mitchell Weiser</v>
          </cell>
          <cell r="C123" t="str">
            <v>SV Werder Bremen</v>
          </cell>
          <cell r="D123">
            <v>1.5</v>
          </cell>
          <cell r="E123">
            <v>6.8</v>
          </cell>
        </row>
        <row r="124">
          <cell r="B124" t="str">
            <v>Rocco Reitz</v>
          </cell>
          <cell r="C124" t="str">
            <v>Borussia Mönchengladbach</v>
          </cell>
          <cell r="D124">
            <v>1.4</v>
          </cell>
          <cell r="E124">
            <v>18.2</v>
          </cell>
        </row>
        <row r="125">
          <cell r="B125" t="str">
            <v>Raphaël Guerreiro</v>
          </cell>
          <cell r="C125" t="str">
            <v>Bayern München</v>
          </cell>
          <cell r="D125">
            <v>1.4</v>
          </cell>
          <cell r="E125">
            <v>16.7</v>
          </cell>
        </row>
        <row r="126">
          <cell r="B126" t="str">
            <v>Tobias Kempe</v>
          </cell>
          <cell r="C126" t="str">
            <v>SV Darmstadt</v>
          </cell>
          <cell r="D126">
            <v>1.4</v>
          </cell>
          <cell r="E126">
            <v>14.3</v>
          </cell>
        </row>
        <row r="127">
          <cell r="B127" t="str">
            <v>Marvin Mehlem</v>
          </cell>
          <cell r="C127" t="str">
            <v>SV Darmstadt</v>
          </cell>
          <cell r="D127">
            <v>1.4</v>
          </cell>
          <cell r="E127">
            <v>13</v>
          </cell>
        </row>
        <row r="128">
          <cell r="B128" t="str">
            <v>Granit Xhaka</v>
          </cell>
          <cell r="C128" t="str">
            <v>Bayer 04 Leverkusen</v>
          </cell>
          <cell r="D128">
            <v>1.4</v>
          </cell>
          <cell r="E128">
            <v>6.7</v>
          </cell>
        </row>
        <row r="129">
          <cell r="B129" t="str">
            <v>Anton Stach</v>
          </cell>
          <cell r="C129" t="str">
            <v>TSG Hoffenheim</v>
          </cell>
          <cell r="D129">
            <v>1.4</v>
          </cell>
          <cell r="E129">
            <v>5</v>
          </cell>
        </row>
        <row r="130">
          <cell r="B130" t="str">
            <v>Marius Bülter</v>
          </cell>
          <cell r="C130" t="str">
            <v>TSG Hoffenheim</v>
          </cell>
          <cell r="D130">
            <v>1.4</v>
          </cell>
          <cell r="E130">
            <v>4.8</v>
          </cell>
        </row>
        <row r="131">
          <cell r="B131" t="str">
            <v>Kouadio Koné</v>
          </cell>
          <cell r="C131" t="str">
            <v>Borussia Mönchengladbach</v>
          </cell>
          <cell r="D131">
            <v>1.4</v>
          </cell>
          <cell r="E131">
            <v>4.2</v>
          </cell>
        </row>
        <row r="132">
          <cell r="B132" t="str">
            <v>Lucas Tousart</v>
          </cell>
          <cell r="C132" t="str">
            <v>1. FC Union Berlin</v>
          </cell>
          <cell r="D132">
            <v>1.4</v>
          </cell>
          <cell r="E132">
            <v>0</v>
          </cell>
        </row>
        <row r="133">
          <cell r="B133" t="str">
            <v>Ramy Bensebaini</v>
          </cell>
          <cell r="C133" t="str">
            <v>Borussia Dortmund</v>
          </cell>
          <cell r="D133">
            <v>1.4</v>
          </cell>
          <cell r="E133">
            <v>0</v>
          </cell>
        </row>
        <row r="134">
          <cell r="B134" t="str">
            <v>Julian Brandt</v>
          </cell>
          <cell r="C134" t="str">
            <v>Borussia Dortmund</v>
          </cell>
          <cell r="D134">
            <v>1.3</v>
          </cell>
          <cell r="E134">
            <v>21.2</v>
          </cell>
        </row>
        <row r="135">
          <cell r="B135" t="str">
            <v>Lucas Höler</v>
          </cell>
          <cell r="C135" t="str">
            <v>SC Freiburg</v>
          </cell>
          <cell r="D135">
            <v>1.3</v>
          </cell>
          <cell r="E135">
            <v>20.6</v>
          </cell>
        </row>
        <row r="136">
          <cell r="B136" t="str">
            <v>Robin Gosens</v>
          </cell>
          <cell r="C136" t="str">
            <v>1. FC Union Berlin</v>
          </cell>
          <cell r="D136">
            <v>1.3</v>
          </cell>
          <cell r="E136">
            <v>18.8</v>
          </cell>
        </row>
        <row r="137">
          <cell r="B137" t="str">
            <v>Arne Engels</v>
          </cell>
          <cell r="C137" t="str">
            <v>FC Augsburg</v>
          </cell>
          <cell r="D137">
            <v>1.3</v>
          </cell>
          <cell r="E137">
            <v>15</v>
          </cell>
        </row>
        <row r="138">
          <cell r="B138" t="str">
            <v>Josha Vagnoman</v>
          </cell>
          <cell r="C138" t="str">
            <v>VfB Stuttgart</v>
          </cell>
          <cell r="D138">
            <v>1.3</v>
          </cell>
          <cell r="E138">
            <v>11.8</v>
          </cell>
        </row>
        <row r="139">
          <cell r="B139" t="str">
            <v>Brenden Aaronson</v>
          </cell>
          <cell r="C139" t="str">
            <v>1. FC Union Berlin</v>
          </cell>
          <cell r="D139">
            <v>1.3</v>
          </cell>
          <cell r="E139">
            <v>11.1</v>
          </cell>
        </row>
        <row r="140">
          <cell r="B140" t="str">
            <v>Leandro Barreiro</v>
          </cell>
          <cell r="C140" t="str">
            <v>1. FSV Mainz 05</v>
          </cell>
          <cell r="D140">
            <v>1.3</v>
          </cell>
          <cell r="E140">
            <v>10.5</v>
          </cell>
        </row>
        <row r="141">
          <cell r="B141" t="str">
            <v>Romano Schmid</v>
          </cell>
          <cell r="C141" t="str">
            <v>SV Werder Bremen</v>
          </cell>
          <cell r="D141">
            <v>1.3</v>
          </cell>
          <cell r="E141">
            <v>10.5</v>
          </cell>
        </row>
        <row r="142">
          <cell r="B142" t="str">
            <v>Elvis Rexhbecaj</v>
          </cell>
          <cell r="C142" t="str">
            <v>FC Augsburg</v>
          </cell>
          <cell r="D142">
            <v>1.3</v>
          </cell>
          <cell r="E142">
            <v>6.9</v>
          </cell>
        </row>
        <row r="143">
          <cell r="B143" t="str">
            <v>Mohamed Simakan</v>
          </cell>
          <cell r="C143" t="str">
            <v>RB Leipzig</v>
          </cell>
          <cell r="D143">
            <v>1.3</v>
          </cell>
          <cell r="E143">
            <v>6.7</v>
          </cell>
        </row>
        <row r="144">
          <cell r="B144" t="str">
            <v>Tom Krauss</v>
          </cell>
          <cell r="C144" t="str">
            <v>1. FSV Mainz 05</v>
          </cell>
          <cell r="D144">
            <v>1.3</v>
          </cell>
          <cell r="E144">
            <v>5.3</v>
          </cell>
        </row>
        <row r="145">
          <cell r="B145" t="str">
            <v>Umut Tohumcu</v>
          </cell>
          <cell r="C145" t="str">
            <v>TSG Hoffenheim</v>
          </cell>
          <cell r="D145">
            <v>1.3</v>
          </cell>
          <cell r="E145">
            <v>0</v>
          </cell>
        </row>
        <row r="146">
          <cell r="B146" t="str">
            <v>Robert Andrich</v>
          </cell>
          <cell r="C146" t="str">
            <v>Bayer 04 Leverkusen</v>
          </cell>
          <cell r="D146">
            <v>1.2</v>
          </cell>
          <cell r="E146">
            <v>17.399999999999999</v>
          </cell>
        </row>
        <row r="147">
          <cell r="B147" t="str">
            <v>Kevin Paredes</v>
          </cell>
          <cell r="C147" t="str">
            <v>VfL Wolfsburg</v>
          </cell>
          <cell r="D147">
            <v>1.2</v>
          </cell>
          <cell r="E147">
            <v>15.8</v>
          </cell>
        </row>
        <row r="148">
          <cell r="B148" t="str">
            <v>Ko Itakura</v>
          </cell>
          <cell r="C148" t="str">
            <v>Borussia Mönchengladbach</v>
          </cell>
          <cell r="D148">
            <v>1.2</v>
          </cell>
          <cell r="E148">
            <v>14.3</v>
          </cell>
        </row>
        <row r="149">
          <cell r="B149" t="str">
            <v>Amadou Haidara</v>
          </cell>
          <cell r="C149" t="str">
            <v>RB Leipzig</v>
          </cell>
          <cell r="D149">
            <v>1.2</v>
          </cell>
          <cell r="E149">
            <v>9.5</v>
          </cell>
        </row>
        <row r="150">
          <cell r="B150" t="str">
            <v>Maximilian Arnold</v>
          </cell>
          <cell r="C150" t="str">
            <v>VfL Wolfsburg</v>
          </cell>
          <cell r="D150">
            <v>1.2</v>
          </cell>
          <cell r="E150">
            <v>6.3</v>
          </cell>
        </row>
        <row r="151">
          <cell r="B151" t="str">
            <v>Ridle Baku</v>
          </cell>
          <cell r="C151" t="str">
            <v>VfL Wolfsburg</v>
          </cell>
          <cell r="D151">
            <v>1.2</v>
          </cell>
          <cell r="E151">
            <v>3.7</v>
          </cell>
        </row>
        <row r="152">
          <cell r="B152" t="str">
            <v>Benjamin Henrichs</v>
          </cell>
          <cell r="C152" t="str">
            <v>RB Leipzig</v>
          </cell>
          <cell r="D152">
            <v>1.2</v>
          </cell>
          <cell r="E152">
            <v>2.9</v>
          </cell>
        </row>
        <row r="153">
          <cell r="B153" t="str">
            <v>Maximilian Eggestein</v>
          </cell>
          <cell r="C153" t="str">
            <v>SC Freiburg</v>
          </cell>
          <cell r="D153">
            <v>1.2</v>
          </cell>
          <cell r="E153">
            <v>2.6</v>
          </cell>
        </row>
        <row r="154">
          <cell r="B154" t="str">
            <v>Alex Kral</v>
          </cell>
          <cell r="C154" t="str">
            <v>1. FC Union Berlin</v>
          </cell>
          <cell r="D154">
            <v>1.2</v>
          </cell>
          <cell r="E154">
            <v>0</v>
          </cell>
        </row>
        <row r="155">
          <cell r="B155" t="str">
            <v>Pascal Stenzel</v>
          </cell>
          <cell r="C155" t="str">
            <v>VfB Stuttgart</v>
          </cell>
          <cell r="D155">
            <v>1.2</v>
          </cell>
          <cell r="E155">
            <v>0</v>
          </cell>
        </row>
        <row r="156">
          <cell r="B156" t="str">
            <v>Keven Schlotterbeck</v>
          </cell>
          <cell r="C156" t="str">
            <v>VfL Bochum</v>
          </cell>
          <cell r="D156">
            <v>1.1000000000000001</v>
          </cell>
          <cell r="E156">
            <v>18.5</v>
          </cell>
        </row>
        <row r="157">
          <cell r="B157" t="str">
            <v>Florian Kainz</v>
          </cell>
          <cell r="C157" t="str">
            <v>FC Köln</v>
          </cell>
          <cell r="D157">
            <v>1.1000000000000001</v>
          </cell>
          <cell r="E157">
            <v>17.899999999999999</v>
          </cell>
        </row>
        <row r="158">
          <cell r="B158" t="str">
            <v>Grischa Prömel</v>
          </cell>
          <cell r="C158" t="str">
            <v>TSG Hoffenheim</v>
          </cell>
          <cell r="D158">
            <v>1.1000000000000001</v>
          </cell>
          <cell r="E158">
            <v>15.4</v>
          </cell>
        </row>
        <row r="159">
          <cell r="B159" t="str">
            <v>Olivier Deman</v>
          </cell>
          <cell r="C159" t="str">
            <v>SV Werder Bremen</v>
          </cell>
          <cell r="D159">
            <v>1.1000000000000001</v>
          </cell>
          <cell r="E159">
            <v>11.8</v>
          </cell>
        </row>
        <row r="160">
          <cell r="B160" t="str">
            <v>Franck Honorat</v>
          </cell>
          <cell r="C160" t="str">
            <v>Borussia Mönchengladbach</v>
          </cell>
          <cell r="D160">
            <v>1.1000000000000001</v>
          </cell>
          <cell r="E160">
            <v>10.7</v>
          </cell>
        </row>
        <row r="161">
          <cell r="B161" t="str">
            <v>Patrick Osterhage</v>
          </cell>
          <cell r="C161" t="str">
            <v>VfL Bochum</v>
          </cell>
          <cell r="D161">
            <v>1.1000000000000001</v>
          </cell>
          <cell r="E161">
            <v>9.1</v>
          </cell>
        </row>
        <row r="162">
          <cell r="B162" t="str">
            <v>Adrian Beck</v>
          </cell>
          <cell r="C162" t="str">
            <v>1. FC Heidenheim 1846</v>
          </cell>
          <cell r="D162">
            <v>1.1000000000000001</v>
          </cell>
          <cell r="E162">
            <v>8.3000000000000007</v>
          </cell>
        </row>
        <row r="163">
          <cell r="B163" t="str">
            <v>Janik Haberer</v>
          </cell>
          <cell r="C163" t="str">
            <v>1. FC Union Berlin</v>
          </cell>
          <cell r="D163">
            <v>1.1000000000000001</v>
          </cell>
          <cell r="E163">
            <v>6.7</v>
          </cell>
        </row>
        <row r="164">
          <cell r="B164" t="str">
            <v>Anthony Caci</v>
          </cell>
          <cell r="C164" t="str">
            <v>1. FSV Mainz 05</v>
          </cell>
          <cell r="D164">
            <v>1.1000000000000001</v>
          </cell>
          <cell r="E164">
            <v>6.5</v>
          </cell>
        </row>
        <row r="165">
          <cell r="B165" t="str">
            <v>Piero Hincapié</v>
          </cell>
          <cell r="C165" t="str">
            <v>Bayer 04 Leverkusen</v>
          </cell>
          <cell r="D165">
            <v>1.1000000000000001</v>
          </cell>
          <cell r="E165">
            <v>5.6</v>
          </cell>
        </row>
        <row r="166">
          <cell r="B166" t="str">
            <v>Fabian Nürnberg</v>
          </cell>
          <cell r="C166" t="str">
            <v>SV Darmstadt</v>
          </cell>
          <cell r="D166">
            <v>1.1000000000000001</v>
          </cell>
          <cell r="E166">
            <v>5.3</v>
          </cell>
        </row>
        <row r="167">
          <cell r="B167" t="str">
            <v>Philipp Mwene</v>
          </cell>
          <cell r="C167" t="str">
            <v>1. FSV Mainz 05</v>
          </cell>
          <cell r="D167">
            <v>1.1000000000000001</v>
          </cell>
          <cell r="E167">
            <v>4.2</v>
          </cell>
        </row>
        <row r="168">
          <cell r="B168" t="str">
            <v>Aissa Laidouni</v>
          </cell>
          <cell r="C168" t="str">
            <v>1. FC Union Berlin</v>
          </cell>
          <cell r="D168">
            <v>1.1000000000000001</v>
          </cell>
          <cell r="E168">
            <v>0</v>
          </cell>
        </row>
        <row r="169">
          <cell r="B169" t="str">
            <v>Edimilson Fernandes</v>
          </cell>
          <cell r="C169" t="str">
            <v>1. FSV Mainz 05</v>
          </cell>
          <cell r="D169">
            <v>1.1000000000000001</v>
          </cell>
          <cell r="E169">
            <v>0</v>
          </cell>
        </row>
        <row r="170">
          <cell r="B170" t="str">
            <v>Exequiel Palacios</v>
          </cell>
          <cell r="C170" t="str">
            <v>Bayer 04 Leverkusen</v>
          </cell>
          <cell r="D170">
            <v>1</v>
          </cell>
          <cell r="E170">
            <v>19.100000000000001</v>
          </cell>
        </row>
        <row r="171">
          <cell r="B171" t="str">
            <v>Kristijan Jakic</v>
          </cell>
          <cell r="C171" t="str">
            <v>FC Augsburg</v>
          </cell>
          <cell r="D171">
            <v>1</v>
          </cell>
          <cell r="E171">
            <v>14.3</v>
          </cell>
        </row>
        <row r="172">
          <cell r="B172" t="str">
            <v>Yannick Gerhardt</v>
          </cell>
          <cell r="C172" t="str">
            <v>VfL Wolfsburg</v>
          </cell>
          <cell r="D172">
            <v>1</v>
          </cell>
          <cell r="E172">
            <v>10.5</v>
          </cell>
        </row>
        <row r="173">
          <cell r="B173" t="str">
            <v>Silvan Widmer</v>
          </cell>
          <cell r="C173" t="str">
            <v>1. FSV Mainz 05</v>
          </cell>
          <cell r="D173">
            <v>1</v>
          </cell>
          <cell r="E173">
            <v>7.1</v>
          </cell>
        </row>
        <row r="174">
          <cell r="B174" t="str">
            <v>Iago</v>
          </cell>
          <cell r="C174" t="str">
            <v>FC Augsburg</v>
          </cell>
          <cell r="D174">
            <v>1</v>
          </cell>
          <cell r="E174">
            <v>5.6</v>
          </cell>
        </row>
        <row r="175">
          <cell r="B175" t="str">
            <v>Dominik Kohr</v>
          </cell>
          <cell r="C175" t="str">
            <v>1. FSV Mainz 05</v>
          </cell>
          <cell r="D175">
            <v>1</v>
          </cell>
          <cell r="E175">
            <v>4</v>
          </cell>
        </row>
        <row r="176">
          <cell r="B176" t="str">
            <v>Joshua Kimmich</v>
          </cell>
          <cell r="C176" t="str">
            <v>Bayern München</v>
          </cell>
          <cell r="D176">
            <v>1</v>
          </cell>
          <cell r="E176">
            <v>4</v>
          </cell>
        </row>
        <row r="177">
          <cell r="B177" t="str">
            <v>Eric Martel</v>
          </cell>
          <cell r="C177" t="str">
            <v>FC Köln</v>
          </cell>
          <cell r="D177">
            <v>1</v>
          </cell>
          <cell r="E177">
            <v>3.7</v>
          </cell>
        </row>
        <row r="178">
          <cell r="B178" t="str">
            <v>Anthony Losilla</v>
          </cell>
          <cell r="C178" t="str">
            <v>VfL Bochum</v>
          </cell>
          <cell r="D178">
            <v>1</v>
          </cell>
          <cell r="E178">
            <v>3.6</v>
          </cell>
        </row>
        <row r="179">
          <cell r="B179" t="str">
            <v>Julian Ryerson</v>
          </cell>
          <cell r="C179" t="str">
            <v>Borussia Dortmund</v>
          </cell>
          <cell r="D179">
            <v>0.9</v>
          </cell>
          <cell r="E179">
            <v>22.2</v>
          </cell>
        </row>
        <row r="180">
          <cell r="B180" t="str">
            <v>Mats Hummels</v>
          </cell>
          <cell r="C180" t="str">
            <v>Borussia Dortmund</v>
          </cell>
          <cell r="D180">
            <v>0.9</v>
          </cell>
          <cell r="E180">
            <v>18.8</v>
          </cell>
        </row>
        <row r="181">
          <cell r="B181" t="str">
            <v>Jonathan Tah</v>
          </cell>
          <cell r="C181" t="str">
            <v>Bayer 04 Leverkusen</v>
          </cell>
          <cell r="D181">
            <v>0.9</v>
          </cell>
          <cell r="E181">
            <v>15.4</v>
          </cell>
        </row>
        <row r="182">
          <cell r="B182" t="str">
            <v>Fredrik Jensen</v>
          </cell>
          <cell r="C182" t="str">
            <v>FC Augsburg</v>
          </cell>
          <cell r="D182">
            <v>0.9</v>
          </cell>
          <cell r="E182">
            <v>14.3</v>
          </cell>
        </row>
        <row r="183">
          <cell r="B183" t="str">
            <v>Matthijs de Ligt</v>
          </cell>
          <cell r="C183" t="str">
            <v>Bayern München</v>
          </cell>
          <cell r="D183">
            <v>0.9</v>
          </cell>
          <cell r="E183">
            <v>14.3</v>
          </cell>
        </row>
        <row r="184">
          <cell r="B184" t="str">
            <v>Maximilian Mittelstaedt</v>
          </cell>
          <cell r="C184" t="str">
            <v>VfB Stuttgart</v>
          </cell>
          <cell r="D184">
            <v>0.9</v>
          </cell>
          <cell r="E184">
            <v>9.5</v>
          </cell>
        </row>
        <row r="185">
          <cell r="B185" t="str">
            <v>Patrick Mainka</v>
          </cell>
          <cell r="C185" t="str">
            <v>1. FC Heidenheim 1846</v>
          </cell>
          <cell r="D185">
            <v>0.9</v>
          </cell>
          <cell r="E185">
            <v>6.9</v>
          </cell>
        </row>
        <row r="186">
          <cell r="B186" t="str">
            <v>Bernardo</v>
          </cell>
          <cell r="C186" t="str">
            <v>VfL Bochum</v>
          </cell>
          <cell r="D186">
            <v>0.9</v>
          </cell>
          <cell r="E186">
            <v>3.5</v>
          </cell>
        </row>
        <row r="187">
          <cell r="B187" t="str">
            <v>Cedric Zesiger</v>
          </cell>
          <cell r="C187" t="str">
            <v>VfL Wolfsburg</v>
          </cell>
          <cell r="D187">
            <v>0.9</v>
          </cell>
          <cell r="E187">
            <v>0</v>
          </cell>
        </row>
        <row r="188">
          <cell r="B188" t="str">
            <v>Finn Becker</v>
          </cell>
          <cell r="C188" t="str">
            <v>TSG Hoffenheim</v>
          </cell>
          <cell r="D188">
            <v>0.9</v>
          </cell>
          <cell r="E188">
            <v>0</v>
          </cell>
        </row>
        <row r="189">
          <cell r="B189" t="str">
            <v>Konrad Laimer</v>
          </cell>
          <cell r="C189" t="str">
            <v>Bayern München</v>
          </cell>
          <cell r="D189">
            <v>0.9</v>
          </cell>
          <cell r="E189">
            <v>0</v>
          </cell>
        </row>
        <row r="190">
          <cell r="B190" t="str">
            <v>Niklas Dorsch</v>
          </cell>
          <cell r="C190" t="str">
            <v>FC Augsburg</v>
          </cell>
          <cell r="D190">
            <v>0.9</v>
          </cell>
          <cell r="E190">
            <v>0</v>
          </cell>
        </row>
        <row r="191">
          <cell r="B191" t="str">
            <v>Noussair Mazraoui</v>
          </cell>
          <cell r="C191" t="str">
            <v>Bayern München</v>
          </cell>
          <cell r="D191">
            <v>0.9</v>
          </cell>
          <cell r="E191">
            <v>0</v>
          </cell>
        </row>
        <row r="192">
          <cell r="B192" t="str">
            <v>Waldemar Anton</v>
          </cell>
          <cell r="C192" t="str">
            <v>VfB Stuttgart</v>
          </cell>
          <cell r="D192">
            <v>0.9</v>
          </cell>
          <cell r="E192">
            <v>0</v>
          </cell>
        </row>
        <row r="193">
          <cell r="B193" t="str">
            <v>Sepp van den Berg</v>
          </cell>
          <cell r="C193" t="str">
            <v>1. FSV Mainz 05</v>
          </cell>
          <cell r="D193">
            <v>0.8</v>
          </cell>
          <cell r="E193">
            <v>12</v>
          </cell>
        </row>
        <row r="194">
          <cell r="B194" t="str">
            <v>Emre Can</v>
          </cell>
          <cell r="C194" t="str">
            <v>Borussia Dortmund</v>
          </cell>
          <cell r="D194">
            <v>0.8</v>
          </cell>
          <cell r="E194">
            <v>11.8</v>
          </cell>
        </row>
        <row r="195">
          <cell r="B195" t="str">
            <v>Jan Schöppner</v>
          </cell>
          <cell r="C195" t="str">
            <v>1. FC Heidenheim 1846</v>
          </cell>
          <cell r="D195">
            <v>0.8</v>
          </cell>
          <cell r="E195">
            <v>11.8</v>
          </cell>
        </row>
        <row r="196">
          <cell r="B196" t="str">
            <v>Maximilian Wöber</v>
          </cell>
          <cell r="C196" t="str">
            <v>Borussia Mönchengladbach</v>
          </cell>
          <cell r="D196">
            <v>0.8</v>
          </cell>
          <cell r="E196">
            <v>10.5</v>
          </cell>
        </row>
        <row r="197">
          <cell r="B197" t="str">
            <v>Robin Koch</v>
          </cell>
          <cell r="C197" t="str">
            <v>Eintracht Frankfurt</v>
          </cell>
          <cell r="D197">
            <v>0.8</v>
          </cell>
          <cell r="E197">
            <v>8.3000000000000007</v>
          </cell>
        </row>
        <row r="198">
          <cell r="B198" t="str">
            <v>Nico Schlotterbeck</v>
          </cell>
          <cell r="C198" t="str">
            <v>Borussia Dortmund</v>
          </cell>
          <cell r="D198">
            <v>0.8</v>
          </cell>
          <cell r="E198">
            <v>7.4</v>
          </cell>
        </row>
        <row r="199">
          <cell r="B199" t="str">
            <v>Ivan Ordets</v>
          </cell>
          <cell r="C199" t="str">
            <v>VfL Bochum</v>
          </cell>
          <cell r="D199">
            <v>0.8</v>
          </cell>
          <cell r="E199">
            <v>6.3</v>
          </cell>
        </row>
        <row r="200">
          <cell r="B200" t="str">
            <v>Matthias Bader</v>
          </cell>
          <cell r="C200" t="str">
            <v>SV Darmstadt</v>
          </cell>
          <cell r="D200">
            <v>0.8</v>
          </cell>
          <cell r="E200">
            <v>5.9</v>
          </cell>
        </row>
        <row r="201">
          <cell r="B201" t="str">
            <v>Benedikt Gimber</v>
          </cell>
          <cell r="C201" t="str">
            <v>1. FC Heidenheim 1846</v>
          </cell>
          <cell r="D201">
            <v>0.8</v>
          </cell>
          <cell r="E201">
            <v>5.6</v>
          </cell>
        </row>
        <row r="202">
          <cell r="B202" t="str">
            <v>Florian Grillitsch</v>
          </cell>
          <cell r="C202" t="str">
            <v>TSG Hoffenheim</v>
          </cell>
          <cell r="D202">
            <v>0.8</v>
          </cell>
          <cell r="E202">
            <v>4.8</v>
          </cell>
        </row>
        <row r="203">
          <cell r="B203" t="str">
            <v>Jeffrey Gouweleeuw</v>
          </cell>
          <cell r="C203" t="str">
            <v>FC Augsburg</v>
          </cell>
          <cell r="D203">
            <v>0.8</v>
          </cell>
          <cell r="E203">
            <v>4.4000000000000004</v>
          </cell>
        </row>
        <row r="204">
          <cell r="B204" t="str">
            <v>Jérôme Roussillon</v>
          </cell>
          <cell r="C204" t="str">
            <v>1. FC Union Berlin</v>
          </cell>
          <cell r="D204">
            <v>0.8</v>
          </cell>
          <cell r="E204">
            <v>0</v>
          </cell>
        </row>
        <row r="205">
          <cell r="B205" t="str">
            <v>Josip Juranovic</v>
          </cell>
          <cell r="C205" t="str">
            <v>1. FC Union Berlin</v>
          </cell>
          <cell r="D205">
            <v>0.8</v>
          </cell>
          <cell r="E205">
            <v>0</v>
          </cell>
        </row>
        <row r="206">
          <cell r="B206" t="str">
            <v>Leart Paqarada</v>
          </cell>
          <cell r="C206" t="str">
            <v>FC Köln</v>
          </cell>
          <cell r="D206">
            <v>0.8</v>
          </cell>
          <cell r="E206">
            <v>0</v>
          </cell>
        </row>
        <row r="207">
          <cell r="B207" t="str">
            <v>Xaver Schlager</v>
          </cell>
          <cell r="C207" t="str">
            <v>RB Leipzig</v>
          </cell>
          <cell r="D207">
            <v>0.8</v>
          </cell>
          <cell r="E207">
            <v>0</v>
          </cell>
        </row>
        <row r="208">
          <cell r="B208" t="str">
            <v>Josip Stanisic</v>
          </cell>
          <cell r="C208" t="str">
            <v>Bayer 04 Leverkusen</v>
          </cell>
          <cell r="D208">
            <v>0.7</v>
          </cell>
          <cell r="E208">
            <v>30</v>
          </cell>
        </row>
        <row r="209">
          <cell r="B209" t="str">
            <v>Ozan Kabak</v>
          </cell>
          <cell r="C209" t="str">
            <v>TSG Hoffenheim</v>
          </cell>
          <cell r="D209">
            <v>0.7</v>
          </cell>
          <cell r="E209">
            <v>21.1</v>
          </cell>
        </row>
        <row r="210">
          <cell r="B210" t="str">
            <v>Pavel Kaderabek</v>
          </cell>
          <cell r="C210" t="str">
            <v>TSG Hoffenheim</v>
          </cell>
          <cell r="D210">
            <v>0.7</v>
          </cell>
          <cell r="E210">
            <v>15.8</v>
          </cell>
        </row>
        <row r="211">
          <cell r="B211" t="str">
            <v>Danilho Doekhi</v>
          </cell>
          <cell r="C211" t="str">
            <v>1. FC Union Berlin</v>
          </cell>
          <cell r="D211">
            <v>0.7</v>
          </cell>
          <cell r="E211">
            <v>12.5</v>
          </cell>
        </row>
        <row r="212">
          <cell r="B212" t="str">
            <v>Ellyes Skhiri</v>
          </cell>
          <cell r="C212" t="str">
            <v>Eintracht Frankfurt</v>
          </cell>
          <cell r="D212">
            <v>0.7</v>
          </cell>
          <cell r="E212">
            <v>11.1</v>
          </cell>
        </row>
        <row r="213">
          <cell r="B213" t="str">
            <v>Nico Elvedi</v>
          </cell>
          <cell r="C213" t="str">
            <v>Borussia Mönchengladbach</v>
          </cell>
          <cell r="D213">
            <v>0.7</v>
          </cell>
          <cell r="E213">
            <v>11.1</v>
          </cell>
        </row>
        <row r="214">
          <cell r="B214" t="str">
            <v>Joakim Mæhle</v>
          </cell>
          <cell r="C214" t="str">
            <v>VfL Wolfsburg</v>
          </cell>
          <cell r="D214">
            <v>0.7</v>
          </cell>
          <cell r="E214">
            <v>10</v>
          </cell>
        </row>
        <row r="215">
          <cell r="B215" t="str">
            <v>Dan-Axel Zagadou</v>
          </cell>
          <cell r="C215" t="str">
            <v>VfB Stuttgart</v>
          </cell>
          <cell r="D215">
            <v>0.7</v>
          </cell>
          <cell r="E215">
            <v>9.1</v>
          </cell>
        </row>
        <row r="216">
          <cell r="B216" t="str">
            <v>Aurelio Buta</v>
          </cell>
          <cell r="C216" t="str">
            <v>Eintracht Frankfurt</v>
          </cell>
          <cell r="D216">
            <v>0.7</v>
          </cell>
          <cell r="E216">
            <v>7.7</v>
          </cell>
        </row>
        <row r="217">
          <cell r="B217" t="str">
            <v>Mads Valentin Pedersen</v>
          </cell>
          <cell r="C217" t="str">
            <v>FC Augsburg</v>
          </cell>
          <cell r="D217">
            <v>0.7</v>
          </cell>
          <cell r="E217">
            <v>7.7</v>
          </cell>
        </row>
        <row r="218">
          <cell r="B218" t="str">
            <v>Atakan Karazor</v>
          </cell>
          <cell r="C218" t="str">
            <v>VfB Stuttgart</v>
          </cell>
          <cell r="D218">
            <v>0.7</v>
          </cell>
          <cell r="E218">
            <v>0</v>
          </cell>
        </row>
        <row r="219">
          <cell r="B219" t="str">
            <v>Danny da Costa</v>
          </cell>
          <cell r="C219" t="str">
            <v>1. FSV Mainz 05</v>
          </cell>
          <cell r="D219">
            <v>0.7</v>
          </cell>
          <cell r="E219">
            <v>0</v>
          </cell>
        </row>
        <row r="220">
          <cell r="B220" t="str">
            <v>Denis Huseinbasic</v>
          </cell>
          <cell r="C220" t="str">
            <v>FC Köln</v>
          </cell>
          <cell r="D220">
            <v>0.7</v>
          </cell>
          <cell r="E220">
            <v>0</v>
          </cell>
        </row>
        <row r="221">
          <cell r="B221" t="str">
            <v>Erhan Masovic</v>
          </cell>
          <cell r="C221" t="str">
            <v>VfL Bochum</v>
          </cell>
          <cell r="D221">
            <v>0.7</v>
          </cell>
          <cell r="E221">
            <v>0</v>
          </cell>
        </row>
        <row r="222">
          <cell r="B222" t="str">
            <v>Hiroki Ito</v>
          </cell>
          <cell r="C222" t="str">
            <v>VfB Stuttgart</v>
          </cell>
          <cell r="D222">
            <v>0.7</v>
          </cell>
          <cell r="E222">
            <v>0</v>
          </cell>
        </row>
        <row r="223">
          <cell r="B223" t="str">
            <v>Luca Netz</v>
          </cell>
          <cell r="C223" t="str">
            <v>Borussia Mönchengladbach</v>
          </cell>
          <cell r="D223">
            <v>0.7</v>
          </cell>
          <cell r="E223">
            <v>0</v>
          </cell>
        </row>
        <row r="224">
          <cell r="B224" t="str">
            <v>Marius Wolf</v>
          </cell>
          <cell r="C224" t="str">
            <v>Borussia Dortmund</v>
          </cell>
          <cell r="D224">
            <v>0.7</v>
          </cell>
          <cell r="E224">
            <v>0</v>
          </cell>
        </row>
        <row r="225">
          <cell r="B225" t="str">
            <v>Marvin Friedrich</v>
          </cell>
          <cell r="C225" t="str">
            <v>Borussia Mönchengladbach</v>
          </cell>
          <cell r="D225">
            <v>0.7</v>
          </cell>
          <cell r="E225">
            <v>0</v>
          </cell>
        </row>
        <row r="226">
          <cell r="B226" t="str">
            <v>Timo Hübers</v>
          </cell>
          <cell r="C226" t="str">
            <v>FC Köln</v>
          </cell>
          <cell r="D226">
            <v>0.7</v>
          </cell>
          <cell r="E226">
            <v>0</v>
          </cell>
        </row>
        <row r="227">
          <cell r="B227" t="str">
            <v>Aleksandar Pavlovic</v>
          </cell>
          <cell r="C227" t="str">
            <v>Bayern München</v>
          </cell>
          <cell r="D227">
            <v>0.6</v>
          </cell>
          <cell r="E227">
            <v>25</v>
          </cell>
        </row>
        <row r="228">
          <cell r="B228" t="str">
            <v>Mario Götze</v>
          </cell>
          <cell r="C228" t="str">
            <v>Eintracht Frankfurt</v>
          </cell>
          <cell r="D228">
            <v>0.6</v>
          </cell>
          <cell r="E228">
            <v>23.1</v>
          </cell>
        </row>
        <row r="229">
          <cell r="B229" t="str">
            <v>John Anthony Brooks</v>
          </cell>
          <cell r="C229" t="str">
            <v>TSG Hoffenheim</v>
          </cell>
          <cell r="D229">
            <v>0.6</v>
          </cell>
          <cell r="E229">
            <v>18.2</v>
          </cell>
        </row>
        <row r="230">
          <cell r="B230" t="str">
            <v>Alphonso Davies</v>
          </cell>
          <cell r="C230" t="str">
            <v>Bayern München</v>
          </cell>
          <cell r="D230">
            <v>0.6</v>
          </cell>
          <cell r="E230">
            <v>15.4</v>
          </cell>
        </row>
        <row r="231">
          <cell r="B231" t="str">
            <v>Julian Weigl</v>
          </cell>
          <cell r="C231" t="str">
            <v>Borussia Mönchengladbach</v>
          </cell>
          <cell r="D231">
            <v>0.6</v>
          </cell>
          <cell r="E231">
            <v>10.5</v>
          </cell>
        </row>
        <row r="232">
          <cell r="B232" t="str">
            <v>Dayot Upamecano</v>
          </cell>
          <cell r="C232" t="str">
            <v>Bayern München</v>
          </cell>
          <cell r="D232">
            <v>0.6</v>
          </cell>
          <cell r="E232">
            <v>9.1</v>
          </cell>
        </row>
        <row r="233">
          <cell r="B233" t="str">
            <v>Max Finkgrafe</v>
          </cell>
          <cell r="C233" t="str">
            <v>FC Köln</v>
          </cell>
          <cell r="D233">
            <v>0.6</v>
          </cell>
          <cell r="E233">
            <v>8.3000000000000007</v>
          </cell>
        </row>
        <row r="234">
          <cell r="B234" t="str">
            <v>Nicolas Höfler</v>
          </cell>
          <cell r="C234" t="str">
            <v>SC Freiburg</v>
          </cell>
          <cell r="D234">
            <v>0.6</v>
          </cell>
          <cell r="E234">
            <v>6.3</v>
          </cell>
        </row>
        <row r="235">
          <cell r="B235" t="str">
            <v>Angelo Stiller</v>
          </cell>
          <cell r="C235" t="str">
            <v>VfB Stuttgart</v>
          </cell>
          <cell r="D235">
            <v>0.6</v>
          </cell>
          <cell r="E235">
            <v>5.6</v>
          </cell>
        </row>
        <row r="236">
          <cell r="B236" t="str">
            <v>Tuta</v>
          </cell>
          <cell r="C236" t="str">
            <v>Eintracht Frankfurt</v>
          </cell>
          <cell r="D236">
            <v>0.6</v>
          </cell>
          <cell r="E236">
            <v>5.6</v>
          </cell>
        </row>
        <row r="237">
          <cell r="B237" t="str">
            <v>Benno Schmitz</v>
          </cell>
          <cell r="C237" t="str">
            <v>FC Köln</v>
          </cell>
          <cell r="D237">
            <v>0.6</v>
          </cell>
          <cell r="E237">
            <v>0</v>
          </cell>
        </row>
        <row r="238">
          <cell r="B238" t="str">
            <v>Denis Thomalla</v>
          </cell>
          <cell r="C238" t="str">
            <v>1. FC Heidenheim 1846</v>
          </cell>
          <cell r="D238">
            <v>0.6</v>
          </cell>
          <cell r="E238">
            <v>0</v>
          </cell>
        </row>
        <row r="239">
          <cell r="B239" t="str">
            <v>Emir Karic</v>
          </cell>
          <cell r="C239" t="str">
            <v>SV Darmstadt</v>
          </cell>
          <cell r="D239">
            <v>0.6</v>
          </cell>
          <cell r="E239">
            <v>0</v>
          </cell>
        </row>
        <row r="240">
          <cell r="B240" t="str">
            <v>Felix Agu</v>
          </cell>
          <cell r="C240" t="str">
            <v>SV Werder Bremen</v>
          </cell>
          <cell r="D240">
            <v>0.6</v>
          </cell>
          <cell r="E240">
            <v>0</v>
          </cell>
        </row>
        <row r="241">
          <cell r="B241" t="str">
            <v>Julian Chabot</v>
          </cell>
          <cell r="C241" t="str">
            <v>FC Köln</v>
          </cell>
          <cell r="D241">
            <v>0.6</v>
          </cell>
          <cell r="E241">
            <v>0</v>
          </cell>
        </row>
        <row r="242">
          <cell r="B242" t="str">
            <v>Klaus Gjasula</v>
          </cell>
          <cell r="C242" t="str">
            <v>SV Darmstadt</v>
          </cell>
          <cell r="D242">
            <v>0.6</v>
          </cell>
          <cell r="E242">
            <v>0</v>
          </cell>
        </row>
        <row r="243">
          <cell r="B243" t="str">
            <v>Sebastiaan Bornauw</v>
          </cell>
          <cell r="C243" t="str">
            <v>VfL Wolfsburg</v>
          </cell>
          <cell r="D243">
            <v>0.6</v>
          </cell>
          <cell r="E243">
            <v>0</v>
          </cell>
        </row>
        <row r="244">
          <cell r="B244" t="str">
            <v>Senne Lynen</v>
          </cell>
          <cell r="C244" t="str">
            <v>SV Werder Bremen</v>
          </cell>
          <cell r="D244">
            <v>0.6</v>
          </cell>
          <cell r="E244">
            <v>0</v>
          </cell>
        </row>
        <row r="245">
          <cell r="B245" t="str">
            <v>Maxence Lacroix</v>
          </cell>
          <cell r="C245" t="str">
            <v>VfL Wolfsburg</v>
          </cell>
          <cell r="D245">
            <v>0.5</v>
          </cell>
          <cell r="E245">
            <v>33.299999999999997</v>
          </cell>
        </row>
        <row r="246">
          <cell r="B246" t="str">
            <v>Hugo Larsson</v>
          </cell>
          <cell r="C246" t="str">
            <v>Eintracht Frankfurt</v>
          </cell>
          <cell r="D246">
            <v>0.5</v>
          </cell>
          <cell r="E246">
            <v>20</v>
          </cell>
        </row>
        <row r="247">
          <cell r="B247" t="str">
            <v>David Raum</v>
          </cell>
          <cell r="C247" t="str">
            <v>RB Leipzig</v>
          </cell>
          <cell r="D247">
            <v>0.5</v>
          </cell>
          <cell r="E247">
            <v>14.3</v>
          </cell>
        </row>
        <row r="248">
          <cell r="B248" t="str">
            <v>Philipp Max</v>
          </cell>
          <cell r="C248" t="str">
            <v>Eintracht Frankfurt</v>
          </cell>
          <cell r="D248">
            <v>0.5</v>
          </cell>
          <cell r="E248">
            <v>12.5</v>
          </cell>
        </row>
        <row r="249">
          <cell r="B249" t="str">
            <v>Matej Maglica</v>
          </cell>
          <cell r="C249" t="str">
            <v>SV Darmstadt</v>
          </cell>
          <cell r="D249">
            <v>0.5</v>
          </cell>
          <cell r="E249">
            <v>10</v>
          </cell>
        </row>
        <row r="250">
          <cell r="B250" t="str">
            <v>Min-Jae Kim</v>
          </cell>
          <cell r="C250" t="str">
            <v>Bayern München</v>
          </cell>
          <cell r="D250">
            <v>0.5</v>
          </cell>
          <cell r="E250">
            <v>10</v>
          </cell>
        </row>
        <row r="251">
          <cell r="B251" t="str">
            <v>Manuel Gulde</v>
          </cell>
          <cell r="C251" t="str">
            <v>SC Freiburg</v>
          </cell>
          <cell r="D251">
            <v>0.5</v>
          </cell>
          <cell r="E251">
            <v>8.3000000000000007</v>
          </cell>
        </row>
        <row r="252">
          <cell r="B252" t="str">
            <v>Lennard Maloney</v>
          </cell>
          <cell r="C252" t="str">
            <v>1. FC Heidenheim 1846</v>
          </cell>
          <cell r="D252">
            <v>0.5</v>
          </cell>
          <cell r="E252">
            <v>7.1</v>
          </cell>
        </row>
        <row r="253">
          <cell r="B253" t="str">
            <v>Christian Gross</v>
          </cell>
          <cell r="C253" t="str">
            <v>SV Werder Bremen</v>
          </cell>
          <cell r="D253">
            <v>0.5</v>
          </cell>
          <cell r="E253">
            <v>0</v>
          </cell>
        </row>
        <row r="254">
          <cell r="B254" t="str">
            <v>Cristian Gamboa</v>
          </cell>
          <cell r="C254" t="str">
            <v>VfL Bochum</v>
          </cell>
          <cell r="D254">
            <v>0.5</v>
          </cell>
          <cell r="E254">
            <v>0</v>
          </cell>
        </row>
        <row r="255">
          <cell r="B255" t="str">
            <v>Edmond Tapsoba</v>
          </cell>
          <cell r="C255" t="str">
            <v>Bayer 04 Leverkusen</v>
          </cell>
          <cell r="D255">
            <v>0.5</v>
          </cell>
          <cell r="E255">
            <v>0</v>
          </cell>
        </row>
        <row r="256">
          <cell r="B256" t="str">
            <v>Fabian Holland</v>
          </cell>
          <cell r="C256" t="str">
            <v>SV Darmstadt</v>
          </cell>
          <cell r="D256">
            <v>0.5</v>
          </cell>
          <cell r="E256">
            <v>0</v>
          </cell>
        </row>
        <row r="257">
          <cell r="B257" t="str">
            <v>Norman Theuerkauf</v>
          </cell>
          <cell r="C257" t="str">
            <v>1. FC Heidenheim 1846</v>
          </cell>
          <cell r="D257">
            <v>0.5</v>
          </cell>
          <cell r="E257">
            <v>0</v>
          </cell>
        </row>
        <row r="258">
          <cell r="B258" t="str">
            <v>Rasmus Carstensen</v>
          </cell>
          <cell r="C258" t="str">
            <v>FC Köln</v>
          </cell>
          <cell r="D258">
            <v>0.5</v>
          </cell>
          <cell r="E258">
            <v>0</v>
          </cell>
        </row>
        <row r="259">
          <cell r="B259" t="str">
            <v>Noah Weisshaupt</v>
          </cell>
          <cell r="C259" t="str">
            <v>SC Freiburg</v>
          </cell>
          <cell r="D259">
            <v>0.4</v>
          </cell>
          <cell r="E259">
            <v>33.299999999999997</v>
          </cell>
        </row>
        <row r="260">
          <cell r="B260" t="str">
            <v>Kevin Kampl</v>
          </cell>
          <cell r="C260" t="str">
            <v>RB Leipzig</v>
          </cell>
          <cell r="D260">
            <v>0.4</v>
          </cell>
          <cell r="E260">
            <v>16.7</v>
          </cell>
        </row>
        <row r="261">
          <cell r="B261" t="str">
            <v>Lukas Klostermann</v>
          </cell>
          <cell r="C261" t="str">
            <v>RB Leipzig</v>
          </cell>
          <cell r="D261">
            <v>0.4</v>
          </cell>
          <cell r="E261">
            <v>16.7</v>
          </cell>
        </row>
        <row r="262">
          <cell r="B262" t="str">
            <v>Felix Uduokhai</v>
          </cell>
          <cell r="C262" t="str">
            <v>FC Augsburg</v>
          </cell>
          <cell r="D262">
            <v>0.4</v>
          </cell>
          <cell r="E262">
            <v>15.4</v>
          </cell>
        </row>
        <row r="263">
          <cell r="B263" t="str">
            <v>Niklas Süle</v>
          </cell>
          <cell r="C263" t="str">
            <v>Borussia Dortmund</v>
          </cell>
          <cell r="D263">
            <v>0.4</v>
          </cell>
          <cell r="E263">
            <v>14.3</v>
          </cell>
        </row>
        <row r="264">
          <cell r="B264" t="str">
            <v>Lukas Kübler</v>
          </cell>
          <cell r="C264" t="str">
            <v>SC Freiburg</v>
          </cell>
          <cell r="D264">
            <v>0.4</v>
          </cell>
          <cell r="E264">
            <v>12.5</v>
          </cell>
        </row>
        <row r="265">
          <cell r="B265" t="str">
            <v>Robin Knoche</v>
          </cell>
          <cell r="C265" t="str">
            <v>1. FC Union Berlin</v>
          </cell>
          <cell r="D265">
            <v>0.4</v>
          </cell>
          <cell r="E265">
            <v>12.5</v>
          </cell>
        </row>
        <row r="266">
          <cell r="B266" t="str">
            <v>Joseph Scally</v>
          </cell>
          <cell r="C266" t="str">
            <v>Borussia Mönchengladbach</v>
          </cell>
          <cell r="D266">
            <v>0.4</v>
          </cell>
          <cell r="E266">
            <v>9.1</v>
          </cell>
        </row>
        <row r="267">
          <cell r="B267" t="str">
            <v>Diogo Leite</v>
          </cell>
          <cell r="C267" t="str">
            <v>1. FC Union Berlin</v>
          </cell>
          <cell r="D267">
            <v>0.4</v>
          </cell>
          <cell r="E267">
            <v>0</v>
          </cell>
        </row>
        <row r="268">
          <cell r="B268" t="str">
            <v>Jonas Föhrenbach</v>
          </cell>
          <cell r="C268" t="str">
            <v>1. FC Heidenheim 1846</v>
          </cell>
          <cell r="D268">
            <v>0.4</v>
          </cell>
          <cell r="E268">
            <v>0</v>
          </cell>
        </row>
        <row r="269">
          <cell r="B269" t="str">
            <v>Moritz Jenz</v>
          </cell>
          <cell r="C269" t="str">
            <v>VfL Wolfsburg</v>
          </cell>
          <cell r="D269">
            <v>0.4</v>
          </cell>
          <cell r="E269">
            <v>0</v>
          </cell>
        </row>
        <row r="270">
          <cell r="B270" t="str">
            <v>Omar Traoré</v>
          </cell>
          <cell r="C270" t="str">
            <v>1. FC Heidenheim 1846</v>
          </cell>
          <cell r="D270">
            <v>0.4</v>
          </cell>
          <cell r="E270">
            <v>0</v>
          </cell>
        </row>
        <row r="271">
          <cell r="B271" t="str">
            <v>Salih Ã–zcan</v>
          </cell>
          <cell r="C271" t="str">
            <v>Borussia Dortmund</v>
          </cell>
          <cell r="D271">
            <v>0.4</v>
          </cell>
          <cell r="E271">
            <v>0</v>
          </cell>
        </row>
        <row r="272">
          <cell r="B272" t="str">
            <v>Willi Orban</v>
          </cell>
          <cell r="C272" t="str">
            <v>RB Leipzig</v>
          </cell>
          <cell r="D272">
            <v>0.4</v>
          </cell>
          <cell r="E272">
            <v>0</v>
          </cell>
        </row>
        <row r="273">
          <cell r="B273" t="str">
            <v>Niklas Stark</v>
          </cell>
          <cell r="C273" t="str">
            <v>SV Werder Bremen</v>
          </cell>
          <cell r="D273">
            <v>0.3</v>
          </cell>
          <cell r="E273">
            <v>50</v>
          </cell>
        </row>
        <row r="274">
          <cell r="B274" t="str">
            <v>Milos Veljkovic</v>
          </cell>
          <cell r="C274" t="str">
            <v>SV Werder Bremen</v>
          </cell>
          <cell r="D274">
            <v>0.3</v>
          </cell>
          <cell r="E274">
            <v>33.299999999999997</v>
          </cell>
        </row>
        <row r="275">
          <cell r="B275" t="str">
            <v>Christoph Klarer</v>
          </cell>
          <cell r="C275" t="str">
            <v>SV Darmstadt</v>
          </cell>
          <cell r="D275">
            <v>0.3</v>
          </cell>
          <cell r="E275">
            <v>22.2</v>
          </cell>
        </row>
        <row r="276">
          <cell r="B276" t="str">
            <v>Castello Lukeba</v>
          </cell>
          <cell r="C276" t="str">
            <v>RB Leipzig</v>
          </cell>
          <cell r="D276">
            <v>0.3</v>
          </cell>
          <cell r="E276">
            <v>14.3</v>
          </cell>
        </row>
        <row r="277">
          <cell r="B277" t="str">
            <v>Marco Friedl</v>
          </cell>
          <cell r="C277" t="str">
            <v>SV Werder Bremen</v>
          </cell>
          <cell r="D277">
            <v>0.3</v>
          </cell>
          <cell r="E277">
            <v>14.3</v>
          </cell>
        </row>
        <row r="278">
          <cell r="B278" t="str">
            <v>Anthony Rouault</v>
          </cell>
          <cell r="C278" t="str">
            <v>VfB Stuttgart</v>
          </cell>
          <cell r="D278">
            <v>0.3</v>
          </cell>
          <cell r="E278">
            <v>0</v>
          </cell>
        </row>
        <row r="279">
          <cell r="B279" t="str">
            <v>Aster Vranckx</v>
          </cell>
          <cell r="C279" t="str">
            <v>VfL Wolfsburg</v>
          </cell>
          <cell r="D279">
            <v>0.3</v>
          </cell>
          <cell r="E279">
            <v>0</v>
          </cell>
        </row>
        <row r="280">
          <cell r="B280" t="str">
            <v>Bartol Franjic</v>
          </cell>
          <cell r="C280" t="str">
            <v>SV Darmstadt</v>
          </cell>
          <cell r="D280">
            <v>0.3</v>
          </cell>
          <cell r="E280">
            <v>0</v>
          </cell>
        </row>
        <row r="281">
          <cell r="B281" t="str">
            <v>Christoph Zimmermann</v>
          </cell>
          <cell r="C281" t="str">
            <v>SV Darmstadt</v>
          </cell>
          <cell r="D281">
            <v>0.3</v>
          </cell>
          <cell r="E281">
            <v>0</v>
          </cell>
        </row>
        <row r="282">
          <cell r="B282" t="str">
            <v>Christopher Trimmel</v>
          </cell>
          <cell r="C282" t="str">
            <v>1. FC Union Berlin</v>
          </cell>
          <cell r="D282">
            <v>0.3</v>
          </cell>
          <cell r="E282">
            <v>0</v>
          </cell>
        </row>
        <row r="283">
          <cell r="B283" t="str">
            <v>Jordy Makengo</v>
          </cell>
          <cell r="C283" t="str">
            <v>SC Freiburg</v>
          </cell>
          <cell r="D283">
            <v>0.3</v>
          </cell>
          <cell r="E283">
            <v>0</v>
          </cell>
        </row>
        <row r="284">
          <cell r="B284" t="str">
            <v>Kilian Sildillia</v>
          </cell>
          <cell r="C284" t="str">
            <v>SC Freiburg</v>
          </cell>
          <cell r="D284">
            <v>0.3</v>
          </cell>
          <cell r="E284">
            <v>0</v>
          </cell>
        </row>
        <row r="285">
          <cell r="B285" t="str">
            <v>Matthias Ginter</v>
          </cell>
          <cell r="C285" t="str">
            <v>SC Freiburg</v>
          </cell>
          <cell r="D285">
            <v>0.3</v>
          </cell>
          <cell r="E285">
            <v>0</v>
          </cell>
        </row>
        <row r="286">
          <cell r="B286" t="str">
            <v>Willian Pacho</v>
          </cell>
          <cell r="C286" t="str">
            <v>Eintracht Frankfurt</v>
          </cell>
          <cell r="D286">
            <v>0.3</v>
          </cell>
          <cell r="E286">
            <v>0</v>
          </cell>
        </row>
        <row r="287">
          <cell r="B287" t="str">
            <v>Anthony Jung</v>
          </cell>
          <cell r="C287" t="str">
            <v>SV Werder Bremen</v>
          </cell>
          <cell r="D287">
            <v>0.2</v>
          </cell>
          <cell r="E287">
            <v>20</v>
          </cell>
        </row>
        <row r="288">
          <cell r="B288" t="str">
            <v>Odilon Kossounou</v>
          </cell>
          <cell r="C288" t="str">
            <v>Bayer 04 Leverkusen</v>
          </cell>
          <cell r="D288">
            <v>0.2</v>
          </cell>
          <cell r="E288">
            <v>20</v>
          </cell>
        </row>
        <row r="289">
          <cell r="B289" t="str">
            <v>Kevin Akpoguma</v>
          </cell>
          <cell r="C289" t="str">
            <v>TSG Hoffenheim</v>
          </cell>
          <cell r="D289">
            <v>0.2</v>
          </cell>
          <cell r="E289">
            <v>0</v>
          </cell>
        </row>
        <row r="290">
          <cell r="B290" t="str">
            <v>Kevin Mbabu</v>
          </cell>
          <cell r="C290" t="str">
            <v>FC Augsburg</v>
          </cell>
          <cell r="D290">
            <v>0.2</v>
          </cell>
          <cell r="E290">
            <v>0</v>
          </cell>
        </row>
        <row r="291">
          <cell r="B291" t="str">
            <v>Rani Khedira</v>
          </cell>
          <cell r="C291" t="str">
            <v>1. FC Union Berlin</v>
          </cell>
          <cell r="D291">
            <v>0.2</v>
          </cell>
          <cell r="E291">
            <v>0</v>
          </cell>
        </row>
        <row r="292">
          <cell r="B292" t="str">
            <v>Frederik RÃ¸nnow</v>
          </cell>
          <cell r="C292" t="str">
            <v>1. FC Union Berlin</v>
          </cell>
          <cell r="D292">
            <v>0.1</v>
          </cell>
          <cell r="E292">
            <v>0</v>
          </cell>
        </row>
        <row r="293">
          <cell r="B293" t="str">
            <v>Kevin Vogt</v>
          </cell>
          <cell r="C293" t="str">
            <v>1. FC Union Berlin</v>
          </cell>
          <cell r="D293">
            <v>0.1</v>
          </cell>
          <cell r="E293">
            <v>0</v>
          </cell>
        </row>
        <row r="294">
          <cell r="B294" t="str">
            <v>Michael Zetterer</v>
          </cell>
          <cell r="C294" t="str">
            <v>SV Werder Bremen</v>
          </cell>
          <cell r="D294">
            <v>0</v>
          </cell>
          <cell r="E294">
            <v>0</v>
          </cell>
        </row>
        <row r="295">
          <cell r="B295" t="str">
            <v>Robin Zentner</v>
          </cell>
          <cell r="C295" t="str">
            <v>1. FSV Mainz 05</v>
          </cell>
          <cell r="D295">
            <v>0</v>
          </cell>
          <cell r="E295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accurate_passes"/>
    </sheetNames>
    <sheetDataSet>
      <sheetData sheetId="0">
        <row r="2">
          <cell r="B2" t="str">
            <v>Granit Xhaka</v>
          </cell>
          <cell r="C2" t="str">
            <v>Bayer 04 Leverkusen</v>
          </cell>
          <cell r="D2">
            <v>95.6</v>
          </cell>
          <cell r="E2">
            <v>92.1</v>
          </cell>
        </row>
        <row r="3">
          <cell r="B3" t="str">
            <v>Min-Jae Kim</v>
          </cell>
          <cell r="C3" t="str">
            <v>Bayern München</v>
          </cell>
          <cell r="D3">
            <v>90.5</v>
          </cell>
          <cell r="E3">
            <v>93</v>
          </cell>
        </row>
        <row r="4">
          <cell r="B4" t="str">
            <v>Exequiel Palacios</v>
          </cell>
          <cell r="C4" t="str">
            <v>Bayer 04 Leverkusen</v>
          </cell>
          <cell r="D4">
            <v>90.2</v>
          </cell>
          <cell r="E4">
            <v>92.1</v>
          </cell>
        </row>
        <row r="5">
          <cell r="B5" t="str">
            <v>Dayot Upamecano</v>
          </cell>
          <cell r="C5" t="str">
            <v>Bayern München</v>
          </cell>
          <cell r="D5">
            <v>85</v>
          </cell>
          <cell r="E5">
            <v>92.7</v>
          </cell>
        </row>
        <row r="6">
          <cell r="B6" t="str">
            <v>Niklas Süle</v>
          </cell>
          <cell r="C6" t="str">
            <v>Borussia Dortmund</v>
          </cell>
          <cell r="D6">
            <v>82.8</v>
          </cell>
          <cell r="E6">
            <v>93.2</v>
          </cell>
        </row>
        <row r="7">
          <cell r="B7" t="str">
            <v>Piero Hincapié</v>
          </cell>
          <cell r="C7" t="str">
            <v>Bayer 04 Leverkusen</v>
          </cell>
          <cell r="D7">
            <v>77.599999999999994</v>
          </cell>
          <cell r="E7">
            <v>91.8</v>
          </cell>
        </row>
        <row r="8">
          <cell r="B8" t="str">
            <v>Edmond Tapsoba</v>
          </cell>
          <cell r="C8" t="str">
            <v>Bayer 04 Leverkusen</v>
          </cell>
          <cell r="D8">
            <v>77.099999999999994</v>
          </cell>
          <cell r="E8">
            <v>91.4</v>
          </cell>
        </row>
        <row r="9">
          <cell r="B9" t="str">
            <v>Angelo Stiller</v>
          </cell>
          <cell r="C9" t="str">
            <v>VfB Stuttgart</v>
          </cell>
          <cell r="D9">
            <v>76.099999999999994</v>
          </cell>
          <cell r="E9">
            <v>90.9</v>
          </cell>
        </row>
        <row r="10">
          <cell r="B10" t="str">
            <v>Joshua Kimmich</v>
          </cell>
          <cell r="C10" t="str">
            <v>Bayern München</v>
          </cell>
          <cell r="D10">
            <v>74.599999999999994</v>
          </cell>
          <cell r="E10">
            <v>91.3</v>
          </cell>
        </row>
        <row r="11">
          <cell r="B11" t="str">
            <v>Nico Schlotterbeck</v>
          </cell>
          <cell r="C11" t="str">
            <v>Borussia Dortmund</v>
          </cell>
          <cell r="D11">
            <v>74.599999999999994</v>
          </cell>
          <cell r="E11">
            <v>89.2</v>
          </cell>
        </row>
        <row r="12">
          <cell r="B12" t="str">
            <v>Dan-Axel Zagadou</v>
          </cell>
          <cell r="C12" t="str">
            <v>VfB Stuttgart</v>
          </cell>
          <cell r="D12">
            <v>72.900000000000006</v>
          </cell>
          <cell r="E12">
            <v>86.7</v>
          </cell>
        </row>
        <row r="13">
          <cell r="B13" t="str">
            <v>Matthijs de Ligt</v>
          </cell>
          <cell r="C13" t="str">
            <v>Bayern München</v>
          </cell>
          <cell r="D13">
            <v>72.400000000000006</v>
          </cell>
          <cell r="E13">
            <v>94</v>
          </cell>
        </row>
        <row r="14">
          <cell r="B14" t="str">
            <v>Robert Andrich</v>
          </cell>
          <cell r="C14" t="str">
            <v>Bayer 04 Leverkusen</v>
          </cell>
          <cell r="D14">
            <v>71.7</v>
          </cell>
          <cell r="E14">
            <v>90.8</v>
          </cell>
        </row>
        <row r="15">
          <cell r="B15" t="str">
            <v>Mats Hummels</v>
          </cell>
          <cell r="C15" t="str">
            <v>Borussia Dortmund</v>
          </cell>
          <cell r="D15">
            <v>71.7</v>
          </cell>
          <cell r="E15">
            <v>89.3</v>
          </cell>
        </row>
        <row r="16">
          <cell r="B16" t="str">
            <v>Waldemar Anton</v>
          </cell>
          <cell r="C16" t="str">
            <v>VfB Stuttgart</v>
          </cell>
          <cell r="D16">
            <v>71.7</v>
          </cell>
          <cell r="E16">
            <v>89.3</v>
          </cell>
        </row>
        <row r="17">
          <cell r="B17" t="str">
            <v>Anthony Rouault</v>
          </cell>
          <cell r="C17" t="str">
            <v>VfB Stuttgart</v>
          </cell>
          <cell r="D17">
            <v>71.3</v>
          </cell>
          <cell r="E17">
            <v>88.9</v>
          </cell>
        </row>
        <row r="18">
          <cell r="B18" t="str">
            <v>Hiroki Ito</v>
          </cell>
          <cell r="C18" t="str">
            <v>VfB Stuttgart</v>
          </cell>
          <cell r="D18">
            <v>71</v>
          </cell>
          <cell r="E18">
            <v>89.4</v>
          </cell>
        </row>
        <row r="19">
          <cell r="B19" t="str">
            <v>Willi Orban</v>
          </cell>
          <cell r="C19" t="str">
            <v>RB Leipzig</v>
          </cell>
          <cell r="D19">
            <v>70.900000000000006</v>
          </cell>
          <cell r="E19">
            <v>89.7</v>
          </cell>
        </row>
        <row r="20">
          <cell r="B20" t="str">
            <v>Castello Lukeba</v>
          </cell>
          <cell r="C20" t="str">
            <v>RB Leipzig</v>
          </cell>
          <cell r="D20">
            <v>70.8</v>
          </cell>
          <cell r="E20">
            <v>91.7</v>
          </cell>
        </row>
        <row r="21">
          <cell r="B21" t="str">
            <v>Jonathan Tah</v>
          </cell>
          <cell r="C21" t="str">
            <v>Bayer 04 Leverkusen</v>
          </cell>
          <cell r="D21">
            <v>70.7</v>
          </cell>
          <cell r="E21">
            <v>94.7</v>
          </cell>
        </row>
        <row r="22">
          <cell r="B22" t="str">
            <v>Josip Stanisic</v>
          </cell>
          <cell r="C22" t="str">
            <v>Bayer 04 Leverkusen</v>
          </cell>
          <cell r="D22">
            <v>66.2</v>
          </cell>
          <cell r="E22">
            <v>90.7</v>
          </cell>
        </row>
        <row r="23">
          <cell r="B23" t="str">
            <v>Aleksandar Pavlovic</v>
          </cell>
          <cell r="C23" t="str">
            <v>Bayern München</v>
          </cell>
          <cell r="D23">
            <v>64.900000000000006</v>
          </cell>
          <cell r="E23">
            <v>93.6</v>
          </cell>
        </row>
        <row r="24">
          <cell r="B24" t="str">
            <v>Lukas Klostermann</v>
          </cell>
          <cell r="C24" t="str">
            <v>RB Leipzig</v>
          </cell>
          <cell r="D24">
            <v>64.099999999999994</v>
          </cell>
          <cell r="E24">
            <v>90.1</v>
          </cell>
        </row>
        <row r="25">
          <cell r="B25" t="str">
            <v>Robin Koch</v>
          </cell>
          <cell r="C25" t="str">
            <v>Eintracht Frankfurt</v>
          </cell>
          <cell r="D25">
            <v>62.4</v>
          </cell>
          <cell r="E25">
            <v>88.2</v>
          </cell>
        </row>
        <row r="26">
          <cell r="B26" t="str">
            <v>Leon Goretzka</v>
          </cell>
          <cell r="C26" t="str">
            <v>Bayern München</v>
          </cell>
          <cell r="D26">
            <v>62.1</v>
          </cell>
          <cell r="E26">
            <v>89.4</v>
          </cell>
        </row>
        <row r="27">
          <cell r="B27" t="str">
            <v>Raphaël Guerreiro</v>
          </cell>
          <cell r="C27" t="str">
            <v>Bayern München</v>
          </cell>
          <cell r="D27">
            <v>61.6</v>
          </cell>
          <cell r="E27">
            <v>88.6</v>
          </cell>
        </row>
        <row r="28">
          <cell r="B28" t="str">
            <v>Konrad Laimer</v>
          </cell>
          <cell r="C28" t="str">
            <v>Bayern München</v>
          </cell>
          <cell r="D28">
            <v>61.4</v>
          </cell>
          <cell r="E28">
            <v>90.2</v>
          </cell>
        </row>
        <row r="29">
          <cell r="B29" t="str">
            <v>Kevin Kampl</v>
          </cell>
          <cell r="C29" t="str">
            <v>RB Leipzig</v>
          </cell>
          <cell r="D29">
            <v>60.9</v>
          </cell>
          <cell r="E29">
            <v>92</v>
          </cell>
        </row>
        <row r="30">
          <cell r="B30" t="str">
            <v>Odilon Kossounou</v>
          </cell>
          <cell r="C30" t="str">
            <v>Bayer 04 Leverkusen</v>
          </cell>
          <cell r="D30">
            <v>60.5</v>
          </cell>
          <cell r="E30">
            <v>89.1</v>
          </cell>
        </row>
        <row r="31">
          <cell r="B31" t="str">
            <v>Emre Can</v>
          </cell>
          <cell r="C31" t="str">
            <v>Borussia Dortmund</v>
          </cell>
          <cell r="D31">
            <v>58.9</v>
          </cell>
          <cell r="E31">
            <v>87.6</v>
          </cell>
        </row>
        <row r="32">
          <cell r="B32" t="str">
            <v>Florian Grillitsch</v>
          </cell>
          <cell r="C32" t="str">
            <v>TSG Hoffenheim</v>
          </cell>
          <cell r="D32">
            <v>58.2</v>
          </cell>
          <cell r="E32">
            <v>86</v>
          </cell>
        </row>
        <row r="33">
          <cell r="B33" t="str">
            <v>Noussair Mazraoui</v>
          </cell>
          <cell r="C33" t="str">
            <v>Bayern München</v>
          </cell>
          <cell r="D33">
            <v>58.1</v>
          </cell>
          <cell r="E33">
            <v>89.9</v>
          </cell>
        </row>
        <row r="34">
          <cell r="B34" t="str">
            <v>Willian Pacho</v>
          </cell>
          <cell r="C34" t="str">
            <v>Eintracht Frankfurt</v>
          </cell>
          <cell r="D34">
            <v>58.1</v>
          </cell>
          <cell r="E34">
            <v>84.9</v>
          </cell>
        </row>
        <row r="35">
          <cell r="B35" t="str">
            <v>Atakan Karazor</v>
          </cell>
          <cell r="C35" t="str">
            <v>VfB Stuttgart</v>
          </cell>
          <cell r="D35">
            <v>58</v>
          </cell>
          <cell r="E35">
            <v>89.7</v>
          </cell>
        </row>
        <row r="36">
          <cell r="B36" t="str">
            <v>Xaver Schlager</v>
          </cell>
          <cell r="C36" t="str">
            <v>RB Leipzig</v>
          </cell>
          <cell r="D36">
            <v>57</v>
          </cell>
          <cell r="E36">
            <v>88.9</v>
          </cell>
        </row>
        <row r="37">
          <cell r="B37" t="str">
            <v>Florian Wirtz</v>
          </cell>
          <cell r="C37" t="str">
            <v>Bayer 04 Leverkusen</v>
          </cell>
          <cell r="D37">
            <v>56.7</v>
          </cell>
          <cell r="E37">
            <v>84.6</v>
          </cell>
        </row>
        <row r="38">
          <cell r="B38" t="str">
            <v>Alphonso Davies</v>
          </cell>
          <cell r="C38" t="str">
            <v>Bayern München</v>
          </cell>
          <cell r="D38">
            <v>56.2</v>
          </cell>
          <cell r="E38">
            <v>88.9</v>
          </cell>
        </row>
        <row r="39">
          <cell r="B39" t="str">
            <v>Maximilian Mittelstaedt</v>
          </cell>
          <cell r="C39" t="str">
            <v>VfB Stuttgart</v>
          </cell>
          <cell r="D39">
            <v>54.2</v>
          </cell>
          <cell r="E39">
            <v>87.7</v>
          </cell>
        </row>
        <row r="40">
          <cell r="B40" t="str">
            <v>Ramy Bensebaini</v>
          </cell>
          <cell r="C40" t="str">
            <v>Borussia Dortmund</v>
          </cell>
          <cell r="D40">
            <v>54.2</v>
          </cell>
          <cell r="E40">
            <v>83</v>
          </cell>
        </row>
        <row r="41">
          <cell r="B41" t="str">
            <v>Mohamed Simakan</v>
          </cell>
          <cell r="C41" t="str">
            <v>RB Leipzig</v>
          </cell>
          <cell r="D41">
            <v>54.1</v>
          </cell>
          <cell r="E41">
            <v>86.3</v>
          </cell>
        </row>
        <row r="42">
          <cell r="B42" t="str">
            <v>Tuta</v>
          </cell>
          <cell r="C42" t="str">
            <v>Eintracht Frankfurt</v>
          </cell>
          <cell r="D42">
            <v>53.9</v>
          </cell>
          <cell r="E42">
            <v>85.1</v>
          </cell>
        </row>
        <row r="43">
          <cell r="B43" t="str">
            <v>Nico Elvedi</v>
          </cell>
          <cell r="C43" t="str">
            <v>Borussia Mönchengladbach</v>
          </cell>
          <cell r="D43">
            <v>53.3</v>
          </cell>
          <cell r="E43">
            <v>88.8</v>
          </cell>
        </row>
        <row r="44">
          <cell r="B44" t="str">
            <v>Anthony Jung</v>
          </cell>
          <cell r="C44" t="str">
            <v>SV Werder Bremen</v>
          </cell>
          <cell r="D44">
            <v>53.1</v>
          </cell>
          <cell r="E44">
            <v>87.8</v>
          </cell>
        </row>
        <row r="45">
          <cell r="B45" t="str">
            <v>Pascal Stenzel</v>
          </cell>
          <cell r="C45" t="str">
            <v>VfB Stuttgart</v>
          </cell>
          <cell r="D45">
            <v>51.5</v>
          </cell>
          <cell r="E45">
            <v>88.2</v>
          </cell>
        </row>
        <row r="46">
          <cell r="B46" t="str">
            <v>Salih Ã–zcan</v>
          </cell>
          <cell r="C46" t="str">
            <v>Borussia Dortmund</v>
          </cell>
          <cell r="D46">
            <v>51.5</v>
          </cell>
          <cell r="E46">
            <v>85.9</v>
          </cell>
        </row>
        <row r="47">
          <cell r="B47" t="str">
            <v>Maximilian Wöber</v>
          </cell>
          <cell r="C47" t="str">
            <v>Borussia Mönchengladbach</v>
          </cell>
          <cell r="D47">
            <v>51</v>
          </cell>
          <cell r="E47">
            <v>83.8</v>
          </cell>
        </row>
        <row r="48">
          <cell r="B48" t="str">
            <v>Cedric Zesiger</v>
          </cell>
          <cell r="C48" t="str">
            <v>VfL Wolfsburg</v>
          </cell>
          <cell r="D48">
            <v>50.5</v>
          </cell>
          <cell r="E48">
            <v>84.6</v>
          </cell>
        </row>
        <row r="49">
          <cell r="B49" t="str">
            <v>Kevin Vogt</v>
          </cell>
          <cell r="C49" t="str">
            <v>1. FC Union Berlin</v>
          </cell>
          <cell r="D49">
            <v>49.5</v>
          </cell>
          <cell r="E49">
            <v>87.8</v>
          </cell>
        </row>
        <row r="50">
          <cell r="B50" t="str">
            <v>Milos Veljkovic</v>
          </cell>
          <cell r="C50" t="str">
            <v>SV Werder Bremen</v>
          </cell>
          <cell r="D50">
            <v>49.5</v>
          </cell>
          <cell r="E50">
            <v>83.6</v>
          </cell>
        </row>
        <row r="51">
          <cell r="B51" t="str">
            <v>Kevin Akpoguma</v>
          </cell>
          <cell r="C51" t="str">
            <v>TSG Hoffenheim</v>
          </cell>
          <cell r="D51">
            <v>49.3</v>
          </cell>
          <cell r="E51">
            <v>86.6</v>
          </cell>
        </row>
        <row r="52">
          <cell r="B52" t="str">
            <v>Alejandro Grimaldo</v>
          </cell>
          <cell r="C52" t="str">
            <v>Bayer 04 Leverkusen</v>
          </cell>
          <cell r="D52">
            <v>49.2</v>
          </cell>
          <cell r="E52">
            <v>87.2</v>
          </cell>
        </row>
        <row r="53">
          <cell r="B53" t="str">
            <v>Enzo Millot</v>
          </cell>
          <cell r="C53" t="str">
            <v>VfB Stuttgart</v>
          </cell>
          <cell r="D53">
            <v>48.8</v>
          </cell>
          <cell r="E53">
            <v>86.7</v>
          </cell>
        </row>
        <row r="54">
          <cell r="B54" t="str">
            <v>Moritz Jenz</v>
          </cell>
          <cell r="C54" t="str">
            <v>VfL Wolfsburg</v>
          </cell>
          <cell r="D54">
            <v>48.4</v>
          </cell>
          <cell r="E54">
            <v>88.3</v>
          </cell>
        </row>
        <row r="55">
          <cell r="B55" t="str">
            <v>Christian Gross</v>
          </cell>
          <cell r="C55" t="str">
            <v>SV Werder Bremen</v>
          </cell>
          <cell r="D55">
            <v>48.3</v>
          </cell>
          <cell r="E55">
            <v>87.1</v>
          </cell>
        </row>
        <row r="56">
          <cell r="B56" t="str">
            <v>Matthias Ginter</v>
          </cell>
          <cell r="C56" t="str">
            <v>SC Freiburg</v>
          </cell>
          <cell r="D56">
            <v>47.6</v>
          </cell>
          <cell r="E56">
            <v>84.4</v>
          </cell>
        </row>
        <row r="57">
          <cell r="B57" t="str">
            <v>Timo Hübers</v>
          </cell>
          <cell r="C57" t="str">
            <v>FC Köln</v>
          </cell>
          <cell r="D57">
            <v>47.4</v>
          </cell>
          <cell r="E57">
            <v>84.8</v>
          </cell>
        </row>
        <row r="58">
          <cell r="B58" t="str">
            <v>Jonas Hofmann</v>
          </cell>
          <cell r="C58" t="str">
            <v>Bayer 04 Leverkusen</v>
          </cell>
          <cell r="D58">
            <v>46.9</v>
          </cell>
          <cell r="E58">
            <v>84.5</v>
          </cell>
        </row>
        <row r="59">
          <cell r="B59" t="str">
            <v>Maxence Lacroix</v>
          </cell>
          <cell r="C59" t="str">
            <v>VfL Wolfsburg</v>
          </cell>
          <cell r="D59">
            <v>46.6</v>
          </cell>
          <cell r="E59">
            <v>85.2</v>
          </cell>
        </row>
        <row r="60">
          <cell r="B60" t="str">
            <v>Sebastiaan Bornauw</v>
          </cell>
          <cell r="C60" t="str">
            <v>VfL Wolfsburg</v>
          </cell>
          <cell r="D60">
            <v>46.4</v>
          </cell>
          <cell r="E60">
            <v>87.6</v>
          </cell>
        </row>
        <row r="61">
          <cell r="B61" t="str">
            <v>Ozan Kabak</v>
          </cell>
          <cell r="C61" t="str">
            <v>TSG Hoffenheim</v>
          </cell>
          <cell r="D61">
            <v>45.5</v>
          </cell>
          <cell r="E61">
            <v>85.5</v>
          </cell>
        </row>
        <row r="62">
          <cell r="B62" t="str">
            <v>Julian Chabot</v>
          </cell>
          <cell r="C62" t="str">
            <v>FC Köln</v>
          </cell>
          <cell r="D62">
            <v>45.1</v>
          </cell>
          <cell r="E62">
            <v>84.5</v>
          </cell>
        </row>
        <row r="63">
          <cell r="B63" t="str">
            <v>Maximilian Arnold</v>
          </cell>
          <cell r="C63" t="str">
            <v>VfL Wolfsburg</v>
          </cell>
          <cell r="D63">
            <v>45</v>
          </cell>
          <cell r="E63">
            <v>85.5</v>
          </cell>
        </row>
        <row r="64">
          <cell r="B64" t="str">
            <v>Ko Itakura</v>
          </cell>
          <cell r="C64" t="str">
            <v>Borussia Mönchengladbach</v>
          </cell>
          <cell r="D64">
            <v>44.9</v>
          </cell>
          <cell r="E64">
            <v>88.1</v>
          </cell>
        </row>
        <row r="65">
          <cell r="B65" t="str">
            <v>Ellyes Skhiri</v>
          </cell>
          <cell r="C65" t="str">
            <v>Eintracht Frankfurt</v>
          </cell>
          <cell r="D65">
            <v>44.7</v>
          </cell>
          <cell r="E65">
            <v>84.4</v>
          </cell>
        </row>
        <row r="66">
          <cell r="B66" t="str">
            <v>Mario Götze</v>
          </cell>
          <cell r="C66" t="str">
            <v>Eintracht Frankfurt</v>
          </cell>
          <cell r="D66">
            <v>44.5</v>
          </cell>
          <cell r="E66">
            <v>81.7</v>
          </cell>
        </row>
        <row r="67">
          <cell r="B67" t="str">
            <v>Marius Wolf</v>
          </cell>
          <cell r="C67" t="str">
            <v>Borussia Dortmund</v>
          </cell>
          <cell r="D67">
            <v>43.9</v>
          </cell>
          <cell r="E67">
            <v>78</v>
          </cell>
        </row>
        <row r="68">
          <cell r="B68" t="str">
            <v>Julian Ryerson</v>
          </cell>
          <cell r="C68" t="str">
            <v>Borussia Dortmund</v>
          </cell>
          <cell r="D68">
            <v>43.4</v>
          </cell>
          <cell r="E68">
            <v>88.4</v>
          </cell>
        </row>
        <row r="69">
          <cell r="B69" t="str">
            <v>Robin Knoche</v>
          </cell>
          <cell r="C69" t="str">
            <v>1. FC Union Berlin</v>
          </cell>
          <cell r="D69">
            <v>43.4</v>
          </cell>
          <cell r="E69">
            <v>81.099999999999994</v>
          </cell>
        </row>
        <row r="70">
          <cell r="B70" t="str">
            <v>John Anthony Brooks</v>
          </cell>
          <cell r="C70" t="str">
            <v>TSG Hoffenheim</v>
          </cell>
          <cell r="D70">
            <v>43.1</v>
          </cell>
          <cell r="E70">
            <v>83</v>
          </cell>
        </row>
        <row r="71">
          <cell r="B71" t="str">
            <v>Julian Weigl</v>
          </cell>
          <cell r="C71" t="str">
            <v>Borussia Mönchengladbach</v>
          </cell>
          <cell r="D71">
            <v>42.5</v>
          </cell>
          <cell r="E71">
            <v>89.3</v>
          </cell>
        </row>
        <row r="72">
          <cell r="B72" t="str">
            <v>Marvin Friedrich</v>
          </cell>
          <cell r="C72" t="str">
            <v>Borussia Mönchengladbach</v>
          </cell>
          <cell r="D72">
            <v>42.5</v>
          </cell>
          <cell r="E72">
            <v>83.9</v>
          </cell>
        </row>
        <row r="73">
          <cell r="B73" t="str">
            <v>Diogo Leite</v>
          </cell>
          <cell r="C73" t="str">
            <v>1. FC Union Berlin</v>
          </cell>
          <cell r="D73">
            <v>41.5</v>
          </cell>
          <cell r="E73">
            <v>80.5</v>
          </cell>
        </row>
        <row r="74">
          <cell r="B74" t="str">
            <v>Felix Uduokhai</v>
          </cell>
          <cell r="C74" t="str">
            <v>FC Augsburg</v>
          </cell>
          <cell r="D74">
            <v>41.4</v>
          </cell>
          <cell r="E74">
            <v>81.7</v>
          </cell>
        </row>
        <row r="75">
          <cell r="B75" t="str">
            <v>David Raum</v>
          </cell>
          <cell r="C75" t="str">
            <v>RB Leipzig</v>
          </cell>
          <cell r="D75">
            <v>41.3</v>
          </cell>
          <cell r="E75">
            <v>80.599999999999994</v>
          </cell>
        </row>
        <row r="76">
          <cell r="B76" t="str">
            <v>Kevin Stöger</v>
          </cell>
          <cell r="C76" t="str">
            <v>VfL Bochum</v>
          </cell>
          <cell r="D76">
            <v>41.3</v>
          </cell>
          <cell r="E76">
            <v>71.8</v>
          </cell>
        </row>
        <row r="77">
          <cell r="B77" t="str">
            <v>Manuel Gulde</v>
          </cell>
          <cell r="C77" t="str">
            <v>SC Freiburg</v>
          </cell>
          <cell r="D77">
            <v>41.2</v>
          </cell>
          <cell r="E77">
            <v>86.3</v>
          </cell>
        </row>
        <row r="78">
          <cell r="B78" t="str">
            <v>Edimilson Fernandes</v>
          </cell>
          <cell r="C78" t="str">
            <v>1. FSV Mainz 05</v>
          </cell>
          <cell r="D78">
            <v>41.1</v>
          </cell>
          <cell r="E78">
            <v>80.900000000000006</v>
          </cell>
        </row>
        <row r="79">
          <cell r="B79" t="str">
            <v>Kingsley Coman</v>
          </cell>
          <cell r="C79" t="str">
            <v>Bayern München</v>
          </cell>
          <cell r="D79">
            <v>40.6</v>
          </cell>
          <cell r="E79">
            <v>87.9</v>
          </cell>
        </row>
        <row r="80">
          <cell r="B80" t="str">
            <v>Nicolas Seiwald</v>
          </cell>
          <cell r="C80" t="str">
            <v>RB Leipzig</v>
          </cell>
          <cell r="D80">
            <v>40.6</v>
          </cell>
          <cell r="E80">
            <v>83.3</v>
          </cell>
        </row>
        <row r="81">
          <cell r="B81" t="str">
            <v>Amadou Haidara</v>
          </cell>
          <cell r="C81" t="str">
            <v>RB Leipzig</v>
          </cell>
          <cell r="D81">
            <v>40.5</v>
          </cell>
          <cell r="E81">
            <v>84.5</v>
          </cell>
        </row>
        <row r="82">
          <cell r="B82" t="str">
            <v>Klaus Gjasula</v>
          </cell>
          <cell r="C82" t="str">
            <v>SV Darmstadt</v>
          </cell>
          <cell r="D82">
            <v>40.299999999999997</v>
          </cell>
          <cell r="E82">
            <v>83.2</v>
          </cell>
        </row>
        <row r="83">
          <cell r="B83" t="str">
            <v>Emir Karic</v>
          </cell>
          <cell r="C83" t="str">
            <v>SV Darmstadt</v>
          </cell>
          <cell r="D83">
            <v>40.200000000000003</v>
          </cell>
          <cell r="E83">
            <v>80.400000000000006</v>
          </cell>
        </row>
        <row r="84">
          <cell r="B84" t="str">
            <v>Julian Brandt</v>
          </cell>
          <cell r="C84" t="str">
            <v>Borussia Dortmund</v>
          </cell>
          <cell r="D84">
            <v>40</v>
          </cell>
          <cell r="E84">
            <v>87.2</v>
          </cell>
        </row>
        <row r="85">
          <cell r="B85" t="str">
            <v>Matej Maglica</v>
          </cell>
          <cell r="C85" t="str">
            <v>SV Darmstadt</v>
          </cell>
          <cell r="D85">
            <v>40</v>
          </cell>
          <cell r="E85">
            <v>76.8</v>
          </cell>
        </row>
        <row r="86">
          <cell r="B86" t="str">
            <v>Philipp Max</v>
          </cell>
          <cell r="C86" t="str">
            <v>Eintracht Frankfurt</v>
          </cell>
          <cell r="D86">
            <v>39.700000000000003</v>
          </cell>
          <cell r="E86">
            <v>84.7</v>
          </cell>
        </row>
        <row r="87">
          <cell r="B87" t="str">
            <v>Christoph Klarer</v>
          </cell>
          <cell r="C87" t="str">
            <v>SV Darmstadt</v>
          </cell>
          <cell r="D87">
            <v>39.6</v>
          </cell>
          <cell r="E87">
            <v>87.7</v>
          </cell>
        </row>
        <row r="88">
          <cell r="B88" t="str">
            <v>Jeffrey Gouweleeuw</v>
          </cell>
          <cell r="C88" t="str">
            <v>FC Augsburg</v>
          </cell>
          <cell r="D88">
            <v>39.6</v>
          </cell>
          <cell r="E88">
            <v>78.3</v>
          </cell>
        </row>
        <row r="89">
          <cell r="B89" t="str">
            <v>Hugo Larsson</v>
          </cell>
          <cell r="C89" t="str">
            <v>Eintracht Frankfurt</v>
          </cell>
          <cell r="D89">
            <v>39.5</v>
          </cell>
          <cell r="E89">
            <v>87.1</v>
          </cell>
        </row>
        <row r="90">
          <cell r="B90" t="str">
            <v>Woo-Yeong Jeong</v>
          </cell>
          <cell r="C90" t="str">
            <v>VfB Stuttgart</v>
          </cell>
          <cell r="D90">
            <v>39.299999999999997</v>
          </cell>
          <cell r="E90">
            <v>85.4</v>
          </cell>
        </row>
        <row r="91">
          <cell r="B91" t="str">
            <v>Niklas Stark</v>
          </cell>
          <cell r="C91" t="str">
            <v>SV Werder Bremen</v>
          </cell>
          <cell r="D91">
            <v>39.200000000000003</v>
          </cell>
          <cell r="E91">
            <v>79.900000000000006</v>
          </cell>
        </row>
        <row r="92">
          <cell r="B92" t="str">
            <v>Aster Vranckx</v>
          </cell>
          <cell r="C92" t="str">
            <v>VfL Wolfsburg</v>
          </cell>
          <cell r="D92">
            <v>39.1</v>
          </cell>
          <cell r="E92">
            <v>86.4</v>
          </cell>
        </row>
        <row r="93">
          <cell r="B93" t="str">
            <v>Nadiem Amiri</v>
          </cell>
          <cell r="C93" t="str">
            <v>1. FSV Mainz 05</v>
          </cell>
          <cell r="D93">
            <v>39.1</v>
          </cell>
          <cell r="E93">
            <v>80.3</v>
          </cell>
        </row>
        <row r="94">
          <cell r="B94" t="str">
            <v>Marcel Sabitzer</v>
          </cell>
          <cell r="C94" t="str">
            <v>Borussia Dortmund</v>
          </cell>
          <cell r="D94">
            <v>38.799999999999997</v>
          </cell>
          <cell r="E94">
            <v>83</v>
          </cell>
        </row>
        <row r="95">
          <cell r="B95" t="str">
            <v>Benjamin Henrichs</v>
          </cell>
          <cell r="C95" t="str">
            <v>RB Leipzig</v>
          </cell>
          <cell r="D95">
            <v>38.700000000000003</v>
          </cell>
          <cell r="E95">
            <v>79.5</v>
          </cell>
        </row>
        <row r="96">
          <cell r="B96" t="str">
            <v>Anton Stach</v>
          </cell>
          <cell r="C96" t="str">
            <v>TSG Hoffenheim</v>
          </cell>
          <cell r="D96">
            <v>38.299999999999997</v>
          </cell>
          <cell r="E96">
            <v>80.599999999999994</v>
          </cell>
        </row>
        <row r="97">
          <cell r="B97" t="str">
            <v>Marco Friedl</v>
          </cell>
          <cell r="C97" t="str">
            <v>SV Werder Bremen</v>
          </cell>
          <cell r="D97">
            <v>37.9</v>
          </cell>
          <cell r="E97">
            <v>86.8</v>
          </cell>
        </row>
        <row r="98">
          <cell r="B98" t="str">
            <v>Nicolas Höfler</v>
          </cell>
          <cell r="C98" t="str">
            <v>SC Freiburg</v>
          </cell>
          <cell r="D98">
            <v>37.9</v>
          </cell>
          <cell r="E98">
            <v>85.7</v>
          </cell>
        </row>
        <row r="99">
          <cell r="B99" t="str">
            <v>Patrick Mainka</v>
          </cell>
          <cell r="C99" t="str">
            <v>1. FC Heidenheim 1846</v>
          </cell>
          <cell r="D99">
            <v>37.799999999999997</v>
          </cell>
          <cell r="E99">
            <v>83</v>
          </cell>
        </row>
        <row r="100">
          <cell r="B100" t="str">
            <v>Sepp van den Berg</v>
          </cell>
          <cell r="C100" t="str">
            <v>1. FSV Mainz 05</v>
          </cell>
          <cell r="D100">
            <v>37.700000000000003</v>
          </cell>
          <cell r="E100">
            <v>81.3</v>
          </cell>
        </row>
        <row r="101">
          <cell r="B101" t="str">
            <v>Arne Maier</v>
          </cell>
          <cell r="C101" t="str">
            <v>FC Augsburg</v>
          </cell>
          <cell r="D101">
            <v>37.4</v>
          </cell>
          <cell r="E101">
            <v>83.5</v>
          </cell>
        </row>
        <row r="102">
          <cell r="B102" t="str">
            <v>Senne Lynen</v>
          </cell>
          <cell r="C102" t="str">
            <v>SV Werder Bremen</v>
          </cell>
          <cell r="D102">
            <v>37.4</v>
          </cell>
          <cell r="E102">
            <v>82.9</v>
          </cell>
        </row>
        <row r="103">
          <cell r="B103" t="str">
            <v>Joakim Mæhle</v>
          </cell>
          <cell r="C103" t="str">
            <v>VfL Wolfsburg</v>
          </cell>
          <cell r="D103">
            <v>37.299999999999997</v>
          </cell>
          <cell r="E103">
            <v>82.4</v>
          </cell>
        </row>
        <row r="104">
          <cell r="B104" t="str">
            <v>Aurelio Buta</v>
          </cell>
          <cell r="C104" t="str">
            <v>Eintracht Frankfurt</v>
          </cell>
          <cell r="D104">
            <v>37.299999999999997</v>
          </cell>
          <cell r="E104">
            <v>80.8</v>
          </cell>
        </row>
        <row r="105">
          <cell r="B105" t="str">
            <v>Denis Huseinbasic</v>
          </cell>
          <cell r="C105" t="str">
            <v>FC Köln</v>
          </cell>
          <cell r="D105">
            <v>36.9</v>
          </cell>
          <cell r="E105">
            <v>86.7</v>
          </cell>
        </row>
        <row r="106">
          <cell r="B106" t="str">
            <v>Xavi Simons</v>
          </cell>
          <cell r="C106" t="str">
            <v>RB Leipzig</v>
          </cell>
          <cell r="D106">
            <v>36.9</v>
          </cell>
          <cell r="E106">
            <v>82</v>
          </cell>
        </row>
        <row r="107">
          <cell r="B107" t="str">
            <v>Leonardo Bittencourt</v>
          </cell>
          <cell r="C107" t="str">
            <v>SV Werder Bremen</v>
          </cell>
          <cell r="D107">
            <v>36.799999999999997</v>
          </cell>
          <cell r="E107">
            <v>83.4</v>
          </cell>
        </row>
        <row r="108">
          <cell r="B108" t="str">
            <v>Kilian Sildillia</v>
          </cell>
          <cell r="C108" t="str">
            <v>SC Freiburg</v>
          </cell>
          <cell r="D108">
            <v>36.6</v>
          </cell>
          <cell r="E108">
            <v>76.5</v>
          </cell>
        </row>
        <row r="109">
          <cell r="B109" t="str">
            <v>Chris Führich</v>
          </cell>
          <cell r="C109" t="str">
            <v>VfB Stuttgart</v>
          </cell>
          <cell r="D109">
            <v>36.5</v>
          </cell>
          <cell r="E109">
            <v>86</v>
          </cell>
        </row>
        <row r="110">
          <cell r="B110" t="str">
            <v>Finn Becker</v>
          </cell>
          <cell r="C110" t="str">
            <v>TSG Hoffenheim</v>
          </cell>
          <cell r="D110">
            <v>36.4</v>
          </cell>
          <cell r="E110">
            <v>79.8</v>
          </cell>
        </row>
        <row r="111">
          <cell r="B111" t="str">
            <v>Amine Adli</v>
          </cell>
          <cell r="C111" t="str">
            <v>Bayer 04 Leverkusen</v>
          </cell>
          <cell r="D111">
            <v>35.9</v>
          </cell>
          <cell r="E111">
            <v>82.9</v>
          </cell>
        </row>
        <row r="112">
          <cell r="B112" t="str">
            <v>Fabian Nürnberg</v>
          </cell>
          <cell r="C112" t="str">
            <v>SV Darmstadt</v>
          </cell>
          <cell r="D112">
            <v>35.799999999999997</v>
          </cell>
          <cell r="E112">
            <v>83.3</v>
          </cell>
        </row>
        <row r="113">
          <cell r="B113" t="str">
            <v>Janis Blaswich</v>
          </cell>
          <cell r="C113" t="str">
            <v>RB Leipzig</v>
          </cell>
          <cell r="D113">
            <v>35.6</v>
          </cell>
          <cell r="E113">
            <v>86.3</v>
          </cell>
        </row>
        <row r="114">
          <cell r="B114" t="str">
            <v>Dominik Kohr</v>
          </cell>
          <cell r="C114" t="str">
            <v>1. FSV Mainz 05</v>
          </cell>
          <cell r="D114">
            <v>35.5</v>
          </cell>
          <cell r="E114">
            <v>76.8</v>
          </cell>
        </row>
        <row r="115">
          <cell r="B115" t="str">
            <v>Anthony Caci</v>
          </cell>
          <cell r="C115" t="str">
            <v>1. FSV Mainz 05</v>
          </cell>
          <cell r="D115">
            <v>35.4</v>
          </cell>
          <cell r="E115">
            <v>77.099999999999994</v>
          </cell>
        </row>
        <row r="116">
          <cell r="B116" t="str">
            <v>Niklas Dorsch</v>
          </cell>
          <cell r="C116" t="str">
            <v>FC Augsburg</v>
          </cell>
          <cell r="D116">
            <v>35.299999999999997</v>
          </cell>
          <cell r="E116">
            <v>87.5</v>
          </cell>
        </row>
        <row r="117">
          <cell r="B117" t="str">
            <v>Leroy Sané</v>
          </cell>
          <cell r="C117" t="str">
            <v>Bayern München</v>
          </cell>
          <cell r="D117">
            <v>35.299999999999997</v>
          </cell>
          <cell r="E117">
            <v>84.4</v>
          </cell>
        </row>
        <row r="118">
          <cell r="B118" t="str">
            <v>Vincenzo Grifo</v>
          </cell>
          <cell r="C118" t="str">
            <v>SC Freiburg</v>
          </cell>
          <cell r="D118">
            <v>35.200000000000003</v>
          </cell>
          <cell r="E118">
            <v>80.5</v>
          </cell>
        </row>
        <row r="119">
          <cell r="B119" t="str">
            <v>Kristijan Jakic</v>
          </cell>
          <cell r="C119" t="str">
            <v>FC Augsburg</v>
          </cell>
          <cell r="D119">
            <v>35.1</v>
          </cell>
          <cell r="E119">
            <v>80.900000000000006</v>
          </cell>
        </row>
        <row r="120">
          <cell r="B120" t="str">
            <v>Jordy Makengo</v>
          </cell>
          <cell r="C120" t="str">
            <v>SC Freiburg</v>
          </cell>
          <cell r="D120">
            <v>35</v>
          </cell>
          <cell r="E120">
            <v>85.4</v>
          </cell>
        </row>
        <row r="121">
          <cell r="B121" t="str">
            <v>Joseph Scally</v>
          </cell>
          <cell r="C121" t="str">
            <v>Borussia Mönchengladbach</v>
          </cell>
          <cell r="D121">
            <v>34.9</v>
          </cell>
          <cell r="E121">
            <v>81.900000000000006</v>
          </cell>
        </row>
        <row r="122">
          <cell r="B122" t="str">
            <v>Andrej Kramaric</v>
          </cell>
          <cell r="C122" t="str">
            <v>TSG Hoffenheim</v>
          </cell>
          <cell r="D122">
            <v>34.4</v>
          </cell>
          <cell r="E122">
            <v>84.2</v>
          </cell>
        </row>
        <row r="123">
          <cell r="B123" t="str">
            <v>Niels Nkounkou</v>
          </cell>
          <cell r="C123" t="str">
            <v>Eintracht Frankfurt</v>
          </cell>
          <cell r="D123">
            <v>34.200000000000003</v>
          </cell>
          <cell r="E123">
            <v>73.8</v>
          </cell>
        </row>
        <row r="124">
          <cell r="B124" t="str">
            <v>Felix Nmecha</v>
          </cell>
          <cell r="C124" t="str">
            <v>Borussia Dortmund</v>
          </cell>
          <cell r="D124">
            <v>33.799999999999997</v>
          </cell>
          <cell r="E124">
            <v>84.1</v>
          </cell>
        </row>
        <row r="125">
          <cell r="B125" t="str">
            <v>Florian Neuhaus</v>
          </cell>
          <cell r="C125" t="str">
            <v>Borussia Mönchengladbach</v>
          </cell>
          <cell r="D125">
            <v>33.799999999999997</v>
          </cell>
          <cell r="E125">
            <v>83.5</v>
          </cell>
        </row>
        <row r="126">
          <cell r="B126" t="str">
            <v>Kouadio Koné</v>
          </cell>
          <cell r="C126" t="str">
            <v>Borussia Mönchengladbach</v>
          </cell>
          <cell r="D126">
            <v>33.5</v>
          </cell>
          <cell r="E126">
            <v>85.4</v>
          </cell>
        </row>
        <row r="127">
          <cell r="B127" t="str">
            <v>Grischa Prömel</v>
          </cell>
          <cell r="C127" t="str">
            <v>TSG Hoffenheim</v>
          </cell>
          <cell r="D127">
            <v>33.4</v>
          </cell>
          <cell r="E127">
            <v>82.4</v>
          </cell>
        </row>
        <row r="128">
          <cell r="B128" t="str">
            <v>Christoph Zimmermann</v>
          </cell>
          <cell r="C128" t="str">
            <v>SV Darmstadt</v>
          </cell>
          <cell r="D128">
            <v>33.4</v>
          </cell>
          <cell r="E128">
            <v>82.3</v>
          </cell>
        </row>
        <row r="129">
          <cell r="B129" t="str">
            <v>Aissa Laidouni</v>
          </cell>
          <cell r="C129" t="str">
            <v>1. FC Union Berlin</v>
          </cell>
          <cell r="D129">
            <v>33.299999999999997</v>
          </cell>
          <cell r="E129">
            <v>81.2</v>
          </cell>
        </row>
        <row r="130">
          <cell r="B130" t="str">
            <v>Josha Vagnoman</v>
          </cell>
          <cell r="C130" t="str">
            <v>VfB Stuttgart</v>
          </cell>
          <cell r="D130">
            <v>33.200000000000003</v>
          </cell>
          <cell r="E130">
            <v>85.7</v>
          </cell>
        </row>
        <row r="131">
          <cell r="B131" t="str">
            <v>Bartol Franjic</v>
          </cell>
          <cell r="C131" t="str">
            <v>SV Darmstadt</v>
          </cell>
          <cell r="D131">
            <v>33.200000000000003</v>
          </cell>
          <cell r="E131">
            <v>83.8</v>
          </cell>
        </row>
        <row r="132">
          <cell r="B132" t="str">
            <v>Maximilian Eggestein</v>
          </cell>
          <cell r="C132" t="str">
            <v>SC Freiburg</v>
          </cell>
          <cell r="D132">
            <v>33.200000000000003</v>
          </cell>
          <cell r="E132">
            <v>82.1</v>
          </cell>
        </row>
        <row r="133">
          <cell r="B133" t="str">
            <v>Gregor Kobel</v>
          </cell>
          <cell r="C133" t="str">
            <v>Borussia Dortmund</v>
          </cell>
          <cell r="D133">
            <v>33.200000000000003</v>
          </cell>
          <cell r="E133">
            <v>81.900000000000006</v>
          </cell>
        </row>
        <row r="134">
          <cell r="B134" t="str">
            <v>Eric Martel</v>
          </cell>
          <cell r="C134" t="str">
            <v>FC Köln</v>
          </cell>
          <cell r="D134">
            <v>33.1</v>
          </cell>
          <cell r="E134">
            <v>82.5</v>
          </cell>
        </row>
        <row r="135">
          <cell r="B135" t="str">
            <v>Fabian Holland</v>
          </cell>
          <cell r="C135" t="str">
            <v>SV Darmstadt</v>
          </cell>
          <cell r="D135">
            <v>33.1</v>
          </cell>
          <cell r="E135">
            <v>80.2</v>
          </cell>
        </row>
        <row r="136">
          <cell r="B136" t="str">
            <v>Keven Schlotterbeck</v>
          </cell>
          <cell r="C136" t="str">
            <v>VfL Bochum</v>
          </cell>
          <cell r="D136">
            <v>32.799999999999997</v>
          </cell>
          <cell r="E136">
            <v>79.3</v>
          </cell>
        </row>
        <row r="137">
          <cell r="B137" t="str">
            <v>Rocco Reitz</v>
          </cell>
          <cell r="C137" t="str">
            <v>Borussia Mönchengladbach</v>
          </cell>
          <cell r="D137">
            <v>32.700000000000003</v>
          </cell>
          <cell r="E137">
            <v>76.2</v>
          </cell>
        </row>
        <row r="138">
          <cell r="B138" t="str">
            <v>Tom Krauss</v>
          </cell>
          <cell r="C138" t="str">
            <v>1. FSV Mainz 05</v>
          </cell>
          <cell r="D138">
            <v>32.4</v>
          </cell>
          <cell r="E138">
            <v>75.400000000000006</v>
          </cell>
        </row>
        <row r="139">
          <cell r="B139" t="str">
            <v>Umut Tohumcu</v>
          </cell>
          <cell r="C139" t="str">
            <v>TSG Hoffenheim</v>
          </cell>
          <cell r="D139">
            <v>32.299999999999997</v>
          </cell>
          <cell r="E139">
            <v>88.8</v>
          </cell>
        </row>
        <row r="140">
          <cell r="B140" t="str">
            <v>Lukas Kübler</v>
          </cell>
          <cell r="C140" t="str">
            <v>SC Freiburg</v>
          </cell>
          <cell r="D140">
            <v>32.299999999999997</v>
          </cell>
          <cell r="E140">
            <v>79.5</v>
          </cell>
        </row>
        <row r="141">
          <cell r="B141" t="str">
            <v>Marco Reus</v>
          </cell>
          <cell r="C141" t="str">
            <v>Borussia Dortmund</v>
          </cell>
          <cell r="D141">
            <v>31.9</v>
          </cell>
          <cell r="E141">
            <v>85.9</v>
          </cell>
        </row>
        <row r="142">
          <cell r="B142" t="str">
            <v>Robert Skov</v>
          </cell>
          <cell r="C142" t="str">
            <v>TSG Hoffenheim</v>
          </cell>
          <cell r="D142">
            <v>31.6</v>
          </cell>
          <cell r="E142">
            <v>78.3</v>
          </cell>
        </row>
        <row r="143">
          <cell r="B143" t="str">
            <v>Luca Netz</v>
          </cell>
          <cell r="C143" t="str">
            <v>Borussia Mönchengladbach</v>
          </cell>
          <cell r="D143">
            <v>31.4</v>
          </cell>
          <cell r="E143">
            <v>80.3</v>
          </cell>
        </row>
        <row r="144">
          <cell r="B144" t="str">
            <v>Leart Paqarada</v>
          </cell>
          <cell r="C144" t="str">
            <v>FC Köln</v>
          </cell>
          <cell r="D144">
            <v>31.4</v>
          </cell>
          <cell r="E144">
            <v>72.3</v>
          </cell>
        </row>
        <row r="145">
          <cell r="B145" t="str">
            <v>Patrick Osterhage</v>
          </cell>
          <cell r="C145" t="str">
            <v>VfL Bochum</v>
          </cell>
          <cell r="D145">
            <v>31.3</v>
          </cell>
          <cell r="E145">
            <v>80.400000000000006</v>
          </cell>
        </row>
        <row r="146">
          <cell r="B146" t="str">
            <v>Romano Schmid</v>
          </cell>
          <cell r="C146" t="str">
            <v>SV Werder Bremen</v>
          </cell>
          <cell r="D146">
            <v>31.3</v>
          </cell>
          <cell r="E146">
            <v>80</v>
          </cell>
        </row>
        <row r="147">
          <cell r="B147" t="str">
            <v>Lovro Majer</v>
          </cell>
          <cell r="C147" t="str">
            <v>VfL Wolfsburg</v>
          </cell>
          <cell r="D147">
            <v>31.3</v>
          </cell>
          <cell r="E147">
            <v>78.099999999999994</v>
          </cell>
        </row>
        <row r="148">
          <cell r="B148" t="str">
            <v>Jamal Musiala</v>
          </cell>
          <cell r="C148" t="str">
            <v>Bayern München</v>
          </cell>
          <cell r="D148">
            <v>31.1</v>
          </cell>
          <cell r="E148">
            <v>81.900000000000006</v>
          </cell>
        </row>
        <row r="149">
          <cell r="B149" t="str">
            <v>Yannick Gerhardt</v>
          </cell>
          <cell r="C149" t="str">
            <v>VfL Wolfsburg</v>
          </cell>
          <cell r="D149">
            <v>31</v>
          </cell>
          <cell r="E149">
            <v>80</v>
          </cell>
        </row>
        <row r="150">
          <cell r="B150" t="str">
            <v>Dani Olmo</v>
          </cell>
          <cell r="C150" t="str">
            <v>RB Leipzig</v>
          </cell>
          <cell r="D150">
            <v>30.9</v>
          </cell>
          <cell r="E150">
            <v>79.599999999999994</v>
          </cell>
        </row>
        <row r="151">
          <cell r="B151" t="str">
            <v>Danilho Doekhi</v>
          </cell>
          <cell r="C151" t="str">
            <v>1. FC Union Berlin</v>
          </cell>
          <cell r="D151">
            <v>30.7</v>
          </cell>
          <cell r="E151">
            <v>80.8</v>
          </cell>
        </row>
        <row r="152">
          <cell r="B152" t="str">
            <v>Thomas Müller</v>
          </cell>
          <cell r="C152" t="str">
            <v>Bayern München</v>
          </cell>
          <cell r="D152">
            <v>30.5</v>
          </cell>
          <cell r="E152">
            <v>78.3</v>
          </cell>
        </row>
        <row r="153">
          <cell r="B153" t="str">
            <v>Benedikt Gimber</v>
          </cell>
          <cell r="C153" t="str">
            <v>1. FC Heidenheim 1846</v>
          </cell>
          <cell r="D153">
            <v>30.2</v>
          </cell>
          <cell r="E153">
            <v>80.900000000000006</v>
          </cell>
        </row>
        <row r="154">
          <cell r="B154" t="str">
            <v>Finn Dahmen</v>
          </cell>
          <cell r="C154" t="str">
            <v>FC Augsburg</v>
          </cell>
          <cell r="D154">
            <v>30.1</v>
          </cell>
          <cell r="E154">
            <v>74.900000000000006</v>
          </cell>
        </row>
        <row r="155">
          <cell r="B155" t="str">
            <v>Ridle Baku</v>
          </cell>
          <cell r="C155" t="str">
            <v>VfL Wolfsburg</v>
          </cell>
          <cell r="D155">
            <v>29.9</v>
          </cell>
          <cell r="E155">
            <v>76.8</v>
          </cell>
        </row>
        <row r="156">
          <cell r="B156" t="str">
            <v>Benno Schmitz</v>
          </cell>
          <cell r="C156" t="str">
            <v>FC Köln</v>
          </cell>
          <cell r="D156">
            <v>29.9</v>
          </cell>
          <cell r="E156">
            <v>72.3</v>
          </cell>
        </row>
        <row r="157">
          <cell r="B157" t="str">
            <v>Noah Weisshaupt</v>
          </cell>
          <cell r="C157" t="str">
            <v>SC Freiburg</v>
          </cell>
          <cell r="D157">
            <v>29.8</v>
          </cell>
          <cell r="E157">
            <v>79.400000000000006</v>
          </cell>
        </row>
        <row r="158">
          <cell r="B158" t="str">
            <v>Florian Pick</v>
          </cell>
          <cell r="C158" t="str">
            <v>1. FC Heidenheim 1846</v>
          </cell>
          <cell r="D158">
            <v>29.7</v>
          </cell>
          <cell r="E158">
            <v>71.7</v>
          </cell>
        </row>
        <row r="159">
          <cell r="B159" t="str">
            <v>Denis Thomalla</v>
          </cell>
          <cell r="C159" t="str">
            <v>1. FC Heidenheim 1846</v>
          </cell>
          <cell r="D159">
            <v>29.6</v>
          </cell>
          <cell r="E159">
            <v>75.900000000000006</v>
          </cell>
        </row>
        <row r="160">
          <cell r="B160" t="str">
            <v>Bernardo</v>
          </cell>
          <cell r="C160" t="str">
            <v>VfL Bochum</v>
          </cell>
          <cell r="D160">
            <v>29.6</v>
          </cell>
          <cell r="E160">
            <v>71.099999999999994</v>
          </cell>
        </row>
        <row r="161">
          <cell r="B161" t="str">
            <v>Jens Stage</v>
          </cell>
          <cell r="C161" t="str">
            <v>SV Werder Bremen</v>
          </cell>
          <cell r="D161">
            <v>29.5</v>
          </cell>
          <cell r="E161">
            <v>75</v>
          </cell>
        </row>
        <row r="162">
          <cell r="B162" t="str">
            <v>Norman Theuerkauf</v>
          </cell>
          <cell r="C162" t="str">
            <v>1. FC Heidenheim 1846</v>
          </cell>
          <cell r="D162">
            <v>29.4</v>
          </cell>
          <cell r="E162">
            <v>79.2</v>
          </cell>
        </row>
        <row r="163">
          <cell r="B163" t="str">
            <v>András Schäfer</v>
          </cell>
          <cell r="C163" t="str">
            <v>1. FC Union Berlin</v>
          </cell>
          <cell r="D163">
            <v>29.4</v>
          </cell>
          <cell r="E163">
            <v>76.5</v>
          </cell>
        </row>
        <row r="164">
          <cell r="B164" t="str">
            <v>Mattias Svanberg</v>
          </cell>
          <cell r="C164" t="str">
            <v>VfL Wolfsburg</v>
          </cell>
          <cell r="D164">
            <v>29.4</v>
          </cell>
          <cell r="E164">
            <v>75.2</v>
          </cell>
        </row>
        <row r="165">
          <cell r="B165" t="str">
            <v>Eric Maxim Choupo-Moting</v>
          </cell>
          <cell r="C165" t="str">
            <v>Bayern München</v>
          </cell>
          <cell r="D165">
            <v>29.2</v>
          </cell>
          <cell r="E165">
            <v>84.1</v>
          </cell>
        </row>
        <row r="166">
          <cell r="B166" t="str">
            <v>Olivier Deman</v>
          </cell>
          <cell r="C166" t="str">
            <v>SV Werder Bremen</v>
          </cell>
          <cell r="D166">
            <v>29.2</v>
          </cell>
          <cell r="E166">
            <v>77</v>
          </cell>
        </row>
        <row r="167">
          <cell r="B167" t="str">
            <v>Mitchell Weiser</v>
          </cell>
          <cell r="C167" t="str">
            <v>SV Werder Bremen</v>
          </cell>
          <cell r="D167">
            <v>29.2</v>
          </cell>
          <cell r="E167">
            <v>75.5</v>
          </cell>
        </row>
        <row r="168">
          <cell r="B168" t="str">
            <v>Dejan Ljubicic</v>
          </cell>
          <cell r="C168" t="str">
            <v>FC Köln</v>
          </cell>
          <cell r="D168">
            <v>28.9</v>
          </cell>
          <cell r="E168">
            <v>81.900000000000006</v>
          </cell>
        </row>
        <row r="169">
          <cell r="B169" t="str">
            <v>Alexander Nobel</v>
          </cell>
          <cell r="C169" t="str">
            <v>VfB Stuttgart</v>
          </cell>
          <cell r="D169">
            <v>28.9</v>
          </cell>
          <cell r="E169">
            <v>80.099999999999994</v>
          </cell>
        </row>
        <row r="170">
          <cell r="B170" t="str">
            <v>Marcel Schuhen</v>
          </cell>
          <cell r="C170" t="str">
            <v>SV Darmstadt</v>
          </cell>
          <cell r="D170">
            <v>28.8</v>
          </cell>
          <cell r="E170">
            <v>68</v>
          </cell>
        </row>
        <row r="171">
          <cell r="B171" t="str">
            <v>Eric Ebimbe</v>
          </cell>
          <cell r="C171" t="str">
            <v>Eintracht Frankfurt</v>
          </cell>
          <cell r="D171">
            <v>28.7</v>
          </cell>
          <cell r="E171">
            <v>76.2</v>
          </cell>
        </row>
        <row r="172">
          <cell r="B172" t="str">
            <v>Adrian Beck</v>
          </cell>
          <cell r="C172" t="str">
            <v>1. FC Heidenheim 1846</v>
          </cell>
          <cell r="D172">
            <v>28.7</v>
          </cell>
          <cell r="E172">
            <v>73.5</v>
          </cell>
        </row>
        <row r="173">
          <cell r="B173" t="str">
            <v>Manuel Riemann</v>
          </cell>
          <cell r="C173" t="str">
            <v>VfL Bochum</v>
          </cell>
          <cell r="D173">
            <v>28.5</v>
          </cell>
          <cell r="E173">
            <v>58.3</v>
          </cell>
        </row>
        <row r="174">
          <cell r="B174" t="str">
            <v>Florian Kainz</v>
          </cell>
          <cell r="C174" t="str">
            <v>FC Köln</v>
          </cell>
          <cell r="D174">
            <v>28.4</v>
          </cell>
          <cell r="E174">
            <v>75.599999999999994</v>
          </cell>
        </row>
        <row r="175">
          <cell r="B175" t="str">
            <v>Kevin Sessa</v>
          </cell>
          <cell r="C175" t="str">
            <v>1. FC Heidenheim 1846</v>
          </cell>
          <cell r="D175">
            <v>28.4</v>
          </cell>
          <cell r="E175">
            <v>75.2</v>
          </cell>
        </row>
        <row r="176">
          <cell r="B176" t="str">
            <v>Mathys Tel</v>
          </cell>
          <cell r="C176" t="str">
            <v>Bayern München</v>
          </cell>
          <cell r="D176">
            <v>28.2</v>
          </cell>
          <cell r="E176">
            <v>85</v>
          </cell>
        </row>
        <row r="177">
          <cell r="B177" t="str">
            <v>Manuel Neuer</v>
          </cell>
          <cell r="C177" t="str">
            <v>Bayern München</v>
          </cell>
          <cell r="D177">
            <v>28.2</v>
          </cell>
          <cell r="E177">
            <v>84.2</v>
          </cell>
        </row>
        <row r="178">
          <cell r="B178" t="str">
            <v>Janik Haberer</v>
          </cell>
          <cell r="C178" t="str">
            <v>1. FC Union Berlin</v>
          </cell>
          <cell r="D178">
            <v>28</v>
          </cell>
          <cell r="E178">
            <v>75.099999999999994</v>
          </cell>
        </row>
        <row r="179">
          <cell r="B179" t="str">
            <v>Kevin Muller</v>
          </cell>
          <cell r="C179" t="str">
            <v>1. FC Heidenheim 1846</v>
          </cell>
          <cell r="D179">
            <v>27.7</v>
          </cell>
          <cell r="E179">
            <v>71.8</v>
          </cell>
        </row>
        <row r="180">
          <cell r="B180" t="str">
            <v>Nathan Tella</v>
          </cell>
          <cell r="C180" t="str">
            <v>Bayer 04 Leverkusen</v>
          </cell>
          <cell r="D180">
            <v>27.4</v>
          </cell>
          <cell r="E180">
            <v>83.2</v>
          </cell>
        </row>
        <row r="181">
          <cell r="B181" t="str">
            <v>Silvan Widmer</v>
          </cell>
          <cell r="C181" t="str">
            <v>1. FSV Mainz 05</v>
          </cell>
          <cell r="D181">
            <v>27.4</v>
          </cell>
          <cell r="E181">
            <v>76.900000000000006</v>
          </cell>
        </row>
        <row r="182">
          <cell r="B182" t="str">
            <v>Michael Zetterer</v>
          </cell>
          <cell r="C182" t="str">
            <v>SV Werder Bremen</v>
          </cell>
          <cell r="D182">
            <v>27.3</v>
          </cell>
          <cell r="E182">
            <v>76.8</v>
          </cell>
        </row>
        <row r="183">
          <cell r="B183" t="str">
            <v>Lennard Maloney</v>
          </cell>
          <cell r="C183" t="str">
            <v>1. FC Heidenheim 1846</v>
          </cell>
          <cell r="D183">
            <v>27.3</v>
          </cell>
          <cell r="E183">
            <v>74.5</v>
          </cell>
        </row>
        <row r="184">
          <cell r="B184" t="str">
            <v>Marvin SchwÃ¤be</v>
          </cell>
          <cell r="C184" t="str">
            <v>FC Köln</v>
          </cell>
          <cell r="D184">
            <v>26.9</v>
          </cell>
          <cell r="E184">
            <v>76.599999999999994</v>
          </cell>
        </row>
        <row r="185">
          <cell r="B185" t="str">
            <v>Jeremie Frimpong</v>
          </cell>
          <cell r="C185" t="str">
            <v>Bayer 04 Leverkusen</v>
          </cell>
          <cell r="D185">
            <v>26.8</v>
          </cell>
          <cell r="E185">
            <v>81.3</v>
          </cell>
        </row>
        <row r="186">
          <cell r="B186" t="str">
            <v>Marius Bülter</v>
          </cell>
          <cell r="C186" t="str">
            <v>TSG Hoffenheim</v>
          </cell>
          <cell r="D186">
            <v>26.6</v>
          </cell>
          <cell r="E186">
            <v>76</v>
          </cell>
        </row>
        <row r="187">
          <cell r="B187" t="str">
            <v>Robin Gosens</v>
          </cell>
          <cell r="C187" t="str">
            <v>1. FC Union Berlin</v>
          </cell>
          <cell r="D187">
            <v>26.6</v>
          </cell>
          <cell r="E187">
            <v>74.599999999999994</v>
          </cell>
        </row>
        <row r="188">
          <cell r="B188" t="str">
            <v>Matthias Bader</v>
          </cell>
          <cell r="C188" t="str">
            <v>SV Darmstadt</v>
          </cell>
          <cell r="D188">
            <v>26.6</v>
          </cell>
          <cell r="E188">
            <v>74.3</v>
          </cell>
        </row>
        <row r="189">
          <cell r="B189" t="str">
            <v>Christoph Baumgartner</v>
          </cell>
          <cell r="C189" t="str">
            <v>RB Leipzig</v>
          </cell>
          <cell r="D189">
            <v>26.4</v>
          </cell>
          <cell r="E189">
            <v>76.8</v>
          </cell>
        </row>
        <row r="190">
          <cell r="B190" t="str">
            <v>Jamie Leweling</v>
          </cell>
          <cell r="C190" t="str">
            <v>VfB Stuttgart</v>
          </cell>
          <cell r="D190">
            <v>26.2</v>
          </cell>
          <cell r="E190">
            <v>82.5</v>
          </cell>
        </row>
        <row r="191">
          <cell r="B191" t="str">
            <v>Oliver Baumann</v>
          </cell>
          <cell r="C191" t="str">
            <v>TSG Hoffenheim</v>
          </cell>
          <cell r="D191">
            <v>26.2</v>
          </cell>
          <cell r="E191">
            <v>71.7</v>
          </cell>
        </row>
        <row r="192">
          <cell r="B192" t="str">
            <v>Marvin Mehlem</v>
          </cell>
          <cell r="C192" t="str">
            <v>SV Darmstadt</v>
          </cell>
          <cell r="D192">
            <v>26.1</v>
          </cell>
          <cell r="E192">
            <v>78.2</v>
          </cell>
        </row>
        <row r="193">
          <cell r="B193" t="str">
            <v>Josip Juranovic</v>
          </cell>
          <cell r="C193" t="str">
            <v>1. FC Union Berlin</v>
          </cell>
          <cell r="D193">
            <v>26.1</v>
          </cell>
          <cell r="E193">
            <v>77.099999999999994</v>
          </cell>
        </row>
        <row r="194">
          <cell r="B194" t="str">
            <v>Franck Honorat</v>
          </cell>
          <cell r="C194" t="str">
            <v>Borussia Mönchengladbach</v>
          </cell>
          <cell r="D194">
            <v>26.1</v>
          </cell>
          <cell r="E194">
            <v>74.400000000000006</v>
          </cell>
        </row>
        <row r="195">
          <cell r="B195" t="str">
            <v>Jonas Föhrenbach</v>
          </cell>
          <cell r="C195" t="str">
            <v>1. FC Heidenheim 1846</v>
          </cell>
          <cell r="D195">
            <v>26.1</v>
          </cell>
          <cell r="E195">
            <v>73.8</v>
          </cell>
        </row>
        <row r="196">
          <cell r="B196" t="str">
            <v>Jakub Kaminski</v>
          </cell>
          <cell r="C196" t="str">
            <v>VfL Wolfsburg</v>
          </cell>
          <cell r="D196">
            <v>25.7</v>
          </cell>
          <cell r="E196">
            <v>82.1</v>
          </cell>
        </row>
        <row r="197">
          <cell r="B197" t="str">
            <v>Kevin Paredes</v>
          </cell>
          <cell r="C197" t="str">
            <v>VfL Wolfsburg</v>
          </cell>
          <cell r="D197">
            <v>25.6</v>
          </cell>
          <cell r="E197">
            <v>78.599999999999994</v>
          </cell>
        </row>
        <row r="198">
          <cell r="B198" t="str">
            <v>Serhou Guirassy</v>
          </cell>
          <cell r="C198" t="str">
            <v>VfB Stuttgart</v>
          </cell>
          <cell r="D198">
            <v>25.5</v>
          </cell>
          <cell r="E198">
            <v>81.400000000000006</v>
          </cell>
        </row>
        <row r="199">
          <cell r="B199" t="str">
            <v>Mads Valentin Pedersen</v>
          </cell>
          <cell r="C199" t="str">
            <v>FC Augsburg</v>
          </cell>
          <cell r="D199">
            <v>25.4</v>
          </cell>
          <cell r="E199">
            <v>81.3</v>
          </cell>
        </row>
        <row r="200">
          <cell r="B200" t="str">
            <v>Tobias Kempe</v>
          </cell>
          <cell r="C200" t="str">
            <v>SV Darmstadt</v>
          </cell>
          <cell r="D200">
            <v>25.4</v>
          </cell>
          <cell r="E200">
            <v>81.099999999999994</v>
          </cell>
        </row>
        <row r="201">
          <cell r="B201" t="str">
            <v>Jae-Sung Lee</v>
          </cell>
          <cell r="C201" t="str">
            <v>1. FSV Mainz 05</v>
          </cell>
          <cell r="D201">
            <v>25.3</v>
          </cell>
          <cell r="E201">
            <v>79.5</v>
          </cell>
        </row>
        <row r="202">
          <cell r="B202" t="str">
            <v>Julian Justvan</v>
          </cell>
          <cell r="C202" t="str">
            <v>SV Darmstadt</v>
          </cell>
          <cell r="D202">
            <v>25.2</v>
          </cell>
          <cell r="E202">
            <v>76.3</v>
          </cell>
        </row>
        <row r="203">
          <cell r="B203" t="str">
            <v>Moritz Nicolas</v>
          </cell>
          <cell r="C203" t="str">
            <v>Borussia Mönchengladbach</v>
          </cell>
          <cell r="D203">
            <v>25.2</v>
          </cell>
          <cell r="E203">
            <v>74.900000000000006</v>
          </cell>
        </row>
        <row r="204">
          <cell r="B204" t="str">
            <v>Deniz Undav</v>
          </cell>
          <cell r="C204" t="str">
            <v>VfB Stuttgart</v>
          </cell>
          <cell r="D204">
            <v>24.9</v>
          </cell>
          <cell r="E204">
            <v>75.400000000000006</v>
          </cell>
        </row>
        <row r="205">
          <cell r="B205" t="str">
            <v>Brenden Aaronson</v>
          </cell>
          <cell r="C205" t="str">
            <v>1. FC Union Berlin</v>
          </cell>
          <cell r="D205">
            <v>24.8</v>
          </cell>
          <cell r="E205">
            <v>80.2</v>
          </cell>
        </row>
        <row r="206">
          <cell r="B206" t="str">
            <v>Robin Hack</v>
          </cell>
          <cell r="C206" t="str">
            <v>Borussia Mönchengladbach</v>
          </cell>
          <cell r="D206">
            <v>24.8</v>
          </cell>
          <cell r="E206">
            <v>77.599999999999994</v>
          </cell>
        </row>
        <row r="207">
          <cell r="B207" t="str">
            <v>Pavel Kaderabek</v>
          </cell>
          <cell r="C207" t="str">
            <v>TSG Hoffenheim</v>
          </cell>
          <cell r="D207">
            <v>24.8</v>
          </cell>
          <cell r="E207">
            <v>71.2</v>
          </cell>
        </row>
        <row r="208">
          <cell r="B208" t="str">
            <v>Christopher Trimmel</v>
          </cell>
          <cell r="C208" t="str">
            <v>1. FC Union Berlin</v>
          </cell>
          <cell r="D208">
            <v>24.7</v>
          </cell>
          <cell r="E208">
            <v>73.8</v>
          </cell>
        </row>
        <row r="209">
          <cell r="B209" t="str">
            <v>Alassane Plea</v>
          </cell>
          <cell r="C209" t="str">
            <v>Borussia Mönchengladbach</v>
          </cell>
          <cell r="D209">
            <v>24.7</v>
          </cell>
          <cell r="E209">
            <v>72.7</v>
          </cell>
        </row>
        <row r="210">
          <cell r="B210" t="str">
            <v>Danny da Costa</v>
          </cell>
          <cell r="C210" t="str">
            <v>1. FSV Mainz 05</v>
          </cell>
          <cell r="D210">
            <v>24.6</v>
          </cell>
          <cell r="E210">
            <v>70.8</v>
          </cell>
        </row>
        <row r="211">
          <cell r="B211" t="str">
            <v>Iago</v>
          </cell>
          <cell r="C211" t="str">
            <v>FC Augsburg</v>
          </cell>
          <cell r="D211">
            <v>24.5</v>
          </cell>
          <cell r="E211">
            <v>76.2</v>
          </cell>
        </row>
        <row r="212">
          <cell r="B212" t="str">
            <v>Adam Hlozek</v>
          </cell>
          <cell r="C212" t="str">
            <v>Bayer 04 Leverkusen</v>
          </cell>
          <cell r="D212">
            <v>24.3</v>
          </cell>
          <cell r="E212">
            <v>80.8</v>
          </cell>
        </row>
        <row r="213">
          <cell r="B213" t="str">
            <v>Fares Chaibi</v>
          </cell>
          <cell r="C213" t="str">
            <v>Eintracht Frankfurt</v>
          </cell>
          <cell r="D213">
            <v>24.3</v>
          </cell>
          <cell r="E213">
            <v>72.8</v>
          </cell>
        </row>
        <row r="214">
          <cell r="B214" t="str">
            <v>Rasmus Carstensen</v>
          </cell>
          <cell r="C214" t="str">
            <v>FC Köln</v>
          </cell>
          <cell r="D214">
            <v>24.2</v>
          </cell>
          <cell r="E214">
            <v>72.3</v>
          </cell>
        </row>
        <row r="215">
          <cell r="B215" t="str">
            <v>Noah Atubolu</v>
          </cell>
          <cell r="C215" t="str">
            <v>SC Freiburg</v>
          </cell>
          <cell r="D215">
            <v>24.2</v>
          </cell>
          <cell r="E215">
            <v>67</v>
          </cell>
        </row>
        <row r="216">
          <cell r="B216" t="str">
            <v>Gian-Luca Waldschmidt</v>
          </cell>
          <cell r="C216" t="str">
            <v>FC Köln</v>
          </cell>
          <cell r="D216">
            <v>24.1</v>
          </cell>
          <cell r="E216">
            <v>77.599999999999994</v>
          </cell>
        </row>
        <row r="217">
          <cell r="B217" t="str">
            <v>Nick Woltemade</v>
          </cell>
          <cell r="C217" t="str">
            <v>SV Werder Bremen</v>
          </cell>
          <cell r="D217">
            <v>23.9</v>
          </cell>
          <cell r="E217">
            <v>77.3</v>
          </cell>
        </row>
        <row r="218">
          <cell r="B218" t="str">
            <v>Václav Cerný</v>
          </cell>
          <cell r="C218" t="str">
            <v>VfL Wolfsburg</v>
          </cell>
          <cell r="D218">
            <v>23.6</v>
          </cell>
          <cell r="E218">
            <v>74.900000000000006</v>
          </cell>
        </row>
        <row r="219">
          <cell r="B219" t="str">
            <v>Frederik RÃ¸nnow</v>
          </cell>
          <cell r="C219" t="str">
            <v>1. FC Union Berlin</v>
          </cell>
          <cell r="D219">
            <v>23.6</v>
          </cell>
          <cell r="E219">
            <v>68.2</v>
          </cell>
        </row>
        <row r="220">
          <cell r="B220" t="str">
            <v>Jamie Bynoe-Gittens</v>
          </cell>
          <cell r="C220" t="str">
            <v>Borussia Dortmund</v>
          </cell>
          <cell r="D220">
            <v>23.5</v>
          </cell>
          <cell r="E220">
            <v>80.3</v>
          </cell>
        </row>
        <row r="221">
          <cell r="B221" t="str">
            <v>Omar Traoré</v>
          </cell>
          <cell r="C221" t="str">
            <v>1. FC Heidenheim 1846</v>
          </cell>
          <cell r="D221">
            <v>23.5</v>
          </cell>
          <cell r="E221">
            <v>74.099999999999994</v>
          </cell>
        </row>
        <row r="222">
          <cell r="B222" t="str">
            <v>Leandro Barreiro</v>
          </cell>
          <cell r="C222" t="str">
            <v>1. FSV Mainz 05</v>
          </cell>
          <cell r="D222">
            <v>23.3</v>
          </cell>
          <cell r="E222">
            <v>73.900000000000006</v>
          </cell>
        </row>
        <row r="223">
          <cell r="B223" t="str">
            <v>Maximilian Philipp</v>
          </cell>
          <cell r="C223" t="str">
            <v>SC Freiburg</v>
          </cell>
          <cell r="D223">
            <v>23.2</v>
          </cell>
          <cell r="E223">
            <v>76.2</v>
          </cell>
        </row>
        <row r="224">
          <cell r="B224" t="str">
            <v>Elvis Rexhbecaj</v>
          </cell>
          <cell r="C224" t="str">
            <v>FC Augsburg</v>
          </cell>
          <cell r="D224">
            <v>23.2</v>
          </cell>
          <cell r="E224">
            <v>75.099999999999994</v>
          </cell>
        </row>
        <row r="225">
          <cell r="B225" t="str">
            <v>Max Finkgrafe</v>
          </cell>
          <cell r="C225" t="str">
            <v>FC Köln</v>
          </cell>
          <cell r="D225">
            <v>23.2</v>
          </cell>
          <cell r="E225">
            <v>72.5</v>
          </cell>
        </row>
        <row r="226">
          <cell r="B226" t="str">
            <v>Jérôme Roussillon</v>
          </cell>
          <cell r="C226" t="str">
            <v>1. FC Union Berlin</v>
          </cell>
          <cell r="D226">
            <v>23</v>
          </cell>
          <cell r="E226">
            <v>75.400000000000006</v>
          </cell>
        </row>
        <row r="227">
          <cell r="B227" t="str">
            <v>Kevin Trapp</v>
          </cell>
          <cell r="C227" t="str">
            <v>Eintracht Frankfurt</v>
          </cell>
          <cell r="D227">
            <v>22.9</v>
          </cell>
          <cell r="E227">
            <v>71.599999999999994</v>
          </cell>
        </row>
        <row r="228">
          <cell r="B228" t="str">
            <v>Koen Casteels</v>
          </cell>
          <cell r="C228" t="str">
            <v>VfL Wolfsburg</v>
          </cell>
          <cell r="D228">
            <v>22.9</v>
          </cell>
          <cell r="E228">
            <v>69</v>
          </cell>
        </row>
        <row r="229">
          <cell r="B229" t="str">
            <v>Arne Engels</v>
          </cell>
          <cell r="C229" t="str">
            <v>FC Augsburg</v>
          </cell>
          <cell r="D229">
            <v>22.8</v>
          </cell>
          <cell r="E229">
            <v>74.8</v>
          </cell>
        </row>
        <row r="230">
          <cell r="B230" t="str">
            <v>Ivan Ordets</v>
          </cell>
          <cell r="C230" t="str">
            <v>VfL Bochum</v>
          </cell>
          <cell r="D230">
            <v>22.6</v>
          </cell>
          <cell r="E230">
            <v>72.8</v>
          </cell>
        </row>
        <row r="231">
          <cell r="B231" t="str">
            <v>Erhan Masovic</v>
          </cell>
          <cell r="C231" t="str">
            <v>VfL Bochum</v>
          </cell>
          <cell r="D231">
            <v>22.5</v>
          </cell>
          <cell r="E231">
            <v>78.2</v>
          </cell>
        </row>
        <row r="232">
          <cell r="B232" t="str">
            <v>Anthony Losilla</v>
          </cell>
          <cell r="C232" t="str">
            <v>VfL Bochum</v>
          </cell>
          <cell r="D232">
            <v>22.4</v>
          </cell>
          <cell r="E232">
            <v>72.7</v>
          </cell>
        </row>
        <row r="233">
          <cell r="B233" t="str">
            <v>Lucas Tousart</v>
          </cell>
          <cell r="C233" t="str">
            <v>1. FC Union Berlin</v>
          </cell>
          <cell r="D233">
            <v>22.2</v>
          </cell>
          <cell r="E233">
            <v>75.900000000000006</v>
          </cell>
        </row>
        <row r="234">
          <cell r="B234" t="str">
            <v>Philipp Mwene</v>
          </cell>
          <cell r="C234" t="str">
            <v>1. FSV Mainz 05</v>
          </cell>
          <cell r="D234">
            <v>22.1</v>
          </cell>
          <cell r="E234">
            <v>74.5</v>
          </cell>
        </row>
        <row r="235">
          <cell r="B235" t="str">
            <v>Rani Khedira</v>
          </cell>
          <cell r="C235" t="str">
            <v>1. FC Union Berlin</v>
          </cell>
          <cell r="D235">
            <v>21.9</v>
          </cell>
          <cell r="E235">
            <v>74.2</v>
          </cell>
        </row>
        <row r="236">
          <cell r="B236" t="str">
            <v>Merlin Röhl</v>
          </cell>
          <cell r="C236" t="str">
            <v>SC Freiburg</v>
          </cell>
          <cell r="D236">
            <v>21.7</v>
          </cell>
          <cell r="E236">
            <v>80.8</v>
          </cell>
        </row>
        <row r="237">
          <cell r="B237" t="str">
            <v>Alex Kral</v>
          </cell>
          <cell r="C237" t="str">
            <v>1. FC Union Berlin</v>
          </cell>
          <cell r="D237">
            <v>21.6</v>
          </cell>
          <cell r="E237">
            <v>72.7</v>
          </cell>
        </row>
        <row r="238">
          <cell r="B238" t="str">
            <v>Tim Skarke</v>
          </cell>
          <cell r="C238" t="str">
            <v>SV Darmstadt</v>
          </cell>
          <cell r="D238">
            <v>21.4</v>
          </cell>
          <cell r="E238">
            <v>79.2</v>
          </cell>
        </row>
        <row r="239">
          <cell r="B239" t="str">
            <v>Kevin Mbabu</v>
          </cell>
          <cell r="C239" t="str">
            <v>FC Augsburg</v>
          </cell>
          <cell r="D239">
            <v>21.4</v>
          </cell>
          <cell r="E239">
            <v>70.900000000000006</v>
          </cell>
        </row>
        <row r="240">
          <cell r="B240" t="str">
            <v>Ludovic Ajorque</v>
          </cell>
          <cell r="C240" t="str">
            <v>1. FSV Mainz 05</v>
          </cell>
          <cell r="D240">
            <v>21.1</v>
          </cell>
          <cell r="E240">
            <v>71</v>
          </cell>
        </row>
        <row r="241">
          <cell r="B241" t="str">
            <v>Marco Richter</v>
          </cell>
          <cell r="C241" t="str">
            <v>1. FSV Mainz 05</v>
          </cell>
          <cell r="D241">
            <v>21.1</v>
          </cell>
          <cell r="E241">
            <v>69</v>
          </cell>
        </row>
        <row r="242">
          <cell r="B242" t="str">
            <v>Silas Katompa Mvumpa</v>
          </cell>
          <cell r="C242" t="str">
            <v>VfB Stuttgart</v>
          </cell>
          <cell r="D242">
            <v>20.8</v>
          </cell>
          <cell r="E242">
            <v>82.7</v>
          </cell>
        </row>
        <row r="243">
          <cell r="B243" t="str">
            <v>Brajan Gruda</v>
          </cell>
          <cell r="C243" t="str">
            <v>1. FSV Mainz 05</v>
          </cell>
          <cell r="D243">
            <v>20.7</v>
          </cell>
          <cell r="E243">
            <v>71.400000000000006</v>
          </cell>
        </row>
        <row r="244">
          <cell r="B244" t="str">
            <v>Linton Maina</v>
          </cell>
          <cell r="C244" t="str">
            <v>FC Köln</v>
          </cell>
          <cell r="D244">
            <v>20.6</v>
          </cell>
          <cell r="E244">
            <v>79.900000000000006</v>
          </cell>
        </row>
        <row r="245">
          <cell r="B245" t="str">
            <v>Felix Agu</v>
          </cell>
          <cell r="C245" t="str">
            <v>SV Werder Bremen</v>
          </cell>
          <cell r="D245">
            <v>20.5</v>
          </cell>
          <cell r="E245">
            <v>74.599999999999994</v>
          </cell>
        </row>
        <row r="246">
          <cell r="B246" t="str">
            <v>Cristian Gamboa</v>
          </cell>
          <cell r="C246" t="str">
            <v>VfL Bochum</v>
          </cell>
          <cell r="D246">
            <v>20.5</v>
          </cell>
          <cell r="E246">
            <v>74.400000000000006</v>
          </cell>
        </row>
        <row r="247">
          <cell r="B247" t="str">
            <v>Nathan N'Goumou</v>
          </cell>
          <cell r="C247" t="str">
            <v>Borussia Mönchengladbach</v>
          </cell>
          <cell r="D247">
            <v>20.399999999999999</v>
          </cell>
          <cell r="E247">
            <v>77.099999999999994</v>
          </cell>
        </row>
        <row r="248">
          <cell r="B248" t="str">
            <v>Karim Adeyemi</v>
          </cell>
          <cell r="C248" t="str">
            <v>Borussia Dortmund</v>
          </cell>
          <cell r="D248">
            <v>20.3</v>
          </cell>
          <cell r="E248">
            <v>77.900000000000006</v>
          </cell>
        </row>
        <row r="249">
          <cell r="B249" t="str">
            <v>Ruben Vargas</v>
          </cell>
          <cell r="C249" t="str">
            <v>FC Augsburg</v>
          </cell>
          <cell r="D249">
            <v>20.2</v>
          </cell>
          <cell r="E249">
            <v>76.3</v>
          </cell>
        </row>
        <row r="250">
          <cell r="B250" t="str">
            <v>Maximilian Wittek</v>
          </cell>
          <cell r="C250" t="str">
            <v>VfL Bochum</v>
          </cell>
          <cell r="D250">
            <v>20.2</v>
          </cell>
          <cell r="E250">
            <v>64.7</v>
          </cell>
        </row>
        <row r="251">
          <cell r="B251" t="str">
            <v>Donyell Malen</v>
          </cell>
          <cell r="C251" t="str">
            <v>Borussia Dortmund</v>
          </cell>
          <cell r="D251">
            <v>19.899999999999999</v>
          </cell>
          <cell r="E251">
            <v>79.599999999999994</v>
          </cell>
        </row>
        <row r="252">
          <cell r="B252" t="str">
            <v>Jan Schöppner</v>
          </cell>
          <cell r="C252" t="str">
            <v>1. FC Heidenheim 1846</v>
          </cell>
          <cell r="D252">
            <v>19.899999999999999</v>
          </cell>
          <cell r="E252">
            <v>67.099999999999994</v>
          </cell>
        </row>
        <row r="253">
          <cell r="B253" t="str">
            <v>Rafael Santos Borre</v>
          </cell>
          <cell r="C253" t="str">
            <v>SV Werder Bremen</v>
          </cell>
          <cell r="D253">
            <v>19.600000000000001</v>
          </cell>
          <cell r="E253">
            <v>76.5</v>
          </cell>
        </row>
        <row r="254">
          <cell r="B254" t="str">
            <v>Ritsu Doan</v>
          </cell>
          <cell r="C254" t="str">
            <v>SC Freiburg</v>
          </cell>
          <cell r="D254">
            <v>19.399999999999999</v>
          </cell>
          <cell r="E254">
            <v>75.400000000000006</v>
          </cell>
        </row>
        <row r="255">
          <cell r="B255" t="str">
            <v>Roland Sallai</v>
          </cell>
          <cell r="C255" t="str">
            <v>SC Freiburg</v>
          </cell>
          <cell r="D255">
            <v>19.3</v>
          </cell>
          <cell r="E255">
            <v>78</v>
          </cell>
        </row>
        <row r="256">
          <cell r="B256" t="str">
            <v>Lucas Höler</v>
          </cell>
          <cell r="C256" t="str">
            <v>SC Freiburg</v>
          </cell>
          <cell r="D256">
            <v>19</v>
          </cell>
          <cell r="E256">
            <v>67.8</v>
          </cell>
        </row>
        <row r="257">
          <cell r="B257" t="str">
            <v>Wout Weghorst</v>
          </cell>
          <cell r="C257" t="str">
            <v>TSG Hoffenheim</v>
          </cell>
          <cell r="D257">
            <v>18.7</v>
          </cell>
          <cell r="E257">
            <v>73</v>
          </cell>
        </row>
        <row r="258">
          <cell r="B258" t="str">
            <v>Matus Bero</v>
          </cell>
          <cell r="C258" t="str">
            <v>VfL Bochum</v>
          </cell>
          <cell r="D258">
            <v>18.3</v>
          </cell>
          <cell r="E258">
            <v>68.8</v>
          </cell>
        </row>
        <row r="259">
          <cell r="B259" t="str">
            <v>Dion Drena Beljo</v>
          </cell>
          <cell r="C259" t="str">
            <v>FC Augsburg</v>
          </cell>
          <cell r="D259">
            <v>18.100000000000001</v>
          </cell>
          <cell r="E259">
            <v>73.400000000000006</v>
          </cell>
        </row>
        <row r="260">
          <cell r="B260" t="str">
            <v>Ihlas Bebou</v>
          </cell>
          <cell r="C260" t="str">
            <v>TSG Hoffenheim</v>
          </cell>
          <cell r="D260">
            <v>18</v>
          </cell>
          <cell r="E260">
            <v>74.5</v>
          </cell>
        </row>
        <row r="261">
          <cell r="B261" t="str">
            <v>Ansgar Knauff</v>
          </cell>
          <cell r="C261" t="str">
            <v>Eintracht Frankfurt</v>
          </cell>
          <cell r="D261">
            <v>17.600000000000001</v>
          </cell>
          <cell r="E261">
            <v>64.7</v>
          </cell>
        </row>
        <row r="262">
          <cell r="B262" t="str">
            <v>Marvin Pieringer</v>
          </cell>
          <cell r="C262" t="str">
            <v>1. FC Heidenheim 1846</v>
          </cell>
          <cell r="D262">
            <v>17.5</v>
          </cell>
          <cell r="E262">
            <v>70.3</v>
          </cell>
        </row>
        <row r="263">
          <cell r="B263" t="str">
            <v>Mathias Honsak</v>
          </cell>
          <cell r="C263" t="str">
            <v>SV Darmstadt</v>
          </cell>
          <cell r="D263">
            <v>17.399999999999999</v>
          </cell>
          <cell r="E263">
            <v>75.7</v>
          </cell>
        </row>
        <row r="264">
          <cell r="B264" t="str">
            <v>Fredrik Jensen</v>
          </cell>
          <cell r="C264" t="str">
            <v>FC Augsburg</v>
          </cell>
          <cell r="D264">
            <v>17.399999999999999</v>
          </cell>
          <cell r="E264">
            <v>69.400000000000006</v>
          </cell>
        </row>
        <row r="265">
          <cell r="B265" t="str">
            <v>Robin Zentner</v>
          </cell>
          <cell r="C265" t="str">
            <v>1. FSV Mainz 05</v>
          </cell>
          <cell r="D265">
            <v>17.399999999999999</v>
          </cell>
          <cell r="E265">
            <v>58.5</v>
          </cell>
        </row>
        <row r="266">
          <cell r="B266" t="str">
            <v>Jan Thielmann</v>
          </cell>
          <cell r="C266" t="str">
            <v>FC Köln</v>
          </cell>
          <cell r="D266">
            <v>17.3</v>
          </cell>
          <cell r="E266">
            <v>69.400000000000006</v>
          </cell>
        </row>
        <row r="267">
          <cell r="B267" t="str">
            <v>Lukas Daschner</v>
          </cell>
          <cell r="C267" t="str">
            <v>VfL Bochum</v>
          </cell>
          <cell r="D267">
            <v>17.3</v>
          </cell>
          <cell r="E267">
            <v>64.7</v>
          </cell>
        </row>
        <row r="268">
          <cell r="B268" t="str">
            <v>Marvin Ducksch</v>
          </cell>
          <cell r="C268" t="str">
            <v>SV Werder Bremen</v>
          </cell>
          <cell r="D268">
            <v>17.2</v>
          </cell>
          <cell r="E268">
            <v>66.400000000000006</v>
          </cell>
        </row>
        <row r="269">
          <cell r="B269" t="str">
            <v>Benedict Hollerbach</v>
          </cell>
          <cell r="C269" t="str">
            <v>1. FC Union Berlin</v>
          </cell>
          <cell r="D269">
            <v>17</v>
          </cell>
          <cell r="E269">
            <v>69.900000000000006</v>
          </cell>
        </row>
        <row r="270">
          <cell r="B270" t="str">
            <v>Nikola Dovedan</v>
          </cell>
          <cell r="C270" t="str">
            <v>1. FC Heidenheim 1846</v>
          </cell>
          <cell r="D270">
            <v>17</v>
          </cell>
          <cell r="E270">
            <v>63.5</v>
          </cell>
        </row>
        <row r="271">
          <cell r="B271" t="str">
            <v>Lukas Hradecky</v>
          </cell>
          <cell r="C271" t="str">
            <v>Bayer 04 Leverkusen</v>
          </cell>
          <cell r="D271">
            <v>16.5</v>
          </cell>
          <cell r="E271">
            <v>75.8</v>
          </cell>
        </row>
        <row r="272">
          <cell r="B272" t="str">
            <v>Dawid Kownacki</v>
          </cell>
          <cell r="C272" t="str">
            <v>SV Werder Bremen</v>
          </cell>
          <cell r="D272">
            <v>16.5</v>
          </cell>
          <cell r="E272">
            <v>65</v>
          </cell>
        </row>
        <row r="273">
          <cell r="B273" t="str">
            <v>Christopher Antwi-Adjej</v>
          </cell>
          <cell r="C273" t="str">
            <v>VfL Bochum</v>
          </cell>
          <cell r="D273">
            <v>16</v>
          </cell>
          <cell r="E273">
            <v>74.5</v>
          </cell>
        </row>
        <row r="274">
          <cell r="B274" t="str">
            <v>Kevin Volland</v>
          </cell>
          <cell r="C274" t="str">
            <v>1. FC Union Berlin</v>
          </cell>
          <cell r="D274">
            <v>16</v>
          </cell>
          <cell r="E274">
            <v>66.599999999999994</v>
          </cell>
        </row>
        <row r="275">
          <cell r="B275" t="str">
            <v>Luca Pfeiffer</v>
          </cell>
          <cell r="C275" t="str">
            <v>SV Darmstadt</v>
          </cell>
          <cell r="D275">
            <v>15.9</v>
          </cell>
          <cell r="E275">
            <v>71.400000000000006</v>
          </cell>
        </row>
        <row r="276">
          <cell r="B276" t="str">
            <v>Jonas Wind</v>
          </cell>
          <cell r="C276" t="str">
            <v>VfL Wolfsburg</v>
          </cell>
          <cell r="D276">
            <v>15.9</v>
          </cell>
          <cell r="E276">
            <v>71.3</v>
          </cell>
        </row>
        <row r="277">
          <cell r="B277" t="str">
            <v>Niclas Füllkrug</v>
          </cell>
          <cell r="C277" t="str">
            <v>Borussia Dortmund</v>
          </cell>
          <cell r="D277">
            <v>15.9</v>
          </cell>
          <cell r="E277">
            <v>67.2</v>
          </cell>
        </row>
        <row r="278">
          <cell r="B278" t="str">
            <v>Victor Okoh Boniface</v>
          </cell>
          <cell r="C278" t="str">
            <v>Bayer 04 Leverkusen</v>
          </cell>
          <cell r="D278">
            <v>15.8</v>
          </cell>
          <cell r="E278">
            <v>73</v>
          </cell>
        </row>
        <row r="279">
          <cell r="B279" t="str">
            <v>Eren Dinkci</v>
          </cell>
          <cell r="C279" t="str">
            <v>1. FC Heidenheim 1846</v>
          </cell>
          <cell r="D279">
            <v>15.8</v>
          </cell>
          <cell r="E279">
            <v>65.400000000000006</v>
          </cell>
        </row>
        <row r="280">
          <cell r="B280" t="str">
            <v>Tim Kleindienst</v>
          </cell>
          <cell r="C280" t="str">
            <v>1. FC Heidenheim 1846</v>
          </cell>
          <cell r="D280">
            <v>15.8</v>
          </cell>
          <cell r="E280">
            <v>59.9</v>
          </cell>
        </row>
        <row r="281">
          <cell r="B281" t="str">
            <v>Kevin Behrens</v>
          </cell>
          <cell r="C281" t="str">
            <v>VfL Wolfsburg</v>
          </cell>
          <cell r="D281">
            <v>15.5</v>
          </cell>
          <cell r="E281">
            <v>65.5</v>
          </cell>
        </row>
        <row r="282">
          <cell r="B282" t="str">
            <v>Patrik Schick</v>
          </cell>
          <cell r="C282" t="str">
            <v>Bayer 04 Leverkusen</v>
          </cell>
          <cell r="D282">
            <v>15.4</v>
          </cell>
          <cell r="E282">
            <v>79.8</v>
          </cell>
        </row>
        <row r="283">
          <cell r="B283" t="str">
            <v>Tiago Tomás</v>
          </cell>
          <cell r="C283" t="str">
            <v>VfL Wolfsburg</v>
          </cell>
          <cell r="D283">
            <v>15.4</v>
          </cell>
          <cell r="E283">
            <v>71</v>
          </cell>
        </row>
        <row r="284">
          <cell r="B284" t="str">
            <v>Omar Marmoush</v>
          </cell>
          <cell r="C284" t="str">
            <v>Eintracht Frankfurt</v>
          </cell>
          <cell r="D284">
            <v>15.3</v>
          </cell>
          <cell r="E284">
            <v>73.400000000000006</v>
          </cell>
        </row>
        <row r="285">
          <cell r="B285" t="str">
            <v>Philipp Hofmann</v>
          </cell>
          <cell r="C285" t="str">
            <v>VfL Bochum</v>
          </cell>
          <cell r="D285">
            <v>15.2</v>
          </cell>
          <cell r="E285">
            <v>64.7</v>
          </cell>
        </row>
        <row r="286">
          <cell r="B286" t="str">
            <v>Youssoufa Moukoko</v>
          </cell>
          <cell r="C286" t="str">
            <v>Borussia Dortmund</v>
          </cell>
          <cell r="D286">
            <v>15</v>
          </cell>
          <cell r="E286">
            <v>84.3</v>
          </cell>
        </row>
        <row r="287">
          <cell r="B287" t="str">
            <v>Yussuf Poulsen</v>
          </cell>
          <cell r="C287" t="str">
            <v>RB Leipzig</v>
          </cell>
          <cell r="D287">
            <v>15</v>
          </cell>
          <cell r="E287">
            <v>72.099999999999994</v>
          </cell>
        </row>
        <row r="288">
          <cell r="B288" t="str">
            <v>Jonathan Burkardt</v>
          </cell>
          <cell r="C288" t="str">
            <v>1. FSV Mainz 05</v>
          </cell>
          <cell r="D288">
            <v>15</v>
          </cell>
          <cell r="E288">
            <v>72</v>
          </cell>
        </row>
        <row r="289">
          <cell r="B289" t="str">
            <v>Goncalo Paciencia</v>
          </cell>
          <cell r="C289" t="str">
            <v>VfL Bochum</v>
          </cell>
          <cell r="D289">
            <v>14.9</v>
          </cell>
          <cell r="E289">
            <v>66.5</v>
          </cell>
        </row>
        <row r="290">
          <cell r="B290" t="str">
            <v>Steffen Tigges</v>
          </cell>
          <cell r="C290" t="str">
            <v>FC Köln</v>
          </cell>
          <cell r="D290">
            <v>14.9</v>
          </cell>
          <cell r="E290">
            <v>60.8</v>
          </cell>
        </row>
        <row r="291">
          <cell r="B291" t="str">
            <v>Sargis Adamyan</v>
          </cell>
          <cell r="C291" t="str">
            <v>FC Köln</v>
          </cell>
          <cell r="D291">
            <v>14.8</v>
          </cell>
          <cell r="E291">
            <v>72</v>
          </cell>
        </row>
        <row r="292">
          <cell r="B292" t="str">
            <v>Jan-Niklas Beste</v>
          </cell>
          <cell r="C292" t="str">
            <v>1. FC Heidenheim 1846</v>
          </cell>
          <cell r="D292">
            <v>14.6</v>
          </cell>
          <cell r="E292">
            <v>67.2</v>
          </cell>
        </row>
        <row r="293">
          <cell r="B293" t="str">
            <v>Harry Kane</v>
          </cell>
          <cell r="C293" t="str">
            <v>Bayern München</v>
          </cell>
          <cell r="D293">
            <v>14.5</v>
          </cell>
          <cell r="E293">
            <v>73.599999999999994</v>
          </cell>
        </row>
        <row r="294">
          <cell r="B294" t="str">
            <v>Sven Michel</v>
          </cell>
          <cell r="C294" t="str">
            <v>FC Augsburg</v>
          </cell>
          <cell r="D294">
            <v>14.4</v>
          </cell>
          <cell r="E294">
            <v>58.2</v>
          </cell>
        </row>
        <row r="295">
          <cell r="B295" t="str">
            <v>Michael Gregoritsch</v>
          </cell>
          <cell r="C295" t="str">
            <v>SC Freiburg</v>
          </cell>
          <cell r="D295">
            <v>14.2</v>
          </cell>
          <cell r="E295">
            <v>62.3</v>
          </cell>
        </row>
        <row r="296">
          <cell r="B296" t="str">
            <v>Jordan Pefok</v>
          </cell>
          <cell r="C296" t="str">
            <v>Borussia Mönchengladbach</v>
          </cell>
          <cell r="D296">
            <v>13.8</v>
          </cell>
          <cell r="E296">
            <v>78</v>
          </cell>
        </row>
        <row r="297">
          <cell r="B297" t="str">
            <v>Maximilian Beier</v>
          </cell>
          <cell r="C297" t="str">
            <v>TSG Hoffenheim</v>
          </cell>
          <cell r="D297">
            <v>13.7</v>
          </cell>
          <cell r="E297">
            <v>73.5</v>
          </cell>
        </row>
        <row r="298">
          <cell r="B298" t="str">
            <v>Tomas Cvancara</v>
          </cell>
          <cell r="C298" t="str">
            <v>Borussia Mönchengladbach</v>
          </cell>
          <cell r="D298">
            <v>13.6</v>
          </cell>
          <cell r="E298">
            <v>63.7</v>
          </cell>
        </row>
        <row r="299">
          <cell r="B299" t="str">
            <v>Faride Alidou</v>
          </cell>
          <cell r="C299" t="str">
            <v>FC Köln</v>
          </cell>
          <cell r="D299">
            <v>12.9</v>
          </cell>
          <cell r="E299">
            <v>71</v>
          </cell>
        </row>
        <row r="300">
          <cell r="B300" t="str">
            <v>Benjamin Sesko</v>
          </cell>
          <cell r="C300" t="str">
            <v>RB Leipzig</v>
          </cell>
          <cell r="D300">
            <v>12.7</v>
          </cell>
          <cell r="E300">
            <v>66.599999999999994</v>
          </cell>
        </row>
        <row r="301">
          <cell r="B301" t="str">
            <v>Justin Njinmah</v>
          </cell>
          <cell r="C301" t="str">
            <v>SV Werder Bremen</v>
          </cell>
          <cell r="D301">
            <v>12.5</v>
          </cell>
          <cell r="E301">
            <v>69.8</v>
          </cell>
        </row>
        <row r="302">
          <cell r="B302" t="str">
            <v>Phillip Tietz</v>
          </cell>
          <cell r="C302" t="str">
            <v>FC Augsburg</v>
          </cell>
          <cell r="D302">
            <v>12.4</v>
          </cell>
          <cell r="E302">
            <v>63.4</v>
          </cell>
        </row>
        <row r="303">
          <cell r="B303" t="str">
            <v>Mikkel Kaufmann</v>
          </cell>
          <cell r="C303" t="str">
            <v>1. FC Union Berlin</v>
          </cell>
          <cell r="D303">
            <v>12.2</v>
          </cell>
          <cell r="E303">
            <v>54.2</v>
          </cell>
        </row>
        <row r="304">
          <cell r="B304" t="str">
            <v>Karim Onisiwo</v>
          </cell>
          <cell r="C304" t="str">
            <v>1. FSV Mainz 05</v>
          </cell>
          <cell r="D304">
            <v>11.7</v>
          </cell>
          <cell r="E304">
            <v>63</v>
          </cell>
        </row>
        <row r="305">
          <cell r="B305" t="str">
            <v>Takuma Asano</v>
          </cell>
          <cell r="C305" t="str">
            <v>VfL Bochum</v>
          </cell>
          <cell r="D305">
            <v>11.5</v>
          </cell>
          <cell r="E305">
            <v>72.2</v>
          </cell>
        </row>
        <row r="306">
          <cell r="B306" t="str">
            <v>Ermedin Demirovic</v>
          </cell>
          <cell r="C306" t="str">
            <v>FC Augsburg</v>
          </cell>
          <cell r="D306">
            <v>11.5</v>
          </cell>
          <cell r="E306">
            <v>66.5</v>
          </cell>
        </row>
        <row r="307">
          <cell r="B307" t="str">
            <v>Ikoma Lois Openda</v>
          </cell>
          <cell r="C307" t="str">
            <v>RB Leipzig</v>
          </cell>
          <cell r="D307">
            <v>11</v>
          </cell>
          <cell r="E307">
            <v>69.2</v>
          </cell>
        </row>
        <row r="308">
          <cell r="B308" t="str">
            <v>Davie Selke</v>
          </cell>
          <cell r="C308" t="str">
            <v>FC Köln</v>
          </cell>
          <cell r="D308">
            <v>10.199999999999999</v>
          </cell>
          <cell r="E308">
            <v>62.9</v>
          </cell>
        </row>
        <row r="309">
          <cell r="B309" t="str">
            <v>Moritz Broschinski</v>
          </cell>
          <cell r="C309" t="str">
            <v>VfL Bochum</v>
          </cell>
          <cell r="D309">
            <v>9.5</v>
          </cell>
          <cell r="E309">
            <v>63</v>
          </cell>
        </row>
        <row r="310">
          <cell r="B310" t="str">
            <v>Jessic Ngankam</v>
          </cell>
          <cell r="C310" t="str">
            <v>1. FSV Mainz 05</v>
          </cell>
          <cell r="D310">
            <v>9.1999999999999993</v>
          </cell>
          <cell r="E310">
            <v>67.599999999999994</v>
          </cell>
        </row>
        <row r="311">
          <cell r="B311" t="str">
            <v>Oscar Vilhelmsson</v>
          </cell>
          <cell r="C311" t="str">
            <v>SV Darmstadt</v>
          </cell>
          <cell r="D311">
            <v>8</v>
          </cell>
          <cell r="E311">
            <v>60.7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accurate_long_balls"/>
    </sheetNames>
    <sheetDataSet>
      <sheetData sheetId="0">
        <row r="2">
          <cell r="B2" t="str">
            <v>Kevin Vogt</v>
          </cell>
          <cell r="C2" t="str">
            <v>1. FC Union Berlin</v>
          </cell>
          <cell r="D2">
            <v>6.5</v>
          </cell>
          <cell r="E2">
            <v>65.599999999999994</v>
          </cell>
        </row>
        <row r="3">
          <cell r="B3" t="str">
            <v>Mats Hummels</v>
          </cell>
          <cell r="C3" t="str">
            <v>Borussia Dortmund</v>
          </cell>
          <cell r="D3">
            <v>6</v>
          </cell>
          <cell r="E3">
            <v>67.7</v>
          </cell>
        </row>
        <row r="4">
          <cell r="B4" t="str">
            <v>Nico Schlotterbeck</v>
          </cell>
          <cell r="C4" t="str">
            <v>Borussia Dortmund</v>
          </cell>
          <cell r="D4">
            <v>5.9</v>
          </cell>
          <cell r="E4">
            <v>60.2</v>
          </cell>
        </row>
        <row r="5">
          <cell r="B5" t="str">
            <v>Pascal Stenzel</v>
          </cell>
          <cell r="C5" t="str">
            <v>VfB Stuttgart</v>
          </cell>
          <cell r="D5">
            <v>5.7</v>
          </cell>
          <cell r="E5">
            <v>74.7</v>
          </cell>
        </row>
        <row r="6">
          <cell r="B6" t="str">
            <v>Milos Veljkovic</v>
          </cell>
          <cell r="C6" t="str">
            <v>SV Werder Bremen</v>
          </cell>
          <cell r="D6">
            <v>5.4</v>
          </cell>
          <cell r="E6">
            <v>51.6</v>
          </cell>
        </row>
        <row r="7">
          <cell r="B7" t="str">
            <v>Niklas Süle</v>
          </cell>
          <cell r="C7" t="str">
            <v>Borussia Dortmund</v>
          </cell>
          <cell r="D7">
            <v>5</v>
          </cell>
          <cell r="E7">
            <v>71.2</v>
          </cell>
        </row>
        <row r="8">
          <cell r="B8" t="str">
            <v>Edimilson Fernandes</v>
          </cell>
          <cell r="C8" t="str">
            <v>1. FSV Mainz 05</v>
          </cell>
          <cell r="D8">
            <v>4.8</v>
          </cell>
          <cell r="E8">
            <v>46.6</v>
          </cell>
        </row>
        <row r="9">
          <cell r="B9" t="str">
            <v>Jeffrey Gouweleeuw</v>
          </cell>
          <cell r="C9" t="str">
            <v>FC Augsburg</v>
          </cell>
          <cell r="D9">
            <v>4.7</v>
          </cell>
          <cell r="E9">
            <v>42</v>
          </cell>
        </row>
        <row r="10">
          <cell r="B10" t="str">
            <v>Klaus Gjasula</v>
          </cell>
          <cell r="C10" t="str">
            <v>SV Darmstadt</v>
          </cell>
          <cell r="D10">
            <v>4.4000000000000004</v>
          </cell>
          <cell r="E10">
            <v>58.8</v>
          </cell>
        </row>
        <row r="11">
          <cell r="B11" t="str">
            <v>Granit Xhaka</v>
          </cell>
          <cell r="C11" t="str">
            <v>Bayer 04 Leverkusen</v>
          </cell>
          <cell r="D11">
            <v>4.3</v>
          </cell>
          <cell r="E11">
            <v>81.2</v>
          </cell>
        </row>
        <row r="12">
          <cell r="B12" t="str">
            <v>John Anthony Brooks</v>
          </cell>
          <cell r="C12" t="str">
            <v>TSG Hoffenheim</v>
          </cell>
          <cell r="D12">
            <v>4.2</v>
          </cell>
          <cell r="E12">
            <v>49.3</v>
          </cell>
        </row>
        <row r="13">
          <cell r="B13" t="str">
            <v>Florian Grillitsch</v>
          </cell>
          <cell r="C13" t="str">
            <v>TSG Hoffenheim</v>
          </cell>
          <cell r="D13">
            <v>4.0999999999999996</v>
          </cell>
          <cell r="E13">
            <v>51.7</v>
          </cell>
        </row>
        <row r="14">
          <cell r="B14" t="str">
            <v>Norman Theuerkauf</v>
          </cell>
          <cell r="C14" t="str">
            <v>1. FC Heidenheim 1846</v>
          </cell>
          <cell r="D14">
            <v>3.9</v>
          </cell>
          <cell r="E14">
            <v>56.8</v>
          </cell>
        </row>
        <row r="15">
          <cell r="B15" t="str">
            <v>Anthony Caci</v>
          </cell>
          <cell r="C15" t="str">
            <v>1. FSV Mainz 05</v>
          </cell>
          <cell r="D15">
            <v>3.9</v>
          </cell>
          <cell r="E15">
            <v>51.4</v>
          </cell>
        </row>
        <row r="16">
          <cell r="B16" t="str">
            <v>Dan-Axel Zagadou</v>
          </cell>
          <cell r="C16" t="str">
            <v>VfB Stuttgart</v>
          </cell>
          <cell r="D16">
            <v>3.9</v>
          </cell>
          <cell r="E16">
            <v>44.7</v>
          </cell>
        </row>
        <row r="17">
          <cell r="B17" t="str">
            <v>Niklas Stark</v>
          </cell>
          <cell r="C17" t="str">
            <v>SV Werder Bremen</v>
          </cell>
          <cell r="D17">
            <v>3.9</v>
          </cell>
          <cell r="E17">
            <v>42.3</v>
          </cell>
        </row>
        <row r="18">
          <cell r="B18" t="str">
            <v>Maximilian Arnold</v>
          </cell>
          <cell r="C18" t="str">
            <v>VfL Wolfsburg</v>
          </cell>
          <cell r="D18">
            <v>3.8</v>
          </cell>
          <cell r="E18">
            <v>51.7</v>
          </cell>
        </row>
        <row r="19">
          <cell r="B19" t="str">
            <v>Matej Maglica</v>
          </cell>
          <cell r="C19" t="str">
            <v>SV Darmstadt</v>
          </cell>
          <cell r="D19">
            <v>3.8</v>
          </cell>
          <cell r="E19">
            <v>35.9</v>
          </cell>
        </row>
        <row r="20">
          <cell r="B20" t="str">
            <v>Joshua Kimmich</v>
          </cell>
          <cell r="C20" t="str">
            <v>Bayern München</v>
          </cell>
          <cell r="D20">
            <v>3.7</v>
          </cell>
          <cell r="E20">
            <v>70.3</v>
          </cell>
        </row>
        <row r="21">
          <cell r="B21" t="str">
            <v>Maxence Lacroix</v>
          </cell>
          <cell r="C21" t="str">
            <v>VfL Wolfsburg</v>
          </cell>
          <cell r="D21">
            <v>3.7</v>
          </cell>
          <cell r="E21">
            <v>57.1</v>
          </cell>
        </row>
        <row r="22">
          <cell r="B22" t="str">
            <v>Marco Friedl</v>
          </cell>
          <cell r="C22" t="str">
            <v>SV Werder Bremen</v>
          </cell>
          <cell r="D22">
            <v>3.6</v>
          </cell>
          <cell r="E22">
            <v>53.6</v>
          </cell>
        </row>
        <row r="23">
          <cell r="B23" t="str">
            <v>Christoph Zimmermann</v>
          </cell>
          <cell r="C23" t="str">
            <v>SV Darmstadt</v>
          </cell>
          <cell r="D23">
            <v>3.4</v>
          </cell>
          <cell r="E23">
            <v>50</v>
          </cell>
        </row>
        <row r="24">
          <cell r="B24" t="str">
            <v>Emre Can</v>
          </cell>
          <cell r="C24" t="str">
            <v>Borussia Dortmund</v>
          </cell>
          <cell r="D24">
            <v>3.3</v>
          </cell>
          <cell r="E24">
            <v>59.2</v>
          </cell>
        </row>
        <row r="25">
          <cell r="B25" t="str">
            <v>Hiroki Ito</v>
          </cell>
          <cell r="C25" t="str">
            <v>VfB Stuttgart</v>
          </cell>
          <cell r="D25">
            <v>3.3</v>
          </cell>
          <cell r="E25">
            <v>43.9</v>
          </cell>
        </row>
        <row r="26">
          <cell r="B26" t="str">
            <v>Jonas Föhrenbach</v>
          </cell>
          <cell r="C26" t="str">
            <v>1. FC Heidenheim 1846</v>
          </cell>
          <cell r="D26">
            <v>3.3</v>
          </cell>
          <cell r="E26">
            <v>43.8</v>
          </cell>
        </row>
        <row r="27">
          <cell r="B27" t="str">
            <v>Robin Knoche</v>
          </cell>
          <cell r="C27" t="str">
            <v>1. FC Union Berlin</v>
          </cell>
          <cell r="D27">
            <v>3.3</v>
          </cell>
          <cell r="E27">
            <v>39.1</v>
          </cell>
        </row>
        <row r="28">
          <cell r="B28" t="str">
            <v>Dayot Upamecano</v>
          </cell>
          <cell r="C28" t="str">
            <v>Bayern München</v>
          </cell>
          <cell r="D28">
            <v>3.2</v>
          </cell>
          <cell r="E28">
            <v>66</v>
          </cell>
        </row>
        <row r="29">
          <cell r="B29" t="str">
            <v>Kevin Stöger</v>
          </cell>
          <cell r="C29" t="str">
            <v>VfL Bochum</v>
          </cell>
          <cell r="D29">
            <v>3.2</v>
          </cell>
          <cell r="E29">
            <v>51.1</v>
          </cell>
        </row>
        <row r="30">
          <cell r="B30" t="str">
            <v>Anthony Rouault</v>
          </cell>
          <cell r="C30" t="str">
            <v>VfB Stuttgart</v>
          </cell>
          <cell r="D30">
            <v>3.2</v>
          </cell>
          <cell r="E30">
            <v>50.7</v>
          </cell>
        </row>
        <row r="31">
          <cell r="B31" t="str">
            <v>Arne Maier</v>
          </cell>
          <cell r="C31" t="str">
            <v>FC Augsburg</v>
          </cell>
          <cell r="D31">
            <v>3.1</v>
          </cell>
          <cell r="E31">
            <v>75.599999999999994</v>
          </cell>
        </row>
        <row r="32">
          <cell r="B32" t="str">
            <v>Nicolas Seiwald</v>
          </cell>
          <cell r="C32" t="str">
            <v>RB Leipzig</v>
          </cell>
          <cell r="D32">
            <v>3.1</v>
          </cell>
          <cell r="E32">
            <v>55.8</v>
          </cell>
        </row>
        <row r="33">
          <cell r="B33" t="str">
            <v>Waldemar Anton</v>
          </cell>
          <cell r="C33" t="str">
            <v>VfB Stuttgart</v>
          </cell>
          <cell r="D33">
            <v>3.1</v>
          </cell>
          <cell r="E33">
            <v>45.8</v>
          </cell>
        </row>
        <row r="34">
          <cell r="B34" t="str">
            <v>Felix Uduokhai</v>
          </cell>
          <cell r="C34" t="str">
            <v>FC Augsburg</v>
          </cell>
          <cell r="D34">
            <v>3.1</v>
          </cell>
          <cell r="E34">
            <v>41.2</v>
          </cell>
        </row>
        <row r="35">
          <cell r="B35" t="str">
            <v>Aleksandar Pavlovic</v>
          </cell>
          <cell r="C35" t="str">
            <v>Bayern München</v>
          </cell>
          <cell r="D35">
            <v>3</v>
          </cell>
          <cell r="E35">
            <v>83.7</v>
          </cell>
        </row>
        <row r="36">
          <cell r="B36" t="str">
            <v>Edmond Tapsoba</v>
          </cell>
          <cell r="C36" t="str">
            <v>Bayer 04 Leverkusen</v>
          </cell>
          <cell r="D36">
            <v>3</v>
          </cell>
          <cell r="E36">
            <v>57</v>
          </cell>
        </row>
        <row r="37">
          <cell r="B37" t="str">
            <v>Lukas Klostermann</v>
          </cell>
          <cell r="C37" t="str">
            <v>RB Leipzig</v>
          </cell>
          <cell r="D37">
            <v>3</v>
          </cell>
          <cell r="E37">
            <v>52.2</v>
          </cell>
        </row>
        <row r="38">
          <cell r="B38" t="str">
            <v>Anthony Jung</v>
          </cell>
          <cell r="C38" t="str">
            <v>SV Werder Bremen</v>
          </cell>
          <cell r="D38">
            <v>3</v>
          </cell>
          <cell r="E38">
            <v>52.1</v>
          </cell>
        </row>
        <row r="39">
          <cell r="B39" t="str">
            <v>Julian Chabot</v>
          </cell>
          <cell r="C39" t="str">
            <v>FC Köln</v>
          </cell>
          <cell r="D39">
            <v>3</v>
          </cell>
          <cell r="E39">
            <v>41.7</v>
          </cell>
        </row>
        <row r="40">
          <cell r="B40" t="str">
            <v>Tuta</v>
          </cell>
          <cell r="C40" t="str">
            <v>Eintracht Frankfurt</v>
          </cell>
          <cell r="D40">
            <v>3</v>
          </cell>
          <cell r="E40">
            <v>40.4</v>
          </cell>
        </row>
        <row r="41">
          <cell r="B41" t="str">
            <v>Diogo Leite</v>
          </cell>
          <cell r="C41" t="str">
            <v>1. FC Union Berlin</v>
          </cell>
          <cell r="D41">
            <v>3</v>
          </cell>
          <cell r="E41">
            <v>37.299999999999997</v>
          </cell>
        </row>
        <row r="42">
          <cell r="B42" t="str">
            <v>Josip Stanisic</v>
          </cell>
          <cell r="C42" t="str">
            <v>Bayer 04 Leverkusen</v>
          </cell>
          <cell r="D42">
            <v>2.9</v>
          </cell>
          <cell r="E42">
            <v>58.6</v>
          </cell>
        </row>
        <row r="43">
          <cell r="B43" t="str">
            <v>Christoph Klarer</v>
          </cell>
          <cell r="C43" t="str">
            <v>SV Darmstadt</v>
          </cell>
          <cell r="D43">
            <v>2.9</v>
          </cell>
          <cell r="E43">
            <v>52.1</v>
          </cell>
        </row>
        <row r="44">
          <cell r="B44" t="str">
            <v>Nadiem Amiri</v>
          </cell>
          <cell r="C44" t="str">
            <v>1. FSV Mainz 05</v>
          </cell>
          <cell r="D44">
            <v>2.9</v>
          </cell>
          <cell r="E44">
            <v>51.1</v>
          </cell>
        </row>
        <row r="45">
          <cell r="B45" t="str">
            <v>Danilho Doekhi</v>
          </cell>
          <cell r="C45" t="str">
            <v>1. FC Union Berlin</v>
          </cell>
          <cell r="D45">
            <v>2.9</v>
          </cell>
          <cell r="E45">
            <v>44.5</v>
          </cell>
        </row>
        <row r="46">
          <cell r="B46" t="str">
            <v>Dominik Kohr</v>
          </cell>
          <cell r="C46" t="str">
            <v>1. FSV Mainz 05</v>
          </cell>
          <cell r="D46">
            <v>2.9</v>
          </cell>
          <cell r="E46">
            <v>36.6</v>
          </cell>
        </row>
        <row r="47">
          <cell r="B47" t="str">
            <v>Olivier Deman</v>
          </cell>
          <cell r="C47" t="str">
            <v>SV Werder Bremen</v>
          </cell>
          <cell r="D47">
            <v>2.8</v>
          </cell>
          <cell r="E47">
            <v>50.6</v>
          </cell>
        </row>
        <row r="48">
          <cell r="B48" t="str">
            <v>Emir Karic</v>
          </cell>
          <cell r="C48" t="str">
            <v>SV Darmstadt</v>
          </cell>
          <cell r="D48">
            <v>2.8</v>
          </cell>
          <cell r="E48">
            <v>48.7</v>
          </cell>
        </row>
        <row r="49">
          <cell r="B49" t="str">
            <v>Willi Orban</v>
          </cell>
          <cell r="C49" t="str">
            <v>RB Leipzig</v>
          </cell>
          <cell r="D49">
            <v>2.8</v>
          </cell>
          <cell r="E49">
            <v>47.2</v>
          </cell>
        </row>
        <row r="50">
          <cell r="B50" t="str">
            <v>Robin Koch</v>
          </cell>
          <cell r="C50" t="str">
            <v>Eintracht Frankfurt</v>
          </cell>
          <cell r="D50">
            <v>2.8</v>
          </cell>
          <cell r="E50">
            <v>39.700000000000003</v>
          </cell>
        </row>
        <row r="51">
          <cell r="B51" t="str">
            <v>Exequiel Palacios</v>
          </cell>
          <cell r="C51" t="str">
            <v>Bayer 04 Leverkusen</v>
          </cell>
          <cell r="D51">
            <v>2.7</v>
          </cell>
          <cell r="E51">
            <v>67.900000000000006</v>
          </cell>
        </row>
        <row r="52">
          <cell r="B52" t="str">
            <v>Julian Weigl</v>
          </cell>
          <cell r="C52" t="str">
            <v>Borussia Mönchengladbach</v>
          </cell>
          <cell r="D52">
            <v>2.7</v>
          </cell>
          <cell r="E52">
            <v>62.1</v>
          </cell>
        </row>
        <row r="53">
          <cell r="B53" t="str">
            <v>Angelo Stiller</v>
          </cell>
          <cell r="C53" t="str">
            <v>VfB Stuttgart</v>
          </cell>
          <cell r="D53">
            <v>2.7</v>
          </cell>
          <cell r="E53">
            <v>53.2</v>
          </cell>
        </row>
        <row r="54">
          <cell r="B54" t="str">
            <v>Josip Juranovic</v>
          </cell>
          <cell r="C54" t="str">
            <v>1. FC Union Berlin</v>
          </cell>
          <cell r="D54">
            <v>2.7</v>
          </cell>
          <cell r="E54">
            <v>45.8</v>
          </cell>
        </row>
        <row r="55">
          <cell r="B55" t="str">
            <v>Fabian Holland</v>
          </cell>
          <cell r="C55" t="str">
            <v>SV Darmstadt</v>
          </cell>
          <cell r="D55">
            <v>2.7</v>
          </cell>
          <cell r="E55">
            <v>43.3</v>
          </cell>
        </row>
        <row r="56">
          <cell r="B56" t="str">
            <v>Bernardo</v>
          </cell>
          <cell r="C56" t="str">
            <v>VfL Bochum</v>
          </cell>
          <cell r="D56">
            <v>2.7</v>
          </cell>
          <cell r="E56">
            <v>40.5</v>
          </cell>
        </row>
        <row r="57">
          <cell r="B57" t="str">
            <v>Timo Hübers</v>
          </cell>
          <cell r="C57" t="str">
            <v>FC Köln</v>
          </cell>
          <cell r="D57">
            <v>2.7</v>
          </cell>
          <cell r="E57">
            <v>39</v>
          </cell>
        </row>
        <row r="58">
          <cell r="B58" t="str">
            <v>Matthijs de Ligt</v>
          </cell>
          <cell r="C58" t="str">
            <v>Bayern München</v>
          </cell>
          <cell r="D58">
            <v>2.6</v>
          </cell>
          <cell r="E58">
            <v>61.5</v>
          </cell>
        </row>
        <row r="59">
          <cell r="B59" t="str">
            <v>Ramy Bensebaini</v>
          </cell>
          <cell r="C59" t="str">
            <v>Borussia Dortmund</v>
          </cell>
          <cell r="D59">
            <v>2.6</v>
          </cell>
          <cell r="E59">
            <v>49.2</v>
          </cell>
        </row>
        <row r="60">
          <cell r="B60" t="str">
            <v>Cedric Zesiger</v>
          </cell>
          <cell r="C60" t="str">
            <v>VfL Wolfsburg</v>
          </cell>
          <cell r="D60">
            <v>2.6</v>
          </cell>
          <cell r="E60">
            <v>37.200000000000003</v>
          </cell>
        </row>
        <row r="61">
          <cell r="B61" t="str">
            <v>Willian Pacho</v>
          </cell>
          <cell r="C61" t="str">
            <v>Eintracht Frankfurt</v>
          </cell>
          <cell r="D61">
            <v>2.6</v>
          </cell>
          <cell r="E61">
            <v>34</v>
          </cell>
        </row>
        <row r="62">
          <cell r="B62" t="str">
            <v>Leon Goretzka</v>
          </cell>
          <cell r="C62" t="str">
            <v>Bayern München</v>
          </cell>
          <cell r="D62">
            <v>2.5</v>
          </cell>
          <cell r="E62">
            <v>59.6</v>
          </cell>
        </row>
        <row r="63">
          <cell r="B63" t="str">
            <v>Florian Neuhaus</v>
          </cell>
          <cell r="C63" t="str">
            <v>Borussia Mönchengladbach</v>
          </cell>
          <cell r="D63">
            <v>2.5</v>
          </cell>
          <cell r="E63">
            <v>58.6</v>
          </cell>
        </row>
        <row r="64">
          <cell r="B64" t="str">
            <v>Min-Jae Kim</v>
          </cell>
          <cell r="C64" t="str">
            <v>Bayern München</v>
          </cell>
          <cell r="D64">
            <v>2.5</v>
          </cell>
          <cell r="E64">
            <v>54</v>
          </cell>
        </row>
        <row r="65">
          <cell r="B65" t="str">
            <v>Vincenzo Grifo</v>
          </cell>
          <cell r="C65" t="str">
            <v>SC Freiburg</v>
          </cell>
          <cell r="D65">
            <v>2.5</v>
          </cell>
          <cell r="E65">
            <v>48.9</v>
          </cell>
        </row>
        <row r="66">
          <cell r="B66" t="str">
            <v>Christopher Trimmel</v>
          </cell>
          <cell r="C66" t="str">
            <v>1. FC Union Berlin</v>
          </cell>
          <cell r="D66">
            <v>2.5</v>
          </cell>
          <cell r="E66">
            <v>48.4</v>
          </cell>
        </row>
        <row r="67">
          <cell r="B67" t="str">
            <v>Kevin Akpoguma</v>
          </cell>
          <cell r="C67" t="str">
            <v>TSG Hoffenheim</v>
          </cell>
          <cell r="D67">
            <v>2.5</v>
          </cell>
          <cell r="E67">
            <v>47</v>
          </cell>
        </row>
        <row r="68">
          <cell r="B68" t="str">
            <v>Patrick Mainka</v>
          </cell>
          <cell r="C68" t="str">
            <v>1. FC Heidenheim 1846</v>
          </cell>
          <cell r="D68">
            <v>2.5</v>
          </cell>
          <cell r="E68">
            <v>45.9</v>
          </cell>
        </row>
        <row r="69">
          <cell r="B69" t="str">
            <v>Lennard Maloney</v>
          </cell>
          <cell r="C69" t="str">
            <v>1. FC Heidenheim 1846</v>
          </cell>
          <cell r="D69">
            <v>2.5</v>
          </cell>
          <cell r="E69">
            <v>42.7</v>
          </cell>
        </row>
        <row r="70">
          <cell r="B70" t="str">
            <v>Maximilian Wöber</v>
          </cell>
          <cell r="C70" t="str">
            <v>Borussia Mönchengladbach</v>
          </cell>
          <cell r="D70">
            <v>2.5</v>
          </cell>
          <cell r="E70">
            <v>37.4</v>
          </cell>
        </row>
        <row r="71">
          <cell r="B71" t="str">
            <v>Senne Lynen</v>
          </cell>
          <cell r="C71" t="str">
            <v>SV Werder Bremen</v>
          </cell>
          <cell r="D71">
            <v>2.4</v>
          </cell>
          <cell r="E71">
            <v>56.6</v>
          </cell>
        </row>
        <row r="72">
          <cell r="B72" t="str">
            <v>Mohamed Simakan</v>
          </cell>
          <cell r="C72" t="str">
            <v>RB Leipzig</v>
          </cell>
          <cell r="D72">
            <v>2.4</v>
          </cell>
          <cell r="E72">
            <v>45.2</v>
          </cell>
        </row>
        <row r="73">
          <cell r="B73" t="str">
            <v>Xaver Schlager</v>
          </cell>
          <cell r="C73" t="str">
            <v>RB Leipzig</v>
          </cell>
          <cell r="D73">
            <v>2.2999999999999998</v>
          </cell>
          <cell r="E73">
            <v>60.4</v>
          </cell>
        </row>
        <row r="74">
          <cell r="B74" t="str">
            <v>Aster Vranckx</v>
          </cell>
          <cell r="C74" t="str">
            <v>VfL Wolfsburg</v>
          </cell>
          <cell r="D74">
            <v>2.2999999999999998</v>
          </cell>
          <cell r="E74">
            <v>50.9</v>
          </cell>
        </row>
        <row r="75">
          <cell r="B75" t="str">
            <v>Piero Hincapié</v>
          </cell>
          <cell r="C75" t="str">
            <v>Bayer 04 Leverkusen</v>
          </cell>
          <cell r="D75">
            <v>2.2999999999999998</v>
          </cell>
          <cell r="E75">
            <v>50</v>
          </cell>
        </row>
        <row r="76">
          <cell r="B76" t="str">
            <v>Iago</v>
          </cell>
          <cell r="C76" t="str">
            <v>FC Augsburg</v>
          </cell>
          <cell r="D76">
            <v>2.2999999999999998</v>
          </cell>
          <cell r="E76">
            <v>47.1</v>
          </cell>
        </row>
        <row r="77">
          <cell r="B77" t="str">
            <v>David Raum</v>
          </cell>
          <cell r="C77" t="str">
            <v>RB Leipzig</v>
          </cell>
          <cell r="D77">
            <v>2.2999999999999998</v>
          </cell>
          <cell r="E77">
            <v>44.2</v>
          </cell>
        </row>
        <row r="78">
          <cell r="B78" t="str">
            <v>Benedikt Gimber</v>
          </cell>
          <cell r="C78" t="str">
            <v>1. FC Heidenheim 1846</v>
          </cell>
          <cell r="D78">
            <v>2.2999999999999998</v>
          </cell>
          <cell r="E78">
            <v>38.1</v>
          </cell>
        </row>
        <row r="79">
          <cell r="B79" t="str">
            <v>Matthias Ginter</v>
          </cell>
          <cell r="C79" t="str">
            <v>SC Freiburg</v>
          </cell>
          <cell r="D79">
            <v>2.2999999999999998</v>
          </cell>
          <cell r="E79">
            <v>36.799999999999997</v>
          </cell>
        </row>
        <row r="80">
          <cell r="B80" t="str">
            <v>Jonas Hofmann</v>
          </cell>
          <cell r="C80" t="str">
            <v>Bayer 04 Leverkusen</v>
          </cell>
          <cell r="D80">
            <v>2.2000000000000002</v>
          </cell>
          <cell r="E80">
            <v>83.3</v>
          </cell>
        </row>
        <row r="81">
          <cell r="B81" t="str">
            <v>Dani Olmo</v>
          </cell>
          <cell r="C81" t="str">
            <v>RB Leipzig</v>
          </cell>
          <cell r="D81">
            <v>2.2000000000000002</v>
          </cell>
          <cell r="E81">
            <v>68.599999999999994</v>
          </cell>
        </row>
        <row r="82">
          <cell r="B82" t="str">
            <v>Kristijan Jakic</v>
          </cell>
          <cell r="C82" t="str">
            <v>FC Augsburg</v>
          </cell>
          <cell r="D82">
            <v>2.2000000000000002</v>
          </cell>
          <cell r="E82">
            <v>54.4</v>
          </cell>
        </row>
        <row r="83">
          <cell r="B83" t="str">
            <v>Robert Skov</v>
          </cell>
          <cell r="C83" t="str">
            <v>TSG Hoffenheim</v>
          </cell>
          <cell r="D83">
            <v>2.2000000000000002</v>
          </cell>
          <cell r="E83">
            <v>51.7</v>
          </cell>
        </row>
        <row r="84">
          <cell r="B84" t="str">
            <v>Kevin Sessa</v>
          </cell>
          <cell r="C84" t="str">
            <v>1. FC Heidenheim 1846</v>
          </cell>
          <cell r="D84">
            <v>2.2000000000000002</v>
          </cell>
          <cell r="E84">
            <v>48</v>
          </cell>
        </row>
        <row r="85">
          <cell r="B85" t="str">
            <v>Benjamin Henrichs</v>
          </cell>
          <cell r="C85" t="str">
            <v>RB Leipzig</v>
          </cell>
          <cell r="D85">
            <v>2.2000000000000002</v>
          </cell>
          <cell r="E85">
            <v>45.5</v>
          </cell>
        </row>
        <row r="86">
          <cell r="B86" t="str">
            <v>Kilian Sildillia</v>
          </cell>
          <cell r="C86" t="str">
            <v>SC Freiburg</v>
          </cell>
          <cell r="D86">
            <v>2.2000000000000002</v>
          </cell>
          <cell r="E86">
            <v>42.1</v>
          </cell>
        </row>
        <row r="87">
          <cell r="B87" t="str">
            <v>Lukas Kübler</v>
          </cell>
          <cell r="C87" t="str">
            <v>SC Freiburg</v>
          </cell>
          <cell r="D87">
            <v>2.2000000000000002</v>
          </cell>
          <cell r="E87">
            <v>42.1</v>
          </cell>
        </row>
        <row r="88">
          <cell r="B88" t="str">
            <v>Ozan Kabak</v>
          </cell>
          <cell r="C88" t="str">
            <v>TSG Hoffenheim</v>
          </cell>
          <cell r="D88">
            <v>2.2000000000000002</v>
          </cell>
          <cell r="E88">
            <v>40.6</v>
          </cell>
        </row>
        <row r="89">
          <cell r="B89" t="str">
            <v>Cristian Gamboa</v>
          </cell>
          <cell r="C89" t="str">
            <v>VfL Bochum</v>
          </cell>
          <cell r="D89">
            <v>2.2000000000000002</v>
          </cell>
          <cell r="E89">
            <v>39.200000000000003</v>
          </cell>
        </row>
        <row r="90">
          <cell r="B90" t="str">
            <v>Julian Brandt</v>
          </cell>
          <cell r="C90" t="str">
            <v>Borussia Dortmund</v>
          </cell>
          <cell r="D90">
            <v>2.1</v>
          </cell>
          <cell r="E90">
            <v>75</v>
          </cell>
        </row>
        <row r="91">
          <cell r="B91" t="str">
            <v>Denis Thomalla</v>
          </cell>
          <cell r="C91" t="str">
            <v>1. FC Heidenheim 1846</v>
          </cell>
          <cell r="D91">
            <v>2.1</v>
          </cell>
          <cell r="E91">
            <v>71.400000000000006</v>
          </cell>
        </row>
        <row r="92">
          <cell r="B92" t="str">
            <v>Robert Andrich</v>
          </cell>
          <cell r="C92" t="str">
            <v>Bayer 04 Leverkusen</v>
          </cell>
          <cell r="D92">
            <v>2.1</v>
          </cell>
          <cell r="E92">
            <v>56.5</v>
          </cell>
        </row>
        <row r="93">
          <cell r="B93" t="str">
            <v>Anton Stach</v>
          </cell>
          <cell r="C93" t="str">
            <v>TSG Hoffenheim</v>
          </cell>
          <cell r="D93">
            <v>2.1</v>
          </cell>
          <cell r="E93">
            <v>50.9</v>
          </cell>
        </row>
        <row r="94">
          <cell r="B94" t="str">
            <v>Finn Becker</v>
          </cell>
          <cell r="C94" t="str">
            <v>TSG Hoffenheim</v>
          </cell>
          <cell r="D94">
            <v>2.1</v>
          </cell>
          <cell r="E94">
            <v>50</v>
          </cell>
        </row>
        <row r="95">
          <cell r="B95" t="str">
            <v>Castello Lukeba</v>
          </cell>
          <cell r="C95" t="str">
            <v>RB Leipzig</v>
          </cell>
          <cell r="D95">
            <v>2.1</v>
          </cell>
          <cell r="E95">
            <v>43.2</v>
          </cell>
        </row>
        <row r="96">
          <cell r="B96" t="str">
            <v>Matthias Bader</v>
          </cell>
          <cell r="C96" t="str">
            <v>SV Darmstadt</v>
          </cell>
          <cell r="D96">
            <v>2.1</v>
          </cell>
          <cell r="E96">
            <v>37.799999999999997</v>
          </cell>
        </row>
        <row r="97">
          <cell r="B97" t="str">
            <v>Niels Nkounkou</v>
          </cell>
          <cell r="C97" t="str">
            <v>Eintracht Frankfurt</v>
          </cell>
          <cell r="D97">
            <v>2.1</v>
          </cell>
          <cell r="E97">
            <v>35.700000000000003</v>
          </cell>
        </row>
        <row r="98">
          <cell r="B98" t="str">
            <v>Marius Wolf</v>
          </cell>
          <cell r="C98" t="str">
            <v>Borussia Dortmund</v>
          </cell>
          <cell r="D98">
            <v>2.1</v>
          </cell>
          <cell r="E98">
            <v>35.1</v>
          </cell>
        </row>
        <row r="99">
          <cell r="B99" t="str">
            <v>Ellyes Skhiri</v>
          </cell>
          <cell r="C99" t="str">
            <v>Eintracht Frankfurt</v>
          </cell>
          <cell r="D99">
            <v>2</v>
          </cell>
          <cell r="E99">
            <v>45.8</v>
          </cell>
        </row>
        <row r="100">
          <cell r="B100" t="str">
            <v>Florian Kainz</v>
          </cell>
          <cell r="C100" t="str">
            <v>FC Köln</v>
          </cell>
          <cell r="D100">
            <v>2</v>
          </cell>
          <cell r="E100">
            <v>39.700000000000003</v>
          </cell>
        </row>
        <row r="101">
          <cell r="B101" t="str">
            <v>Manuel Gulde</v>
          </cell>
          <cell r="C101" t="str">
            <v>SC Freiburg</v>
          </cell>
          <cell r="D101">
            <v>2</v>
          </cell>
          <cell r="E101">
            <v>39.700000000000003</v>
          </cell>
        </row>
        <row r="102">
          <cell r="B102" t="str">
            <v>Leart Paqarada</v>
          </cell>
          <cell r="C102" t="str">
            <v>FC Köln</v>
          </cell>
          <cell r="D102">
            <v>2</v>
          </cell>
          <cell r="E102">
            <v>35.299999999999997</v>
          </cell>
        </row>
        <row r="103">
          <cell r="B103" t="str">
            <v>Kevin Kampl</v>
          </cell>
          <cell r="C103" t="str">
            <v>RB Leipzig</v>
          </cell>
          <cell r="D103">
            <v>1.9</v>
          </cell>
          <cell r="E103">
            <v>58</v>
          </cell>
        </row>
        <row r="104">
          <cell r="B104" t="str">
            <v>Arne Engels</v>
          </cell>
          <cell r="C104" t="str">
            <v>FC Augsburg</v>
          </cell>
          <cell r="D104">
            <v>1.9</v>
          </cell>
          <cell r="E104">
            <v>56.9</v>
          </cell>
        </row>
        <row r="105">
          <cell r="B105" t="str">
            <v>Marco Richter</v>
          </cell>
          <cell r="C105" t="str">
            <v>1. FSV Mainz 05</v>
          </cell>
          <cell r="D105">
            <v>1.9</v>
          </cell>
          <cell r="E105">
            <v>55.6</v>
          </cell>
        </row>
        <row r="106">
          <cell r="B106" t="str">
            <v>Maximilian Mittelstaedt</v>
          </cell>
          <cell r="C106" t="str">
            <v>VfB Stuttgart</v>
          </cell>
          <cell r="D106">
            <v>1.9</v>
          </cell>
          <cell r="E106">
            <v>55</v>
          </cell>
        </row>
        <row r="107">
          <cell r="B107" t="str">
            <v>Niklas Dorsch</v>
          </cell>
          <cell r="C107" t="str">
            <v>FC Augsburg</v>
          </cell>
          <cell r="D107">
            <v>1.9</v>
          </cell>
          <cell r="E107">
            <v>51.7</v>
          </cell>
        </row>
        <row r="108">
          <cell r="B108" t="str">
            <v>Silvan Widmer</v>
          </cell>
          <cell r="C108" t="str">
            <v>1. FSV Mainz 05</v>
          </cell>
          <cell r="D108">
            <v>1.9</v>
          </cell>
          <cell r="E108">
            <v>50</v>
          </cell>
        </row>
        <row r="109">
          <cell r="B109" t="str">
            <v>Ko Itakura</v>
          </cell>
          <cell r="C109" t="str">
            <v>Borussia Mönchengladbach</v>
          </cell>
          <cell r="D109">
            <v>1.9</v>
          </cell>
          <cell r="E109">
            <v>44</v>
          </cell>
        </row>
        <row r="110">
          <cell r="B110" t="str">
            <v>Sebastiaan Bornauw</v>
          </cell>
          <cell r="C110" t="str">
            <v>VfL Wolfsburg</v>
          </cell>
          <cell r="D110">
            <v>1.9</v>
          </cell>
          <cell r="E110">
            <v>37</v>
          </cell>
        </row>
        <row r="111">
          <cell r="B111" t="str">
            <v>Xavi Simons</v>
          </cell>
          <cell r="C111" t="str">
            <v>RB Leipzig</v>
          </cell>
          <cell r="D111">
            <v>1.8</v>
          </cell>
          <cell r="E111">
            <v>68.400000000000006</v>
          </cell>
        </row>
        <row r="112">
          <cell r="B112" t="str">
            <v>Jonathan Tah</v>
          </cell>
          <cell r="C112" t="str">
            <v>Bayer 04 Leverkusen</v>
          </cell>
          <cell r="D112">
            <v>1.8</v>
          </cell>
          <cell r="E112">
            <v>60.2</v>
          </cell>
        </row>
        <row r="113">
          <cell r="B113" t="str">
            <v>Julian Justvan</v>
          </cell>
          <cell r="C113" t="str">
            <v>SV Darmstadt</v>
          </cell>
          <cell r="D113">
            <v>1.8</v>
          </cell>
          <cell r="E113">
            <v>58.3</v>
          </cell>
        </row>
        <row r="114">
          <cell r="B114" t="str">
            <v>Amadou Haidara</v>
          </cell>
          <cell r="C114" t="str">
            <v>RB Leipzig</v>
          </cell>
          <cell r="D114">
            <v>1.8</v>
          </cell>
          <cell r="E114">
            <v>56.4</v>
          </cell>
        </row>
        <row r="115">
          <cell r="B115" t="str">
            <v>Odilon Kossounou</v>
          </cell>
          <cell r="C115" t="str">
            <v>Bayer 04 Leverkusen</v>
          </cell>
          <cell r="D115">
            <v>1.8</v>
          </cell>
          <cell r="E115">
            <v>53.6</v>
          </cell>
        </row>
        <row r="116">
          <cell r="B116" t="str">
            <v>Fabian Nürnberg</v>
          </cell>
          <cell r="C116" t="str">
            <v>SV Darmstadt</v>
          </cell>
          <cell r="D116">
            <v>1.8</v>
          </cell>
          <cell r="E116">
            <v>51.7</v>
          </cell>
        </row>
        <row r="117">
          <cell r="B117" t="str">
            <v>Mario Götze</v>
          </cell>
          <cell r="C117" t="str">
            <v>Eintracht Frankfurt</v>
          </cell>
          <cell r="D117">
            <v>1.8</v>
          </cell>
          <cell r="E117">
            <v>50</v>
          </cell>
        </row>
        <row r="118">
          <cell r="B118" t="str">
            <v>Salih Ã–zcan</v>
          </cell>
          <cell r="C118" t="str">
            <v>Borussia Dortmund</v>
          </cell>
          <cell r="D118">
            <v>1.8</v>
          </cell>
          <cell r="E118">
            <v>46.9</v>
          </cell>
        </row>
        <row r="119">
          <cell r="B119" t="str">
            <v>Marius Bülter</v>
          </cell>
          <cell r="C119" t="str">
            <v>TSG Hoffenheim</v>
          </cell>
          <cell r="D119">
            <v>1.8</v>
          </cell>
          <cell r="E119">
            <v>42.9</v>
          </cell>
        </row>
        <row r="120">
          <cell r="B120" t="str">
            <v>Keven Schlotterbeck</v>
          </cell>
          <cell r="C120" t="str">
            <v>VfL Bochum</v>
          </cell>
          <cell r="D120">
            <v>1.8</v>
          </cell>
          <cell r="E120">
            <v>41</v>
          </cell>
        </row>
        <row r="121">
          <cell r="B121" t="str">
            <v>Sepp van den Berg</v>
          </cell>
          <cell r="C121" t="str">
            <v>1. FSV Mainz 05</v>
          </cell>
          <cell r="D121">
            <v>1.8</v>
          </cell>
          <cell r="E121">
            <v>40</v>
          </cell>
        </row>
        <row r="122">
          <cell r="B122" t="str">
            <v>Moritz Jenz</v>
          </cell>
          <cell r="C122" t="str">
            <v>VfL Wolfsburg</v>
          </cell>
          <cell r="D122">
            <v>1.8</v>
          </cell>
          <cell r="E122">
            <v>36.5</v>
          </cell>
        </row>
        <row r="123">
          <cell r="B123" t="str">
            <v>Benno Schmitz</v>
          </cell>
          <cell r="C123" t="str">
            <v>FC Köln</v>
          </cell>
          <cell r="D123">
            <v>1.8</v>
          </cell>
          <cell r="E123">
            <v>35.4</v>
          </cell>
        </row>
        <row r="124">
          <cell r="B124" t="str">
            <v>Raphaël Guerreiro</v>
          </cell>
          <cell r="C124" t="str">
            <v>Bayern München</v>
          </cell>
          <cell r="D124">
            <v>1.7</v>
          </cell>
          <cell r="E124">
            <v>71</v>
          </cell>
        </row>
        <row r="125">
          <cell r="B125" t="str">
            <v>Aissa Laidouni</v>
          </cell>
          <cell r="C125" t="str">
            <v>1. FC Union Berlin</v>
          </cell>
          <cell r="D125">
            <v>1.7</v>
          </cell>
          <cell r="E125">
            <v>58.8</v>
          </cell>
        </row>
        <row r="126">
          <cell r="B126" t="str">
            <v>Mitchell Weiser</v>
          </cell>
          <cell r="C126" t="str">
            <v>SV Werder Bremen</v>
          </cell>
          <cell r="D126">
            <v>1.7</v>
          </cell>
          <cell r="E126">
            <v>49</v>
          </cell>
        </row>
        <row r="127">
          <cell r="B127" t="str">
            <v>Rocco Reitz</v>
          </cell>
          <cell r="C127" t="str">
            <v>Borussia Mönchengladbach</v>
          </cell>
          <cell r="D127">
            <v>1.7</v>
          </cell>
          <cell r="E127">
            <v>48.8</v>
          </cell>
        </row>
        <row r="128">
          <cell r="B128" t="str">
            <v>Erhan Masovic</v>
          </cell>
          <cell r="C128" t="str">
            <v>VfL Bochum</v>
          </cell>
          <cell r="D128">
            <v>1.7</v>
          </cell>
          <cell r="E128">
            <v>40.6</v>
          </cell>
        </row>
        <row r="129">
          <cell r="B129" t="str">
            <v>Felix Nmecha</v>
          </cell>
          <cell r="C129" t="str">
            <v>Borussia Dortmund</v>
          </cell>
          <cell r="D129">
            <v>1.6</v>
          </cell>
          <cell r="E129">
            <v>69.2</v>
          </cell>
        </row>
        <row r="130">
          <cell r="B130" t="str">
            <v>Alassane Plea</v>
          </cell>
          <cell r="C130" t="str">
            <v>Borussia Mönchengladbach</v>
          </cell>
          <cell r="D130">
            <v>1.6</v>
          </cell>
          <cell r="E130">
            <v>63</v>
          </cell>
        </row>
        <row r="131">
          <cell r="B131" t="str">
            <v>Umut Tohumcu</v>
          </cell>
          <cell r="C131" t="str">
            <v>TSG Hoffenheim</v>
          </cell>
          <cell r="D131">
            <v>1.6</v>
          </cell>
          <cell r="E131">
            <v>62.1</v>
          </cell>
        </row>
        <row r="132">
          <cell r="B132" t="str">
            <v>Harry Kane</v>
          </cell>
          <cell r="C132" t="str">
            <v>Bayern München</v>
          </cell>
          <cell r="D132">
            <v>1.6</v>
          </cell>
          <cell r="E132">
            <v>61.4</v>
          </cell>
        </row>
        <row r="133">
          <cell r="B133" t="str">
            <v>Denis Huseinbasic</v>
          </cell>
          <cell r="C133" t="str">
            <v>FC Köln</v>
          </cell>
          <cell r="D133">
            <v>1.6</v>
          </cell>
          <cell r="E133">
            <v>52.7</v>
          </cell>
        </row>
        <row r="134">
          <cell r="B134" t="str">
            <v>Mads Valentin Pedersen</v>
          </cell>
          <cell r="C134" t="str">
            <v>FC Augsburg</v>
          </cell>
          <cell r="D134">
            <v>1.6</v>
          </cell>
          <cell r="E134">
            <v>50</v>
          </cell>
        </row>
        <row r="135">
          <cell r="B135" t="str">
            <v>Marcel Sabitzer</v>
          </cell>
          <cell r="C135" t="str">
            <v>Borussia Dortmund</v>
          </cell>
          <cell r="D135">
            <v>1.6</v>
          </cell>
          <cell r="E135">
            <v>48.6</v>
          </cell>
        </row>
        <row r="136">
          <cell r="B136" t="str">
            <v>Leonardo Bittencourt</v>
          </cell>
          <cell r="C136" t="str">
            <v>SV Werder Bremen</v>
          </cell>
          <cell r="D136">
            <v>1.6</v>
          </cell>
          <cell r="E136">
            <v>45.9</v>
          </cell>
        </row>
        <row r="137">
          <cell r="B137" t="str">
            <v>Ridle Baku</v>
          </cell>
          <cell r="C137" t="str">
            <v>VfL Wolfsburg</v>
          </cell>
          <cell r="D137">
            <v>1.6</v>
          </cell>
          <cell r="E137">
            <v>41.7</v>
          </cell>
        </row>
        <row r="138">
          <cell r="B138" t="str">
            <v>Noah Weisshaupt</v>
          </cell>
          <cell r="C138" t="str">
            <v>SC Freiburg</v>
          </cell>
          <cell r="D138">
            <v>1.6</v>
          </cell>
          <cell r="E138">
            <v>35.1</v>
          </cell>
        </row>
        <row r="139">
          <cell r="B139" t="str">
            <v>Marvin Friedrich</v>
          </cell>
          <cell r="C139" t="str">
            <v>Borussia Mönchengladbach</v>
          </cell>
          <cell r="D139">
            <v>1.6</v>
          </cell>
          <cell r="E139">
            <v>26.2</v>
          </cell>
        </row>
        <row r="140">
          <cell r="B140" t="str">
            <v>Robin Gosens</v>
          </cell>
          <cell r="C140" t="str">
            <v>1. FC Union Berlin</v>
          </cell>
          <cell r="D140">
            <v>1.5</v>
          </cell>
          <cell r="E140">
            <v>50.6</v>
          </cell>
        </row>
        <row r="141">
          <cell r="B141" t="str">
            <v>Aurelio Buta</v>
          </cell>
          <cell r="C141" t="str">
            <v>Eintracht Frankfurt</v>
          </cell>
          <cell r="D141">
            <v>1.5</v>
          </cell>
          <cell r="E141">
            <v>42.3</v>
          </cell>
        </row>
        <row r="142">
          <cell r="B142" t="str">
            <v>Jérôme Roussillon</v>
          </cell>
          <cell r="C142" t="str">
            <v>1. FC Union Berlin</v>
          </cell>
          <cell r="D142">
            <v>1.5</v>
          </cell>
          <cell r="E142">
            <v>40</v>
          </cell>
        </row>
        <row r="143">
          <cell r="B143" t="str">
            <v>Philipp Max</v>
          </cell>
          <cell r="C143" t="str">
            <v>Eintracht Frankfurt</v>
          </cell>
          <cell r="D143">
            <v>1.5</v>
          </cell>
          <cell r="E143">
            <v>39.700000000000003</v>
          </cell>
        </row>
        <row r="144">
          <cell r="B144" t="str">
            <v>Joseph Scally</v>
          </cell>
          <cell r="C144" t="str">
            <v>Borussia Mönchengladbach</v>
          </cell>
          <cell r="D144">
            <v>1.5</v>
          </cell>
          <cell r="E144">
            <v>38.4</v>
          </cell>
        </row>
        <row r="145">
          <cell r="B145" t="str">
            <v>Philipp Mwene</v>
          </cell>
          <cell r="C145" t="str">
            <v>1. FSV Mainz 05</v>
          </cell>
          <cell r="D145">
            <v>1.5</v>
          </cell>
          <cell r="E145">
            <v>37.5</v>
          </cell>
        </row>
        <row r="146">
          <cell r="B146" t="str">
            <v>Danny da Costa</v>
          </cell>
          <cell r="C146" t="str">
            <v>1. FSV Mainz 05</v>
          </cell>
          <cell r="D146">
            <v>1.5</v>
          </cell>
          <cell r="E146">
            <v>36.799999999999997</v>
          </cell>
        </row>
        <row r="147">
          <cell r="B147" t="str">
            <v>Tom Krauss</v>
          </cell>
          <cell r="C147" t="str">
            <v>1. FSV Mainz 05</v>
          </cell>
          <cell r="D147">
            <v>1.5</v>
          </cell>
          <cell r="E147">
            <v>36.700000000000003</v>
          </cell>
        </row>
        <row r="148">
          <cell r="B148" t="str">
            <v>Omar Traoré</v>
          </cell>
          <cell r="C148" t="str">
            <v>1. FC Heidenheim 1846</v>
          </cell>
          <cell r="D148">
            <v>1.5</v>
          </cell>
          <cell r="E148">
            <v>30.5</v>
          </cell>
        </row>
        <row r="149">
          <cell r="B149" t="str">
            <v>Romano Schmid</v>
          </cell>
          <cell r="C149" t="str">
            <v>SV Werder Bremen</v>
          </cell>
          <cell r="D149">
            <v>1.4</v>
          </cell>
          <cell r="E149">
            <v>58.3</v>
          </cell>
        </row>
        <row r="150">
          <cell r="B150" t="str">
            <v>Bartol Franjic</v>
          </cell>
          <cell r="C150" t="str">
            <v>SV Darmstadt</v>
          </cell>
          <cell r="D150">
            <v>1.4</v>
          </cell>
          <cell r="E150">
            <v>52.8</v>
          </cell>
        </row>
        <row r="151">
          <cell r="B151" t="str">
            <v>Adrian Beck</v>
          </cell>
          <cell r="C151" t="str">
            <v>1. FC Heidenheim 1846</v>
          </cell>
          <cell r="D151">
            <v>1.4</v>
          </cell>
          <cell r="E151">
            <v>48.4</v>
          </cell>
        </row>
        <row r="152">
          <cell r="B152" t="str">
            <v>Václav Cerný</v>
          </cell>
          <cell r="C152" t="str">
            <v>VfL Wolfsburg</v>
          </cell>
          <cell r="D152">
            <v>1.4</v>
          </cell>
          <cell r="E152">
            <v>45.2</v>
          </cell>
        </row>
        <row r="153">
          <cell r="B153" t="str">
            <v>Jan Schöppner</v>
          </cell>
          <cell r="C153" t="str">
            <v>1. FC Heidenheim 1846</v>
          </cell>
          <cell r="D153">
            <v>1.4</v>
          </cell>
          <cell r="E153">
            <v>42.1</v>
          </cell>
        </row>
        <row r="154">
          <cell r="B154" t="str">
            <v>Christian Gross</v>
          </cell>
          <cell r="C154" t="str">
            <v>SV Werder Bremen</v>
          </cell>
          <cell r="D154">
            <v>1.4</v>
          </cell>
          <cell r="E154">
            <v>41.4</v>
          </cell>
        </row>
        <row r="155">
          <cell r="B155" t="str">
            <v>Joakim Mæhle</v>
          </cell>
          <cell r="C155" t="str">
            <v>VfL Wolfsburg</v>
          </cell>
          <cell r="D155">
            <v>1.4</v>
          </cell>
          <cell r="E155">
            <v>40</v>
          </cell>
        </row>
        <row r="156">
          <cell r="B156" t="str">
            <v>Florian Pick</v>
          </cell>
          <cell r="C156" t="str">
            <v>1. FC Heidenheim 1846</v>
          </cell>
          <cell r="D156">
            <v>1.4</v>
          </cell>
          <cell r="E156">
            <v>35.700000000000003</v>
          </cell>
        </row>
        <row r="157">
          <cell r="B157" t="str">
            <v>Nico Elvedi</v>
          </cell>
          <cell r="C157" t="str">
            <v>Borussia Mönchengladbach</v>
          </cell>
          <cell r="D157">
            <v>1.4</v>
          </cell>
          <cell r="E157">
            <v>34.799999999999997</v>
          </cell>
        </row>
        <row r="158">
          <cell r="B158" t="str">
            <v>Gian-Luca Waldschmidt</v>
          </cell>
          <cell r="C158" t="str">
            <v>FC Köln</v>
          </cell>
          <cell r="D158">
            <v>1.3</v>
          </cell>
          <cell r="E158">
            <v>66.7</v>
          </cell>
        </row>
        <row r="159">
          <cell r="B159" t="str">
            <v>Kouadio Koné</v>
          </cell>
          <cell r="C159" t="str">
            <v>Borussia Mönchengladbach</v>
          </cell>
          <cell r="D159">
            <v>1.3</v>
          </cell>
          <cell r="E159">
            <v>64.7</v>
          </cell>
        </row>
        <row r="160">
          <cell r="B160" t="str">
            <v>Nick Woltemade</v>
          </cell>
          <cell r="C160" t="str">
            <v>SV Werder Bremen</v>
          </cell>
          <cell r="D160">
            <v>1.3</v>
          </cell>
          <cell r="E160">
            <v>63</v>
          </cell>
        </row>
        <row r="161">
          <cell r="B161" t="str">
            <v>Dejan Ljubicic</v>
          </cell>
          <cell r="C161" t="str">
            <v>FC Köln</v>
          </cell>
          <cell r="D161">
            <v>1.3</v>
          </cell>
          <cell r="E161">
            <v>60</v>
          </cell>
        </row>
        <row r="162">
          <cell r="B162" t="str">
            <v>Noussair Mazraoui</v>
          </cell>
          <cell r="C162" t="str">
            <v>Bayern München</v>
          </cell>
          <cell r="D162">
            <v>1.3</v>
          </cell>
          <cell r="E162">
            <v>58.6</v>
          </cell>
        </row>
        <row r="163">
          <cell r="B163" t="str">
            <v>Hugo Larsson</v>
          </cell>
          <cell r="C163" t="str">
            <v>Eintracht Frankfurt</v>
          </cell>
          <cell r="D163">
            <v>1.3</v>
          </cell>
          <cell r="E163">
            <v>52.9</v>
          </cell>
        </row>
        <row r="164">
          <cell r="B164" t="str">
            <v>Fares Chaibi</v>
          </cell>
          <cell r="C164" t="str">
            <v>Eintracht Frankfurt</v>
          </cell>
          <cell r="D164">
            <v>1.3</v>
          </cell>
          <cell r="E164">
            <v>45.8</v>
          </cell>
        </row>
        <row r="165">
          <cell r="B165" t="str">
            <v>Patrick Osterhage</v>
          </cell>
          <cell r="C165" t="str">
            <v>VfL Bochum</v>
          </cell>
          <cell r="D165">
            <v>1.3</v>
          </cell>
          <cell r="E165">
            <v>45.8</v>
          </cell>
        </row>
        <row r="166">
          <cell r="B166" t="str">
            <v>Jan Thielmann</v>
          </cell>
          <cell r="C166" t="str">
            <v>FC Köln</v>
          </cell>
          <cell r="D166">
            <v>1.3</v>
          </cell>
          <cell r="E166">
            <v>45.1</v>
          </cell>
        </row>
        <row r="167">
          <cell r="B167" t="str">
            <v>Kevin Mbabu</v>
          </cell>
          <cell r="C167" t="str">
            <v>FC Augsburg</v>
          </cell>
          <cell r="D167">
            <v>1.3</v>
          </cell>
          <cell r="E167">
            <v>41.1</v>
          </cell>
        </row>
        <row r="168">
          <cell r="B168" t="str">
            <v>Jordy Makengo</v>
          </cell>
          <cell r="C168" t="str">
            <v>SC Freiburg</v>
          </cell>
          <cell r="D168">
            <v>1.3</v>
          </cell>
          <cell r="E168">
            <v>39.5</v>
          </cell>
        </row>
        <row r="169">
          <cell r="B169" t="str">
            <v>Luca Netz</v>
          </cell>
          <cell r="C169" t="str">
            <v>Borussia Mönchengladbach</v>
          </cell>
          <cell r="D169">
            <v>1.3</v>
          </cell>
          <cell r="E169">
            <v>38.4</v>
          </cell>
        </row>
        <row r="170">
          <cell r="B170" t="str">
            <v>Jens Stage</v>
          </cell>
          <cell r="C170" t="str">
            <v>SV Werder Bremen</v>
          </cell>
          <cell r="D170">
            <v>1.3</v>
          </cell>
          <cell r="E170">
            <v>37.200000000000003</v>
          </cell>
        </row>
        <row r="171">
          <cell r="B171" t="str">
            <v>Max Finkgrafe</v>
          </cell>
          <cell r="C171" t="str">
            <v>FC Köln</v>
          </cell>
          <cell r="D171">
            <v>1.3</v>
          </cell>
          <cell r="E171">
            <v>36.6</v>
          </cell>
        </row>
        <row r="172">
          <cell r="B172" t="str">
            <v>Janik Haberer</v>
          </cell>
          <cell r="C172" t="str">
            <v>1. FC Union Berlin</v>
          </cell>
          <cell r="D172">
            <v>1.3</v>
          </cell>
          <cell r="E172">
            <v>35.4</v>
          </cell>
        </row>
        <row r="173">
          <cell r="B173" t="str">
            <v>Enzo Millot</v>
          </cell>
          <cell r="C173" t="str">
            <v>VfB Stuttgart</v>
          </cell>
          <cell r="D173">
            <v>1.2</v>
          </cell>
          <cell r="E173">
            <v>58.5</v>
          </cell>
        </row>
        <row r="174">
          <cell r="B174" t="str">
            <v>Tim Skarke</v>
          </cell>
          <cell r="C174" t="str">
            <v>SV Darmstadt</v>
          </cell>
          <cell r="D174">
            <v>1.2</v>
          </cell>
          <cell r="E174">
            <v>54.4</v>
          </cell>
        </row>
        <row r="175">
          <cell r="B175" t="str">
            <v>Tobias Kempe</v>
          </cell>
          <cell r="C175" t="str">
            <v>SV Darmstadt</v>
          </cell>
          <cell r="D175">
            <v>1.2</v>
          </cell>
          <cell r="E175">
            <v>51.4</v>
          </cell>
        </row>
        <row r="176">
          <cell r="B176" t="str">
            <v>Nicolas Höfler</v>
          </cell>
          <cell r="C176" t="str">
            <v>SC Freiburg</v>
          </cell>
          <cell r="D176">
            <v>1.2</v>
          </cell>
          <cell r="E176">
            <v>50.8</v>
          </cell>
        </row>
        <row r="177">
          <cell r="B177" t="str">
            <v>Marvin Ducksch</v>
          </cell>
          <cell r="C177" t="str">
            <v>SV Werder Bremen</v>
          </cell>
          <cell r="D177">
            <v>1.2</v>
          </cell>
          <cell r="E177">
            <v>49.3</v>
          </cell>
        </row>
        <row r="178">
          <cell r="B178" t="str">
            <v>Julian Ryerson</v>
          </cell>
          <cell r="C178" t="str">
            <v>Borussia Dortmund</v>
          </cell>
          <cell r="D178">
            <v>1.2</v>
          </cell>
          <cell r="E178">
            <v>47.1</v>
          </cell>
        </row>
        <row r="179">
          <cell r="B179" t="str">
            <v>Elvis Rexhbecaj</v>
          </cell>
          <cell r="C179" t="str">
            <v>FC Augsburg</v>
          </cell>
          <cell r="D179">
            <v>1.2</v>
          </cell>
          <cell r="E179">
            <v>44.3</v>
          </cell>
        </row>
        <row r="180">
          <cell r="B180" t="str">
            <v>Yannick Gerhardt</v>
          </cell>
          <cell r="C180" t="str">
            <v>VfL Wolfsburg</v>
          </cell>
          <cell r="D180">
            <v>1.2</v>
          </cell>
          <cell r="E180">
            <v>42.9</v>
          </cell>
        </row>
        <row r="181">
          <cell r="B181" t="str">
            <v>Grischa Prömel</v>
          </cell>
          <cell r="C181" t="str">
            <v>TSG Hoffenheim</v>
          </cell>
          <cell r="D181">
            <v>1.2</v>
          </cell>
          <cell r="E181">
            <v>39.700000000000003</v>
          </cell>
        </row>
        <row r="182">
          <cell r="B182" t="str">
            <v>Mattias Svanberg</v>
          </cell>
          <cell r="C182" t="str">
            <v>VfL Wolfsburg</v>
          </cell>
          <cell r="D182">
            <v>1.2</v>
          </cell>
          <cell r="E182">
            <v>34.799999999999997</v>
          </cell>
        </row>
        <row r="183">
          <cell r="B183" t="str">
            <v>Ivan Ordets</v>
          </cell>
          <cell r="C183" t="str">
            <v>VfL Bochum</v>
          </cell>
          <cell r="D183">
            <v>1.2</v>
          </cell>
          <cell r="E183">
            <v>32.5</v>
          </cell>
        </row>
        <row r="184">
          <cell r="B184" t="str">
            <v>Andrej Kramaric</v>
          </cell>
          <cell r="C184" t="str">
            <v>TSG Hoffenheim</v>
          </cell>
          <cell r="D184">
            <v>1.1000000000000001</v>
          </cell>
          <cell r="E184">
            <v>66.7</v>
          </cell>
        </row>
        <row r="185">
          <cell r="B185" t="str">
            <v>Konrad Laimer</v>
          </cell>
          <cell r="C185" t="str">
            <v>Bayern München</v>
          </cell>
          <cell r="D185">
            <v>1.1000000000000001</v>
          </cell>
          <cell r="E185">
            <v>61.1</v>
          </cell>
        </row>
        <row r="186">
          <cell r="B186" t="str">
            <v>Florian Wirtz</v>
          </cell>
          <cell r="C186" t="str">
            <v>Bayer 04 Leverkusen</v>
          </cell>
          <cell r="D186">
            <v>1.1000000000000001</v>
          </cell>
          <cell r="E186">
            <v>55.6</v>
          </cell>
        </row>
        <row r="187">
          <cell r="B187" t="str">
            <v>Marvin Mehlem</v>
          </cell>
          <cell r="C187" t="str">
            <v>SV Darmstadt</v>
          </cell>
          <cell r="D187">
            <v>1.1000000000000001</v>
          </cell>
          <cell r="E187">
            <v>47.5</v>
          </cell>
        </row>
        <row r="188">
          <cell r="B188" t="str">
            <v>Alejandro Grimaldo</v>
          </cell>
          <cell r="C188" t="str">
            <v>Bayer 04 Leverkusen</v>
          </cell>
          <cell r="D188">
            <v>1.1000000000000001</v>
          </cell>
          <cell r="E188">
            <v>47.2</v>
          </cell>
        </row>
        <row r="189">
          <cell r="B189" t="str">
            <v>Eric Martel</v>
          </cell>
          <cell r="C189" t="str">
            <v>FC Köln</v>
          </cell>
          <cell r="D189">
            <v>1.1000000000000001</v>
          </cell>
          <cell r="E189">
            <v>43.7</v>
          </cell>
        </row>
        <row r="190">
          <cell r="B190" t="str">
            <v>Matus Bero</v>
          </cell>
          <cell r="C190" t="str">
            <v>VfL Bochum</v>
          </cell>
          <cell r="D190">
            <v>1.1000000000000001</v>
          </cell>
          <cell r="E190">
            <v>41.7</v>
          </cell>
        </row>
        <row r="191">
          <cell r="B191" t="str">
            <v>Leandro Barreiro</v>
          </cell>
          <cell r="C191" t="str">
            <v>1. FSV Mainz 05</v>
          </cell>
          <cell r="D191">
            <v>1.1000000000000001</v>
          </cell>
          <cell r="E191">
            <v>37.799999999999997</v>
          </cell>
        </row>
        <row r="192">
          <cell r="B192" t="str">
            <v>Alex Kral</v>
          </cell>
          <cell r="C192" t="str">
            <v>1. FC Union Berlin</v>
          </cell>
          <cell r="D192">
            <v>1.1000000000000001</v>
          </cell>
          <cell r="E192">
            <v>36.4</v>
          </cell>
        </row>
        <row r="193">
          <cell r="B193" t="str">
            <v>Kevin Paredes</v>
          </cell>
          <cell r="C193" t="str">
            <v>VfL Wolfsburg</v>
          </cell>
          <cell r="D193">
            <v>1.1000000000000001</v>
          </cell>
          <cell r="E193">
            <v>36.200000000000003</v>
          </cell>
        </row>
        <row r="194">
          <cell r="B194" t="str">
            <v>Pavel Kaderabek</v>
          </cell>
          <cell r="C194" t="str">
            <v>TSG Hoffenheim</v>
          </cell>
          <cell r="D194">
            <v>1.1000000000000001</v>
          </cell>
          <cell r="E194">
            <v>32.6</v>
          </cell>
        </row>
        <row r="195">
          <cell r="B195" t="str">
            <v>Maximilian Wittek</v>
          </cell>
          <cell r="C195" t="str">
            <v>VfL Bochum</v>
          </cell>
          <cell r="D195">
            <v>1.1000000000000001</v>
          </cell>
          <cell r="E195">
            <v>22.8</v>
          </cell>
        </row>
        <row r="196">
          <cell r="B196" t="str">
            <v>Adam Hlozek</v>
          </cell>
          <cell r="C196" t="str">
            <v>Bayer 04 Leverkusen</v>
          </cell>
          <cell r="D196">
            <v>1</v>
          </cell>
          <cell r="E196">
            <v>71.400000000000006</v>
          </cell>
        </row>
        <row r="197">
          <cell r="B197" t="str">
            <v>Kingsley Coman</v>
          </cell>
          <cell r="C197" t="str">
            <v>Bayern München</v>
          </cell>
          <cell r="D197">
            <v>1</v>
          </cell>
          <cell r="E197">
            <v>70.599999999999994</v>
          </cell>
        </row>
        <row r="198">
          <cell r="B198" t="str">
            <v>Atakan Karazor</v>
          </cell>
          <cell r="C198" t="str">
            <v>VfB Stuttgart</v>
          </cell>
          <cell r="D198">
            <v>1</v>
          </cell>
          <cell r="E198">
            <v>60</v>
          </cell>
        </row>
        <row r="199">
          <cell r="B199" t="str">
            <v>Nathan Tella</v>
          </cell>
          <cell r="C199" t="str">
            <v>Bayer 04 Leverkusen</v>
          </cell>
          <cell r="D199">
            <v>1</v>
          </cell>
          <cell r="E199">
            <v>60</v>
          </cell>
        </row>
        <row r="200">
          <cell r="B200" t="str">
            <v>Goncalo Paciencia</v>
          </cell>
          <cell r="C200" t="str">
            <v>VfL Bochum</v>
          </cell>
          <cell r="D200">
            <v>1</v>
          </cell>
          <cell r="E200">
            <v>53.8</v>
          </cell>
        </row>
        <row r="201">
          <cell r="B201" t="str">
            <v>Maximilian Eggestein</v>
          </cell>
          <cell r="C201" t="str">
            <v>SC Freiburg</v>
          </cell>
          <cell r="D201">
            <v>1</v>
          </cell>
          <cell r="E201">
            <v>51.7</v>
          </cell>
        </row>
        <row r="202">
          <cell r="B202" t="str">
            <v>Thomas Müller</v>
          </cell>
          <cell r="C202" t="str">
            <v>Bayern München</v>
          </cell>
          <cell r="D202">
            <v>1</v>
          </cell>
          <cell r="E202">
            <v>50</v>
          </cell>
        </row>
        <row r="203">
          <cell r="B203" t="str">
            <v>Kevin Volland</v>
          </cell>
          <cell r="C203" t="str">
            <v>1. FC Union Berlin</v>
          </cell>
          <cell r="D203">
            <v>1</v>
          </cell>
          <cell r="E203">
            <v>48.4</v>
          </cell>
        </row>
        <row r="204">
          <cell r="B204" t="str">
            <v>Lucas Tousart</v>
          </cell>
          <cell r="C204" t="str">
            <v>1. FC Union Berlin</v>
          </cell>
          <cell r="D204">
            <v>1</v>
          </cell>
          <cell r="E204">
            <v>46.2</v>
          </cell>
        </row>
        <row r="205">
          <cell r="B205" t="str">
            <v>Jan-Niklas Beste</v>
          </cell>
          <cell r="C205" t="str">
            <v>1. FC Heidenheim 1846</v>
          </cell>
          <cell r="D205">
            <v>1</v>
          </cell>
          <cell r="E205">
            <v>40.799999999999997</v>
          </cell>
        </row>
        <row r="206">
          <cell r="B206" t="str">
            <v>Jakub Kaminski</v>
          </cell>
          <cell r="C206" t="str">
            <v>VfL Wolfsburg</v>
          </cell>
          <cell r="D206">
            <v>1</v>
          </cell>
          <cell r="E206">
            <v>33.299999999999997</v>
          </cell>
        </row>
        <row r="207">
          <cell r="B207" t="str">
            <v>Rasmus Carstensen</v>
          </cell>
          <cell r="C207" t="str">
            <v>FC Köln</v>
          </cell>
          <cell r="D207">
            <v>1</v>
          </cell>
          <cell r="E207">
            <v>33.299999999999997</v>
          </cell>
        </row>
        <row r="208">
          <cell r="B208" t="str">
            <v>Nikola Dovedan</v>
          </cell>
          <cell r="C208" t="str">
            <v>1. FC Heidenheim 1846</v>
          </cell>
          <cell r="D208">
            <v>1</v>
          </cell>
          <cell r="E208">
            <v>30.4</v>
          </cell>
        </row>
        <row r="209">
          <cell r="B209" t="str">
            <v>Rafael Santos Borre</v>
          </cell>
          <cell r="C209" t="str">
            <v>SV Werder Bremen</v>
          </cell>
          <cell r="D209">
            <v>0.9</v>
          </cell>
          <cell r="E209">
            <v>90.9</v>
          </cell>
        </row>
        <row r="210">
          <cell r="B210" t="str">
            <v>Leroy Sané</v>
          </cell>
          <cell r="C210" t="str">
            <v>Bayern München</v>
          </cell>
          <cell r="D210">
            <v>0.9</v>
          </cell>
          <cell r="E210">
            <v>75.900000000000006</v>
          </cell>
        </row>
        <row r="211">
          <cell r="B211" t="str">
            <v>Christoph Baumgartner</v>
          </cell>
          <cell r="C211" t="str">
            <v>RB Leipzig</v>
          </cell>
          <cell r="D211">
            <v>0.9</v>
          </cell>
          <cell r="E211">
            <v>50</v>
          </cell>
        </row>
        <row r="212">
          <cell r="B212" t="str">
            <v>Robin Hack</v>
          </cell>
          <cell r="C212" t="str">
            <v>Borussia Mönchengladbach</v>
          </cell>
          <cell r="D212">
            <v>0.9</v>
          </cell>
          <cell r="E212">
            <v>43.8</v>
          </cell>
        </row>
        <row r="213">
          <cell r="B213" t="str">
            <v>Lovro Majer</v>
          </cell>
          <cell r="C213" t="str">
            <v>VfL Wolfsburg</v>
          </cell>
          <cell r="D213">
            <v>0.9</v>
          </cell>
          <cell r="E213">
            <v>38.200000000000003</v>
          </cell>
        </row>
        <row r="214">
          <cell r="B214" t="str">
            <v>Fredrik Jensen</v>
          </cell>
          <cell r="C214" t="str">
            <v>FC Augsburg</v>
          </cell>
          <cell r="D214">
            <v>0.9</v>
          </cell>
          <cell r="E214">
            <v>37.1</v>
          </cell>
        </row>
        <row r="215">
          <cell r="B215" t="str">
            <v>András Schäfer</v>
          </cell>
          <cell r="C215" t="str">
            <v>1. FC Union Berlin</v>
          </cell>
          <cell r="D215">
            <v>0.9</v>
          </cell>
          <cell r="E215">
            <v>35.299999999999997</v>
          </cell>
        </row>
        <row r="216">
          <cell r="B216" t="str">
            <v>Rani Khedira</v>
          </cell>
          <cell r="C216" t="str">
            <v>1. FC Union Berlin</v>
          </cell>
          <cell r="D216">
            <v>0.9</v>
          </cell>
          <cell r="E216">
            <v>28</v>
          </cell>
        </row>
        <row r="217">
          <cell r="B217" t="str">
            <v>Mikkel Kaufmann</v>
          </cell>
          <cell r="C217" t="str">
            <v>1. FC Union Berlin</v>
          </cell>
          <cell r="D217">
            <v>0.8</v>
          </cell>
          <cell r="E217">
            <v>66.7</v>
          </cell>
        </row>
        <row r="218">
          <cell r="B218" t="str">
            <v>Kevin Behrens</v>
          </cell>
          <cell r="C218" t="str">
            <v>VfL Wolfsburg</v>
          </cell>
          <cell r="D218">
            <v>0.8</v>
          </cell>
          <cell r="E218">
            <v>64</v>
          </cell>
        </row>
        <row r="219">
          <cell r="B219" t="str">
            <v>Niclas Füllkrug</v>
          </cell>
          <cell r="C219" t="str">
            <v>Borussia Dortmund</v>
          </cell>
          <cell r="D219">
            <v>0.8</v>
          </cell>
          <cell r="E219">
            <v>63.6</v>
          </cell>
        </row>
        <row r="220">
          <cell r="B220" t="str">
            <v>Ihlas Bebou</v>
          </cell>
          <cell r="C220" t="str">
            <v>TSG Hoffenheim</v>
          </cell>
          <cell r="D220">
            <v>0.8</v>
          </cell>
          <cell r="E220">
            <v>53.8</v>
          </cell>
        </row>
        <row r="221">
          <cell r="B221" t="str">
            <v>Marvin Pieringer</v>
          </cell>
          <cell r="C221" t="str">
            <v>1. FC Heidenheim 1846</v>
          </cell>
          <cell r="D221">
            <v>0.8</v>
          </cell>
          <cell r="E221">
            <v>51.9</v>
          </cell>
        </row>
        <row r="222">
          <cell r="B222" t="str">
            <v>Chris Führich</v>
          </cell>
          <cell r="C222" t="str">
            <v>VfB Stuttgart</v>
          </cell>
          <cell r="D222">
            <v>0.8</v>
          </cell>
          <cell r="E222">
            <v>48</v>
          </cell>
        </row>
        <row r="223">
          <cell r="B223" t="str">
            <v>Jae-Sung Lee</v>
          </cell>
          <cell r="C223" t="str">
            <v>1. FSV Mainz 05</v>
          </cell>
          <cell r="D223">
            <v>0.8</v>
          </cell>
          <cell r="E223">
            <v>47.4</v>
          </cell>
        </row>
        <row r="224">
          <cell r="B224" t="str">
            <v>Eric Ebimbe</v>
          </cell>
          <cell r="C224" t="str">
            <v>Eintracht Frankfurt</v>
          </cell>
          <cell r="D224">
            <v>0.8</v>
          </cell>
          <cell r="E224">
            <v>38.6</v>
          </cell>
        </row>
        <row r="225">
          <cell r="B225" t="str">
            <v>Franck Honorat</v>
          </cell>
          <cell r="C225" t="str">
            <v>Borussia Mönchengladbach</v>
          </cell>
          <cell r="D225">
            <v>0.8</v>
          </cell>
          <cell r="E225">
            <v>35.1</v>
          </cell>
        </row>
        <row r="226">
          <cell r="B226" t="str">
            <v>Felix Agu</v>
          </cell>
          <cell r="C226" t="str">
            <v>SV Werder Bremen</v>
          </cell>
          <cell r="D226">
            <v>0.8</v>
          </cell>
          <cell r="E226">
            <v>34.9</v>
          </cell>
        </row>
        <row r="227">
          <cell r="B227" t="str">
            <v>Anthony Losilla</v>
          </cell>
          <cell r="C227" t="str">
            <v>VfL Bochum</v>
          </cell>
          <cell r="D227">
            <v>0.8</v>
          </cell>
          <cell r="E227">
            <v>32.4</v>
          </cell>
        </row>
        <row r="228">
          <cell r="B228" t="str">
            <v>Michael Gregoritsch</v>
          </cell>
          <cell r="C228" t="str">
            <v>SC Freiburg</v>
          </cell>
          <cell r="D228">
            <v>0.7</v>
          </cell>
          <cell r="E228">
            <v>66.7</v>
          </cell>
        </row>
        <row r="229">
          <cell r="B229" t="str">
            <v>Benedict Hollerbach</v>
          </cell>
          <cell r="C229" t="str">
            <v>1. FC Union Berlin</v>
          </cell>
          <cell r="D229">
            <v>0.7</v>
          </cell>
          <cell r="E229">
            <v>62.5</v>
          </cell>
        </row>
        <row r="230">
          <cell r="B230" t="str">
            <v>Woo-Yeong Jeong</v>
          </cell>
          <cell r="C230" t="str">
            <v>VfB Stuttgart</v>
          </cell>
          <cell r="D230">
            <v>0.7</v>
          </cell>
          <cell r="E230">
            <v>62.5</v>
          </cell>
        </row>
        <row r="231">
          <cell r="B231" t="str">
            <v>Marco Reus</v>
          </cell>
          <cell r="C231" t="str">
            <v>Borussia Dortmund</v>
          </cell>
          <cell r="D231">
            <v>0.7</v>
          </cell>
          <cell r="E231">
            <v>60</v>
          </cell>
        </row>
        <row r="232">
          <cell r="B232" t="str">
            <v>Deniz Undav</v>
          </cell>
          <cell r="C232" t="str">
            <v>VfB Stuttgart</v>
          </cell>
          <cell r="D232">
            <v>0.7</v>
          </cell>
          <cell r="E232">
            <v>53.1</v>
          </cell>
        </row>
        <row r="233">
          <cell r="B233" t="str">
            <v>Merlin Röhl</v>
          </cell>
          <cell r="C233" t="str">
            <v>SC Freiburg</v>
          </cell>
          <cell r="D233">
            <v>0.7</v>
          </cell>
          <cell r="E233">
            <v>50</v>
          </cell>
        </row>
        <row r="234">
          <cell r="B234" t="str">
            <v>Jamie Leweling</v>
          </cell>
          <cell r="C234" t="str">
            <v>VfB Stuttgart</v>
          </cell>
          <cell r="D234">
            <v>0.7</v>
          </cell>
          <cell r="E234">
            <v>47.8</v>
          </cell>
        </row>
        <row r="235">
          <cell r="B235" t="str">
            <v>Ruben Vargas</v>
          </cell>
          <cell r="C235" t="str">
            <v>FC Augsburg</v>
          </cell>
          <cell r="D235">
            <v>0.7</v>
          </cell>
          <cell r="E235">
            <v>45.5</v>
          </cell>
        </row>
        <row r="236">
          <cell r="B236" t="str">
            <v>Josha Vagnoman</v>
          </cell>
          <cell r="C236" t="str">
            <v>VfB Stuttgart</v>
          </cell>
          <cell r="D236">
            <v>0.7</v>
          </cell>
          <cell r="E236">
            <v>45</v>
          </cell>
        </row>
        <row r="237">
          <cell r="B237" t="str">
            <v>Eren Dinkci</v>
          </cell>
          <cell r="C237" t="str">
            <v>1. FC Heidenheim 1846</v>
          </cell>
          <cell r="D237">
            <v>0.7</v>
          </cell>
          <cell r="E237">
            <v>44</v>
          </cell>
        </row>
        <row r="238">
          <cell r="B238" t="str">
            <v>Faride Alidou</v>
          </cell>
          <cell r="C238" t="str">
            <v>FC Köln</v>
          </cell>
          <cell r="D238">
            <v>0.7</v>
          </cell>
          <cell r="E238">
            <v>41.7</v>
          </cell>
        </row>
        <row r="239">
          <cell r="B239" t="str">
            <v>Brajan Gruda</v>
          </cell>
          <cell r="C239" t="str">
            <v>1. FSV Mainz 05</v>
          </cell>
          <cell r="D239">
            <v>0.7</v>
          </cell>
          <cell r="E239">
            <v>28.6</v>
          </cell>
        </row>
        <row r="240">
          <cell r="B240" t="str">
            <v>Mathys Tel</v>
          </cell>
          <cell r="C240" t="str">
            <v>Bayern München</v>
          </cell>
          <cell r="D240">
            <v>0.6</v>
          </cell>
          <cell r="E240">
            <v>77.8</v>
          </cell>
        </row>
        <row r="241">
          <cell r="B241" t="str">
            <v>Eric Maxim Choupo-Moting</v>
          </cell>
          <cell r="C241" t="str">
            <v>Bayern München</v>
          </cell>
          <cell r="D241">
            <v>0.6</v>
          </cell>
          <cell r="E241">
            <v>71.400000000000006</v>
          </cell>
        </row>
        <row r="242">
          <cell r="B242" t="str">
            <v>Brenden Aaronson</v>
          </cell>
          <cell r="C242" t="str">
            <v>1. FC Union Berlin</v>
          </cell>
          <cell r="D242">
            <v>0.6</v>
          </cell>
          <cell r="E242">
            <v>64.3</v>
          </cell>
        </row>
        <row r="243">
          <cell r="B243" t="str">
            <v>Victor Okoh Boniface</v>
          </cell>
          <cell r="C243" t="str">
            <v>Bayer 04 Leverkusen</v>
          </cell>
          <cell r="D243">
            <v>0.6</v>
          </cell>
          <cell r="E243">
            <v>62.5</v>
          </cell>
        </row>
        <row r="244">
          <cell r="B244" t="str">
            <v>Jonas Wind</v>
          </cell>
          <cell r="C244" t="str">
            <v>VfL Wolfsburg</v>
          </cell>
          <cell r="D244">
            <v>0.6</v>
          </cell>
          <cell r="E244">
            <v>62.1</v>
          </cell>
        </row>
        <row r="245">
          <cell r="B245" t="str">
            <v>Tim Kleindienst</v>
          </cell>
          <cell r="C245" t="str">
            <v>1. FC Heidenheim 1846</v>
          </cell>
          <cell r="D245">
            <v>0.6</v>
          </cell>
          <cell r="E245">
            <v>62.1</v>
          </cell>
        </row>
        <row r="246">
          <cell r="B246" t="str">
            <v>Sven Michel</v>
          </cell>
          <cell r="C246" t="str">
            <v>FC Augsburg</v>
          </cell>
          <cell r="D246">
            <v>0.6</v>
          </cell>
          <cell r="E246">
            <v>57.1</v>
          </cell>
        </row>
        <row r="247">
          <cell r="B247" t="str">
            <v>Ludovic Ajorque</v>
          </cell>
          <cell r="C247" t="str">
            <v>1. FSV Mainz 05</v>
          </cell>
          <cell r="D247">
            <v>0.6</v>
          </cell>
          <cell r="E247">
            <v>56.3</v>
          </cell>
        </row>
        <row r="248">
          <cell r="B248" t="str">
            <v>Omar Marmoush</v>
          </cell>
          <cell r="C248" t="str">
            <v>Eintracht Frankfurt</v>
          </cell>
          <cell r="D248">
            <v>0.6</v>
          </cell>
          <cell r="E248">
            <v>55.2</v>
          </cell>
        </row>
        <row r="249">
          <cell r="B249" t="str">
            <v>Lucas Höler</v>
          </cell>
          <cell r="C249" t="str">
            <v>SC Freiburg</v>
          </cell>
          <cell r="D249">
            <v>0.6</v>
          </cell>
          <cell r="E249">
            <v>50</v>
          </cell>
        </row>
        <row r="250">
          <cell r="B250" t="str">
            <v>Jonathan Burkardt</v>
          </cell>
          <cell r="C250" t="str">
            <v>1. FSV Mainz 05</v>
          </cell>
          <cell r="D250">
            <v>0.6</v>
          </cell>
          <cell r="E250">
            <v>43.5</v>
          </cell>
        </row>
        <row r="251">
          <cell r="B251" t="str">
            <v>Roland Sallai</v>
          </cell>
          <cell r="C251" t="str">
            <v>SC Freiburg</v>
          </cell>
          <cell r="D251">
            <v>0.6</v>
          </cell>
          <cell r="E251">
            <v>38.700000000000003</v>
          </cell>
        </row>
        <row r="252">
          <cell r="B252" t="str">
            <v>Ritsu Doan</v>
          </cell>
          <cell r="C252" t="str">
            <v>SC Freiburg</v>
          </cell>
          <cell r="D252">
            <v>0.6</v>
          </cell>
          <cell r="E252">
            <v>28.8</v>
          </cell>
        </row>
        <row r="253">
          <cell r="B253" t="str">
            <v>Serhou Guirassy</v>
          </cell>
          <cell r="C253" t="str">
            <v>VfB Stuttgart</v>
          </cell>
          <cell r="D253">
            <v>0.5</v>
          </cell>
          <cell r="E253">
            <v>75</v>
          </cell>
        </row>
        <row r="254">
          <cell r="B254" t="str">
            <v>Jordan Pefok</v>
          </cell>
          <cell r="C254" t="str">
            <v>Borussia Mönchengladbach</v>
          </cell>
          <cell r="D254">
            <v>0.5</v>
          </cell>
          <cell r="E254">
            <v>72.7</v>
          </cell>
        </row>
        <row r="255">
          <cell r="B255" t="str">
            <v>Karim Onisiwo</v>
          </cell>
          <cell r="C255" t="str">
            <v>1. FSV Mainz 05</v>
          </cell>
          <cell r="D255">
            <v>0.5</v>
          </cell>
          <cell r="E255">
            <v>61.5</v>
          </cell>
        </row>
        <row r="256">
          <cell r="B256" t="str">
            <v>Nathan N'Goumou</v>
          </cell>
          <cell r="C256" t="str">
            <v>Borussia Mönchengladbach</v>
          </cell>
          <cell r="D256">
            <v>0.5</v>
          </cell>
          <cell r="E256">
            <v>61.5</v>
          </cell>
        </row>
        <row r="257">
          <cell r="B257" t="str">
            <v>Donyell Malen</v>
          </cell>
          <cell r="C257" t="str">
            <v>Borussia Dortmund</v>
          </cell>
          <cell r="D257">
            <v>0.5</v>
          </cell>
          <cell r="E257">
            <v>50</v>
          </cell>
        </row>
        <row r="258">
          <cell r="B258" t="str">
            <v>Ansgar Knauff</v>
          </cell>
          <cell r="C258" t="str">
            <v>Eintracht Frankfurt</v>
          </cell>
          <cell r="D258">
            <v>0.5</v>
          </cell>
          <cell r="E258">
            <v>27.9</v>
          </cell>
        </row>
        <row r="259">
          <cell r="B259" t="str">
            <v>Youssoufa Moukoko</v>
          </cell>
          <cell r="C259" t="str">
            <v>Borussia Dortmund</v>
          </cell>
          <cell r="D259">
            <v>0.4</v>
          </cell>
          <cell r="E259">
            <v>100</v>
          </cell>
        </row>
        <row r="260">
          <cell r="B260" t="str">
            <v>Silas Katompa Mvumpa</v>
          </cell>
          <cell r="C260" t="str">
            <v>VfB Stuttgart</v>
          </cell>
          <cell r="D260">
            <v>0.4</v>
          </cell>
          <cell r="E260">
            <v>57.1</v>
          </cell>
        </row>
        <row r="261">
          <cell r="B261" t="str">
            <v>Wout Weghorst</v>
          </cell>
          <cell r="C261" t="str">
            <v>TSG Hoffenheim</v>
          </cell>
          <cell r="D261">
            <v>0.4</v>
          </cell>
          <cell r="E261">
            <v>56.3</v>
          </cell>
        </row>
        <row r="262">
          <cell r="B262" t="str">
            <v>Linton Maina</v>
          </cell>
          <cell r="C262" t="str">
            <v>FC Köln</v>
          </cell>
          <cell r="D262">
            <v>0.4</v>
          </cell>
          <cell r="E262">
            <v>52.9</v>
          </cell>
        </row>
        <row r="263">
          <cell r="B263" t="str">
            <v>Justin Njinmah</v>
          </cell>
          <cell r="C263" t="str">
            <v>SV Werder Bremen</v>
          </cell>
          <cell r="D263">
            <v>0.4</v>
          </cell>
          <cell r="E263">
            <v>50</v>
          </cell>
        </row>
        <row r="264">
          <cell r="B264" t="str">
            <v>Karim Adeyemi</v>
          </cell>
          <cell r="C264" t="str">
            <v>Borussia Dortmund</v>
          </cell>
          <cell r="D264">
            <v>0.4</v>
          </cell>
          <cell r="E264">
            <v>44.4</v>
          </cell>
        </row>
        <row r="265">
          <cell r="B265" t="str">
            <v>Luca Pfeiffer</v>
          </cell>
          <cell r="C265" t="str">
            <v>SV Darmstadt</v>
          </cell>
          <cell r="D265">
            <v>0.4</v>
          </cell>
          <cell r="E265">
            <v>38.1</v>
          </cell>
        </row>
        <row r="266">
          <cell r="B266" t="str">
            <v>Christopher Antwi-Adjej</v>
          </cell>
          <cell r="C266" t="str">
            <v>VfL Bochum</v>
          </cell>
          <cell r="D266">
            <v>0.4</v>
          </cell>
          <cell r="E266">
            <v>35.700000000000003</v>
          </cell>
        </row>
        <row r="267">
          <cell r="B267" t="str">
            <v>Jamie Bynoe-Gittens</v>
          </cell>
          <cell r="C267" t="str">
            <v>Borussia Dortmund</v>
          </cell>
          <cell r="D267">
            <v>0.4</v>
          </cell>
          <cell r="E267">
            <v>35.700000000000003</v>
          </cell>
        </row>
        <row r="268">
          <cell r="B268" t="str">
            <v>Mathias Honsak</v>
          </cell>
          <cell r="C268" t="str">
            <v>SV Darmstadt</v>
          </cell>
          <cell r="D268">
            <v>0.4</v>
          </cell>
          <cell r="E268">
            <v>33.299999999999997</v>
          </cell>
        </row>
        <row r="269">
          <cell r="B269" t="str">
            <v>Dion Drena Beljo</v>
          </cell>
          <cell r="C269" t="str">
            <v>FC Augsburg</v>
          </cell>
          <cell r="D269">
            <v>0.3</v>
          </cell>
          <cell r="E269">
            <v>66.7</v>
          </cell>
        </row>
        <row r="270">
          <cell r="B270" t="str">
            <v>Ermedin Demirovic</v>
          </cell>
          <cell r="C270" t="str">
            <v>FC Augsburg</v>
          </cell>
          <cell r="D270">
            <v>0.3</v>
          </cell>
          <cell r="E270">
            <v>50</v>
          </cell>
        </row>
        <row r="271">
          <cell r="B271" t="str">
            <v>Jamal Musiala</v>
          </cell>
          <cell r="C271" t="str">
            <v>Bayern München</v>
          </cell>
          <cell r="D271">
            <v>0.3</v>
          </cell>
          <cell r="E271">
            <v>50</v>
          </cell>
        </row>
        <row r="272">
          <cell r="B272" t="str">
            <v>Philipp Hofmann</v>
          </cell>
          <cell r="C272" t="str">
            <v>VfL Bochum</v>
          </cell>
          <cell r="D272">
            <v>0.3</v>
          </cell>
          <cell r="E272">
            <v>50</v>
          </cell>
        </row>
        <row r="273">
          <cell r="B273" t="str">
            <v>Sargis Adamyan</v>
          </cell>
          <cell r="C273" t="str">
            <v>FC Köln</v>
          </cell>
          <cell r="D273">
            <v>0.3</v>
          </cell>
          <cell r="E273">
            <v>50</v>
          </cell>
        </row>
        <row r="274">
          <cell r="B274" t="str">
            <v>Steffen Tigges</v>
          </cell>
          <cell r="C274" t="str">
            <v>FC Köln</v>
          </cell>
          <cell r="D274">
            <v>0.3</v>
          </cell>
          <cell r="E274">
            <v>50</v>
          </cell>
        </row>
        <row r="275">
          <cell r="B275" t="str">
            <v>Phillip Tietz</v>
          </cell>
          <cell r="C275" t="str">
            <v>FC Augsburg</v>
          </cell>
          <cell r="D275">
            <v>0.3</v>
          </cell>
          <cell r="E275">
            <v>47.1</v>
          </cell>
        </row>
        <row r="276">
          <cell r="B276" t="str">
            <v>Takuma Asano</v>
          </cell>
          <cell r="C276" t="str">
            <v>VfL Bochum</v>
          </cell>
          <cell r="D276">
            <v>0.3</v>
          </cell>
          <cell r="E276">
            <v>43.8</v>
          </cell>
        </row>
        <row r="277">
          <cell r="B277" t="str">
            <v>Amine Adli</v>
          </cell>
          <cell r="C277" t="str">
            <v>Bayer 04 Leverkusen</v>
          </cell>
          <cell r="D277">
            <v>0.3</v>
          </cell>
          <cell r="E277">
            <v>33.299999999999997</v>
          </cell>
        </row>
        <row r="278">
          <cell r="B278" t="str">
            <v>Jeremie Frimpong</v>
          </cell>
          <cell r="C278" t="str">
            <v>Bayer 04 Leverkusen</v>
          </cell>
          <cell r="D278">
            <v>0.3</v>
          </cell>
          <cell r="E278">
            <v>32</v>
          </cell>
        </row>
        <row r="279">
          <cell r="B279" t="str">
            <v>Tiago Tomás</v>
          </cell>
          <cell r="C279" t="str">
            <v>VfL Wolfsburg</v>
          </cell>
          <cell r="D279">
            <v>0.3</v>
          </cell>
          <cell r="E279">
            <v>30</v>
          </cell>
        </row>
        <row r="280">
          <cell r="B280" t="str">
            <v>Alphonso Davies</v>
          </cell>
          <cell r="C280" t="str">
            <v>Bayern München</v>
          </cell>
          <cell r="D280">
            <v>0.3</v>
          </cell>
          <cell r="E280">
            <v>25</v>
          </cell>
        </row>
        <row r="281">
          <cell r="B281" t="str">
            <v>Patrik Schick</v>
          </cell>
          <cell r="C281" t="str">
            <v>Bayer 04 Leverkusen</v>
          </cell>
          <cell r="D281">
            <v>0.2</v>
          </cell>
          <cell r="E281">
            <v>66.7</v>
          </cell>
        </row>
        <row r="282">
          <cell r="B282" t="str">
            <v>Tomas Cvancara</v>
          </cell>
          <cell r="C282" t="str">
            <v>Borussia Mönchengladbach</v>
          </cell>
          <cell r="D282">
            <v>0.2</v>
          </cell>
          <cell r="E282">
            <v>66.7</v>
          </cell>
        </row>
        <row r="283">
          <cell r="B283" t="str">
            <v>Ikoma Lois Openda</v>
          </cell>
          <cell r="C283" t="str">
            <v>RB Leipzig</v>
          </cell>
          <cell r="D283">
            <v>0.2</v>
          </cell>
          <cell r="E283">
            <v>50</v>
          </cell>
        </row>
        <row r="284">
          <cell r="B284" t="str">
            <v>Benjamin Sesko</v>
          </cell>
          <cell r="C284" t="str">
            <v>RB Leipzig</v>
          </cell>
          <cell r="D284">
            <v>0.2</v>
          </cell>
          <cell r="E284">
            <v>42.9</v>
          </cell>
        </row>
        <row r="285">
          <cell r="B285" t="str">
            <v>Maximilian Beier</v>
          </cell>
          <cell r="C285" t="str">
            <v>TSG Hoffenheim</v>
          </cell>
          <cell r="D285">
            <v>0.1</v>
          </cell>
          <cell r="E285">
            <v>40</v>
          </cell>
        </row>
        <row r="286">
          <cell r="B286" t="str">
            <v>Yussuf Poulsen</v>
          </cell>
          <cell r="C286" t="str">
            <v>RB Leipzig</v>
          </cell>
          <cell r="D286">
            <v>0.1</v>
          </cell>
          <cell r="E286">
            <v>33.299999999999997</v>
          </cell>
        </row>
        <row r="287">
          <cell r="B287" t="str">
            <v>Oscar Vilhelmsson</v>
          </cell>
          <cell r="C287" t="str">
            <v>SV Darmstadt</v>
          </cell>
          <cell r="D287">
            <v>0.1</v>
          </cell>
          <cell r="E287">
            <v>20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tackles_won"/>
    </sheetNames>
    <sheetDataSet>
      <sheetData sheetId="0">
        <row r="2">
          <cell r="B2" t="str">
            <v>Nicolas Seiwald</v>
          </cell>
          <cell r="C2" t="str">
            <v>RB Leipzig</v>
          </cell>
          <cell r="D2">
            <v>2.2999999999999998</v>
          </cell>
          <cell r="E2">
            <v>54.5</v>
          </cell>
        </row>
        <row r="3">
          <cell r="B3" t="str">
            <v>Tom Krauss</v>
          </cell>
          <cell r="C3" t="str">
            <v>1. FSV Mainz 05</v>
          </cell>
          <cell r="D3">
            <v>2.2000000000000002</v>
          </cell>
          <cell r="E3">
            <v>57.9</v>
          </cell>
        </row>
        <row r="4">
          <cell r="B4" t="str">
            <v>Maximilian Mittelstaedt</v>
          </cell>
          <cell r="C4" t="str">
            <v>VfB Stuttgart</v>
          </cell>
          <cell r="D4">
            <v>2.2000000000000002</v>
          </cell>
          <cell r="E4">
            <v>56</v>
          </cell>
        </row>
        <row r="5">
          <cell r="B5" t="str">
            <v>Emre Can</v>
          </cell>
          <cell r="C5" t="str">
            <v>Borussia Dortmund</v>
          </cell>
          <cell r="D5">
            <v>2.1</v>
          </cell>
          <cell r="E5">
            <v>71.400000000000006</v>
          </cell>
        </row>
        <row r="6">
          <cell r="B6" t="str">
            <v>Niels Nkounkou</v>
          </cell>
          <cell r="C6" t="str">
            <v>Eintracht Frankfurt</v>
          </cell>
          <cell r="D6">
            <v>2.1</v>
          </cell>
          <cell r="E6">
            <v>55.6</v>
          </cell>
        </row>
        <row r="7">
          <cell r="B7" t="str">
            <v>Mads Valentin Pedersen</v>
          </cell>
          <cell r="C7" t="str">
            <v>FC Augsburg</v>
          </cell>
          <cell r="D7">
            <v>2</v>
          </cell>
          <cell r="E7">
            <v>60.9</v>
          </cell>
        </row>
        <row r="8">
          <cell r="B8" t="str">
            <v>Max Finkgrafe</v>
          </cell>
          <cell r="C8" t="str">
            <v>FC Köln</v>
          </cell>
          <cell r="D8">
            <v>2</v>
          </cell>
          <cell r="E8">
            <v>60</v>
          </cell>
        </row>
        <row r="9">
          <cell r="B9" t="str">
            <v>Mats Hummels</v>
          </cell>
          <cell r="C9" t="str">
            <v>Borussia Dortmund</v>
          </cell>
          <cell r="D9">
            <v>1.9</v>
          </cell>
          <cell r="E9">
            <v>65.400000000000006</v>
          </cell>
        </row>
        <row r="10">
          <cell r="B10" t="str">
            <v>Senne Lynen</v>
          </cell>
          <cell r="C10" t="str">
            <v>SV Werder Bremen</v>
          </cell>
          <cell r="D10">
            <v>1.9</v>
          </cell>
          <cell r="E10">
            <v>59.4</v>
          </cell>
        </row>
        <row r="11">
          <cell r="B11" t="str">
            <v>Christian Gross</v>
          </cell>
          <cell r="C11" t="str">
            <v>SV Werder Bremen</v>
          </cell>
          <cell r="D11">
            <v>1.8</v>
          </cell>
          <cell r="E11">
            <v>76.2</v>
          </cell>
        </row>
        <row r="12">
          <cell r="B12" t="str">
            <v>Nick Woltemade</v>
          </cell>
          <cell r="C12" t="str">
            <v>SV Werder Bremen</v>
          </cell>
          <cell r="D12">
            <v>1.8</v>
          </cell>
          <cell r="E12">
            <v>67.599999999999994</v>
          </cell>
        </row>
        <row r="13">
          <cell r="B13" t="str">
            <v>Janik Haberer</v>
          </cell>
          <cell r="C13" t="str">
            <v>1. FC Union Berlin</v>
          </cell>
          <cell r="D13">
            <v>1.8</v>
          </cell>
          <cell r="E13">
            <v>66.7</v>
          </cell>
        </row>
        <row r="14">
          <cell r="B14" t="str">
            <v>Konrad Laimer</v>
          </cell>
          <cell r="C14" t="str">
            <v>Bayern München</v>
          </cell>
          <cell r="D14">
            <v>1.8</v>
          </cell>
          <cell r="E14">
            <v>64.3</v>
          </cell>
        </row>
        <row r="15">
          <cell r="B15" t="str">
            <v>Ramy Bensebaini</v>
          </cell>
          <cell r="C15" t="str">
            <v>Borussia Dortmund</v>
          </cell>
          <cell r="D15">
            <v>1.8</v>
          </cell>
          <cell r="E15">
            <v>61.8</v>
          </cell>
        </row>
        <row r="16">
          <cell r="B16" t="str">
            <v>Xaver Schlager</v>
          </cell>
          <cell r="C16" t="str">
            <v>RB Leipzig</v>
          </cell>
          <cell r="D16">
            <v>1.8</v>
          </cell>
          <cell r="E16">
            <v>61.7</v>
          </cell>
        </row>
        <row r="17">
          <cell r="B17" t="str">
            <v>Bernardo</v>
          </cell>
          <cell r="C17" t="str">
            <v>VfL Bochum</v>
          </cell>
          <cell r="D17">
            <v>1.8</v>
          </cell>
          <cell r="E17">
            <v>58.6</v>
          </cell>
        </row>
        <row r="18">
          <cell r="B18" t="str">
            <v>Kevin Mbabu</v>
          </cell>
          <cell r="C18" t="str">
            <v>FC Augsburg</v>
          </cell>
          <cell r="D18">
            <v>1.7</v>
          </cell>
          <cell r="E18">
            <v>76.5</v>
          </cell>
        </row>
        <row r="19">
          <cell r="B19" t="str">
            <v>Robin Gosens</v>
          </cell>
          <cell r="C19" t="str">
            <v>1. FC Union Berlin</v>
          </cell>
          <cell r="D19">
            <v>1.7</v>
          </cell>
          <cell r="E19">
            <v>69.8</v>
          </cell>
        </row>
        <row r="20">
          <cell r="B20" t="str">
            <v>Dominik Kohr</v>
          </cell>
          <cell r="C20" t="str">
            <v>1. FSV Mainz 05</v>
          </cell>
          <cell r="D20">
            <v>1.7</v>
          </cell>
          <cell r="E20">
            <v>64.599999999999994</v>
          </cell>
        </row>
        <row r="21">
          <cell r="B21" t="str">
            <v>Jan-Niklas Beste</v>
          </cell>
          <cell r="C21" t="str">
            <v>1. FC Heidenheim 1846</v>
          </cell>
          <cell r="D21">
            <v>1.7</v>
          </cell>
          <cell r="E21">
            <v>63.6</v>
          </cell>
        </row>
        <row r="22">
          <cell r="B22" t="str">
            <v>Exequiel Palacios</v>
          </cell>
          <cell r="C22" t="str">
            <v>Bayer 04 Leverkusen</v>
          </cell>
          <cell r="D22">
            <v>1.7</v>
          </cell>
          <cell r="E22">
            <v>56.7</v>
          </cell>
        </row>
        <row r="23">
          <cell r="B23" t="str">
            <v>Nico Schlotterbeck</v>
          </cell>
          <cell r="C23" t="str">
            <v>Borussia Dortmund</v>
          </cell>
          <cell r="D23">
            <v>1.6</v>
          </cell>
          <cell r="E23">
            <v>71.400000000000006</v>
          </cell>
        </row>
        <row r="24">
          <cell r="B24" t="str">
            <v>Niklas Dorsch</v>
          </cell>
          <cell r="C24" t="str">
            <v>FC Augsburg</v>
          </cell>
          <cell r="D24">
            <v>1.6</v>
          </cell>
          <cell r="E24">
            <v>68.599999999999994</v>
          </cell>
        </row>
        <row r="25">
          <cell r="B25" t="str">
            <v>Noussair Mazraoui</v>
          </cell>
          <cell r="C25" t="str">
            <v>Bayern München</v>
          </cell>
          <cell r="D25">
            <v>1.6</v>
          </cell>
          <cell r="E25">
            <v>65.599999999999994</v>
          </cell>
        </row>
        <row r="26">
          <cell r="B26" t="str">
            <v>Felix Agu</v>
          </cell>
          <cell r="C26" t="str">
            <v>SV Werder Bremen</v>
          </cell>
          <cell r="D26">
            <v>1.6</v>
          </cell>
          <cell r="E26">
            <v>64.400000000000006</v>
          </cell>
        </row>
        <row r="27">
          <cell r="B27" t="str">
            <v>Amadou Haidara</v>
          </cell>
          <cell r="C27" t="str">
            <v>RB Leipzig</v>
          </cell>
          <cell r="D27">
            <v>1.6</v>
          </cell>
          <cell r="E27">
            <v>64.3</v>
          </cell>
        </row>
        <row r="28">
          <cell r="B28" t="str">
            <v>Christoph Zimmermann</v>
          </cell>
          <cell r="C28" t="str">
            <v>SV Darmstadt</v>
          </cell>
          <cell r="D28">
            <v>1.6</v>
          </cell>
          <cell r="E28">
            <v>63.6</v>
          </cell>
        </row>
        <row r="29">
          <cell r="B29" t="str">
            <v>Erhan Masovic</v>
          </cell>
          <cell r="C29" t="str">
            <v>VfL Bochum</v>
          </cell>
          <cell r="D29">
            <v>1.6</v>
          </cell>
          <cell r="E29">
            <v>62.5</v>
          </cell>
        </row>
        <row r="30">
          <cell r="B30" t="str">
            <v>Eric Martel</v>
          </cell>
          <cell r="C30" t="str">
            <v>FC Köln</v>
          </cell>
          <cell r="D30">
            <v>1.6</v>
          </cell>
          <cell r="E30">
            <v>61.4</v>
          </cell>
        </row>
        <row r="31">
          <cell r="B31" t="str">
            <v>Eric Maxim Choupo-Moting</v>
          </cell>
          <cell r="C31" t="str">
            <v>Bayern München</v>
          </cell>
          <cell r="D31">
            <v>1.5</v>
          </cell>
          <cell r="E31">
            <v>70.599999999999994</v>
          </cell>
        </row>
        <row r="32">
          <cell r="B32" t="str">
            <v>Timo Hübers</v>
          </cell>
          <cell r="C32" t="str">
            <v>FC Köln</v>
          </cell>
          <cell r="D32">
            <v>1.5</v>
          </cell>
          <cell r="E32">
            <v>69.099999999999994</v>
          </cell>
        </row>
        <row r="33">
          <cell r="B33" t="str">
            <v>Mario Götze</v>
          </cell>
          <cell r="C33" t="str">
            <v>Eintracht Frankfurt</v>
          </cell>
          <cell r="D33">
            <v>1.5</v>
          </cell>
          <cell r="E33">
            <v>66.7</v>
          </cell>
        </row>
        <row r="34">
          <cell r="B34" t="str">
            <v>Nicolas Höfler</v>
          </cell>
          <cell r="C34" t="str">
            <v>SC Freiburg</v>
          </cell>
          <cell r="D34">
            <v>1.5</v>
          </cell>
          <cell r="E34">
            <v>63.5</v>
          </cell>
        </row>
        <row r="35">
          <cell r="B35" t="str">
            <v>Rani Khedira</v>
          </cell>
          <cell r="C35" t="str">
            <v>1. FC Union Berlin</v>
          </cell>
          <cell r="D35">
            <v>1.5</v>
          </cell>
          <cell r="E35">
            <v>62.9</v>
          </cell>
        </row>
        <row r="36">
          <cell r="B36" t="str">
            <v>Atakan Karazor</v>
          </cell>
          <cell r="C36" t="str">
            <v>VfB Stuttgart</v>
          </cell>
          <cell r="D36">
            <v>1.5</v>
          </cell>
          <cell r="E36">
            <v>61.1</v>
          </cell>
        </row>
        <row r="37">
          <cell r="B37" t="str">
            <v>Rocco Reitz</v>
          </cell>
          <cell r="C37" t="str">
            <v>Borussia Mönchengladbach</v>
          </cell>
          <cell r="D37">
            <v>1.5</v>
          </cell>
          <cell r="E37">
            <v>59</v>
          </cell>
        </row>
        <row r="38">
          <cell r="B38" t="str">
            <v>Kouadio Koné</v>
          </cell>
          <cell r="C38" t="str">
            <v>Borussia Mönchengladbach</v>
          </cell>
          <cell r="D38">
            <v>1.5</v>
          </cell>
          <cell r="E38">
            <v>57.8</v>
          </cell>
        </row>
        <row r="39">
          <cell r="B39" t="str">
            <v>Anton Stach</v>
          </cell>
          <cell r="C39" t="str">
            <v>TSG Hoffenheim</v>
          </cell>
          <cell r="D39">
            <v>1.5</v>
          </cell>
          <cell r="E39">
            <v>55.3</v>
          </cell>
        </row>
        <row r="40">
          <cell r="B40" t="str">
            <v>Kevin Akpoguma</v>
          </cell>
          <cell r="C40" t="str">
            <v>TSG Hoffenheim</v>
          </cell>
          <cell r="D40">
            <v>1.5</v>
          </cell>
          <cell r="E40">
            <v>51.4</v>
          </cell>
        </row>
        <row r="41">
          <cell r="B41" t="str">
            <v>Finn Becker</v>
          </cell>
          <cell r="C41" t="str">
            <v>TSG Hoffenheim</v>
          </cell>
          <cell r="D41">
            <v>1.4</v>
          </cell>
          <cell r="E41">
            <v>90</v>
          </cell>
        </row>
        <row r="42">
          <cell r="B42" t="str">
            <v>Karim Adeyemi</v>
          </cell>
          <cell r="C42" t="str">
            <v>Borussia Dortmund</v>
          </cell>
          <cell r="D42">
            <v>1.4</v>
          </cell>
          <cell r="E42">
            <v>87.5</v>
          </cell>
        </row>
        <row r="43">
          <cell r="B43" t="str">
            <v>Cristian Gamboa</v>
          </cell>
          <cell r="C43" t="str">
            <v>VfL Bochum</v>
          </cell>
          <cell r="D43">
            <v>1.4</v>
          </cell>
          <cell r="E43">
            <v>75</v>
          </cell>
        </row>
        <row r="44">
          <cell r="B44" t="str">
            <v>Maximilian Wittek</v>
          </cell>
          <cell r="C44" t="str">
            <v>VfL Bochum</v>
          </cell>
          <cell r="D44">
            <v>1.4</v>
          </cell>
          <cell r="E44">
            <v>73.900000000000006</v>
          </cell>
        </row>
        <row r="45">
          <cell r="B45" t="str">
            <v>Joshua Kimmich</v>
          </cell>
          <cell r="C45" t="str">
            <v>Bayern München</v>
          </cell>
          <cell r="D45">
            <v>1.4</v>
          </cell>
          <cell r="E45">
            <v>73.3</v>
          </cell>
        </row>
        <row r="46">
          <cell r="B46" t="str">
            <v>Ozan Kabak</v>
          </cell>
          <cell r="C46" t="str">
            <v>TSG Hoffenheim</v>
          </cell>
          <cell r="D46">
            <v>1.4</v>
          </cell>
          <cell r="E46">
            <v>72.900000000000006</v>
          </cell>
        </row>
        <row r="47">
          <cell r="B47" t="str">
            <v>Julian Chabot</v>
          </cell>
          <cell r="C47" t="str">
            <v>FC Köln</v>
          </cell>
          <cell r="D47">
            <v>1.4</v>
          </cell>
          <cell r="E47">
            <v>71.2</v>
          </cell>
        </row>
        <row r="48">
          <cell r="B48" t="str">
            <v>Marco Reus</v>
          </cell>
          <cell r="C48" t="str">
            <v>Borussia Dortmund</v>
          </cell>
          <cell r="D48">
            <v>1.4</v>
          </cell>
          <cell r="E48">
            <v>67.599999999999994</v>
          </cell>
        </row>
        <row r="49">
          <cell r="B49" t="str">
            <v>Josha Vagnoman</v>
          </cell>
          <cell r="C49" t="str">
            <v>VfB Stuttgart</v>
          </cell>
          <cell r="D49">
            <v>1.4</v>
          </cell>
          <cell r="E49">
            <v>64.3</v>
          </cell>
        </row>
        <row r="50">
          <cell r="B50" t="str">
            <v>Joakim Mæhle</v>
          </cell>
          <cell r="C50" t="str">
            <v>VfL Wolfsburg</v>
          </cell>
          <cell r="D50">
            <v>1.4</v>
          </cell>
          <cell r="E50">
            <v>62.9</v>
          </cell>
        </row>
        <row r="51">
          <cell r="B51" t="str">
            <v>Maximilian Philipp</v>
          </cell>
          <cell r="C51" t="str">
            <v>SC Freiburg</v>
          </cell>
          <cell r="D51">
            <v>1.4</v>
          </cell>
          <cell r="E51">
            <v>62.5</v>
          </cell>
        </row>
        <row r="52">
          <cell r="B52" t="str">
            <v>Leandro Barreiro</v>
          </cell>
          <cell r="C52" t="str">
            <v>1. FSV Mainz 05</v>
          </cell>
          <cell r="D52">
            <v>1.4</v>
          </cell>
          <cell r="E52">
            <v>61.5</v>
          </cell>
        </row>
        <row r="53">
          <cell r="B53" t="str">
            <v>Emir Karic</v>
          </cell>
          <cell r="C53" t="str">
            <v>SV Darmstadt</v>
          </cell>
          <cell r="D53">
            <v>1.4</v>
          </cell>
          <cell r="E53">
            <v>60</v>
          </cell>
        </row>
        <row r="54">
          <cell r="B54" t="str">
            <v>Nathan N'Goumou</v>
          </cell>
          <cell r="C54" t="str">
            <v>Borussia Mönchengladbach</v>
          </cell>
          <cell r="D54">
            <v>1.4</v>
          </cell>
          <cell r="E54">
            <v>59.5</v>
          </cell>
        </row>
        <row r="55">
          <cell r="B55" t="str">
            <v>Patrick Mainka</v>
          </cell>
          <cell r="C55" t="str">
            <v>1. FC Heidenheim 1846</v>
          </cell>
          <cell r="D55">
            <v>1.4</v>
          </cell>
          <cell r="E55">
            <v>57.6</v>
          </cell>
        </row>
        <row r="56">
          <cell r="B56" t="str">
            <v>Benjamin Henrichs</v>
          </cell>
          <cell r="C56" t="str">
            <v>RB Leipzig</v>
          </cell>
          <cell r="D56">
            <v>1.4</v>
          </cell>
          <cell r="E56">
            <v>57.4</v>
          </cell>
        </row>
        <row r="57">
          <cell r="B57" t="str">
            <v>Josip Stanisic</v>
          </cell>
          <cell r="C57" t="str">
            <v>Bayer 04 Leverkusen</v>
          </cell>
          <cell r="D57">
            <v>1.4</v>
          </cell>
          <cell r="E57">
            <v>52.6</v>
          </cell>
        </row>
        <row r="58">
          <cell r="B58" t="str">
            <v>Klaus Gjasula</v>
          </cell>
          <cell r="C58" t="str">
            <v>SV Darmstadt</v>
          </cell>
          <cell r="D58">
            <v>1.4</v>
          </cell>
          <cell r="E58">
            <v>50</v>
          </cell>
        </row>
        <row r="59">
          <cell r="B59" t="str">
            <v>Fabian Nürnberg</v>
          </cell>
          <cell r="C59" t="str">
            <v>SV Darmstadt</v>
          </cell>
          <cell r="D59">
            <v>1.3</v>
          </cell>
          <cell r="E59">
            <v>75.900000000000006</v>
          </cell>
        </row>
        <row r="60">
          <cell r="B60" t="str">
            <v>Marvin Mehlem</v>
          </cell>
          <cell r="C60" t="str">
            <v>SV Darmstadt</v>
          </cell>
          <cell r="D60">
            <v>1.3</v>
          </cell>
          <cell r="E60">
            <v>75</v>
          </cell>
        </row>
        <row r="61">
          <cell r="B61" t="str">
            <v>Patrick Osterhage</v>
          </cell>
          <cell r="C61" t="str">
            <v>VfL Bochum</v>
          </cell>
          <cell r="D61">
            <v>1.3</v>
          </cell>
          <cell r="E61">
            <v>68.400000000000006</v>
          </cell>
        </row>
        <row r="62">
          <cell r="B62" t="str">
            <v>Denis Thomalla</v>
          </cell>
          <cell r="C62" t="str">
            <v>1. FC Heidenheim 1846</v>
          </cell>
          <cell r="D62">
            <v>1.3</v>
          </cell>
          <cell r="E62">
            <v>66.7</v>
          </cell>
        </row>
        <row r="63">
          <cell r="B63" t="str">
            <v>Eric Ebimbe</v>
          </cell>
          <cell r="C63" t="str">
            <v>Eintracht Frankfurt</v>
          </cell>
          <cell r="D63">
            <v>1.3</v>
          </cell>
          <cell r="E63">
            <v>65.900000000000006</v>
          </cell>
        </row>
        <row r="64">
          <cell r="B64" t="str">
            <v>Nikola Dovedan</v>
          </cell>
          <cell r="C64" t="str">
            <v>1. FC Heidenheim 1846</v>
          </cell>
          <cell r="D64">
            <v>1.3</v>
          </cell>
          <cell r="E64">
            <v>64.3</v>
          </cell>
        </row>
        <row r="65">
          <cell r="B65" t="str">
            <v>Piero Hincapié</v>
          </cell>
          <cell r="C65" t="str">
            <v>Bayer 04 Leverkusen</v>
          </cell>
          <cell r="D65">
            <v>1.3</v>
          </cell>
          <cell r="E65">
            <v>62.9</v>
          </cell>
        </row>
        <row r="66">
          <cell r="B66" t="str">
            <v>Jamal Musiala</v>
          </cell>
          <cell r="C66" t="str">
            <v>Bayern München</v>
          </cell>
          <cell r="D66">
            <v>1.3</v>
          </cell>
          <cell r="E66">
            <v>62.5</v>
          </cell>
        </row>
        <row r="67">
          <cell r="B67" t="str">
            <v>Aurelio Buta</v>
          </cell>
          <cell r="C67" t="str">
            <v>Eintracht Frankfurt</v>
          </cell>
          <cell r="D67">
            <v>1.3</v>
          </cell>
          <cell r="E67">
            <v>62.5</v>
          </cell>
        </row>
        <row r="68">
          <cell r="B68" t="str">
            <v>Julian Weigl</v>
          </cell>
          <cell r="C68" t="str">
            <v>Borussia Mönchengladbach</v>
          </cell>
          <cell r="D68">
            <v>1.3</v>
          </cell>
          <cell r="E68">
            <v>60.6</v>
          </cell>
        </row>
        <row r="69">
          <cell r="B69" t="str">
            <v>Marco Friedl</v>
          </cell>
          <cell r="C69" t="str">
            <v>SV Werder Bremen</v>
          </cell>
          <cell r="D69">
            <v>1.3</v>
          </cell>
          <cell r="E69">
            <v>60.4</v>
          </cell>
        </row>
        <row r="70">
          <cell r="B70" t="str">
            <v>Woo-Yeong Jeong</v>
          </cell>
          <cell r="C70" t="str">
            <v>VfB Stuttgart</v>
          </cell>
          <cell r="D70">
            <v>1.3</v>
          </cell>
          <cell r="E70">
            <v>60</v>
          </cell>
        </row>
        <row r="71">
          <cell r="B71" t="str">
            <v>Mitchell Weiser</v>
          </cell>
          <cell r="C71" t="str">
            <v>SV Werder Bremen</v>
          </cell>
          <cell r="D71">
            <v>1.3</v>
          </cell>
          <cell r="E71">
            <v>59.4</v>
          </cell>
        </row>
        <row r="72">
          <cell r="B72" t="str">
            <v>Anthony Losilla</v>
          </cell>
          <cell r="C72" t="str">
            <v>VfL Bochum</v>
          </cell>
          <cell r="D72">
            <v>1.3</v>
          </cell>
          <cell r="E72">
            <v>58.7</v>
          </cell>
        </row>
        <row r="73">
          <cell r="B73" t="str">
            <v>Brenden Aaronson</v>
          </cell>
          <cell r="C73" t="str">
            <v>1. FC Union Berlin</v>
          </cell>
          <cell r="D73">
            <v>1.3</v>
          </cell>
          <cell r="E73">
            <v>56.3</v>
          </cell>
        </row>
        <row r="74">
          <cell r="B74" t="str">
            <v>Fabian Holland</v>
          </cell>
          <cell r="C74" t="str">
            <v>SV Darmstadt</v>
          </cell>
          <cell r="D74">
            <v>1.3</v>
          </cell>
          <cell r="E74">
            <v>55.3</v>
          </cell>
        </row>
        <row r="75">
          <cell r="B75" t="str">
            <v>Kevin Paredes</v>
          </cell>
          <cell r="C75" t="str">
            <v>VfL Wolfsburg</v>
          </cell>
          <cell r="D75">
            <v>1.3</v>
          </cell>
          <cell r="E75">
            <v>50</v>
          </cell>
        </row>
        <row r="76">
          <cell r="B76" t="str">
            <v>Maximilian Wöber</v>
          </cell>
          <cell r="C76" t="str">
            <v>Borussia Mönchengladbach</v>
          </cell>
          <cell r="D76">
            <v>1.3</v>
          </cell>
          <cell r="E76">
            <v>47</v>
          </cell>
        </row>
        <row r="77">
          <cell r="B77" t="str">
            <v>Raphaël Guerreiro</v>
          </cell>
          <cell r="C77" t="str">
            <v>Bayern München</v>
          </cell>
          <cell r="D77">
            <v>1.2</v>
          </cell>
          <cell r="E77">
            <v>84.2</v>
          </cell>
        </row>
        <row r="78">
          <cell r="B78" t="str">
            <v>Moritz Jenz</v>
          </cell>
          <cell r="C78" t="str">
            <v>VfL Wolfsburg</v>
          </cell>
          <cell r="D78">
            <v>1.2</v>
          </cell>
          <cell r="E78">
            <v>70.599999999999994</v>
          </cell>
        </row>
        <row r="79">
          <cell r="B79" t="str">
            <v>Diogo Leite</v>
          </cell>
          <cell r="C79" t="str">
            <v>1. FC Union Berlin</v>
          </cell>
          <cell r="D79">
            <v>1.2</v>
          </cell>
          <cell r="E79">
            <v>69.2</v>
          </cell>
        </row>
        <row r="80">
          <cell r="B80" t="str">
            <v>Matus Bero</v>
          </cell>
          <cell r="C80" t="str">
            <v>VfL Bochum</v>
          </cell>
          <cell r="D80">
            <v>1.2</v>
          </cell>
          <cell r="E80">
            <v>68.8</v>
          </cell>
        </row>
        <row r="81">
          <cell r="B81" t="str">
            <v>Felix Nmecha</v>
          </cell>
          <cell r="C81" t="str">
            <v>Borussia Dortmund</v>
          </cell>
          <cell r="D81">
            <v>1.2</v>
          </cell>
          <cell r="E81">
            <v>68.400000000000006</v>
          </cell>
        </row>
        <row r="82">
          <cell r="B82" t="str">
            <v>Dejan Ljubicic</v>
          </cell>
          <cell r="C82" t="str">
            <v>FC Köln</v>
          </cell>
          <cell r="D82">
            <v>1.2</v>
          </cell>
          <cell r="E82">
            <v>62.8</v>
          </cell>
        </row>
        <row r="83">
          <cell r="B83" t="str">
            <v>Ko Itakura</v>
          </cell>
          <cell r="C83" t="str">
            <v>Borussia Mönchengladbach</v>
          </cell>
          <cell r="D83">
            <v>1.2</v>
          </cell>
          <cell r="E83">
            <v>61.8</v>
          </cell>
        </row>
        <row r="84">
          <cell r="B84" t="str">
            <v>Mohamed Simakan</v>
          </cell>
          <cell r="C84" t="str">
            <v>RB Leipzig</v>
          </cell>
          <cell r="D84">
            <v>1.2</v>
          </cell>
          <cell r="E84">
            <v>60.4</v>
          </cell>
        </row>
        <row r="85">
          <cell r="B85" t="str">
            <v>Adrian Beck</v>
          </cell>
          <cell r="C85" t="str">
            <v>1. FC Heidenheim 1846</v>
          </cell>
          <cell r="D85">
            <v>1.2</v>
          </cell>
          <cell r="E85">
            <v>59.1</v>
          </cell>
        </row>
        <row r="86">
          <cell r="B86" t="str">
            <v>Niklas Stark</v>
          </cell>
          <cell r="C86" t="str">
            <v>SV Werder Bremen</v>
          </cell>
          <cell r="D86">
            <v>1.2</v>
          </cell>
          <cell r="E86">
            <v>57.7</v>
          </cell>
        </row>
        <row r="87">
          <cell r="B87" t="str">
            <v>Aleksandar Pavlovic</v>
          </cell>
          <cell r="C87" t="str">
            <v>Bayern München</v>
          </cell>
          <cell r="D87">
            <v>1.2</v>
          </cell>
          <cell r="E87">
            <v>57.1</v>
          </cell>
        </row>
        <row r="88">
          <cell r="B88" t="str">
            <v>Julian Ryerson</v>
          </cell>
          <cell r="C88" t="str">
            <v>Borussia Dortmund</v>
          </cell>
          <cell r="D88">
            <v>1.2</v>
          </cell>
          <cell r="E88">
            <v>56.1</v>
          </cell>
        </row>
        <row r="89">
          <cell r="B89" t="str">
            <v>Benno Schmitz</v>
          </cell>
          <cell r="C89" t="str">
            <v>FC Köln</v>
          </cell>
          <cell r="D89">
            <v>1.2</v>
          </cell>
          <cell r="E89">
            <v>55.6</v>
          </cell>
        </row>
        <row r="90">
          <cell r="B90" t="str">
            <v>András Schäfer</v>
          </cell>
          <cell r="C90" t="str">
            <v>1. FC Union Berlin</v>
          </cell>
          <cell r="D90">
            <v>1.2</v>
          </cell>
          <cell r="E90">
            <v>55.2</v>
          </cell>
        </row>
        <row r="91">
          <cell r="B91" t="str">
            <v>Omar Traoré</v>
          </cell>
          <cell r="C91" t="str">
            <v>1. FC Heidenheim 1846</v>
          </cell>
          <cell r="D91">
            <v>1.2</v>
          </cell>
          <cell r="E91">
            <v>55</v>
          </cell>
        </row>
        <row r="92">
          <cell r="B92" t="str">
            <v>Kristijan Jakic</v>
          </cell>
          <cell r="C92" t="str">
            <v>FC Augsburg</v>
          </cell>
          <cell r="D92">
            <v>1.2</v>
          </cell>
          <cell r="E92">
            <v>54.8</v>
          </cell>
        </row>
        <row r="93">
          <cell r="B93" t="str">
            <v>Arne Engels</v>
          </cell>
          <cell r="C93" t="str">
            <v>FC Augsburg</v>
          </cell>
          <cell r="D93">
            <v>1.2</v>
          </cell>
          <cell r="E93">
            <v>54.5</v>
          </cell>
        </row>
        <row r="94">
          <cell r="B94" t="str">
            <v>Jan Schöppner</v>
          </cell>
          <cell r="C94" t="str">
            <v>1. FC Heidenheim 1846</v>
          </cell>
          <cell r="D94">
            <v>1.2</v>
          </cell>
          <cell r="E94">
            <v>54.2</v>
          </cell>
        </row>
        <row r="95">
          <cell r="B95" t="str">
            <v>Matthias Bader</v>
          </cell>
          <cell r="C95" t="str">
            <v>SV Darmstadt</v>
          </cell>
          <cell r="D95">
            <v>1.2</v>
          </cell>
          <cell r="E95">
            <v>49</v>
          </cell>
        </row>
        <row r="96">
          <cell r="B96" t="str">
            <v>Lukas Kübler</v>
          </cell>
          <cell r="C96" t="str">
            <v>SC Freiburg</v>
          </cell>
          <cell r="D96">
            <v>1.2</v>
          </cell>
          <cell r="E96">
            <v>48</v>
          </cell>
        </row>
        <row r="97">
          <cell r="B97" t="str">
            <v>Aster Vranckx</v>
          </cell>
          <cell r="C97" t="str">
            <v>VfL Wolfsburg</v>
          </cell>
          <cell r="D97">
            <v>1.2</v>
          </cell>
          <cell r="E97">
            <v>46.9</v>
          </cell>
        </row>
        <row r="98">
          <cell r="B98" t="str">
            <v>Rasmus Carstensen</v>
          </cell>
          <cell r="C98" t="str">
            <v>FC Köln</v>
          </cell>
          <cell r="D98">
            <v>1.2</v>
          </cell>
          <cell r="E98">
            <v>46.8</v>
          </cell>
        </row>
        <row r="99">
          <cell r="B99" t="str">
            <v>Florian Pick</v>
          </cell>
          <cell r="C99" t="str">
            <v>1. FC Heidenheim 1846</v>
          </cell>
          <cell r="D99">
            <v>1.1000000000000001</v>
          </cell>
          <cell r="E99">
            <v>100</v>
          </cell>
        </row>
        <row r="100">
          <cell r="B100" t="str">
            <v>Umut Tohumcu</v>
          </cell>
          <cell r="C100" t="str">
            <v>TSG Hoffenheim</v>
          </cell>
          <cell r="D100">
            <v>1.1000000000000001</v>
          </cell>
          <cell r="E100">
            <v>75</v>
          </cell>
        </row>
        <row r="101">
          <cell r="B101" t="str">
            <v>Edmond Tapsoba</v>
          </cell>
          <cell r="C101" t="str">
            <v>Bayer 04 Leverkusen</v>
          </cell>
          <cell r="D101">
            <v>1.1000000000000001</v>
          </cell>
          <cell r="E101">
            <v>73.5</v>
          </cell>
        </row>
        <row r="102">
          <cell r="B102" t="str">
            <v>Dani Olmo</v>
          </cell>
          <cell r="C102" t="str">
            <v>RB Leipzig</v>
          </cell>
          <cell r="D102">
            <v>1.1000000000000001</v>
          </cell>
          <cell r="E102">
            <v>69.2</v>
          </cell>
        </row>
        <row r="103">
          <cell r="B103" t="str">
            <v>Joseph Scally</v>
          </cell>
          <cell r="C103" t="str">
            <v>Borussia Mönchengladbach</v>
          </cell>
          <cell r="D103">
            <v>1.1000000000000001</v>
          </cell>
          <cell r="E103">
            <v>68.3</v>
          </cell>
        </row>
        <row r="104">
          <cell r="B104" t="str">
            <v>Robert Skov</v>
          </cell>
          <cell r="C104" t="str">
            <v>TSG Hoffenheim</v>
          </cell>
          <cell r="D104">
            <v>1.1000000000000001</v>
          </cell>
          <cell r="E104">
            <v>66.7</v>
          </cell>
        </row>
        <row r="105">
          <cell r="B105" t="str">
            <v>Norman Theuerkauf</v>
          </cell>
          <cell r="C105" t="str">
            <v>1. FC Heidenheim 1846</v>
          </cell>
          <cell r="D105">
            <v>1.1000000000000001</v>
          </cell>
          <cell r="E105">
            <v>66.7</v>
          </cell>
        </row>
        <row r="106">
          <cell r="B106" t="str">
            <v>Philipp Max</v>
          </cell>
          <cell r="C106" t="str">
            <v>Eintracht Frankfurt</v>
          </cell>
          <cell r="D106">
            <v>1.1000000000000001</v>
          </cell>
          <cell r="E106">
            <v>65.400000000000006</v>
          </cell>
        </row>
        <row r="107">
          <cell r="B107" t="str">
            <v>Min-Jae Kim</v>
          </cell>
          <cell r="C107" t="str">
            <v>Bayern München</v>
          </cell>
          <cell r="D107">
            <v>1.1000000000000001</v>
          </cell>
          <cell r="E107">
            <v>64.900000000000006</v>
          </cell>
        </row>
        <row r="108">
          <cell r="B108" t="str">
            <v>Yannick Gerhardt</v>
          </cell>
          <cell r="C108" t="str">
            <v>VfL Wolfsburg</v>
          </cell>
          <cell r="D108">
            <v>1.1000000000000001</v>
          </cell>
          <cell r="E108">
            <v>64.5</v>
          </cell>
        </row>
        <row r="109">
          <cell r="B109" t="str">
            <v>Edimilson Fernandes</v>
          </cell>
          <cell r="C109" t="str">
            <v>1. FSV Mainz 05</v>
          </cell>
          <cell r="D109">
            <v>1.1000000000000001</v>
          </cell>
          <cell r="E109">
            <v>64</v>
          </cell>
        </row>
        <row r="110">
          <cell r="B110" t="str">
            <v>Dayot Upamecano</v>
          </cell>
          <cell r="C110" t="str">
            <v>Bayern München</v>
          </cell>
          <cell r="D110">
            <v>1.1000000000000001</v>
          </cell>
          <cell r="E110">
            <v>61.8</v>
          </cell>
        </row>
        <row r="111">
          <cell r="B111" t="str">
            <v>Marcel Sabitzer</v>
          </cell>
          <cell r="C111" t="str">
            <v>Borussia Dortmund</v>
          </cell>
          <cell r="D111">
            <v>1.1000000000000001</v>
          </cell>
          <cell r="E111">
            <v>61.5</v>
          </cell>
        </row>
        <row r="112">
          <cell r="B112" t="str">
            <v>Maximilian Arnold</v>
          </cell>
          <cell r="C112" t="str">
            <v>VfL Wolfsburg</v>
          </cell>
          <cell r="D112">
            <v>1.1000000000000001</v>
          </cell>
          <cell r="E112">
            <v>60.8</v>
          </cell>
        </row>
        <row r="113">
          <cell r="B113" t="str">
            <v>Ansgar Knauff</v>
          </cell>
          <cell r="C113" t="str">
            <v>Eintracht Frankfurt</v>
          </cell>
          <cell r="D113">
            <v>1.1000000000000001</v>
          </cell>
          <cell r="E113">
            <v>60.5</v>
          </cell>
        </row>
        <row r="114">
          <cell r="B114" t="str">
            <v>Maxence Lacroix</v>
          </cell>
          <cell r="C114" t="str">
            <v>VfL Wolfsburg</v>
          </cell>
          <cell r="D114">
            <v>1.1000000000000001</v>
          </cell>
          <cell r="E114">
            <v>60.4</v>
          </cell>
        </row>
        <row r="115">
          <cell r="B115" t="str">
            <v>David Raum</v>
          </cell>
          <cell r="C115" t="str">
            <v>RB Leipzig</v>
          </cell>
          <cell r="D115">
            <v>1.1000000000000001</v>
          </cell>
          <cell r="E115">
            <v>60.3</v>
          </cell>
        </row>
        <row r="116">
          <cell r="B116" t="str">
            <v>Matej Maglica</v>
          </cell>
          <cell r="C116" t="str">
            <v>SV Darmstadt</v>
          </cell>
          <cell r="D116">
            <v>1.1000000000000001</v>
          </cell>
          <cell r="E116">
            <v>60</v>
          </cell>
        </row>
        <row r="117">
          <cell r="B117" t="str">
            <v>Benedikt Gimber</v>
          </cell>
          <cell r="C117" t="str">
            <v>1. FC Heidenheim 1846</v>
          </cell>
          <cell r="D117">
            <v>1.1000000000000001</v>
          </cell>
          <cell r="E117">
            <v>60</v>
          </cell>
        </row>
        <row r="118">
          <cell r="B118" t="str">
            <v>Angelo Stiller</v>
          </cell>
          <cell r="C118" t="str">
            <v>VfB Stuttgart</v>
          </cell>
          <cell r="D118">
            <v>1.1000000000000001</v>
          </cell>
          <cell r="E118">
            <v>60</v>
          </cell>
        </row>
        <row r="119">
          <cell r="B119" t="str">
            <v>Willian Pacho</v>
          </cell>
          <cell r="C119" t="str">
            <v>Eintracht Frankfurt</v>
          </cell>
          <cell r="D119">
            <v>1.1000000000000001</v>
          </cell>
          <cell r="E119">
            <v>59.7</v>
          </cell>
        </row>
        <row r="120">
          <cell r="B120" t="str">
            <v>Lucas Tousart</v>
          </cell>
          <cell r="C120" t="str">
            <v>1. FC Union Berlin</v>
          </cell>
          <cell r="D120">
            <v>1.1000000000000001</v>
          </cell>
          <cell r="E120">
            <v>57.1</v>
          </cell>
        </row>
        <row r="121">
          <cell r="B121" t="str">
            <v>Anthony Rouault</v>
          </cell>
          <cell r="C121" t="str">
            <v>VfB Stuttgart</v>
          </cell>
          <cell r="D121">
            <v>1.1000000000000001</v>
          </cell>
          <cell r="E121">
            <v>57.1</v>
          </cell>
        </row>
        <row r="122">
          <cell r="B122" t="str">
            <v>Jérôme Roussillon</v>
          </cell>
          <cell r="C122" t="str">
            <v>1. FC Union Berlin</v>
          </cell>
          <cell r="D122">
            <v>1.1000000000000001</v>
          </cell>
          <cell r="E122">
            <v>56.3</v>
          </cell>
        </row>
        <row r="123">
          <cell r="B123" t="str">
            <v>Ritsu Doan</v>
          </cell>
          <cell r="C123" t="str">
            <v>SC Freiburg</v>
          </cell>
          <cell r="D123">
            <v>1.1000000000000001</v>
          </cell>
          <cell r="E123">
            <v>54</v>
          </cell>
        </row>
        <row r="124">
          <cell r="B124" t="str">
            <v>Tuta</v>
          </cell>
          <cell r="C124" t="str">
            <v>Eintracht Frankfurt</v>
          </cell>
          <cell r="D124">
            <v>1.1000000000000001</v>
          </cell>
          <cell r="E124">
            <v>52.4</v>
          </cell>
        </row>
        <row r="125">
          <cell r="B125" t="str">
            <v>Florian Grillitsch</v>
          </cell>
          <cell r="C125" t="str">
            <v>TSG Hoffenheim</v>
          </cell>
          <cell r="D125">
            <v>1.1000000000000001</v>
          </cell>
          <cell r="E125">
            <v>51.9</v>
          </cell>
        </row>
        <row r="126">
          <cell r="B126" t="str">
            <v>Josip Juranovic</v>
          </cell>
          <cell r="C126" t="str">
            <v>1. FC Union Berlin</v>
          </cell>
          <cell r="D126">
            <v>1</v>
          </cell>
          <cell r="E126">
            <v>70</v>
          </cell>
        </row>
        <row r="127">
          <cell r="B127" t="str">
            <v>Danilho Doekhi</v>
          </cell>
          <cell r="C127" t="str">
            <v>1. FC Union Berlin</v>
          </cell>
          <cell r="D127">
            <v>1</v>
          </cell>
          <cell r="E127">
            <v>67.599999999999994</v>
          </cell>
        </row>
        <row r="128">
          <cell r="B128" t="str">
            <v>Odilon Kossounou</v>
          </cell>
          <cell r="C128" t="str">
            <v>Bayer 04 Leverkusen</v>
          </cell>
          <cell r="D128">
            <v>1</v>
          </cell>
          <cell r="E128">
            <v>66.7</v>
          </cell>
        </row>
        <row r="129">
          <cell r="B129" t="str">
            <v>Robin Knoche</v>
          </cell>
          <cell r="C129" t="str">
            <v>1. FC Union Berlin</v>
          </cell>
          <cell r="D129">
            <v>1</v>
          </cell>
          <cell r="E129">
            <v>64.7</v>
          </cell>
        </row>
        <row r="130">
          <cell r="B130" t="str">
            <v>Jordy Makengo</v>
          </cell>
          <cell r="C130" t="str">
            <v>SC Freiburg</v>
          </cell>
          <cell r="D130">
            <v>1</v>
          </cell>
          <cell r="E130">
            <v>64.7</v>
          </cell>
        </row>
        <row r="131">
          <cell r="B131" t="str">
            <v>Sargis Adamyan</v>
          </cell>
          <cell r="C131" t="str">
            <v>FC Köln</v>
          </cell>
          <cell r="D131">
            <v>1</v>
          </cell>
          <cell r="E131">
            <v>64.3</v>
          </cell>
        </row>
        <row r="132">
          <cell r="B132" t="str">
            <v>Jan Thielmann</v>
          </cell>
          <cell r="C132" t="str">
            <v>FC Köln</v>
          </cell>
          <cell r="D132">
            <v>1</v>
          </cell>
          <cell r="E132">
            <v>64.3</v>
          </cell>
        </row>
        <row r="133">
          <cell r="B133" t="str">
            <v>Manuel Gulde</v>
          </cell>
          <cell r="C133" t="str">
            <v>SC Freiburg</v>
          </cell>
          <cell r="D133">
            <v>1</v>
          </cell>
          <cell r="E133">
            <v>62.2</v>
          </cell>
        </row>
        <row r="134">
          <cell r="B134" t="str">
            <v>Nadiem Amiri</v>
          </cell>
          <cell r="C134" t="str">
            <v>1. FSV Mainz 05</v>
          </cell>
          <cell r="D134">
            <v>1</v>
          </cell>
          <cell r="E134">
            <v>61.5</v>
          </cell>
        </row>
        <row r="135">
          <cell r="B135" t="str">
            <v>Kevin Stöger</v>
          </cell>
          <cell r="C135" t="str">
            <v>VfL Bochum</v>
          </cell>
          <cell r="D135">
            <v>1</v>
          </cell>
          <cell r="E135">
            <v>61.2</v>
          </cell>
        </row>
        <row r="136">
          <cell r="B136" t="str">
            <v>Lennard Maloney</v>
          </cell>
          <cell r="C136" t="str">
            <v>1. FC Heidenheim 1846</v>
          </cell>
          <cell r="D136">
            <v>1</v>
          </cell>
          <cell r="E136">
            <v>60.5</v>
          </cell>
        </row>
        <row r="137">
          <cell r="B137" t="str">
            <v>Robert Andrich</v>
          </cell>
          <cell r="C137" t="str">
            <v>Bayer 04 Leverkusen</v>
          </cell>
          <cell r="D137">
            <v>1</v>
          </cell>
          <cell r="E137">
            <v>60</v>
          </cell>
        </row>
        <row r="138">
          <cell r="B138" t="str">
            <v>Aissa Laidouni</v>
          </cell>
          <cell r="C138" t="str">
            <v>1. FC Union Berlin</v>
          </cell>
          <cell r="D138">
            <v>1</v>
          </cell>
          <cell r="E138">
            <v>57.1</v>
          </cell>
        </row>
        <row r="139">
          <cell r="B139" t="str">
            <v>Ellyes Skhiri</v>
          </cell>
          <cell r="C139" t="str">
            <v>Eintracht Frankfurt</v>
          </cell>
          <cell r="D139">
            <v>1</v>
          </cell>
          <cell r="E139">
            <v>54.5</v>
          </cell>
        </row>
        <row r="140">
          <cell r="B140" t="str">
            <v>Olivier Deman</v>
          </cell>
          <cell r="C140" t="str">
            <v>SV Werder Bremen</v>
          </cell>
          <cell r="D140">
            <v>1</v>
          </cell>
          <cell r="E140">
            <v>53.6</v>
          </cell>
        </row>
        <row r="141">
          <cell r="B141" t="str">
            <v>Alphonso Davies</v>
          </cell>
          <cell r="C141" t="str">
            <v>Bayern München</v>
          </cell>
          <cell r="D141">
            <v>1</v>
          </cell>
          <cell r="E141">
            <v>51.1</v>
          </cell>
        </row>
        <row r="142">
          <cell r="B142" t="str">
            <v>Danny da Costa</v>
          </cell>
          <cell r="C142" t="str">
            <v>1. FSV Mainz 05</v>
          </cell>
          <cell r="D142">
            <v>1</v>
          </cell>
          <cell r="E142">
            <v>50</v>
          </cell>
        </row>
        <row r="143">
          <cell r="B143" t="str">
            <v>Christoph Baumgartner</v>
          </cell>
          <cell r="C143" t="str">
            <v>RB Leipzig</v>
          </cell>
          <cell r="D143">
            <v>1</v>
          </cell>
          <cell r="E143">
            <v>50</v>
          </cell>
        </row>
        <row r="144">
          <cell r="B144" t="str">
            <v>Denis Huseinbasic</v>
          </cell>
          <cell r="C144" t="str">
            <v>FC Köln</v>
          </cell>
          <cell r="D144">
            <v>1</v>
          </cell>
          <cell r="E144">
            <v>47.4</v>
          </cell>
        </row>
        <row r="145">
          <cell r="B145" t="str">
            <v>Leonardo Bittencourt</v>
          </cell>
          <cell r="C145" t="str">
            <v>SV Werder Bremen</v>
          </cell>
          <cell r="D145">
            <v>1</v>
          </cell>
          <cell r="E145">
            <v>42.9</v>
          </cell>
        </row>
        <row r="146">
          <cell r="B146" t="str">
            <v>Jakub Kaminski</v>
          </cell>
          <cell r="C146" t="str">
            <v>VfL Wolfsburg</v>
          </cell>
          <cell r="D146">
            <v>1</v>
          </cell>
          <cell r="E146">
            <v>35.700000000000003</v>
          </cell>
        </row>
        <row r="147">
          <cell r="B147" t="str">
            <v>Florian Neuhaus</v>
          </cell>
          <cell r="C147" t="str">
            <v>Borussia Mönchengladbach</v>
          </cell>
          <cell r="D147">
            <v>0.9</v>
          </cell>
          <cell r="E147">
            <v>80</v>
          </cell>
        </row>
        <row r="148">
          <cell r="B148" t="str">
            <v>Bartol Franjic</v>
          </cell>
          <cell r="C148" t="str">
            <v>SV Darmstadt</v>
          </cell>
          <cell r="D148">
            <v>0.9</v>
          </cell>
          <cell r="E148">
            <v>80</v>
          </cell>
        </row>
        <row r="149">
          <cell r="B149" t="str">
            <v>Lucas Höler</v>
          </cell>
          <cell r="C149" t="str">
            <v>SC Freiburg</v>
          </cell>
          <cell r="D149">
            <v>0.9</v>
          </cell>
          <cell r="E149">
            <v>75</v>
          </cell>
        </row>
        <row r="150">
          <cell r="B150" t="str">
            <v>Alex Kral</v>
          </cell>
          <cell r="C150" t="str">
            <v>1. FC Union Berlin</v>
          </cell>
          <cell r="D150">
            <v>0.9</v>
          </cell>
          <cell r="E150">
            <v>73.7</v>
          </cell>
        </row>
        <row r="151">
          <cell r="B151" t="str">
            <v>Dan-Axel Zagadou</v>
          </cell>
          <cell r="C151" t="str">
            <v>VfB Stuttgart</v>
          </cell>
          <cell r="D151">
            <v>0.9</v>
          </cell>
          <cell r="E151">
            <v>66.7</v>
          </cell>
        </row>
        <row r="152">
          <cell r="B152" t="str">
            <v>Marvin Friedrich</v>
          </cell>
          <cell r="C152" t="str">
            <v>Borussia Mönchengladbach</v>
          </cell>
          <cell r="D152">
            <v>0.9</v>
          </cell>
          <cell r="E152">
            <v>65.2</v>
          </cell>
        </row>
        <row r="153">
          <cell r="B153" t="str">
            <v>Tobias Kempe</v>
          </cell>
          <cell r="C153" t="str">
            <v>SV Darmstadt</v>
          </cell>
          <cell r="D153">
            <v>0.9</v>
          </cell>
          <cell r="E153">
            <v>65</v>
          </cell>
        </row>
        <row r="154">
          <cell r="B154" t="str">
            <v>Elvis Rexhbecaj</v>
          </cell>
          <cell r="C154" t="str">
            <v>FC Augsburg</v>
          </cell>
          <cell r="D154">
            <v>0.9</v>
          </cell>
          <cell r="E154">
            <v>63.3</v>
          </cell>
        </row>
        <row r="155">
          <cell r="B155" t="str">
            <v>Gian-Luca Waldschmidt</v>
          </cell>
          <cell r="C155" t="str">
            <v>FC Köln</v>
          </cell>
          <cell r="D155">
            <v>0.9</v>
          </cell>
          <cell r="E155">
            <v>63.2</v>
          </cell>
        </row>
        <row r="156">
          <cell r="B156" t="str">
            <v>Thomas Müller</v>
          </cell>
          <cell r="C156" t="str">
            <v>Bayern München</v>
          </cell>
          <cell r="D156">
            <v>0.9</v>
          </cell>
          <cell r="E156">
            <v>61.5</v>
          </cell>
        </row>
        <row r="157">
          <cell r="B157" t="str">
            <v>Nathan Tella</v>
          </cell>
          <cell r="C157" t="str">
            <v>Bayer 04 Leverkusen</v>
          </cell>
          <cell r="D157">
            <v>0.9</v>
          </cell>
          <cell r="E157">
            <v>61.5</v>
          </cell>
        </row>
        <row r="158">
          <cell r="B158" t="str">
            <v>Salih Ã–zcan</v>
          </cell>
          <cell r="C158" t="str">
            <v>Borussia Dortmund</v>
          </cell>
          <cell r="D158">
            <v>0.9</v>
          </cell>
          <cell r="E158">
            <v>60</v>
          </cell>
        </row>
        <row r="159">
          <cell r="B159" t="str">
            <v>Marius Wolf</v>
          </cell>
          <cell r="C159" t="str">
            <v>Borussia Dortmund</v>
          </cell>
          <cell r="D159">
            <v>0.9</v>
          </cell>
          <cell r="E159">
            <v>60</v>
          </cell>
        </row>
        <row r="160">
          <cell r="B160" t="str">
            <v>Kevin Sessa</v>
          </cell>
          <cell r="C160" t="str">
            <v>1. FC Heidenheim 1846</v>
          </cell>
          <cell r="D160">
            <v>0.9</v>
          </cell>
          <cell r="E160">
            <v>58.8</v>
          </cell>
        </row>
        <row r="161">
          <cell r="B161" t="str">
            <v>Luca Netz</v>
          </cell>
          <cell r="C161" t="str">
            <v>Borussia Mönchengladbach</v>
          </cell>
          <cell r="D161">
            <v>0.9</v>
          </cell>
          <cell r="E161">
            <v>57.9</v>
          </cell>
        </row>
        <row r="162">
          <cell r="B162" t="str">
            <v>Christopher Antwi-Adjej</v>
          </cell>
          <cell r="C162" t="str">
            <v>VfL Bochum</v>
          </cell>
          <cell r="D162">
            <v>0.9</v>
          </cell>
          <cell r="E162">
            <v>57.1</v>
          </cell>
        </row>
        <row r="163">
          <cell r="B163" t="str">
            <v>Hugo Larsson</v>
          </cell>
          <cell r="C163" t="str">
            <v>Eintracht Frankfurt</v>
          </cell>
          <cell r="D163">
            <v>0.9</v>
          </cell>
          <cell r="E163">
            <v>56.3</v>
          </cell>
        </row>
        <row r="164">
          <cell r="B164" t="str">
            <v>Leon Goretzka</v>
          </cell>
          <cell r="C164" t="str">
            <v>Bayern München</v>
          </cell>
          <cell r="D164">
            <v>0.9</v>
          </cell>
          <cell r="E164">
            <v>56.1</v>
          </cell>
        </row>
        <row r="165">
          <cell r="B165" t="str">
            <v>Enzo Millot</v>
          </cell>
          <cell r="C165" t="str">
            <v>VfB Stuttgart</v>
          </cell>
          <cell r="D165">
            <v>0.9</v>
          </cell>
          <cell r="E165">
            <v>55</v>
          </cell>
        </row>
        <row r="166">
          <cell r="B166" t="str">
            <v>Ridle Baku</v>
          </cell>
          <cell r="C166" t="str">
            <v>VfL Wolfsburg</v>
          </cell>
          <cell r="D166">
            <v>0.9</v>
          </cell>
          <cell r="E166">
            <v>54.1</v>
          </cell>
        </row>
        <row r="167">
          <cell r="B167" t="str">
            <v>John Anthony Brooks</v>
          </cell>
          <cell r="C167" t="str">
            <v>TSG Hoffenheim</v>
          </cell>
          <cell r="D167">
            <v>0.9</v>
          </cell>
          <cell r="E167">
            <v>53.6</v>
          </cell>
        </row>
        <row r="168">
          <cell r="B168" t="str">
            <v>Leart Paqarada</v>
          </cell>
          <cell r="C168" t="str">
            <v>FC Köln</v>
          </cell>
          <cell r="D168">
            <v>0.9</v>
          </cell>
          <cell r="E168">
            <v>52.4</v>
          </cell>
        </row>
        <row r="169">
          <cell r="B169" t="str">
            <v>Keven Schlotterbeck</v>
          </cell>
          <cell r="C169" t="str">
            <v>VfL Bochum</v>
          </cell>
          <cell r="D169">
            <v>0.9</v>
          </cell>
          <cell r="E169">
            <v>52.4</v>
          </cell>
        </row>
        <row r="170">
          <cell r="B170" t="str">
            <v>Iago</v>
          </cell>
          <cell r="C170" t="str">
            <v>FC Augsburg</v>
          </cell>
          <cell r="D170">
            <v>0.9</v>
          </cell>
          <cell r="E170">
            <v>47.2</v>
          </cell>
        </row>
        <row r="171">
          <cell r="B171" t="str">
            <v>Mattias Svanberg</v>
          </cell>
          <cell r="C171" t="str">
            <v>VfL Wolfsburg</v>
          </cell>
          <cell r="D171">
            <v>0.9</v>
          </cell>
          <cell r="E171">
            <v>45.9</v>
          </cell>
        </row>
        <row r="172">
          <cell r="B172" t="str">
            <v>Kilian Sildillia</v>
          </cell>
          <cell r="C172" t="str">
            <v>SC Freiburg</v>
          </cell>
          <cell r="D172">
            <v>0.9</v>
          </cell>
          <cell r="E172">
            <v>44.2</v>
          </cell>
        </row>
        <row r="173">
          <cell r="B173" t="str">
            <v>Matthijs de Ligt</v>
          </cell>
          <cell r="C173" t="str">
            <v>Bayern München</v>
          </cell>
          <cell r="D173">
            <v>0.8</v>
          </cell>
          <cell r="E173">
            <v>80</v>
          </cell>
        </row>
        <row r="174">
          <cell r="B174" t="str">
            <v>Sven Michel</v>
          </cell>
          <cell r="C174" t="str">
            <v>FC Augsburg</v>
          </cell>
          <cell r="D174">
            <v>0.8</v>
          </cell>
          <cell r="E174">
            <v>71.400000000000006</v>
          </cell>
        </row>
        <row r="175">
          <cell r="B175" t="str">
            <v>Florian Kainz</v>
          </cell>
          <cell r="C175" t="str">
            <v>FC Köln</v>
          </cell>
          <cell r="D175">
            <v>0.8</v>
          </cell>
          <cell r="E175">
            <v>71.400000000000006</v>
          </cell>
        </row>
        <row r="176">
          <cell r="B176" t="str">
            <v>Jeffrey Gouweleeuw</v>
          </cell>
          <cell r="C176" t="str">
            <v>FC Augsburg</v>
          </cell>
          <cell r="D176">
            <v>0.8</v>
          </cell>
          <cell r="E176">
            <v>65.7</v>
          </cell>
        </row>
        <row r="177">
          <cell r="B177" t="str">
            <v>Christopher Trimmel</v>
          </cell>
          <cell r="C177" t="str">
            <v>1. FC Union Berlin</v>
          </cell>
          <cell r="D177">
            <v>0.8</v>
          </cell>
          <cell r="E177">
            <v>65.2</v>
          </cell>
        </row>
        <row r="178">
          <cell r="B178" t="str">
            <v>Benedict Hollerbach</v>
          </cell>
          <cell r="C178" t="str">
            <v>1. FC Union Berlin</v>
          </cell>
          <cell r="D178">
            <v>0.8</v>
          </cell>
          <cell r="E178">
            <v>64.7</v>
          </cell>
        </row>
        <row r="179">
          <cell r="B179" t="str">
            <v>Vincenzo Grifo</v>
          </cell>
          <cell r="C179" t="str">
            <v>SC Freiburg</v>
          </cell>
          <cell r="D179">
            <v>0.8</v>
          </cell>
          <cell r="E179">
            <v>64.5</v>
          </cell>
        </row>
        <row r="180">
          <cell r="B180" t="str">
            <v>Arne Maier</v>
          </cell>
          <cell r="C180" t="str">
            <v>FC Augsburg</v>
          </cell>
          <cell r="D180">
            <v>0.8</v>
          </cell>
          <cell r="E180">
            <v>64.3</v>
          </cell>
        </row>
        <row r="181">
          <cell r="B181" t="str">
            <v>Waldemar Anton</v>
          </cell>
          <cell r="C181" t="str">
            <v>VfB Stuttgart</v>
          </cell>
          <cell r="D181">
            <v>0.8</v>
          </cell>
          <cell r="E181">
            <v>64.099999999999994</v>
          </cell>
        </row>
        <row r="182">
          <cell r="B182" t="str">
            <v>Brajan Gruda</v>
          </cell>
          <cell r="C182" t="str">
            <v>1. FSV Mainz 05</v>
          </cell>
          <cell r="D182">
            <v>0.8</v>
          </cell>
          <cell r="E182">
            <v>63.6</v>
          </cell>
        </row>
        <row r="183">
          <cell r="B183" t="str">
            <v>Fares Chaibi</v>
          </cell>
          <cell r="C183" t="str">
            <v>Eintracht Frankfurt</v>
          </cell>
          <cell r="D183">
            <v>0.8</v>
          </cell>
          <cell r="E183">
            <v>63</v>
          </cell>
        </row>
        <row r="184">
          <cell r="B184" t="str">
            <v>Anthony Jung</v>
          </cell>
          <cell r="C184" t="str">
            <v>SV Werder Bremen</v>
          </cell>
          <cell r="D184">
            <v>0.8</v>
          </cell>
          <cell r="E184">
            <v>62.2</v>
          </cell>
        </row>
        <row r="185">
          <cell r="B185" t="str">
            <v>Merlin Röhl</v>
          </cell>
          <cell r="C185" t="str">
            <v>SC Freiburg</v>
          </cell>
          <cell r="D185">
            <v>0.8</v>
          </cell>
          <cell r="E185">
            <v>61.9</v>
          </cell>
        </row>
        <row r="186">
          <cell r="B186" t="str">
            <v>Jae-Sung Lee</v>
          </cell>
          <cell r="C186" t="str">
            <v>1. FSV Mainz 05</v>
          </cell>
          <cell r="D186">
            <v>0.8</v>
          </cell>
          <cell r="E186">
            <v>60.6</v>
          </cell>
        </row>
        <row r="187">
          <cell r="B187" t="str">
            <v>Robin Koch</v>
          </cell>
          <cell r="C187" t="str">
            <v>Eintracht Frankfurt</v>
          </cell>
          <cell r="D187">
            <v>0.8</v>
          </cell>
          <cell r="E187">
            <v>60.5</v>
          </cell>
        </row>
        <row r="188">
          <cell r="B188" t="str">
            <v>Steffen Tigges</v>
          </cell>
          <cell r="C188" t="str">
            <v>FC Köln</v>
          </cell>
          <cell r="D188">
            <v>0.8</v>
          </cell>
          <cell r="E188">
            <v>60</v>
          </cell>
        </row>
        <row r="189">
          <cell r="B189" t="str">
            <v>Christoph Klarer</v>
          </cell>
          <cell r="C189" t="str">
            <v>SV Darmstadt</v>
          </cell>
          <cell r="D189">
            <v>0.8</v>
          </cell>
          <cell r="E189">
            <v>59.5</v>
          </cell>
        </row>
        <row r="190">
          <cell r="B190" t="str">
            <v>Grischa Prömel</v>
          </cell>
          <cell r="C190" t="str">
            <v>TSG Hoffenheim</v>
          </cell>
          <cell r="D190">
            <v>0.8</v>
          </cell>
          <cell r="E190">
            <v>56.3</v>
          </cell>
        </row>
        <row r="191">
          <cell r="B191" t="str">
            <v>Jonas Föhrenbach</v>
          </cell>
          <cell r="C191" t="str">
            <v>1. FC Heidenheim 1846</v>
          </cell>
          <cell r="D191">
            <v>0.8</v>
          </cell>
          <cell r="E191">
            <v>54.5</v>
          </cell>
        </row>
        <row r="192">
          <cell r="B192" t="str">
            <v>Alejandro Grimaldo</v>
          </cell>
          <cell r="C192" t="str">
            <v>Bayer 04 Leverkusen</v>
          </cell>
          <cell r="D192">
            <v>0.8</v>
          </cell>
          <cell r="E192">
            <v>53.3</v>
          </cell>
        </row>
        <row r="193">
          <cell r="B193" t="str">
            <v>Sebastiaan Bornauw</v>
          </cell>
          <cell r="C193" t="str">
            <v>VfL Wolfsburg</v>
          </cell>
          <cell r="D193">
            <v>0.8</v>
          </cell>
          <cell r="E193">
            <v>46.2</v>
          </cell>
        </row>
        <row r="194">
          <cell r="B194" t="str">
            <v>Lovro Majer</v>
          </cell>
          <cell r="C194" t="str">
            <v>VfL Wolfsburg</v>
          </cell>
          <cell r="D194">
            <v>0.8</v>
          </cell>
          <cell r="E194">
            <v>46.2</v>
          </cell>
        </row>
        <row r="195">
          <cell r="B195" t="str">
            <v>Jens Stage</v>
          </cell>
          <cell r="C195" t="str">
            <v>SV Werder Bremen</v>
          </cell>
          <cell r="D195">
            <v>0.8</v>
          </cell>
          <cell r="E195">
            <v>42.3</v>
          </cell>
        </row>
        <row r="196">
          <cell r="B196" t="str">
            <v>Anthony Caci</v>
          </cell>
          <cell r="C196" t="str">
            <v>1. FSV Mainz 05</v>
          </cell>
          <cell r="D196">
            <v>0.8</v>
          </cell>
          <cell r="E196">
            <v>41.1</v>
          </cell>
        </row>
        <row r="197">
          <cell r="B197" t="str">
            <v>Adam Hlozek</v>
          </cell>
          <cell r="C197" t="str">
            <v>Bayer 04 Leverkusen</v>
          </cell>
          <cell r="D197">
            <v>0.8</v>
          </cell>
          <cell r="E197">
            <v>40</v>
          </cell>
        </row>
        <row r="198">
          <cell r="B198" t="str">
            <v>Hiroki Ito</v>
          </cell>
          <cell r="C198" t="str">
            <v>VfB Stuttgart</v>
          </cell>
          <cell r="D198">
            <v>0.7</v>
          </cell>
          <cell r="E198">
            <v>94.7</v>
          </cell>
        </row>
        <row r="199">
          <cell r="B199" t="str">
            <v>Linton Maina</v>
          </cell>
          <cell r="C199" t="str">
            <v>FC Köln</v>
          </cell>
          <cell r="D199">
            <v>0.7</v>
          </cell>
          <cell r="E199">
            <v>83.3</v>
          </cell>
        </row>
        <row r="200">
          <cell r="B200" t="str">
            <v>Ivan Ordets</v>
          </cell>
          <cell r="C200" t="str">
            <v>VfL Bochum</v>
          </cell>
          <cell r="D200">
            <v>0.7</v>
          </cell>
          <cell r="E200">
            <v>73.7</v>
          </cell>
        </row>
        <row r="201">
          <cell r="B201" t="str">
            <v>Granit Xhaka</v>
          </cell>
          <cell r="C201" t="str">
            <v>Bayer 04 Leverkusen</v>
          </cell>
          <cell r="D201">
            <v>0.7</v>
          </cell>
          <cell r="E201">
            <v>72.400000000000006</v>
          </cell>
        </row>
        <row r="202">
          <cell r="B202" t="str">
            <v>Florian Wirtz</v>
          </cell>
          <cell r="C202" t="str">
            <v>Bayer 04 Leverkusen</v>
          </cell>
          <cell r="D202">
            <v>0.7</v>
          </cell>
          <cell r="E202">
            <v>66.7</v>
          </cell>
        </row>
        <row r="203">
          <cell r="B203" t="str">
            <v>Jeremie Frimpong</v>
          </cell>
          <cell r="C203" t="str">
            <v>Bayer 04 Leverkusen</v>
          </cell>
          <cell r="D203">
            <v>0.7</v>
          </cell>
          <cell r="E203">
            <v>65.400000000000006</v>
          </cell>
        </row>
        <row r="204">
          <cell r="B204" t="str">
            <v>Chris Führich</v>
          </cell>
          <cell r="C204" t="str">
            <v>VfB Stuttgart</v>
          </cell>
          <cell r="D204">
            <v>0.7</v>
          </cell>
          <cell r="E204">
            <v>63.3</v>
          </cell>
        </row>
        <row r="205">
          <cell r="B205" t="str">
            <v>Marvin Pieringer</v>
          </cell>
          <cell r="C205" t="str">
            <v>1. FC Heidenheim 1846</v>
          </cell>
          <cell r="D205">
            <v>0.7</v>
          </cell>
          <cell r="E205">
            <v>63.2</v>
          </cell>
        </row>
        <row r="206">
          <cell r="B206" t="str">
            <v>Pavel Kaderabek</v>
          </cell>
          <cell r="C206" t="str">
            <v>TSG Hoffenheim</v>
          </cell>
          <cell r="D206">
            <v>0.7</v>
          </cell>
          <cell r="E206">
            <v>61.3</v>
          </cell>
        </row>
        <row r="207">
          <cell r="B207" t="str">
            <v>Marius Bülter</v>
          </cell>
          <cell r="C207" t="str">
            <v>TSG Hoffenheim</v>
          </cell>
          <cell r="D207">
            <v>0.7</v>
          </cell>
          <cell r="E207">
            <v>61.1</v>
          </cell>
        </row>
        <row r="208">
          <cell r="B208" t="str">
            <v>Sepp van den Berg</v>
          </cell>
          <cell r="C208" t="str">
            <v>1. FSV Mainz 05</v>
          </cell>
          <cell r="D208">
            <v>0.7</v>
          </cell>
          <cell r="E208">
            <v>60.5</v>
          </cell>
        </row>
        <row r="209">
          <cell r="B209" t="str">
            <v>Willi Orban</v>
          </cell>
          <cell r="C209" t="str">
            <v>RB Leipzig</v>
          </cell>
          <cell r="D209">
            <v>0.7</v>
          </cell>
          <cell r="E209">
            <v>60</v>
          </cell>
        </row>
        <row r="210">
          <cell r="B210" t="str">
            <v>Romano Schmid</v>
          </cell>
          <cell r="C210" t="str">
            <v>SV Werder Bremen</v>
          </cell>
          <cell r="D210">
            <v>0.7</v>
          </cell>
          <cell r="E210">
            <v>57.1</v>
          </cell>
        </row>
        <row r="211">
          <cell r="B211" t="str">
            <v>Nico Elvedi</v>
          </cell>
          <cell r="C211" t="str">
            <v>Borussia Mönchengladbach</v>
          </cell>
          <cell r="D211">
            <v>0.7</v>
          </cell>
          <cell r="E211">
            <v>54.5</v>
          </cell>
        </row>
        <row r="212">
          <cell r="B212" t="str">
            <v>Ihlas Bebou</v>
          </cell>
          <cell r="C212" t="str">
            <v>TSG Hoffenheim</v>
          </cell>
          <cell r="D212">
            <v>0.7</v>
          </cell>
          <cell r="E212">
            <v>54.5</v>
          </cell>
        </row>
        <row r="213">
          <cell r="B213" t="str">
            <v>Matthias Ginter</v>
          </cell>
          <cell r="C213" t="str">
            <v>SC Freiburg</v>
          </cell>
          <cell r="D213">
            <v>0.7</v>
          </cell>
          <cell r="E213">
            <v>51.7</v>
          </cell>
        </row>
        <row r="214">
          <cell r="B214" t="str">
            <v>Maximilian Eggestein</v>
          </cell>
          <cell r="C214" t="str">
            <v>SC Freiburg</v>
          </cell>
          <cell r="D214">
            <v>0.7</v>
          </cell>
          <cell r="E214">
            <v>49</v>
          </cell>
        </row>
        <row r="215">
          <cell r="B215" t="str">
            <v>Milos Veljkovic</v>
          </cell>
          <cell r="C215" t="str">
            <v>SV Werder Bremen</v>
          </cell>
          <cell r="D215">
            <v>0.7</v>
          </cell>
          <cell r="E215">
            <v>48.4</v>
          </cell>
        </row>
        <row r="216">
          <cell r="B216" t="str">
            <v>Fredrik Jensen</v>
          </cell>
          <cell r="C216" t="str">
            <v>FC Augsburg</v>
          </cell>
          <cell r="D216">
            <v>0.7</v>
          </cell>
          <cell r="E216">
            <v>47.8</v>
          </cell>
        </row>
        <row r="217">
          <cell r="B217" t="str">
            <v>Pascal Stenzel</v>
          </cell>
          <cell r="C217" t="str">
            <v>VfB Stuttgart</v>
          </cell>
          <cell r="D217">
            <v>0.7</v>
          </cell>
          <cell r="E217">
            <v>44.4</v>
          </cell>
        </row>
        <row r="218">
          <cell r="B218" t="str">
            <v>Lukas Daschner</v>
          </cell>
          <cell r="C218" t="str">
            <v>VfL Bochum</v>
          </cell>
          <cell r="D218">
            <v>0.7</v>
          </cell>
          <cell r="E218">
            <v>44.4</v>
          </cell>
        </row>
        <row r="219">
          <cell r="B219" t="str">
            <v>Philipp Mwene</v>
          </cell>
          <cell r="C219" t="str">
            <v>1. FSV Mainz 05</v>
          </cell>
          <cell r="D219">
            <v>0.7</v>
          </cell>
          <cell r="E219">
            <v>44.1</v>
          </cell>
        </row>
        <row r="220">
          <cell r="B220" t="str">
            <v>Amine Adli</v>
          </cell>
          <cell r="C220" t="str">
            <v>Bayer 04 Leverkusen</v>
          </cell>
          <cell r="D220">
            <v>0.7</v>
          </cell>
          <cell r="E220">
            <v>43.8</v>
          </cell>
        </row>
        <row r="221">
          <cell r="B221" t="str">
            <v>Silvan Widmer</v>
          </cell>
          <cell r="C221" t="str">
            <v>1. FSV Mainz 05</v>
          </cell>
          <cell r="D221">
            <v>0.7</v>
          </cell>
          <cell r="E221">
            <v>43.5</v>
          </cell>
        </row>
        <row r="222">
          <cell r="B222" t="str">
            <v>Julian Brandt</v>
          </cell>
          <cell r="C222" t="str">
            <v>Borussia Dortmund</v>
          </cell>
          <cell r="D222">
            <v>0.6</v>
          </cell>
          <cell r="E222">
            <v>82.4</v>
          </cell>
        </row>
        <row r="223">
          <cell r="B223" t="str">
            <v>Kevin Vogt</v>
          </cell>
          <cell r="C223" t="str">
            <v>1. FC Union Berlin</v>
          </cell>
          <cell r="D223">
            <v>0.6</v>
          </cell>
          <cell r="E223">
            <v>79.2</v>
          </cell>
        </row>
        <row r="224">
          <cell r="B224" t="str">
            <v>Michael Gregoritsch</v>
          </cell>
          <cell r="C224" t="str">
            <v>SC Freiburg</v>
          </cell>
          <cell r="D224">
            <v>0.6</v>
          </cell>
          <cell r="E224">
            <v>75</v>
          </cell>
        </row>
        <row r="225">
          <cell r="B225" t="str">
            <v>Jessic Ngankam</v>
          </cell>
          <cell r="C225" t="str">
            <v>1. FSV Mainz 05</v>
          </cell>
          <cell r="D225">
            <v>0.6</v>
          </cell>
          <cell r="E225">
            <v>75</v>
          </cell>
        </row>
        <row r="226">
          <cell r="B226" t="str">
            <v>Rafael Santos Borre</v>
          </cell>
          <cell r="C226" t="str">
            <v>SV Werder Bremen</v>
          </cell>
          <cell r="D226">
            <v>0.6</v>
          </cell>
          <cell r="E226">
            <v>70</v>
          </cell>
        </row>
        <row r="227">
          <cell r="B227" t="str">
            <v>Jonas Hofmann</v>
          </cell>
          <cell r="C227" t="str">
            <v>Bayer 04 Leverkusen</v>
          </cell>
          <cell r="D227">
            <v>0.6</v>
          </cell>
          <cell r="E227">
            <v>70</v>
          </cell>
        </row>
        <row r="228">
          <cell r="B228" t="str">
            <v>Lukas Klostermann</v>
          </cell>
          <cell r="C228" t="str">
            <v>RB Leipzig</v>
          </cell>
          <cell r="D228">
            <v>0.6</v>
          </cell>
          <cell r="E228">
            <v>66.7</v>
          </cell>
        </row>
        <row r="229">
          <cell r="B229" t="str">
            <v>Yussuf Poulsen</v>
          </cell>
          <cell r="C229" t="str">
            <v>RB Leipzig</v>
          </cell>
          <cell r="D229">
            <v>0.6</v>
          </cell>
          <cell r="E229">
            <v>61.5</v>
          </cell>
        </row>
        <row r="230">
          <cell r="B230" t="str">
            <v>Tim Skarke</v>
          </cell>
          <cell r="C230" t="str">
            <v>SV Darmstadt</v>
          </cell>
          <cell r="D230">
            <v>0.6</v>
          </cell>
          <cell r="E230">
            <v>61.5</v>
          </cell>
        </row>
        <row r="231">
          <cell r="B231" t="str">
            <v>Kingsley Coman</v>
          </cell>
          <cell r="C231" t="str">
            <v>Bayern München</v>
          </cell>
          <cell r="D231">
            <v>0.6</v>
          </cell>
          <cell r="E231">
            <v>58.3</v>
          </cell>
        </row>
        <row r="232">
          <cell r="B232" t="str">
            <v>Felix Uduokhai</v>
          </cell>
          <cell r="C232" t="str">
            <v>FC Augsburg</v>
          </cell>
          <cell r="D232">
            <v>0.6</v>
          </cell>
          <cell r="E232">
            <v>56.8</v>
          </cell>
        </row>
        <row r="233">
          <cell r="B233" t="str">
            <v>Xavi Simons</v>
          </cell>
          <cell r="C233" t="str">
            <v>RB Leipzig</v>
          </cell>
          <cell r="D233">
            <v>0.6</v>
          </cell>
          <cell r="E233">
            <v>56.7</v>
          </cell>
        </row>
        <row r="234">
          <cell r="B234" t="str">
            <v>Eren Dinkci</v>
          </cell>
          <cell r="C234" t="str">
            <v>1. FC Heidenheim 1846</v>
          </cell>
          <cell r="D234">
            <v>0.6</v>
          </cell>
          <cell r="E234">
            <v>56.3</v>
          </cell>
        </row>
        <row r="235">
          <cell r="B235" t="str">
            <v>Niklas Süle</v>
          </cell>
          <cell r="C235" t="str">
            <v>Borussia Dortmund</v>
          </cell>
          <cell r="D235">
            <v>0.6</v>
          </cell>
          <cell r="E235">
            <v>55.6</v>
          </cell>
        </row>
        <row r="236">
          <cell r="B236" t="str">
            <v>Jamie Leweling</v>
          </cell>
          <cell r="C236" t="str">
            <v>VfB Stuttgart</v>
          </cell>
          <cell r="D236">
            <v>0.6</v>
          </cell>
          <cell r="E236">
            <v>55.6</v>
          </cell>
        </row>
        <row r="237">
          <cell r="B237" t="str">
            <v>Mikkel Kaufmann</v>
          </cell>
          <cell r="C237" t="str">
            <v>1. FC Union Berlin</v>
          </cell>
          <cell r="D237">
            <v>0.6</v>
          </cell>
          <cell r="E237">
            <v>50</v>
          </cell>
        </row>
        <row r="238">
          <cell r="B238" t="str">
            <v>Mathias Honsak</v>
          </cell>
          <cell r="C238" t="str">
            <v>SV Darmstadt</v>
          </cell>
          <cell r="D238">
            <v>0.6</v>
          </cell>
          <cell r="E238">
            <v>50</v>
          </cell>
        </row>
        <row r="239">
          <cell r="B239" t="str">
            <v>Jamie Bynoe-Gittens</v>
          </cell>
          <cell r="C239" t="str">
            <v>Borussia Dortmund</v>
          </cell>
          <cell r="D239">
            <v>0.6</v>
          </cell>
          <cell r="E239">
            <v>50</v>
          </cell>
        </row>
        <row r="240">
          <cell r="B240" t="str">
            <v>Goncalo Paciencia</v>
          </cell>
          <cell r="C240" t="str">
            <v>VfL Bochum</v>
          </cell>
          <cell r="D240">
            <v>0.6</v>
          </cell>
          <cell r="E240">
            <v>50</v>
          </cell>
        </row>
        <row r="241">
          <cell r="B241" t="str">
            <v>Deniz Undav</v>
          </cell>
          <cell r="C241" t="str">
            <v>VfB Stuttgart</v>
          </cell>
          <cell r="D241">
            <v>0.6</v>
          </cell>
          <cell r="E241">
            <v>46.4</v>
          </cell>
        </row>
        <row r="242">
          <cell r="B242" t="str">
            <v>Kevin Volland</v>
          </cell>
          <cell r="C242" t="str">
            <v>1. FC Union Berlin</v>
          </cell>
          <cell r="D242">
            <v>0.6</v>
          </cell>
          <cell r="E242">
            <v>40.9</v>
          </cell>
        </row>
        <row r="243">
          <cell r="B243" t="str">
            <v>Kevin Behrens</v>
          </cell>
          <cell r="C243" t="str">
            <v>VfL Wolfsburg</v>
          </cell>
          <cell r="D243">
            <v>0.5</v>
          </cell>
          <cell r="E243">
            <v>73.3</v>
          </cell>
        </row>
        <row r="244">
          <cell r="B244" t="str">
            <v>Jonathan Burkardt</v>
          </cell>
          <cell r="C244" t="str">
            <v>1. FSV Mainz 05</v>
          </cell>
          <cell r="D244">
            <v>0.5</v>
          </cell>
          <cell r="E244">
            <v>66.7</v>
          </cell>
        </row>
        <row r="245">
          <cell r="B245" t="str">
            <v>Moritz Broschinski</v>
          </cell>
          <cell r="C245" t="str">
            <v>VfL Bochum</v>
          </cell>
          <cell r="D245">
            <v>0.5</v>
          </cell>
          <cell r="E245">
            <v>63.6</v>
          </cell>
        </row>
        <row r="246">
          <cell r="B246" t="str">
            <v>Castello Lukeba</v>
          </cell>
          <cell r="C246" t="str">
            <v>RB Leipzig</v>
          </cell>
          <cell r="D246">
            <v>0.5</v>
          </cell>
          <cell r="E246">
            <v>63.2</v>
          </cell>
        </row>
        <row r="247">
          <cell r="B247" t="str">
            <v>Phillip Tietz</v>
          </cell>
          <cell r="C247" t="str">
            <v>FC Augsburg</v>
          </cell>
          <cell r="D247">
            <v>0.5</v>
          </cell>
          <cell r="E247">
            <v>60.9</v>
          </cell>
        </row>
        <row r="248">
          <cell r="B248" t="str">
            <v>Roland Sallai</v>
          </cell>
          <cell r="C248" t="str">
            <v>SC Freiburg</v>
          </cell>
          <cell r="D248">
            <v>0.5</v>
          </cell>
          <cell r="E248">
            <v>58.8</v>
          </cell>
        </row>
        <row r="249">
          <cell r="B249" t="str">
            <v>Robin Hack</v>
          </cell>
          <cell r="C249" t="str">
            <v>Borussia Mönchengladbach</v>
          </cell>
          <cell r="D249">
            <v>0.5</v>
          </cell>
          <cell r="E249">
            <v>53.3</v>
          </cell>
        </row>
        <row r="250">
          <cell r="B250" t="str">
            <v>Franck Honorat</v>
          </cell>
          <cell r="C250" t="str">
            <v>Borussia Mönchengladbach</v>
          </cell>
          <cell r="D250">
            <v>0.5</v>
          </cell>
          <cell r="E250">
            <v>52</v>
          </cell>
        </row>
        <row r="251">
          <cell r="B251" t="str">
            <v>Cedric Zesiger</v>
          </cell>
          <cell r="C251" t="str">
            <v>VfL Wolfsburg</v>
          </cell>
          <cell r="D251">
            <v>0.5</v>
          </cell>
          <cell r="E251">
            <v>47.4</v>
          </cell>
        </row>
        <row r="252">
          <cell r="B252" t="str">
            <v>Karim Onisiwo</v>
          </cell>
          <cell r="C252" t="str">
            <v>1. FSV Mainz 05</v>
          </cell>
          <cell r="D252">
            <v>0.5</v>
          </cell>
          <cell r="E252">
            <v>47.1</v>
          </cell>
        </row>
        <row r="253">
          <cell r="B253" t="str">
            <v>Noah Weisshaupt</v>
          </cell>
          <cell r="C253" t="str">
            <v>SC Freiburg</v>
          </cell>
          <cell r="D253">
            <v>0.5</v>
          </cell>
          <cell r="E253">
            <v>44.4</v>
          </cell>
        </row>
        <row r="254">
          <cell r="B254" t="str">
            <v>Ruben Vargas</v>
          </cell>
          <cell r="C254" t="str">
            <v>FC Augsburg</v>
          </cell>
          <cell r="D254">
            <v>0.5</v>
          </cell>
          <cell r="E254">
            <v>43.5</v>
          </cell>
        </row>
        <row r="255">
          <cell r="B255" t="str">
            <v>Kevin Kampl</v>
          </cell>
          <cell r="C255" t="str">
            <v>RB Leipzig</v>
          </cell>
          <cell r="D255">
            <v>0.5</v>
          </cell>
          <cell r="E255">
            <v>42.1</v>
          </cell>
        </row>
        <row r="256">
          <cell r="B256" t="str">
            <v>Marco Richter</v>
          </cell>
          <cell r="C256" t="str">
            <v>1. FSV Mainz 05</v>
          </cell>
          <cell r="D256">
            <v>0.5</v>
          </cell>
          <cell r="E256">
            <v>40</v>
          </cell>
        </row>
        <row r="257">
          <cell r="B257" t="str">
            <v>Donyell Malen</v>
          </cell>
          <cell r="C257" t="str">
            <v>Borussia Dortmund</v>
          </cell>
          <cell r="D257">
            <v>0.4</v>
          </cell>
          <cell r="E257">
            <v>63.6</v>
          </cell>
        </row>
        <row r="258">
          <cell r="B258" t="str">
            <v>Maximilian Beier</v>
          </cell>
          <cell r="C258" t="str">
            <v>TSG Hoffenheim</v>
          </cell>
          <cell r="D258">
            <v>0.4</v>
          </cell>
          <cell r="E258">
            <v>60</v>
          </cell>
        </row>
        <row r="259">
          <cell r="B259" t="str">
            <v>Ermedin Demirovic</v>
          </cell>
          <cell r="C259" t="str">
            <v>FC Augsburg</v>
          </cell>
          <cell r="D259">
            <v>0.4</v>
          </cell>
          <cell r="E259">
            <v>58.3</v>
          </cell>
        </row>
        <row r="260">
          <cell r="B260" t="str">
            <v>Tim Kleindienst</v>
          </cell>
          <cell r="C260" t="str">
            <v>1. FC Heidenheim 1846</v>
          </cell>
          <cell r="D260">
            <v>0.4</v>
          </cell>
          <cell r="E260">
            <v>57.1</v>
          </cell>
        </row>
        <row r="261">
          <cell r="B261" t="str">
            <v>Omar Marmoush</v>
          </cell>
          <cell r="C261" t="str">
            <v>Eintracht Frankfurt</v>
          </cell>
          <cell r="D261">
            <v>0.4</v>
          </cell>
          <cell r="E261">
            <v>52.4</v>
          </cell>
        </row>
        <row r="262">
          <cell r="B262" t="str">
            <v>Oscar Vilhelmsson</v>
          </cell>
          <cell r="C262" t="str">
            <v>SV Darmstadt</v>
          </cell>
          <cell r="D262">
            <v>0.4</v>
          </cell>
          <cell r="E262">
            <v>46.2</v>
          </cell>
        </row>
        <row r="263">
          <cell r="B263" t="str">
            <v>Jonas Wind</v>
          </cell>
          <cell r="C263" t="str">
            <v>VfL Wolfsburg</v>
          </cell>
          <cell r="D263">
            <v>0.3</v>
          </cell>
          <cell r="E263">
            <v>76.900000000000006</v>
          </cell>
        </row>
        <row r="264">
          <cell r="B264" t="str">
            <v>Tomas Cvancara</v>
          </cell>
          <cell r="C264" t="str">
            <v>Borussia Mönchengladbach</v>
          </cell>
          <cell r="D264">
            <v>0.3</v>
          </cell>
          <cell r="E264">
            <v>75</v>
          </cell>
        </row>
        <row r="265">
          <cell r="B265" t="str">
            <v>Harry Kane</v>
          </cell>
          <cell r="C265" t="str">
            <v>Bayern München</v>
          </cell>
          <cell r="D265">
            <v>0.3</v>
          </cell>
          <cell r="E265">
            <v>69.2</v>
          </cell>
        </row>
        <row r="266">
          <cell r="B266" t="str">
            <v>Patrik Schick</v>
          </cell>
          <cell r="C266" t="str">
            <v>Bayer 04 Leverkusen</v>
          </cell>
          <cell r="D266">
            <v>0.3</v>
          </cell>
          <cell r="E266">
            <v>66.7</v>
          </cell>
        </row>
        <row r="267">
          <cell r="B267" t="str">
            <v>Silas Katompa Mvumpa</v>
          </cell>
          <cell r="C267" t="str">
            <v>VfB Stuttgart</v>
          </cell>
          <cell r="D267">
            <v>0.3</v>
          </cell>
          <cell r="E267">
            <v>60</v>
          </cell>
        </row>
        <row r="268">
          <cell r="B268" t="str">
            <v>Luca Pfeiffer</v>
          </cell>
          <cell r="C268" t="str">
            <v>SV Darmstadt</v>
          </cell>
          <cell r="D268">
            <v>0.3</v>
          </cell>
          <cell r="E268">
            <v>54.5</v>
          </cell>
        </row>
        <row r="269">
          <cell r="B269" t="str">
            <v>Leroy Sané</v>
          </cell>
          <cell r="C269" t="str">
            <v>Bayern München</v>
          </cell>
          <cell r="D269">
            <v>0.3</v>
          </cell>
          <cell r="E269">
            <v>53.3</v>
          </cell>
        </row>
        <row r="270">
          <cell r="B270" t="str">
            <v>Philipp Hofmann</v>
          </cell>
          <cell r="C270" t="str">
            <v>VfL Bochum</v>
          </cell>
          <cell r="D270">
            <v>0.3</v>
          </cell>
          <cell r="E270">
            <v>50</v>
          </cell>
        </row>
        <row r="271">
          <cell r="B271" t="str">
            <v>Jonathan Tah</v>
          </cell>
          <cell r="C271" t="str">
            <v>Bayer 04 Leverkusen</v>
          </cell>
          <cell r="D271">
            <v>0.3</v>
          </cell>
          <cell r="E271">
            <v>47.4</v>
          </cell>
        </row>
        <row r="272">
          <cell r="B272" t="str">
            <v>Wout Weghorst</v>
          </cell>
          <cell r="C272" t="str">
            <v>TSG Hoffenheim</v>
          </cell>
          <cell r="D272">
            <v>0.3</v>
          </cell>
          <cell r="E272">
            <v>46.2</v>
          </cell>
        </row>
        <row r="273">
          <cell r="B273" t="str">
            <v>Alassane Plea</v>
          </cell>
          <cell r="C273" t="str">
            <v>Borussia Mönchengladbach</v>
          </cell>
          <cell r="D273">
            <v>0.3</v>
          </cell>
          <cell r="E273">
            <v>41.2</v>
          </cell>
        </row>
        <row r="274">
          <cell r="B274" t="str">
            <v>Faride Alidou</v>
          </cell>
          <cell r="C274" t="str">
            <v>FC Köln</v>
          </cell>
          <cell r="D274">
            <v>0.3</v>
          </cell>
          <cell r="E274">
            <v>40</v>
          </cell>
        </row>
        <row r="275">
          <cell r="B275" t="str">
            <v>Benjamin Sesko</v>
          </cell>
          <cell r="C275" t="str">
            <v>RB Leipzig</v>
          </cell>
          <cell r="D275">
            <v>0.3</v>
          </cell>
          <cell r="E275">
            <v>38.5</v>
          </cell>
        </row>
        <row r="276">
          <cell r="B276" t="str">
            <v>Václav Cerný</v>
          </cell>
          <cell r="C276" t="str">
            <v>VfL Wolfsburg</v>
          </cell>
          <cell r="D276">
            <v>0.3</v>
          </cell>
          <cell r="E276">
            <v>37.5</v>
          </cell>
        </row>
        <row r="277">
          <cell r="B277" t="str">
            <v>Julian Justvan</v>
          </cell>
          <cell r="C277" t="str">
            <v>SV Darmstadt</v>
          </cell>
          <cell r="D277">
            <v>0.3</v>
          </cell>
          <cell r="E277">
            <v>36.4</v>
          </cell>
        </row>
        <row r="278">
          <cell r="B278" t="str">
            <v>Takuma Asano</v>
          </cell>
          <cell r="C278" t="str">
            <v>VfL Bochum</v>
          </cell>
          <cell r="D278">
            <v>0.3</v>
          </cell>
          <cell r="E278">
            <v>35.299999999999997</v>
          </cell>
        </row>
        <row r="279">
          <cell r="B279" t="str">
            <v>Dawid Kownacki</v>
          </cell>
          <cell r="C279" t="str">
            <v>SV Werder Bremen</v>
          </cell>
          <cell r="D279">
            <v>0.2</v>
          </cell>
          <cell r="E279">
            <v>100</v>
          </cell>
        </row>
        <row r="280">
          <cell r="B280" t="str">
            <v>Victor Okoh Boniface</v>
          </cell>
          <cell r="C280" t="str">
            <v>Bayer 04 Leverkusen</v>
          </cell>
          <cell r="D280">
            <v>0.2</v>
          </cell>
          <cell r="E280">
            <v>66.7</v>
          </cell>
        </row>
        <row r="281">
          <cell r="B281" t="str">
            <v>Tiago Tomás</v>
          </cell>
          <cell r="C281" t="str">
            <v>VfL Wolfsburg</v>
          </cell>
          <cell r="D281">
            <v>0.2</v>
          </cell>
          <cell r="E281">
            <v>40</v>
          </cell>
        </row>
        <row r="282">
          <cell r="B282" t="str">
            <v>Jordan Pefok</v>
          </cell>
          <cell r="C282" t="str">
            <v>Borussia Mönchengladbach</v>
          </cell>
          <cell r="D282">
            <v>0.2</v>
          </cell>
          <cell r="E282">
            <v>40</v>
          </cell>
        </row>
        <row r="283">
          <cell r="B283" t="str">
            <v>Mathys Tel</v>
          </cell>
          <cell r="C283" t="str">
            <v>Bayern München</v>
          </cell>
          <cell r="D283">
            <v>0.2</v>
          </cell>
          <cell r="E283">
            <v>16.7</v>
          </cell>
        </row>
        <row r="284">
          <cell r="B284" t="str">
            <v>Robin Zentner</v>
          </cell>
          <cell r="C284" t="str">
            <v>1. FSV Mainz 05</v>
          </cell>
          <cell r="D284">
            <v>0.1</v>
          </cell>
          <cell r="E284">
            <v>100</v>
          </cell>
        </row>
        <row r="285">
          <cell r="B285" t="str">
            <v>Ikoma Lois Openda</v>
          </cell>
          <cell r="C285" t="str">
            <v>RB Leipzig</v>
          </cell>
          <cell r="D285">
            <v>0.1</v>
          </cell>
          <cell r="E285">
            <v>100</v>
          </cell>
        </row>
        <row r="286">
          <cell r="B286" t="str">
            <v>Alexander Nobel</v>
          </cell>
          <cell r="C286" t="str">
            <v>VfB Stuttgart</v>
          </cell>
          <cell r="D286">
            <v>0.1</v>
          </cell>
          <cell r="E286">
            <v>100</v>
          </cell>
        </row>
        <row r="287">
          <cell r="B287" t="str">
            <v>Ludovic Ajorque</v>
          </cell>
          <cell r="C287" t="str">
            <v>1. FSV Mainz 05</v>
          </cell>
          <cell r="D287">
            <v>0.1</v>
          </cell>
          <cell r="E287">
            <v>66.7</v>
          </cell>
        </row>
        <row r="288">
          <cell r="B288" t="str">
            <v>Serhou Guirassy</v>
          </cell>
          <cell r="C288" t="str">
            <v>VfB Stuttgart</v>
          </cell>
          <cell r="D288">
            <v>0.1</v>
          </cell>
          <cell r="E288">
            <v>50</v>
          </cell>
        </row>
        <row r="289">
          <cell r="B289" t="str">
            <v>Davie Selke</v>
          </cell>
          <cell r="C289" t="str">
            <v>FC Köln</v>
          </cell>
          <cell r="D289">
            <v>0.1</v>
          </cell>
          <cell r="E289">
            <v>50</v>
          </cell>
        </row>
        <row r="290">
          <cell r="B290" t="str">
            <v>Niclas Füllkrug</v>
          </cell>
          <cell r="C290" t="str">
            <v>Borussia Dortmund</v>
          </cell>
          <cell r="D290">
            <v>0.1</v>
          </cell>
          <cell r="E290">
            <v>37.5</v>
          </cell>
        </row>
        <row r="291">
          <cell r="B291" t="str">
            <v>Marvin Ducksch</v>
          </cell>
          <cell r="C291" t="str">
            <v>SV Werder Bremen</v>
          </cell>
          <cell r="D291">
            <v>0.1</v>
          </cell>
          <cell r="E291">
            <v>37.5</v>
          </cell>
        </row>
        <row r="292">
          <cell r="B292" t="str">
            <v>Youssoufa Moukoko</v>
          </cell>
          <cell r="C292" t="str">
            <v>Borussia Dortmund</v>
          </cell>
          <cell r="D292">
            <v>0.1</v>
          </cell>
          <cell r="E292">
            <v>25</v>
          </cell>
        </row>
        <row r="293">
          <cell r="B293" t="str">
            <v>Justin Njinmah</v>
          </cell>
          <cell r="C293" t="str">
            <v>SV Werder Bremen</v>
          </cell>
          <cell r="D293">
            <v>0.1</v>
          </cell>
          <cell r="E293">
            <v>20</v>
          </cell>
        </row>
        <row r="294">
          <cell r="B294" t="str">
            <v>Andrej Kramaric</v>
          </cell>
          <cell r="C294" t="str">
            <v>TSG Hoffenheim</v>
          </cell>
          <cell r="D294">
            <v>0.1</v>
          </cell>
          <cell r="E294">
            <v>18.2</v>
          </cell>
        </row>
        <row r="295">
          <cell r="B295" t="str">
            <v>Oliver Baumann</v>
          </cell>
          <cell r="C295" t="str">
            <v>TSG Hoffenheim</v>
          </cell>
          <cell r="D295">
            <v>0</v>
          </cell>
          <cell r="E295">
            <v>100</v>
          </cell>
        </row>
        <row r="296">
          <cell r="B296" t="str">
            <v>Manuel Neuer</v>
          </cell>
          <cell r="C296" t="str">
            <v>Bayern München</v>
          </cell>
          <cell r="D296">
            <v>0</v>
          </cell>
          <cell r="E296">
            <v>100</v>
          </cell>
        </row>
        <row r="297">
          <cell r="B297" t="str">
            <v>Janis Blaswich</v>
          </cell>
          <cell r="C297" t="str">
            <v>RB Leipzig</v>
          </cell>
          <cell r="D297">
            <v>0</v>
          </cell>
          <cell r="E297">
            <v>100</v>
          </cell>
        </row>
        <row r="298">
          <cell r="B298" t="str">
            <v>Frederik RÃ¸nnow</v>
          </cell>
          <cell r="C298" t="str">
            <v>1. FC Union Berlin</v>
          </cell>
          <cell r="D298">
            <v>0</v>
          </cell>
          <cell r="E298">
            <v>100</v>
          </cell>
        </row>
        <row r="299">
          <cell r="B299" t="str">
            <v>Manuel Riemann</v>
          </cell>
          <cell r="C299" t="str">
            <v>VfL Bochum</v>
          </cell>
          <cell r="D299">
            <v>0</v>
          </cell>
          <cell r="E299">
            <v>50</v>
          </cell>
        </row>
        <row r="300">
          <cell r="B300" t="str">
            <v>Koen Casteels</v>
          </cell>
          <cell r="C300" t="str">
            <v>VfL Wolfsburg</v>
          </cell>
          <cell r="D300">
            <v>0</v>
          </cell>
          <cell r="E300">
            <v>50</v>
          </cell>
        </row>
        <row r="301">
          <cell r="B301" t="str">
            <v>Michael Zetterer</v>
          </cell>
          <cell r="C301" t="str">
            <v>SV Werder Bremen</v>
          </cell>
          <cell r="D301">
            <v>0</v>
          </cell>
          <cell r="E301">
            <v>33.299999999999997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possessions"/>
    </sheetNames>
    <sheetDataSet>
      <sheetData sheetId="0">
        <row r="2">
          <cell r="B2" t="str">
            <v>Adam Hlozek</v>
          </cell>
          <cell r="C2" t="str">
            <v>Bayer 04 Leverkusen</v>
          </cell>
          <cell r="D2">
            <v>0.2</v>
          </cell>
          <cell r="E2">
            <v>3</v>
          </cell>
        </row>
        <row r="3">
          <cell r="B3" t="str">
            <v>Adrian Beck</v>
          </cell>
          <cell r="C3" t="str">
            <v>1. FC Heidenheim 1846</v>
          </cell>
          <cell r="D3">
            <v>0.8</v>
          </cell>
          <cell r="E3">
            <v>3.5</v>
          </cell>
        </row>
        <row r="4">
          <cell r="B4" t="str">
            <v>Aissa Laidouni</v>
          </cell>
          <cell r="C4" t="str">
            <v>1. FC Union Berlin</v>
          </cell>
          <cell r="D4">
            <v>1</v>
          </cell>
          <cell r="E4">
            <v>3.2</v>
          </cell>
        </row>
        <row r="5">
          <cell r="B5" t="str">
            <v>Alassane Plea</v>
          </cell>
          <cell r="C5" t="str">
            <v>Borussia Mönchengladbach</v>
          </cell>
          <cell r="D5">
            <v>0.4</v>
          </cell>
          <cell r="E5">
            <v>1.9</v>
          </cell>
        </row>
        <row r="6">
          <cell r="B6" t="str">
            <v>Alejandro Grimaldo</v>
          </cell>
          <cell r="C6" t="str">
            <v>Bayer 04 Leverkusen</v>
          </cell>
          <cell r="D6">
            <v>0.6</v>
          </cell>
          <cell r="E6">
            <v>2.4</v>
          </cell>
        </row>
        <row r="7">
          <cell r="B7" t="str">
            <v>Aleksandar Pavlovic</v>
          </cell>
          <cell r="C7" t="str">
            <v>Bayern München</v>
          </cell>
          <cell r="D7">
            <v>0.4</v>
          </cell>
          <cell r="E7">
            <v>2.8</v>
          </cell>
        </row>
        <row r="8">
          <cell r="B8" t="str">
            <v>Alex Kral</v>
          </cell>
          <cell r="C8" t="str">
            <v>1. FC Union Berlin</v>
          </cell>
          <cell r="D8">
            <v>0.5</v>
          </cell>
          <cell r="E8">
            <v>2.8</v>
          </cell>
        </row>
        <row r="9">
          <cell r="B9" t="str">
            <v>Alphonso Davies</v>
          </cell>
          <cell r="C9" t="str">
            <v>Bayern München</v>
          </cell>
          <cell r="D9">
            <v>0.7</v>
          </cell>
          <cell r="E9">
            <v>2.5</v>
          </cell>
        </row>
        <row r="10">
          <cell r="B10" t="str">
            <v>Amadou Haidara</v>
          </cell>
          <cell r="C10" t="str">
            <v>RB Leipzig</v>
          </cell>
          <cell r="D10">
            <v>0.5</v>
          </cell>
          <cell r="E10">
            <v>3.5</v>
          </cell>
        </row>
        <row r="11">
          <cell r="B11" t="str">
            <v>Amine Adli</v>
          </cell>
          <cell r="C11" t="str">
            <v>Bayer 04 Leverkusen</v>
          </cell>
          <cell r="D11">
            <v>0.4</v>
          </cell>
          <cell r="E11">
            <v>2</v>
          </cell>
        </row>
        <row r="12">
          <cell r="B12" t="str">
            <v>András Schäfer</v>
          </cell>
          <cell r="C12" t="str">
            <v>1. FC Union Berlin</v>
          </cell>
          <cell r="D12">
            <v>0.7</v>
          </cell>
          <cell r="E12">
            <v>2.7</v>
          </cell>
        </row>
        <row r="13">
          <cell r="B13" t="str">
            <v>Andrej Kramaric</v>
          </cell>
          <cell r="C13" t="str">
            <v>TSG Hoffenheim</v>
          </cell>
          <cell r="D13">
            <v>0.6</v>
          </cell>
          <cell r="E13">
            <v>2.1</v>
          </cell>
        </row>
        <row r="14">
          <cell r="B14" t="str">
            <v>Angelo Stiller</v>
          </cell>
          <cell r="C14" t="str">
            <v>VfB Stuttgart</v>
          </cell>
          <cell r="D14">
            <v>0.6</v>
          </cell>
          <cell r="E14">
            <v>3.6</v>
          </cell>
        </row>
        <row r="15">
          <cell r="B15" t="str">
            <v>Ansgar Knauff</v>
          </cell>
          <cell r="C15" t="str">
            <v>Eintracht Frankfurt</v>
          </cell>
          <cell r="D15">
            <v>0.6</v>
          </cell>
          <cell r="E15">
            <v>1.7</v>
          </cell>
        </row>
        <row r="16">
          <cell r="B16" t="str">
            <v>Anthony Caci</v>
          </cell>
          <cell r="C16" t="str">
            <v>1. FSV Mainz 05</v>
          </cell>
          <cell r="D16">
            <v>0.4</v>
          </cell>
          <cell r="E16">
            <v>2.5</v>
          </cell>
        </row>
        <row r="17">
          <cell r="B17" t="str">
            <v>Anthony Jung</v>
          </cell>
          <cell r="C17" t="str">
            <v>SV Werder Bremen</v>
          </cell>
          <cell r="D17">
            <v>0.1</v>
          </cell>
          <cell r="E17">
            <v>1.8</v>
          </cell>
        </row>
        <row r="18">
          <cell r="B18" t="str">
            <v>Anthony Losilla</v>
          </cell>
          <cell r="C18" t="str">
            <v>VfL Bochum</v>
          </cell>
          <cell r="D18">
            <v>0.4</v>
          </cell>
          <cell r="E18">
            <v>2.6</v>
          </cell>
        </row>
        <row r="19">
          <cell r="B19" t="str">
            <v>Anthony Rouault</v>
          </cell>
          <cell r="C19" t="str">
            <v>VfB Stuttgart</v>
          </cell>
          <cell r="D19">
            <v>0.3</v>
          </cell>
          <cell r="E19">
            <v>2.2999999999999998</v>
          </cell>
        </row>
        <row r="20">
          <cell r="B20" t="str">
            <v>Anton Stach</v>
          </cell>
          <cell r="C20" t="str">
            <v>TSG Hoffenheim</v>
          </cell>
          <cell r="D20">
            <v>0.7</v>
          </cell>
          <cell r="E20">
            <v>4.2</v>
          </cell>
        </row>
        <row r="21">
          <cell r="B21" t="str">
            <v>Arne Engels</v>
          </cell>
          <cell r="C21" t="str">
            <v>FC Augsburg</v>
          </cell>
          <cell r="D21">
            <v>0.4</v>
          </cell>
          <cell r="E21">
            <v>2.2000000000000002</v>
          </cell>
        </row>
        <row r="22">
          <cell r="B22" t="str">
            <v>Arne Maier</v>
          </cell>
          <cell r="C22" t="str">
            <v>FC Augsburg</v>
          </cell>
          <cell r="D22">
            <v>0.6</v>
          </cell>
          <cell r="E22">
            <v>2.9</v>
          </cell>
        </row>
        <row r="23">
          <cell r="B23" t="str">
            <v>Aster Vranckx</v>
          </cell>
          <cell r="C23" t="str">
            <v>VfL Wolfsburg</v>
          </cell>
          <cell r="D23">
            <v>0.2</v>
          </cell>
          <cell r="E23">
            <v>3.4</v>
          </cell>
        </row>
        <row r="24">
          <cell r="B24" t="str">
            <v>Atakan Karazor</v>
          </cell>
          <cell r="C24" t="str">
            <v>VfB Stuttgart</v>
          </cell>
          <cell r="D24">
            <v>0.7</v>
          </cell>
          <cell r="E24">
            <v>3.6</v>
          </cell>
        </row>
        <row r="25">
          <cell r="B25" t="str">
            <v>Aurelio Buta</v>
          </cell>
          <cell r="C25" t="str">
            <v>Eintracht Frankfurt</v>
          </cell>
          <cell r="D25">
            <v>0.2</v>
          </cell>
          <cell r="E25">
            <v>2.2000000000000002</v>
          </cell>
        </row>
        <row r="26">
          <cell r="B26" t="str">
            <v>Benedict Hollerbach</v>
          </cell>
          <cell r="C26" t="str">
            <v>1. FC Union Berlin</v>
          </cell>
          <cell r="D26">
            <v>0.8</v>
          </cell>
          <cell r="E26">
            <v>1.8</v>
          </cell>
        </row>
        <row r="27">
          <cell r="B27" t="str">
            <v>Benjamin Henrichs</v>
          </cell>
          <cell r="C27" t="str">
            <v>RB Leipzig</v>
          </cell>
          <cell r="D27">
            <v>0.3</v>
          </cell>
          <cell r="E27">
            <v>2.2000000000000002</v>
          </cell>
        </row>
        <row r="28">
          <cell r="B28" t="str">
            <v>Benjamin Sesko</v>
          </cell>
          <cell r="C28" t="str">
            <v>RB Leipzig</v>
          </cell>
          <cell r="D28">
            <v>0.5</v>
          </cell>
          <cell r="E28">
            <v>0.6</v>
          </cell>
        </row>
        <row r="29">
          <cell r="B29" t="str">
            <v>Benno Schmitz</v>
          </cell>
          <cell r="C29" t="str">
            <v>FC Köln</v>
          </cell>
          <cell r="D29">
            <v>0.2</v>
          </cell>
          <cell r="E29">
            <v>2.4</v>
          </cell>
        </row>
        <row r="30">
          <cell r="B30" t="str">
            <v>Bernardo</v>
          </cell>
          <cell r="C30" t="str">
            <v>VfL Bochum</v>
          </cell>
          <cell r="D30">
            <v>0.2</v>
          </cell>
          <cell r="E30">
            <v>2.8</v>
          </cell>
        </row>
        <row r="31">
          <cell r="B31" t="str">
            <v>Brajan Gruda</v>
          </cell>
          <cell r="C31" t="str">
            <v>1. FSV Mainz 05</v>
          </cell>
          <cell r="D31">
            <v>0.8</v>
          </cell>
          <cell r="E31">
            <v>3.2</v>
          </cell>
        </row>
        <row r="32">
          <cell r="B32" t="str">
            <v>Brenden Aaronson</v>
          </cell>
          <cell r="C32" t="str">
            <v>1. FC Union Berlin</v>
          </cell>
          <cell r="D32">
            <v>0.6</v>
          </cell>
          <cell r="E32">
            <v>3.2</v>
          </cell>
        </row>
        <row r="33">
          <cell r="B33" t="str">
            <v>Cedric Zesiger</v>
          </cell>
          <cell r="C33" t="str">
            <v>VfL Wolfsburg</v>
          </cell>
          <cell r="D33">
            <v>0.1</v>
          </cell>
          <cell r="E33">
            <v>1.6</v>
          </cell>
        </row>
        <row r="34">
          <cell r="B34" t="str">
            <v>Chris Führich</v>
          </cell>
          <cell r="C34" t="str">
            <v>VfB Stuttgart</v>
          </cell>
          <cell r="D34">
            <v>1.1000000000000001</v>
          </cell>
          <cell r="E34">
            <v>1.5</v>
          </cell>
        </row>
        <row r="35">
          <cell r="B35" t="str">
            <v>Christian Gross</v>
          </cell>
          <cell r="C35" t="str">
            <v>SV Werder Bremen</v>
          </cell>
          <cell r="D35">
            <v>0.5</v>
          </cell>
          <cell r="E35">
            <v>2.7</v>
          </cell>
        </row>
        <row r="36">
          <cell r="B36" t="str">
            <v>Christoph Baumgartner</v>
          </cell>
          <cell r="C36" t="str">
            <v>RB Leipzig</v>
          </cell>
          <cell r="D36">
            <v>0.2</v>
          </cell>
          <cell r="E36">
            <v>2.1</v>
          </cell>
        </row>
        <row r="37">
          <cell r="B37" t="str">
            <v>Christopher Antwi-Adjej</v>
          </cell>
          <cell r="C37" t="str">
            <v>VfL Bochum</v>
          </cell>
          <cell r="D37">
            <v>0.7</v>
          </cell>
          <cell r="E37">
            <v>2.1</v>
          </cell>
        </row>
        <row r="38">
          <cell r="B38" t="str">
            <v>Christopher Trimmel</v>
          </cell>
          <cell r="C38" t="str">
            <v>1. FC Union Berlin</v>
          </cell>
          <cell r="D38">
            <v>0.2</v>
          </cell>
          <cell r="E38">
            <v>1.5</v>
          </cell>
        </row>
        <row r="39">
          <cell r="B39" t="str">
            <v>Cristian Gamboa</v>
          </cell>
          <cell r="C39" t="str">
            <v>VfL Bochum</v>
          </cell>
          <cell r="D39">
            <v>0.7</v>
          </cell>
          <cell r="E39">
            <v>2.6</v>
          </cell>
        </row>
        <row r="40">
          <cell r="B40" t="str">
            <v>Dani Olmo</v>
          </cell>
          <cell r="C40" t="str">
            <v>RB Leipzig</v>
          </cell>
          <cell r="D40">
            <v>0.7</v>
          </cell>
          <cell r="E40">
            <v>2.2999999999999998</v>
          </cell>
        </row>
        <row r="41">
          <cell r="B41" t="str">
            <v>Danilho Doekhi</v>
          </cell>
          <cell r="C41" t="str">
            <v>1. FC Union Berlin</v>
          </cell>
          <cell r="D41">
            <v>0</v>
          </cell>
          <cell r="E41">
            <v>1</v>
          </cell>
        </row>
        <row r="42">
          <cell r="B42" t="str">
            <v>Danny da Costa</v>
          </cell>
          <cell r="C42" t="str">
            <v>1. FSV Mainz 05</v>
          </cell>
          <cell r="D42">
            <v>0.3</v>
          </cell>
          <cell r="E42">
            <v>2.2999999999999998</v>
          </cell>
        </row>
        <row r="43">
          <cell r="B43" t="str">
            <v>David Raum</v>
          </cell>
          <cell r="C43" t="str">
            <v>RB Leipzig</v>
          </cell>
          <cell r="D43">
            <v>0.4</v>
          </cell>
          <cell r="E43">
            <v>1.8</v>
          </cell>
        </row>
        <row r="44">
          <cell r="B44" t="str">
            <v>Davie Selke</v>
          </cell>
          <cell r="C44" t="str">
            <v>FC Köln</v>
          </cell>
          <cell r="D44">
            <v>0.1</v>
          </cell>
          <cell r="E44">
            <v>0.5</v>
          </cell>
        </row>
        <row r="45">
          <cell r="B45" t="str">
            <v>Dawid Kownacki</v>
          </cell>
          <cell r="C45" t="str">
            <v>SV Werder Bremen</v>
          </cell>
          <cell r="D45">
            <v>0.5</v>
          </cell>
          <cell r="E45">
            <v>1.5</v>
          </cell>
        </row>
        <row r="46">
          <cell r="B46" t="str">
            <v>Dayot Upamecano</v>
          </cell>
          <cell r="C46" t="str">
            <v>Bayern München</v>
          </cell>
          <cell r="D46">
            <v>0.3</v>
          </cell>
          <cell r="E46">
            <v>3.2</v>
          </cell>
        </row>
        <row r="47">
          <cell r="B47" t="str">
            <v>Dejan Ljubicic</v>
          </cell>
          <cell r="C47" t="str">
            <v>FC Köln</v>
          </cell>
          <cell r="D47">
            <v>0.2</v>
          </cell>
          <cell r="E47">
            <v>3</v>
          </cell>
        </row>
        <row r="48">
          <cell r="B48" t="str">
            <v>Denis Huseinbasic</v>
          </cell>
          <cell r="C48" t="str">
            <v>FC Köln</v>
          </cell>
          <cell r="D48">
            <v>0.3</v>
          </cell>
          <cell r="E48">
            <v>4</v>
          </cell>
        </row>
        <row r="49">
          <cell r="B49" t="str">
            <v>Denis Thomalla</v>
          </cell>
          <cell r="C49" t="str">
            <v>1. FC Heidenheim 1846</v>
          </cell>
          <cell r="D49">
            <v>0.4</v>
          </cell>
          <cell r="E49">
            <v>2.9</v>
          </cell>
        </row>
        <row r="50">
          <cell r="B50" t="str">
            <v>Deniz Undav</v>
          </cell>
          <cell r="C50" t="str">
            <v>VfB Stuttgart</v>
          </cell>
          <cell r="D50">
            <v>1</v>
          </cell>
          <cell r="E50">
            <v>1.5</v>
          </cell>
        </row>
        <row r="51">
          <cell r="B51" t="str">
            <v>Diogo Leite</v>
          </cell>
          <cell r="C51" t="str">
            <v>1. FC Union Berlin</v>
          </cell>
          <cell r="D51">
            <v>0.1</v>
          </cell>
          <cell r="E51">
            <v>1.6</v>
          </cell>
        </row>
        <row r="52">
          <cell r="B52" t="str">
            <v>Dion Drena Beljo</v>
          </cell>
          <cell r="C52" t="str">
            <v>FC Augsburg</v>
          </cell>
          <cell r="D52">
            <v>0.6</v>
          </cell>
          <cell r="E52">
            <v>1</v>
          </cell>
        </row>
        <row r="53">
          <cell r="B53" t="str">
            <v>Dominik Kohr</v>
          </cell>
          <cell r="C53" t="str">
            <v>1. FSV Mainz 05</v>
          </cell>
          <cell r="D53">
            <v>0.3</v>
          </cell>
          <cell r="E53">
            <v>2.7</v>
          </cell>
        </row>
        <row r="54">
          <cell r="B54" t="str">
            <v>Donyell Malen</v>
          </cell>
          <cell r="C54" t="str">
            <v>Borussia Dortmund</v>
          </cell>
          <cell r="D54">
            <v>0.5</v>
          </cell>
          <cell r="E54">
            <v>2</v>
          </cell>
        </row>
        <row r="55">
          <cell r="B55" t="str">
            <v>Edimilson Fernandes</v>
          </cell>
          <cell r="C55" t="str">
            <v>1. FSV Mainz 05</v>
          </cell>
          <cell r="D55">
            <v>0.3</v>
          </cell>
          <cell r="E55">
            <v>2.4</v>
          </cell>
        </row>
        <row r="56">
          <cell r="B56" t="str">
            <v>Edmond Tapsoba</v>
          </cell>
          <cell r="C56" t="str">
            <v>Bayer 04 Leverkusen</v>
          </cell>
          <cell r="D56">
            <v>0.3</v>
          </cell>
          <cell r="E56">
            <v>3.5</v>
          </cell>
        </row>
        <row r="57">
          <cell r="B57" t="str">
            <v>Ellyes Skhiri</v>
          </cell>
          <cell r="C57" t="str">
            <v>Eintracht Frankfurt</v>
          </cell>
          <cell r="D57">
            <v>0.4</v>
          </cell>
          <cell r="E57">
            <v>3.9</v>
          </cell>
        </row>
        <row r="58">
          <cell r="B58" t="str">
            <v>Elvis Rexhbecaj</v>
          </cell>
          <cell r="C58" t="str">
            <v>FC Augsburg</v>
          </cell>
          <cell r="D58">
            <v>0.5</v>
          </cell>
          <cell r="E58">
            <v>3.3</v>
          </cell>
        </row>
        <row r="59">
          <cell r="B59" t="str">
            <v>Emir Karic</v>
          </cell>
          <cell r="C59" t="str">
            <v>SV Darmstadt</v>
          </cell>
          <cell r="D59">
            <v>0.6</v>
          </cell>
          <cell r="E59">
            <v>1.3</v>
          </cell>
        </row>
        <row r="60">
          <cell r="B60" t="str">
            <v>Emre Can</v>
          </cell>
          <cell r="C60" t="str">
            <v>Borussia Dortmund</v>
          </cell>
          <cell r="D60">
            <v>0.2</v>
          </cell>
          <cell r="E60">
            <v>3.6</v>
          </cell>
        </row>
        <row r="61">
          <cell r="B61" t="str">
            <v>Enzo Millot</v>
          </cell>
          <cell r="C61" t="str">
            <v>VfB Stuttgart</v>
          </cell>
          <cell r="D61">
            <v>1</v>
          </cell>
          <cell r="E61">
            <v>3.1</v>
          </cell>
        </row>
        <row r="62">
          <cell r="B62" t="str">
            <v>Eren Dinkci</v>
          </cell>
          <cell r="C62" t="str">
            <v>1. FC Heidenheim 1846</v>
          </cell>
          <cell r="D62">
            <v>0.5</v>
          </cell>
          <cell r="E62">
            <v>2.8</v>
          </cell>
        </row>
        <row r="63">
          <cell r="B63" t="str">
            <v>Erhan Masovic</v>
          </cell>
          <cell r="C63" t="str">
            <v>VfL Bochum</v>
          </cell>
          <cell r="D63">
            <v>0.4</v>
          </cell>
          <cell r="E63">
            <v>2.1</v>
          </cell>
        </row>
        <row r="64">
          <cell r="B64" t="str">
            <v>Eric Ebimbe</v>
          </cell>
          <cell r="C64" t="str">
            <v>Eintracht Frankfurt</v>
          </cell>
          <cell r="D64">
            <v>0.9</v>
          </cell>
          <cell r="E64">
            <v>2.2000000000000002</v>
          </cell>
        </row>
        <row r="65">
          <cell r="B65" t="str">
            <v>Eric Martel</v>
          </cell>
          <cell r="C65" t="str">
            <v>FC Köln</v>
          </cell>
          <cell r="D65">
            <v>0.3</v>
          </cell>
          <cell r="E65">
            <v>3.1</v>
          </cell>
        </row>
        <row r="66">
          <cell r="B66" t="str">
            <v>Eric Maxim Choupo-Moting</v>
          </cell>
          <cell r="C66" t="str">
            <v>Bayern München</v>
          </cell>
          <cell r="D66">
            <v>0.9</v>
          </cell>
          <cell r="E66">
            <v>2.6</v>
          </cell>
        </row>
        <row r="67">
          <cell r="B67" t="str">
            <v>Ermedin Demirovic</v>
          </cell>
          <cell r="C67" t="str">
            <v>FC Augsburg</v>
          </cell>
          <cell r="D67">
            <v>1</v>
          </cell>
          <cell r="E67">
            <v>1.4</v>
          </cell>
        </row>
        <row r="68">
          <cell r="B68" t="str">
            <v>Exequiel Palacios</v>
          </cell>
          <cell r="C68" t="str">
            <v>Bayer 04 Leverkusen</v>
          </cell>
          <cell r="D68">
            <v>1.3</v>
          </cell>
          <cell r="E68">
            <v>4.4000000000000004</v>
          </cell>
        </row>
        <row r="69">
          <cell r="B69" t="str">
            <v>Fabian Holland</v>
          </cell>
          <cell r="C69" t="str">
            <v>SV Darmstadt</v>
          </cell>
          <cell r="D69">
            <v>0.1</v>
          </cell>
          <cell r="E69">
            <v>2.5</v>
          </cell>
        </row>
        <row r="70">
          <cell r="B70" t="str">
            <v>Fabian Nürnberg</v>
          </cell>
          <cell r="C70" t="str">
            <v>SV Darmstadt</v>
          </cell>
          <cell r="D70">
            <v>0.4</v>
          </cell>
          <cell r="E70">
            <v>2.1</v>
          </cell>
        </row>
        <row r="71">
          <cell r="B71" t="str">
            <v>Fares Chaibi</v>
          </cell>
          <cell r="C71" t="str">
            <v>Eintracht Frankfurt</v>
          </cell>
          <cell r="D71">
            <v>0.6</v>
          </cell>
          <cell r="E71">
            <v>1.5</v>
          </cell>
        </row>
        <row r="72">
          <cell r="B72" t="str">
            <v>Faride Alidou</v>
          </cell>
          <cell r="C72" t="str">
            <v>FC Köln</v>
          </cell>
          <cell r="D72">
            <v>0.6</v>
          </cell>
          <cell r="E72">
            <v>2.2000000000000002</v>
          </cell>
        </row>
        <row r="73">
          <cell r="B73" t="str">
            <v>Felix Agu</v>
          </cell>
          <cell r="C73" t="str">
            <v>SV Werder Bremen</v>
          </cell>
          <cell r="D73">
            <v>0.2</v>
          </cell>
          <cell r="E73">
            <v>1.4</v>
          </cell>
        </row>
        <row r="74">
          <cell r="B74" t="str">
            <v>Felix Nmecha</v>
          </cell>
          <cell r="C74" t="str">
            <v>Borussia Dortmund</v>
          </cell>
          <cell r="D74">
            <v>0.4</v>
          </cell>
          <cell r="E74">
            <v>2.6</v>
          </cell>
        </row>
        <row r="75">
          <cell r="B75" t="str">
            <v>Felix Uduokhai</v>
          </cell>
          <cell r="C75" t="str">
            <v>FC Augsburg</v>
          </cell>
          <cell r="D75">
            <v>0.1</v>
          </cell>
          <cell r="E75">
            <v>1.9</v>
          </cell>
        </row>
        <row r="76">
          <cell r="B76" t="str">
            <v>Finn Becker</v>
          </cell>
          <cell r="C76" t="str">
            <v>TSG Hoffenheim</v>
          </cell>
          <cell r="D76">
            <v>0.6</v>
          </cell>
          <cell r="E76">
            <v>3.3</v>
          </cell>
        </row>
        <row r="77">
          <cell r="B77" t="str">
            <v>Florian Grillitsch</v>
          </cell>
          <cell r="C77" t="str">
            <v>TSG Hoffenheim</v>
          </cell>
          <cell r="D77">
            <v>0.1</v>
          </cell>
          <cell r="E77">
            <v>3.8</v>
          </cell>
        </row>
        <row r="78">
          <cell r="B78" t="str">
            <v>Florian Kainz</v>
          </cell>
          <cell r="C78" t="str">
            <v>FC Köln</v>
          </cell>
          <cell r="D78">
            <v>0.4</v>
          </cell>
          <cell r="E78">
            <v>2.8</v>
          </cell>
        </row>
        <row r="79">
          <cell r="B79" t="str">
            <v>Florian Neuhaus</v>
          </cell>
          <cell r="C79" t="str">
            <v>Borussia Mönchengladbach</v>
          </cell>
          <cell r="D79">
            <v>0.2</v>
          </cell>
          <cell r="E79">
            <v>3.2</v>
          </cell>
        </row>
        <row r="80">
          <cell r="B80" t="str">
            <v>Florian Pick</v>
          </cell>
          <cell r="C80" t="str">
            <v>1. FC Heidenheim 1846</v>
          </cell>
          <cell r="D80">
            <v>1.1000000000000001</v>
          </cell>
          <cell r="E80">
            <v>4.3</v>
          </cell>
        </row>
        <row r="81">
          <cell r="B81" t="str">
            <v>Florian Wirtz</v>
          </cell>
          <cell r="C81" t="str">
            <v>Bayer 04 Leverkusen</v>
          </cell>
          <cell r="D81">
            <v>1.4</v>
          </cell>
          <cell r="E81">
            <v>2.7</v>
          </cell>
        </row>
        <row r="82">
          <cell r="B82" t="str">
            <v>Franck Honorat</v>
          </cell>
          <cell r="C82" t="str">
            <v>Borussia Mönchengladbach</v>
          </cell>
          <cell r="D82">
            <v>0.6</v>
          </cell>
          <cell r="E82">
            <v>1.9</v>
          </cell>
        </row>
        <row r="83">
          <cell r="B83" t="str">
            <v>Fredrik Jensen</v>
          </cell>
          <cell r="C83" t="str">
            <v>FC Augsburg</v>
          </cell>
          <cell r="D83">
            <v>1</v>
          </cell>
          <cell r="E83">
            <v>1.8</v>
          </cell>
        </row>
        <row r="84">
          <cell r="B84" t="str">
            <v>Gian-Luca Waldschmidt</v>
          </cell>
          <cell r="C84" t="str">
            <v>FC Köln</v>
          </cell>
          <cell r="D84">
            <v>0.9</v>
          </cell>
          <cell r="E84">
            <v>2.6</v>
          </cell>
        </row>
        <row r="85">
          <cell r="B85" t="str">
            <v>Goncalo Paciencia</v>
          </cell>
          <cell r="C85" t="str">
            <v>VfL Bochum</v>
          </cell>
          <cell r="D85">
            <v>0.8</v>
          </cell>
          <cell r="E85">
            <v>2.4</v>
          </cell>
        </row>
        <row r="86">
          <cell r="B86" t="str">
            <v>Granit Xhaka</v>
          </cell>
          <cell r="C86" t="str">
            <v>Bayer 04 Leverkusen</v>
          </cell>
          <cell r="D86">
            <v>0.9</v>
          </cell>
          <cell r="E86">
            <v>4.3</v>
          </cell>
        </row>
        <row r="87">
          <cell r="B87" t="str">
            <v>Grischa Prömel</v>
          </cell>
          <cell r="C87" t="str">
            <v>TSG Hoffenheim</v>
          </cell>
          <cell r="D87">
            <v>0.5</v>
          </cell>
          <cell r="E87">
            <v>3.1</v>
          </cell>
        </row>
        <row r="88">
          <cell r="B88" t="str">
            <v>Harry Kane</v>
          </cell>
          <cell r="C88" t="str">
            <v>Bayern München</v>
          </cell>
          <cell r="D88">
            <v>0.6</v>
          </cell>
          <cell r="E88">
            <v>0.7</v>
          </cell>
        </row>
        <row r="89">
          <cell r="B89" t="str">
            <v>Hugo Larsson</v>
          </cell>
          <cell r="C89" t="str">
            <v>Eintracht Frankfurt</v>
          </cell>
          <cell r="D89">
            <v>0.4</v>
          </cell>
          <cell r="E89">
            <v>2.9</v>
          </cell>
        </row>
        <row r="90">
          <cell r="B90" t="str">
            <v>Iago</v>
          </cell>
          <cell r="C90" t="str">
            <v>FC Augsburg</v>
          </cell>
          <cell r="D90">
            <v>0.3</v>
          </cell>
          <cell r="E90">
            <v>2.2999999999999998</v>
          </cell>
        </row>
        <row r="91">
          <cell r="B91" t="str">
            <v>Ihlas Bebou</v>
          </cell>
          <cell r="C91" t="str">
            <v>TSG Hoffenheim</v>
          </cell>
          <cell r="D91">
            <v>0.6</v>
          </cell>
          <cell r="E91">
            <v>1.5</v>
          </cell>
        </row>
        <row r="92">
          <cell r="B92" t="str">
            <v>Ikoma Lois Openda</v>
          </cell>
          <cell r="C92" t="str">
            <v>RB Leipzig</v>
          </cell>
          <cell r="D92">
            <v>0.8</v>
          </cell>
          <cell r="E92">
            <v>0.9</v>
          </cell>
        </row>
        <row r="93">
          <cell r="B93" t="str">
            <v>Ivan Ordets</v>
          </cell>
          <cell r="C93" t="str">
            <v>VfL Bochum</v>
          </cell>
          <cell r="D93">
            <v>0.2</v>
          </cell>
          <cell r="E93">
            <v>2.2000000000000002</v>
          </cell>
        </row>
        <row r="94">
          <cell r="B94" t="str">
            <v>Jae-Sung Lee</v>
          </cell>
          <cell r="C94" t="str">
            <v>1. FSV Mainz 05</v>
          </cell>
          <cell r="D94">
            <v>0.7</v>
          </cell>
          <cell r="E94">
            <v>2.2000000000000002</v>
          </cell>
        </row>
        <row r="95">
          <cell r="B95" t="str">
            <v>Jakub Kaminski</v>
          </cell>
          <cell r="C95" t="str">
            <v>VfL Wolfsburg</v>
          </cell>
          <cell r="D95">
            <v>0.2</v>
          </cell>
          <cell r="E95">
            <v>2.7</v>
          </cell>
        </row>
        <row r="96">
          <cell r="B96" t="str">
            <v>Jamal Musiala</v>
          </cell>
          <cell r="C96" t="str">
            <v>Bayern München</v>
          </cell>
          <cell r="D96">
            <v>1.2</v>
          </cell>
          <cell r="E96">
            <v>2.2999999999999998</v>
          </cell>
        </row>
        <row r="97">
          <cell r="B97" t="str">
            <v>Jamie Bynoe-Gittens</v>
          </cell>
          <cell r="C97" t="str">
            <v>Borussia Dortmund</v>
          </cell>
          <cell r="D97">
            <v>0.7</v>
          </cell>
          <cell r="E97">
            <v>1.1000000000000001</v>
          </cell>
        </row>
        <row r="98">
          <cell r="B98" t="str">
            <v>Jamie Leweling</v>
          </cell>
          <cell r="C98" t="str">
            <v>VfB Stuttgart</v>
          </cell>
          <cell r="D98">
            <v>0.6</v>
          </cell>
          <cell r="E98">
            <v>2</v>
          </cell>
        </row>
        <row r="99">
          <cell r="B99" t="str">
            <v>Jan Schöppner</v>
          </cell>
          <cell r="C99" t="str">
            <v>1. FC Heidenheim 1846</v>
          </cell>
          <cell r="D99">
            <v>0.3</v>
          </cell>
          <cell r="E99">
            <v>2.6</v>
          </cell>
        </row>
        <row r="100">
          <cell r="B100" t="str">
            <v>Jan Thielmann</v>
          </cell>
          <cell r="C100" t="str">
            <v>FC Köln</v>
          </cell>
          <cell r="D100">
            <v>0.4</v>
          </cell>
          <cell r="E100">
            <v>1.9</v>
          </cell>
        </row>
        <row r="101">
          <cell r="B101" t="str">
            <v>Janik Haberer</v>
          </cell>
          <cell r="C101" t="str">
            <v>1. FC Union Berlin</v>
          </cell>
          <cell r="D101">
            <v>0.6</v>
          </cell>
          <cell r="E101">
            <v>3</v>
          </cell>
        </row>
        <row r="102">
          <cell r="B102" t="str">
            <v>Jan-Niklas Beste</v>
          </cell>
          <cell r="C102" t="str">
            <v>1. FC Heidenheim 1846</v>
          </cell>
          <cell r="D102">
            <v>0.6</v>
          </cell>
          <cell r="E102">
            <v>1.8</v>
          </cell>
        </row>
        <row r="103">
          <cell r="B103" t="str">
            <v>Jeffrey Gouweleeuw</v>
          </cell>
          <cell r="C103" t="str">
            <v>FC Augsburg</v>
          </cell>
          <cell r="D103">
            <v>0.3</v>
          </cell>
          <cell r="E103">
            <v>2</v>
          </cell>
        </row>
        <row r="104">
          <cell r="B104" t="str">
            <v>Jens Stage</v>
          </cell>
          <cell r="C104" t="str">
            <v>SV Werder Bremen</v>
          </cell>
          <cell r="D104">
            <v>0.5</v>
          </cell>
          <cell r="E104">
            <v>3.5</v>
          </cell>
        </row>
        <row r="105">
          <cell r="B105" t="str">
            <v>Jeremie Frimpong</v>
          </cell>
          <cell r="C105" t="str">
            <v>Bayer 04 Leverkusen</v>
          </cell>
          <cell r="D105">
            <v>0.8</v>
          </cell>
          <cell r="E105">
            <v>1.4</v>
          </cell>
        </row>
        <row r="106">
          <cell r="B106" t="str">
            <v>Jérôme Roussillon</v>
          </cell>
          <cell r="C106" t="str">
            <v>1. FC Union Berlin</v>
          </cell>
          <cell r="D106">
            <v>0.2</v>
          </cell>
          <cell r="E106">
            <v>2.7</v>
          </cell>
        </row>
        <row r="107">
          <cell r="B107" t="str">
            <v>Jessic Ngankam</v>
          </cell>
          <cell r="C107" t="str">
            <v>1. FSV Mainz 05</v>
          </cell>
          <cell r="D107">
            <v>1.2</v>
          </cell>
          <cell r="E107">
            <v>1.8</v>
          </cell>
        </row>
        <row r="108">
          <cell r="B108" t="str">
            <v>Joakim Mæhle</v>
          </cell>
          <cell r="C108" t="str">
            <v>VfL Wolfsburg</v>
          </cell>
          <cell r="D108">
            <v>0.6</v>
          </cell>
          <cell r="E108">
            <v>1.9</v>
          </cell>
        </row>
        <row r="109">
          <cell r="B109" t="str">
            <v>Jonas Föhrenbach</v>
          </cell>
          <cell r="C109" t="str">
            <v>1. FC Heidenheim 1846</v>
          </cell>
          <cell r="D109">
            <v>0.1</v>
          </cell>
          <cell r="E109">
            <v>1.7</v>
          </cell>
        </row>
        <row r="110">
          <cell r="B110" t="str">
            <v>Jonas Hofmann</v>
          </cell>
          <cell r="C110" t="str">
            <v>Bayer 04 Leverkusen</v>
          </cell>
          <cell r="D110">
            <v>1.1000000000000001</v>
          </cell>
          <cell r="E110">
            <v>1.1000000000000001</v>
          </cell>
        </row>
        <row r="111">
          <cell r="B111" t="str">
            <v>Jonas Wind</v>
          </cell>
          <cell r="C111" t="str">
            <v>VfL Wolfsburg</v>
          </cell>
          <cell r="D111">
            <v>0.5</v>
          </cell>
          <cell r="E111">
            <v>1</v>
          </cell>
        </row>
        <row r="112">
          <cell r="B112" t="str">
            <v>Jonathan Burkardt</v>
          </cell>
          <cell r="C112" t="str">
            <v>1. FSV Mainz 05</v>
          </cell>
          <cell r="D112">
            <v>0.6</v>
          </cell>
          <cell r="E112">
            <v>2.4</v>
          </cell>
        </row>
        <row r="113">
          <cell r="B113" t="str">
            <v>Jonathan Tah</v>
          </cell>
          <cell r="C113" t="str">
            <v>Bayer 04 Leverkusen</v>
          </cell>
          <cell r="D113">
            <v>0</v>
          </cell>
          <cell r="E113">
            <v>2.6</v>
          </cell>
        </row>
        <row r="114">
          <cell r="B114" t="str">
            <v>Jordan Pefok</v>
          </cell>
          <cell r="C114" t="str">
            <v>Borussia Mönchengladbach</v>
          </cell>
          <cell r="D114">
            <v>0.3</v>
          </cell>
          <cell r="E114">
            <v>1.3</v>
          </cell>
        </row>
        <row r="115">
          <cell r="B115" t="str">
            <v>Jordy Makengo</v>
          </cell>
          <cell r="C115" t="str">
            <v>SC Freiburg</v>
          </cell>
          <cell r="D115">
            <v>0.4</v>
          </cell>
          <cell r="E115">
            <v>1.1000000000000001</v>
          </cell>
        </row>
        <row r="116">
          <cell r="B116" t="str">
            <v>Joseph Scally</v>
          </cell>
          <cell r="C116" t="str">
            <v>Borussia Mönchengladbach</v>
          </cell>
          <cell r="D116">
            <v>0.1</v>
          </cell>
          <cell r="E116">
            <v>1.3</v>
          </cell>
        </row>
        <row r="117">
          <cell r="B117" t="str">
            <v>Josha Vagnoman</v>
          </cell>
          <cell r="C117" t="str">
            <v>VfB Stuttgart</v>
          </cell>
          <cell r="D117">
            <v>0.4</v>
          </cell>
          <cell r="E117">
            <v>1.4</v>
          </cell>
        </row>
        <row r="118">
          <cell r="B118" t="str">
            <v>Joshua Kimmich</v>
          </cell>
          <cell r="C118" t="str">
            <v>Bayern München</v>
          </cell>
          <cell r="D118">
            <v>0.5</v>
          </cell>
          <cell r="E118">
            <v>3.3</v>
          </cell>
        </row>
        <row r="119">
          <cell r="B119" t="str">
            <v>Josip Juranovic</v>
          </cell>
          <cell r="C119" t="str">
            <v>1. FC Union Berlin</v>
          </cell>
          <cell r="D119">
            <v>0.7</v>
          </cell>
          <cell r="E119">
            <v>1.8</v>
          </cell>
        </row>
        <row r="120">
          <cell r="B120" t="str">
            <v>Josip Stanisic</v>
          </cell>
          <cell r="C120" t="str">
            <v>Bayer 04 Leverkusen</v>
          </cell>
          <cell r="D120">
            <v>0.3</v>
          </cell>
          <cell r="E120">
            <v>2.4</v>
          </cell>
        </row>
        <row r="121">
          <cell r="B121" t="str">
            <v>Julian Brandt</v>
          </cell>
          <cell r="C121" t="str">
            <v>Borussia Dortmund</v>
          </cell>
          <cell r="D121">
            <v>0.8</v>
          </cell>
          <cell r="E121">
            <v>2.1</v>
          </cell>
        </row>
        <row r="122">
          <cell r="B122" t="str">
            <v>Julian Chabot</v>
          </cell>
          <cell r="C122" t="str">
            <v>FC Köln</v>
          </cell>
          <cell r="D122">
            <v>0.1</v>
          </cell>
          <cell r="E122">
            <v>1.5</v>
          </cell>
        </row>
        <row r="123">
          <cell r="B123" t="str">
            <v>Julian Justvan</v>
          </cell>
          <cell r="C123" t="str">
            <v>SV Darmstadt</v>
          </cell>
          <cell r="D123">
            <v>0.4</v>
          </cell>
          <cell r="E123">
            <v>2.4</v>
          </cell>
        </row>
        <row r="124">
          <cell r="B124" t="str">
            <v>Julian Ryerson</v>
          </cell>
          <cell r="C124" t="str">
            <v>Borussia Dortmund</v>
          </cell>
          <cell r="D124">
            <v>0.3</v>
          </cell>
          <cell r="E124">
            <v>2.4</v>
          </cell>
        </row>
        <row r="125">
          <cell r="B125" t="str">
            <v>Julian Weigl</v>
          </cell>
          <cell r="C125" t="str">
            <v>Borussia Mönchengladbach</v>
          </cell>
          <cell r="D125">
            <v>0.2</v>
          </cell>
          <cell r="E125">
            <v>3</v>
          </cell>
        </row>
        <row r="126">
          <cell r="B126" t="str">
            <v>Justin Njinmah</v>
          </cell>
          <cell r="C126" t="str">
            <v>SV Werder Bremen</v>
          </cell>
          <cell r="D126">
            <v>0.7</v>
          </cell>
          <cell r="E126">
            <v>1.7</v>
          </cell>
        </row>
        <row r="127">
          <cell r="B127" t="str">
            <v>Karim Adeyemi</v>
          </cell>
          <cell r="C127" t="str">
            <v>Borussia Dortmund</v>
          </cell>
          <cell r="D127">
            <v>1</v>
          </cell>
          <cell r="E127">
            <v>2.5</v>
          </cell>
        </row>
        <row r="128">
          <cell r="B128" t="str">
            <v>Karim Onisiwo</v>
          </cell>
          <cell r="C128" t="str">
            <v>1. FSV Mainz 05</v>
          </cell>
          <cell r="D128">
            <v>0.7</v>
          </cell>
          <cell r="E128">
            <v>1.1000000000000001</v>
          </cell>
        </row>
        <row r="129">
          <cell r="B129" t="str">
            <v>Keven Schlotterbeck</v>
          </cell>
          <cell r="C129" t="str">
            <v>VfL Bochum</v>
          </cell>
          <cell r="D129">
            <v>0.1</v>
          </cell>
          <cell r="E129">
            <v>2.6</v>
          </cell>
        </row>
        <row r="130">
          <cell r="B130" t="str">
            <v>Kevin Akpoguma</v>
          </cell>
          <cell r="C130" t="str">
            <v>TSG Hoffenheim</v>
          </cell>
          <cell r="D130">
            <v>0.2</v>
          </cell>
          <cell r="E130">
            <v>1.8</v>
          </cell>
        </row>
        <row r="131">
          <cell r="B131" t="str">
            <v>Kevin Behrens</v>
          </cell>
          <cell r="C131" t="str">
            <v>VfL Wolfsburg</v>
          </cell>
          <cell r="D131">
            <v>0.4</v>
          </cell>
          <cell r="E131">
            <v>1.6</v>
          </cell>
        </row>
        <row r="132">
          <cell r="B132" t="str">
            <v>Kevin Kampl</v>
          </cell>
          <cell r="C132" t="str">
            <v>RB Leipzig</v>
          </cell>
          <cell r="D132">
            <v>0.6</v>
          </cell>
          <cell r="E132">
            <v>4.2</v>
          </cell>
        </row>
        <row r="133">
          <cell r="B133" t="str">
            <v>Kevin Mbabu</v>
          </cell>
          <cell r="C133" t="str">
            <v>FC Augsburg</v>
          </cell>
          <cell r="D133">
            <v>0.4</v>
          </cell>
          <cell r="E133">
            <v>2.2000000000000002</v>
          </cell>
        </row>
        <row r="134">
          <cell r="B134" t="str">
            <v>Kevin Paredes</v>
          </cell>
          <cell r="C134" t="str">
            <v>VfL Wolfsburg</v>
          </cell>
          <cell r="D134">
            <v>0.4</v>
          </cell>
          <cell r="E134">
            <v>1.7</v>
          </cell>
        </row>
        <row r="135">
          <cell r="B135" t="str">
            <v>Kevin Sessa</v>
          </cell>
          <cell r="C135" t="str">
            <v>1. FC Heidenheim 1846</v>
          </cell>
          <cell r="D135">
            <v>0.3</v>
          </cell>
          <cell r="E135">
            <v>3.7</v>
          </cell>
        </row>
        <row r="136">
          <cell r="B136" t="str">
            <v>Kevin Stöger</v>
          </cell>
          <cell r="C136" t="str">
            <v>VfL Bochum</v>
          </cell>
          <cell r="D136">
            <v>0.9</v>
          </cell>
          <cell r="E136">
            <v>4.2</v>
          </cell>
        </row>
        <row r="137">
          <cell r="B137" t="str">
            <v>Kevin Volland</v>
          </cell>
          <cell r="C137" t="str">
            <v>1. FC Union Berlin</v>
          </cell>
          <cell r="D137">
            <v>0.5</v>
          </cell>
          <cell r="E137">
            <v>2</v>
          </cell>
        </row>
        <row r="138">
          <cell r="B138" t="str">
            <v>Kilian Sildillia</v>
          </cell>
          <cell r="C138" t="str">
            <v>SC Freiburg</v>
          </cell>
          <cell r="D138">
            <v>0.3</v>
          </cell>
          <cell r="E138">
            <v>1.8</v>
          </cell>
        </row>
        <row r="139">
          <cell r="B139" t="str">
            <v>Kingsley Coman</v>
          </cell>
          <cell r="C139" t="str">
            <v>Bayern München</v>
          </cell>
          <cell r="D139">
            <v>1.1000000000000001</v>
          </cell>
          <cell r="E139">
            <v>1.4</v>
          </cell>
        </row>
        <row r="140">
          <cell r="B140" t="str">
            <v>Klaus Gjasula</v>
          </cell>
          <cell r="C140" t="str">
            <v>SV Darmstadt</v>
          </cell>
          <cell r="D140">
            <v>0.1</v>
          </cell>
          <cell r="E140">
            <v>2</v>
          </cell>
        </row>
        <row r="141">
          <cell r="B141" t="str">
            <v>Ko Itakura</v>
          </cell>
          <cell r="C141" t="str">
            <v>Borussia Mönchengladbach</v>
          </cell>
          <cell r="D141">
            <v>0.1</v>
          </cell>
          <cell r="E141">
            <v>1.8</v>
          </cell>
        </row>
        <row r="142">
          <cell r="B142" t="str">
            <v>Konrad Laimer</v>
          </cell>
          <cell r="C142" t="str">
            <v>Bayern München</v>
          </cell>
          <cell r="D142">
            <v>0.5</v>
          </cell>
          <cell r="E142">
            <v>3.3</v>
          </cell>
        </row>
        <row r="143">
          <cell r="B143" t="str">
            <v>Kouadio Koné</v>
          </cell>
          <cell r="C143" t="str">
            <v>Borussia Mönchengladbach</v>
          </cell>
          <cell r="D143">
            <v>0.5</v>
          </cell>
          <cell r="E143">
            <v>3.3</v>
          </cell>
        </row>
        <row r="144">
          <cell r="B144" t="str">
            <v>Kristijan Jakic</v>
          </cell>
          <cell r="C144" t="str">
            <v>FC Augsburg</v>
          </cell>
          <cell r="D144">
            <v>0.3</v>
          </cell>
          <cell r="E144">
            <v>3.6</v>
          </cell>
        </row>
        <row r="145">
          <cell r="B145" t="str">
            <v>Leandro Barreiro</v>
          </cell>
          <cell r="C145" t="str">
            <v>1. FSV Mainz 05</v>
          </cell>
          <cell r="D145">
            <v>0.3</v>
          </cell>
          <cell r="E145">
            <v>2.6</v>
          </cell>
        </row>
        <row r="146">
          <cell r="B146" t="str">
            <v>Leart Paqarada</v>
          </cell>
          <cell r="C146" t="str">
            <v>FC Köln</v>
          </cell>
          <cell r="D146">
            <v>0.5</v>
          </cell>
          <cell r="E146">
            <v>1.9</v>
          </cell>
        </row>
        <row r="147">
          <cell r="B147" t="str">
            <v>Lennard Maloney</v>
          </cell>
          <cell r="C147" t="str">
            <v>1. FC Heidenheim 1846</v>
          </cell>
          <cell r="D147">
            <v>0.3</v>
          </cell>
          <cell r="E147">
            <v>2.6</v>
          </cell>
        </row>
        <row r="148">
          <cell r="B148" t="str">
            <v>Leon Goretzka</v>
          </cell>
          <cell r="C148" t="str">
            <v>Bayern München</v>
          </cell>
          <cell r="D148">
            <v>0.7</v>
          </cell>
          <cell r="E148">
            <v>3.4</v>
          </cell>
        </row>
        <row r="149">
          <cell r="B149" t="str">
            <v>Leonardo Bittencourt</v>
          </cell>
          <cell r="C149" t="str">
            <v>SV Werder Bremen</v>
          </cell>
          <cell r="D149">
            <v>0.6</v>
          </cell>
          <cell r="E149">
            <v>3.4</v>
          </cell>
        </row>
        <row r="150">
          <cell r="B150" t="str">
            <v>Leroy Sané</v>
          </cell>
          <cell r="C150" t="str">
            <v>Bayern München</v>
          </cell>
          <cell r="D150">
            <v>0.8</v>
          </cell>
          <cell r="E150">
            <v>2</v>
          </cell>
        </row>
        <row r="151">
          <cell r="B151" t="str">
            <v>Linton Maina</v>
          </cell>
          <cell r="C151" t="str">
            <v>FC Köln</v>
          </cell>
          <cell r="D151">
            <v>0.7</v>
          </cell>
          <cell r="E151">
            <v>1.7</v>
          </cell>
        </row>
        <row r="152">
          <cell r="B152" t="str">
            <v>Lovro Majer</v>
          </cell>
          <cell r="C152" t="str">
            <v>VfL Wolfsburg</v>
          </cell>
          <cell r="D152">
            <v>0.6</v>
          </cell>
          <cell r="E152">
            <v>3.3</v>
          </cell>
        </row>
        <row r="153">
          <cell r="B153" t="str">
            <v>Luca Netz</v>
          </cell>
          <cell r="C153" t="str">
            <v>Borussia Mönchengladbach</v>
          </cell>
          <cell r="D153">
            <v>0.3</v>
          </cell>
          <cell r="E153">
            <v>1.8</v>
          </cell>
        </row>
        <row r="154">
          <cell r="B154" t="str">
            <v>Luca Pfeiffer</v>
          </cell>
          <cell r="C154" t="str">
            <v>SV Darmstadt</v>
          </cell>
          <cell r="D154">
            <v>0.8</v>
          </cell>
          <cell r="E154">
            <v>2.2000000000000002</v>
          </cell>
        </row>
        <row r="155">
          <cell r="B155" t="str">
            <v>Lucas Höler</v>
          </cell>
          <cell r="C155" t="str">
            <v>SC Freiburg</v>
          </cell>
          <cell r="D155">
            <v>0.5</v>
          </cell>
          <cell r="E155">
            <v>2.1</v>
          </cell>
        </row>
        <row r="156">
          <cell r="B156" t="str">
            <v>Lucas Tousart</v>
          </cell>
          <cell r="C156" t="str">
            <v>1. FC Union Berlin</v>
          </cell>
          <cell r="D156">
            <v>0.2</v>
          </cell>
          <cell r="E156">
            <v>2.5</v>
          </cell>
        </row>
        <row r="157">
          <cell r="B157" t="str">
            <v>Ludovic Ajorque</v>
          </cell>
          <cell r="C157" t="str">
            <v>1. FSV Mainz 05</v>
          </cell>
          <cell r="D157">
            <v>0.5</v>
          </cell>
          <cell r="E157">
            <v>2.1</v>
          </cell>
        </row>
        <row r="158">
          <cell r="B158" t="str">
            <v>Lukas Daschner</v>
          </cell>
          <cell r="C158" t="str">
            <v>VfL Bochum</v>
          </cell>
          <cell r="D158">
            <v>1.4</v>
          </cell>
          <cell r="E158">
            <v>2.2000000000000002</v>
          </cell>
        </row>
        <row r="159">
          <cell r="B159" t="str">
            <v>Lukas Klostermann</v>
          </cell>
          <cell r="C159" t="str">
            <v>RB Leipzig</v>
          </cell>
          <cell r="D159">
            <v>0.1</v>
          </cell>
          <cell r="E159">
            <v>2.6</v>
          </cell>
        </row>
        <row r="160">
          <cell r="B160" t="str">
            <v>Lukas Kübler</v>
          </cell>
          <cell r="C160" t="str">
            <v>SC Freiburg</v>
          </cell>
          <cell r="D160">
            <v>0.2</v>
          </cell>
          <cell r="E160">
            <v>1.9</v>
          </cell>
        </row>
        <row r="161">
          <cell r="B161" t="str">
            <v>Mads Valentin Pedersen</v>
          </cell>
          <cell r="C161" t="str">
            <v>FC Augsburg</v>
          </cell>
          <cell r="D161">
            <v>0.3</v>
          </cell>
          <cell r="E161">
            <v>1.9</v>
          </cell>
        </row>
        <row r="162">
          <cell r="B162" t="str">
            <v>Marcel Sabitzer</v>
          </cell>
          <cell r="C162" t="str">
            <v>Borussia Dortmund</v>
          </cell>
          <cell r="D162">
            <v>0.5</v>
          </cell>
          <cell r="E162">
            <v>1.7</v>
          </cell>
        </row>
        <row r="163">
          <cell r="B163" t="str">
            <v>Marco Friedl</v>
          </cell>
          <cell r="C163" t="str">
            <v>SV Werder Bremen</v>
          </cell>
          <cell r="D163">
            <v>0.1</v>
          </cell>
          <cell r="E163">
            <v>2.5</v>
          </cell>
        </row>
        <row r="164">
          <cell r="B164" t="str">
            <v>Marco Reus</v>
          </cell>
          <cell r="C164" t="str">
            <v>Borussia Dortmund</v>
          </cell>
          <cell r="D164">
            <v>0.4</v>
          </cell>
          <cell r="E164">
            <v>1.5</v>
          </cell>
        </row>
        <row r="165">
          <cell r="B165" t="str">
            <v>Marco Richter</v>
          </cell>
          <cell r="C165" t="str">
            <v>1. FSV Mainz 05</v>
          </cell>
          <cell r="D165">
            <v>0.8</v>
          </cell>
          <cell r="E165">
            <v>2.4</v>
          </cell>
        </row>
        <row r="166">
          <cell r="B166" t="str">
            <v>Mario Götze</v>
          </cell>
          <cell r="C166" t="str">
            <v>Eintracht Frankfurt</v>
          </cell>
          <cell r="D166">
            <v>0.7</v>
          </cell>
          <cell r="E166">
            <v>3.5</v>
          </cell>
        </row>
        <row r="167">
          <cell r="B167" t="str">
            <v>Marius Bülter</v>
          </cell>
          <cell r="C167" t="str">
            <v>TSG Hoffenheim</v>
          </cell>
          <cell r="D167">
            <v>0.7</v>
          </cell>
          <cell r="E167">
            <v>2.5</v>
          </cell>
        </row>
        <row r="168">
          <cell r="B168" t="str">
            <v>Marius Wolf</v>
          </cell>
          <cell r="C168" t="str">
            <v>Borussia Dortmund</v>
          </cell>
          <cell r="D168">
            <v>0.7</v>
          </cell>
          <cell r="E168">
            <v>1.9</v>
          </cell>
        </row>
        <row r="169">
          <cell r="B169" t="str">
            <v>Marvin Ducksch</v>
          </cell>
          <cell r="C169" t="str">
            <v>SV Werder Bremen</v>
          </cell>
          <cell r="D169">
            <v>0.7</v>
          </cell>
          <cell r="E169">
            <v>1.5</v>
          </cell>
        </row>
        <row r="170">
          <cell r="B170" t="str">
            <v>Marvin Mehlem</v>
          </cell>
          <cell r="C170" t="str">
            <v>SV Darmstadt</v>
          </cell>
          <cell r="D170">
            <v>0.5</v>
          </cell>
          <cell r="E170">
            <v>2.8</v>
          </cell>
        </row>
        <row r="171">
          <cell r="B171" t="str">
            <v>Marvin Pieringer</v>
          </cell>
          <cell r="C171" t="str">
            <v>1. FC Heidenheim 1846</v>
          </cell>
          <cell r="D171">
            <v>0.6</v>
          </cell>
          <cell r="E171">
            <v>2.7</v>
          </cell>
        </row>
        <row r="172">
          <cell r="B172" t="str">
            <v>Matej Maglica</v>
          </cell>
          <cell r="C172" t="str">
            <v>SV Darmstadt</v>
          </cell>
          <cell r="D172">
            <v>0.2</v>
          </cell>
          <cell r="E172">
            <v>1.8</v>
          </cell>
        </row>
        <row r="173">
          <cell r="B173" t="str">
            <v>Mathias Honsak</v>
          </cell>
          <cell r="C173" t="str">
            <v>SV Darmstadt</v>
          </cell>
          <cell r="D173">
            <v>0.3</v>
          </cell>
          <cell r="E173">
            <v>1.7</v>
          </cell>
        </row>
        <row r="174">
          <cell r="B174" t="str">
            <v>Mathys Tel</v>
          </cell>
          <cell r="C174" t="str">
            <v>Bayern München</v>
          </cell>
          <cell r="D174">
            <v>0.6</v>
          </cell>
          <cell r="E174">
            <v>1.4</v>
          </cell>
        </row>
        <row r="175">
          <cell r="B175" t="str">
            <v>Mats Hummels</v>
          </cell>
          <cell r="C175" t="str">
            <v>Borussia Dortmund</v>
          </cell>
          <cell r="D175">
            <v>0.2</v>
          </cell>
          <cell r="E175">
            <v>2.2999999999999998</v>
          </cell>
        </row>
        <row r="176">
          <cell r="B176" t="str">
            <v>Matthias Bader</v>
          </cell>
          <cell r="C176" t="str">
            <v>SV Darmstadt</v>
          </cell>
          <cell r="D176">
            <v>0.3</v>
          </cell>
          <cell r="E176">
            <v>2.1</v>
          </cell>
        </row>
        <row r="177">
          <cell r="B177" t="str">
            <v>Matthias Ginter</v>
          </cell>
          <cell r="C177" t="str">
            <v>SC Freiburg</v>
          </cell>
          <cell r="D177">
            <v>0.1</v>
          </cell>
          <cell r="E177">
            <v>2.2999999999999998</v>
          </cell>
        </row>
        <row r="178">
          <cell r="B178" t="str">
            <v>Matthijs de Ligt</v>
          </cell>
          <cell r="C178" t="str">
            <v>Bayern München</v>
          </cell>
          <cell r="D178">
            <v>0.1</v>
          </cell>
          <cell r="E178">
            <v>2.5</v>
          </cell>
        </row>
        <row r="179">
          <cell r="B179" t="str">
            <v>Mattias Svanberg</v>
          </cell>
          <cell r="C179" t="str">
            <v>VfL Wolfsburg</v>
          </cell>
          <cell r="D179">
            <v>0.6</v>
          </cell>
          <cell r="E179">
            <v>2.6</v>
          </cell>
        </row>
        <row r="180">
          <cell r="B180" t="str">
            <v>Matus Bero</v>
          </cell>
          <cell r="C180" t="str">
            <v>VfL Bochum</v>
          </cell>
          <cell r="D180">
            <v>0.6</v>
          </cell>
          <cell r="E180">
            <v>3</v>
          </cell>
        </row>
        <row r="181">
          <cell r="B181" t="str">
            <v>Max Finkgrafe</v>
          </cell>
          <cell r="C181" t="str">
            <v>FC Köln</v>
          </cell>
          <cell r="D181">
            <v>0.3</v>
          </cell>
          <cell r="E181">
            <v>2.2999999999999998</v>
          </cell>
        </row>
        <row r="182">
          <cell r="B182" t="str">
            <v>Maxence Lacroix</v>
          </cell>
          <cell r="C182" t="str">
            <v>VfL Wolfsburg</v>
          </cell>
          <cell r="D182">
            <v>0</v>
          </cell>
          <cell r="E182">
            <v>1.8</v>
          </cell>
        </row>
        <row r="183">
          <cell r="B183" t="str">
            <v>Maximilian Arnold</v>
          </cell>
          <cell r="C183" t="str">
            <v>VfL Wolfsburg</v>
          </cell>
          <cell r="D183">
            <v>0.6</v>
          </cell>
          <cell r="E183">
            <v>3</v>
          </cell>
        </row>
        <row r="184">
          <cell r="B184" t="str">
            <v>Maximilian Beier</v>
          </cell>
          <cell r="C184" t="str">
            <v>TSG Hoffenheim</v>
          </cell>
          <cell r="D184">
            <v>0.7</v>
          </cell>
          <cell r="E184">
            <v>1.1000000000000001</v>
          </cell>
        </row>
        <row r="185">
          <cell r="B185" t="str">
            <v>Maximilian Eggestein</v>
          </cell>
          <cell r="C185" t="str">
            <v>SC Freiburg</v>
          </cell>
          <cell r="D185">
            <v>0.2</v>
          </cell>
          <cell r="E185">
            <v>3.1</v>
          </cell>
        </row>
        <row r="186">
          <cell r="B186" t="str">
            <v>Maximilian Mittelstaedt</v>
          </cell>
          <cell r="C186" t="str">
            <v>VfB Stuttgart</v>
          </cell>
          <cell r="D186">
            <v>0.5</v>
          </cell>
          <cell r="E186">
            <v>2.8</v>
          </cell>
        </row>
        <row r="187">
          <cell r="B187" t="str">
            <v>Maximilian Philipp</v>
          </cell>
          <cell r="C187" t="str">
            <v>SC Freiburg</v>
          </cell>
          <cell r="D187">
            <v>0.6</v>
          </cell>
          <cell r="E187">
            <v>1.7</v>
          </cell>
        </row>
        <row r="188">
          <cell r="B188" t="str">
            <v>Maximilian Wittek</v>
          </cell>
          <cell r="C188" t="str">
            <v>VfL Bochum</v>
          </cell>
          <cell r="D188">
            <v>0.6</v>
          </cell>
          <cell r="E188">
            <v>3</v>
          </cell>
        </row>
        <row r="189">
          <cell r="B189" t="str">
            <v>Maximilian Wöber</v>
          </cell>
          <cell r="C189" t="str">
            <v>Borussia Mönchengladbach</v>
          </cell>
          <cell r="D189">
            <v>0.2</v>
          </cell>
          <cell r="E189">
            <v>2.5</v>
          </cell>
        </row>
        <row r="190">
          <cell r="B190" t="str">
            <v>Merlin Röhl</v>
          </cell>
          <cell r="C190" t="str">
            <v>SC Freiburg</v>
          </cell>
          <cell r="D190">
            <v>0.8</v>
          </cell>
          <cell r="E190">
            <v>2.9</v>
          </cell>
        </row>
        <row r="191">
          <cell r="B191" t="str">
            <v>Michael Gregoritsch</v>
          </cell>
          <cell r="C191" t="str">
            <v>SC Freiburg</v>
          </cell>
          <cell r="D191">
            <v>0.9</v>
          </cell>
          <cell r="E191">
            <v>1.5</v>
          </cell>
        </row>
        <row r="192">
          <cell r="B192" t="str">
            <v>Mikkel Kaufmann</v>
          </cell>
          <cell r="C192" t="str">
            <v>1. FC Union Berlin</v>
          </cell>
          <cell r="D192">
            <v>0.8</v>
          </cell>
          <cell r="E192">
            <v>1.9</v>
          </cell>
        </row>
        <row r="193">
          <cell r="B193" t="str">
            <v>Milos Veljkovic</v>
          </cell>
          <cell r="C193" t="str">
            <v>SV Werder Bremen</v>
          </cell>
          <cell r="D193">
            <v>0</v>
          </cell>
          <cell r="E193">
            <v>1.8</v>
          </cell>
        </row>
        <row r="194">
          <cell r="B194" t="str">
            <v>Min-Jae Kim</v>
          </cell>
          <cell r="C194" t="str">
            <v>Bayern München</v>
          </cell>
          <cell r="D194">
            <v>0</v>
          </cell>
          <cell r="E194">
            <v>2.6</v>
          </cell>
        </row>
        <row r="195">
          <cell r="B195" t="str">
            <v>Mitchell Weiser</v>
          </cell>
          <cell r="C195" t="str">
            <v>SV Werder Bremen</v>
          </cell>
          <cell r="D195">
            <v>0.5</v>
          </cell>
          <cell r="E195">
            <v>2.2999999999999998</v>
          </cell>
        </row>
        <row r="196">
          <cell r="B196" t="str">
            <v>Mohamed Simakan</v>
          </cell>
          <cell r="C196" t="str">
            <v>RB Leipzig</v>
          </cell>
          <cell r="D196">
            <v>0.1</v>
          </cell>
          <cell r="E196">
            <v>1.9</v>
          </cell>
        </row>
        <row r="197">
          <cell r="B197" t="str">
            <v>Moritz Broschinski</v>
          </cell>
          <cell r="C197" t="str">
            <v>VfL Bochum</v>
          </cell>
          <cell r="D197">
            <v>1.3</v>
          </cell>
          <cell r="E197">
            <v>1.2</v>
          </cell>
        </row>
        <row r="198">
          <cell r="B198" t="str">
            <v>Moritz Jenz</v>
          </cell>
          <cell r="C198" t="str">
            <v>VfL Wolfsburg</v>
          </cell>
          <cell r="D198">
            <v>0.1</v>
          </cell>
          <cell r="E198">
            <v>2.2000000000000002</v>
          </cell>
        </row>
        <row r="199">
          <cell r="B199" t="str">
            <v>Nadiem Amiri</v>
          </cell>
          <cell r="C199" t="str">
            <v>1. FSV Mainz 05</v>
          </cell>
          <cell r="D199">
            <v>0.6</v>
          </cell>
          <cell r="E199">
            <v>3.8</v>
          </cell>
        </row>
        <row r="200">
          <cell r="B200" t="str">
            <v>Nathan N'Goumou</v>
          </cell>
          <cell r="C200" t="str">
            <v>Borussia Mönchengladbach</v>
          </cell>
          <cell r="D200">
            <v>0.6</v>
          </cell>
          <cell r="E200">
            <v>1.6</v>
          </cell>
        </row>
        <row r="201">
          <cell r="B201" t="str">
            <v>Nathan Tella</v>
          </cell>
          <cell r="C201" t="str">
            <v>Bayer 04 Leverkusen</v>
          </cell>
          <cell r="D201">
            <v>0.6</v>
          </cell>
          <cell r="E201">
            <v>1.4</v>
          </cell>
        </row>
        <row r="202">
          <cell r="B202" t="str">
            <v>Nick Woltemade</v>
          </cell>
          <cell r="C202" t="str">
            <v>SV Werder Bremen</v>
          </cell>
          <cell r="D202">
            <v>0.8</v>
          </cell>
          <cell r="E202">
            <v>3.2</v>
          </cell>
        </row>
        <row r="203">
          <cell r="B203" t="str">
            <v>Niclas Füllkrug</v>
          </cell>
          <cell r="C203" t="str">
            <v>Borussia Dortmund</v>
          </cell>
          <cell r="D203">
            <v>0.3</v>
          </cell>
          <cell r="E203">
            <v>1</v>
          </cell>
        </row>
        <row r="204">
          <cell r="B204" t="str">
            <v>Nico Elvedi</v>
          </cell>
          <cell r="C204" t="str">
            <v>Borussia Mönchengladbach</v>
          </cell>
          <cell r="D204">
            <v>0.1</v>
          </cell>
          <cell r="E204">
            <v>2.4</v>
          </cell>
        </row>
        <row r="205">
          <cell r="B205" t="str">
            <v>Nico Schlotterbeck</v>
          </cell>
          <cell r="C205" t="str">
            <v>Borussia Dortmund</v>
          </cell>
          <cell r="D205">
            <v>0.1</v>
          </cell>
          <cell r="E205">
            <v>2.8</v>
          </cell>
        </row>
        <row r="206">
          <cell r="B206" t="str">
            <v>Nicolas Höfler</v>
          </cell>
          <cell r="C206" t="str">
            <v>SC Freiburg</v>
          </cell>
          <cell r="D206">
            <v>0.2</v>
          </cell>
          <cell r="E206">
            <v>2.9</v>
          </cell>
        </row>
        <row r="207">
          <cell r="B207" t="str">
            <v>Niels Nkounkou</v>
          </cell>
          <cell r="C207" t="str">
            <v>Eintracht Frankfurt</v>
          </cell>
          <cell r="D207">
            <v>0.3</v>
          </cell>
          <cell r="E207">
            <v>3.4</v>
          </cell>
        </row>
        <row r="208">
          <cell r="B208" t="str">
            <v>Niklas Dorsch</v>
          </cell>
          <cell r="C208" t="str">
            <v>FC Augsburg</v>
          </cell>
          <cell r="D208">
            <v>0.6</v>
          </cell>
          <cell r="E208">
            <v>3.7</v>
          </cell>
        </row>
        <row r="209">
          <cell r="B209" t="str">
            <v>Niklas Süle</v>
          </cell>
          <cell r="C209" t="str">
            <v>Borussia Dortmund</v>
          </cell>
          <cell r="D209">
            <v>0.1</v>
          </cell>
          <cell r="E209">
            <v>1.8</v>
          </cell>
        </row>
        <row r="210">
          <cell r="B210" t="str">
            <v>Nikola Dovedan</v>
          </cell>
          <cell r="C210" t="str">
            <v>1. FC Heidenheim 1846</v>
          </cell>
          <cell r="D210">
            <v>0.4</v>
          </cell>
          <cell r="E210">
            <v>2.9</v>
          </cell>
        </row>
        <row r="211">
          <cell r="B211" t="str">
            <v>Norman Theuerkauf</v>
          </cell>
          <cell r="C211" t="str">
            <v>1. FC Heidenheim 1846</v>
          </cell>
          <cell r="D211">
            <v>0.1</v>
          </cell>
          <cell r="E211">
            <v>3.2</v>
          </cell>
        </row>
        <row r="212">
          <cell r="B212" t="str">
            <v>Noussair Mazraoui</v>
          </cell>
          <cell r="C212" t="str">
            <v>Bayern München</v>
          </cell>
          <cell r="D212">
            <v>0.2</v>
          </cell>
          <cell r="E212">
            <v>2.2999999999999998</v>
          </cell>
        </row>
        <row r="213">
          <cell r="B213" t="str">
            <v>Odilon Kossounou</v>
          </cell>
          <cell r="C213" t="str">
            <v>Bayer 04 Leverkusen</v>
          </cell>
          <cell r="D213">
            <v>0.5</v>
          </cell>
          <cell r="E213">
            <v>3.2</v>
          </cell>
        </row>
        <row r="214">
          <cell r="B214" t="str">
            <v>Olivier Deman</v>
          </cell>
          <cell r="C214" t="str">
            <v>SV Werder Bremen</v>
          </cell>
          <cell r="D214">
            <v>0.3</v>
          </cell>
          <cell r="E214">
            <v>2.1</v>
          </cell>
        </row>
        <row r="215">
          <cell r="B215" t="str">
            <v>Omar Marmoush</v>
          </cell>
          <cell r="C215" t="str">
            <v>Eintracht Frankfurt</v>
          </cell>
          <cell r="D215">
            <v>0.9</v>
          </cell>
          <cell r="E215">
            <v>1.6</v>
          </cell>
        </row>
        <row r="216">
          <cell r="B216" t="str">
            <v>Omar Traoré</v>
          </cell>
          <cell r="C216" t="str">
            <v>1. FC Heidenheim 1846</v>
          </cell>
          <cell r="D216">
            <v>0.3</v>
          </cell>
          <cell r="E216">
            <v>2.1</v>
          </cell>
        </row>
        <row r="217">
          <cell r="B217" t="str">
            <v>Oscar Vilhelmsson</v>
          </cell>
          <cell r="C217" t="str">
            <v>SV Darmstadt</v>
          </cell>
          <cell r="D217">
            <v>0.1</v>
          </cell>
          <cell r="E217">
            <v>1.2</v>
          </cell>
        </row>
        <row r="218">
          <cell r="B218" t="str">
            <v>Ozan Kabak</v>
          </cell>
          <cell r="C218" t="str">
            <v>TSG Hoffenheim</v>
          </cell>
          <cell r="D218">
            <v>0.1</v>
          </cell>
          <cell r="E218">
            <v>1.7</v>
          </cell>
        </row>
        <row r="219">
          <cell r="B219" t="str">
            <v>Pascal Stenzel</v>
          </cell>
          <cell r="C219" t="str">
            <v>VfB Stuttgart</v>
          </cell>
          <cell r="D219">
            <v>0.5</v>
          </cell>
          <cell r="E219">
            <v>2.1</v>
          </cell>
        </row>
        <row r="220">
          <cell r="B220" t="str">
            <v>Patrick Osterhage</v>
          </cell>
          <cell r="C220" t="str">
            <v>VfL Bochum</v>
          </cell>
          <cell r="D220">
            <v>0.5</v>
          </cell>
          <cell r="E220">
            <v>3.9</v>
          </cell>
        </row>
        <row r="221">
          <cell r="B221" t="str">
            <v>Patrik Schick</v>
          </cell>
          <cell r="C221" t="str">
            <v>Bayer 04 Leverkusen</v>
          </cell>
          <cell r="D221">
            <v>0.8</v>
          </cell>
          <cell r="E221">
            <v>0.9</v>
          </cell>
        </row>
        <row r="222">
          <cell r="B222" t="str">
            <v>Pavel Kaderabek</v>
          </cell>
          <cell r="C222" t="str">
            <v>TSG Hoffenheim</v>
          </cell>
          <cell r="D222">
            <v>0.3</v>
          </cell>
          <cell r="E222">
            <v>0.8</v>
          </cell>
        </row>
        <row r="223">
          <cell r="B223" t="str">
            <v>Philipp Hofmann</v>
          </cell>
          <cell r="C223" t="str">
            <v>VfL Bochum</v>
          </cell>
          <cell r="D223">
            <v>0.6</v>
          </cell>
          <cell r="E223">
            <v>1.4</v>
          </cell>
        </row>
        <row r="224">
          <cell r="B224" t="str">
            <v>Philipp Max</v>
          </cell>
          <cell r="C224" t="str">
            <v>Eintracht Frankfurt</v>
          </cell>
          <cell r="D224">
            <v>0.2</v>
          </cell>
          <cell r="E224">
            <v>1.5</v>
          </cell>
        </row>
        <row r="225">
          <cell r="B225" t="str">
            <v>Philipp Mwene</v>
          </cell>
          <cell r="C225" t="str">
            <v>1. FSV Mainz 05</v>
          </cell>
          <cell r="D225">
            <v>0.3</v>
          </cell>
          <cell r="E225">
            <v>1.3</v>
          </cell>
        </row>
        <row r="226">
          <cell r="B226" t="str">
            <v>Phillip Tietz</v>
          </cell>
          <cell r="C226" t="str">
            <v>FC Augsburg</v>
          </cell>
          <cell r="D226">
            <v>0.9</v>
          </cell>
          <cell r="E226">
            <v>1.4</v>
          </cell>
        </row>
        <row r="227">
          <cell r="B227" t="str">
            <v>Piero Hincapié</v>
          </cell>
          <cell r="C227" t="str">
            <v>Bayer 04 Leverkusen</v>
          </cell>
          <cell r="D227">
            <v>0.1</v>
          </cell>
          <cell r="E227">
            <v>2.1</v>
          </cell>
        </row>
        <row r="228">
          <cell r="B228" t="str">
            <v>Rafael Santos Borre</v>
          </cell>
          <cell r="C228" t="str">
            <v>SV Werder Bremen</v>
          </cell>
          <cell r="D228">
            <v>0.6</v>
          </cell>
          <cell r="E228">
            <v>1.5</v>
          </cell>
        </row>
        <row r="229">
          <cell r="B229" t="str">
            <v>Ramy Bensebaini</v>
          </cell>
          <cell r="C229" t="str">
            <v>Borussia Dortmund</v>
          </cell>
          <cell r="D229">
            <v>0.5</v>
          </cell>
          <cell r="E229">
            <v>3</v>
          </cell>
        </row>
        <row r="230">
          <cell r="B230" t="str">
            <v>Rani Khedira</v>
          </cell>
          <cell r="C230" t="str">
            <v>1. FC Union Berlin</v>
          </cell>
          <cell r="D230">
            <v>0.2</v>
          </cell>
          <cell r="E230">
            <v>2.6</v>
          </cell>
        </row>
        <row r="231">
          <cell r="B231" t="str">
            <v>Raphaël Guerreiro</v>
          </cell>
          <cell r="C231" t="str">
            <v>Bayern München</v>
          </cell>
          <cell r="D231">
            <v>0.6</v>
          </cell>
          <cell r="E231">
            <v>1.4</v>
          </cell>
        </row>
        <row r="232">
          <cell r="B232" t="str">
            <v>Rasmus Carstensen</v>
          </cell>
          <cell r="C232" t="str">
            <v>FC Köln</v>
          </cell>
          <cell r="D232">
            <v>0.4</v>
          </cell>
          <cell r="E232">
            <v>2.2999999999999998</v>
          </cell>
        </row>
        <row r="233">
          <cell r="B233" t="str">
            <v>Ridle Baku</v>
          </cell>
          <cell r="C233" t="str">
            <v>VfL Wolfsburg</v>
          </cell>
          <cell r="D233">
            <v>0.7</v>
          </cell>
          <cell r="E233">
            <v>2.2000000000000002</v>
          </cell>
        </row>
        <row r="234">
          <cell r="B234" t="str">
            <v>Ritsu Doan</v>
          </cell>
          <cell r="C234" t="str">
            <v>SC Freiburg</v>
          </cell>
          <cell r="D234">
            <v>0.4</v>
          </cell>
          <cell r="E234">
            <v>1.6</v>
          </cell>
        </row>
        <row r="235">
          <cell r="B235" t="str">
            <v>Robert Andrich</v>
          </cell>
          <cell r="C235" t="str">
            <v>Bayer 04 Leverkusen</v>
          </cell>
          <cell r="D235">
            <v>0.4</v>
          </cell>
          <cell r="E235">
            <v>3.7</v>
          </cell>
        </row>
        <row r="236">
          <cell r="B236" t="str">
            <v>Robert Skov</v>
          </cell>
          <cell r="C236" t="str">
            <v>TSG Hoffenheim</v>
          </cell>
          <cell r="D236">
            <v>0.2</v>
          </cell>
          <cell r="E236">
            <v>1.9</v>
          </cell>
        </row>
        <row r="237">
          <cell r="B237" t="str">
            <v>Robin Gosens</v>
          </cell>
          <cell r="C237" t="str">
            <v>1. FC Union Berlin</v>
          </cell>
          <cell r="D237">
            <v>0.4</v>
          </cell>
          <cell r="E237">
            <v>1.7</v>
          </cell>
        </row>
        <row r="238">
          <cell r="B238" t="str">
            <v>Robin Hack</v>
          </cell>
          <cell r="C238" t="str">
            <v>Borussia Mönchengladbach</v>
          </cell>
          <cell r="D238">
            <v>0.5</v>
          </cell>
          <cell r="E238">
            <v>2.8</v>
          </cell>
        </row>
        <row r="239">
          <cell r="B239" t="str">
            <v>Robin Knoche</v>
          </cell>
          <cell r="C239" t="str">
            <v>1. FC Union Berlin</v>
          </cell>
          <cell r="D239">
            <v>0</v>
          </cell>
          <cell r="E239">
            <v>2.8</v>
          </cell>
        </row>
        <row r="240">
          <cell r="B240" t="str">
            <v>Robin Koch</v>
          </cell>
          <cell r="C240" t="str">
            <v>Eintracht Frankfurt</v>
          </cell>
          <cell r="D240">
            <v>0</v>
          </cell>
          <cell r="E240">
            <v>1.9</v>
          </cell>
        </row>
        <row r="241">
          <cell r="B241" t="str">
            <v>Rocco Reitz</v>
          </cell>
          <cell r="C241" t="str">
            <v>Borussia Mönchengladbach</v>
          </cell>
          <cell r="D241">
            <v>0.6</v>
          </cell>
          <cell r="E241">
            <v>3.7</v>
          </cell>
        </row>
        <row r="242">
          <cell r="B242" t="str">
            <v>Roland Sallai</v>
          </cell>
          <cell r="C242" t="str">
            <v>SC Freiburg</v>
          </cell>
          <cell r="D242">
            <v>0.4</v>
          </cell>
          <cell r="E242">
            <v>1.8</v>
          </cell>
        </row>
        <row r="243">
          <cell r="B243" t="str">
            <v>Romano Schmid</v>
          </cell>
          <cell r="C243" t="str">
            <v>SV Werder Bremen</v>
          </cell>
          <cell r="D243">
            <v>0.9</v>
          </cell>
          <cell r="E243">
            <v>3.3</v>
          </cell>
        </row>
        <row r="244">
          <cell r="B244" t="str">
            <v>Ruben Vargas</v>
          </cell>
          <cell r="C244" t="str">
            <v>FC Augsburg</v>
          </cell>
          <cell r="D244">
            <v>1</v>
          </cell>
          <cell r="E244">
            <v>1.7</v>
          </cell>
        </row>
        <row r="245">
          <cell r="B245" t="str">
            <v>Salih Ã–zcan</v>
          </cell>
          <cell r="C245" t="str">
            <v>Borussia Dortmund</v>
          </cell>
          <cell r="D245">
            <v>0.5</v>
          </cell>
          <cell r="E245">
            <v>3.7</v>
          </cell>
        </row>
        <row r="246">
          <cell r="B246" t="str">
            <v>Sargis Adamyan</v>
          </cell>
          <cell r="C246" t="str">
            <v>FC Köln</v>
          </cell>
          <cell r="D246">
            <v>0.3</v>
          </cell>
          <cell r="E246">
            <v>2.7</v>
          </cell>
        </row>
        <row r="247">
          <cell r="B247" t="str">
            <v>Sebastiaan Bornauw</v>
          </cell>
          <cell r="C247" t="str">
            <v>VfL Wolfsburg</v>
          </cell>
          <cell r="D247">
            <v>0.1</v>
          </cell>
          <cell r="E247">
            <v>1.4</v>
          </cell>
        </row>
        <row r="248">
          <cell r="B248" t="str">
            <v>Senne Lynen</v>
          </cell>
          <cell r="C248" t="str">
            <v>SV Werder Bremen</v>
          </cell>
          <cell r="D248">
            <v>0.5</v>
          </cell>
          <cell r="E248">
            <v>2.8</v>
          </cell>
        </row>
        <row r="249">
          <cell r="B249" t="str">
            <v>Sepp van den Berg</v>
          </cell>
          <cell r="C249" t="str">
            <v>1. FSV Mainz 05</v>
          </cell>
          <cell r="D249">
            <v>0</v>
          </cell>
          <cell r="E249">
            <v>2.6</v>
          </cell>
        </row>
        <row r="250">
          <cell r="B250" t="str">
            <v>Serhou Guirassy</v>
          </cell>
          <cell r="C250" t="str">
            <v>VfB Stuttgart</v>
          </cell>
          <cell r="D250">
            <v>0.4</v>
          </cell>
          <cell r="E250">
            <v>1</v>
          </cell>
        </row>
        <row r="251">
          <cell r="B251" t="str">
            <v>Silas Katompa Mvumpa</v>
          </cell>
          <cell r="C251" t="str">
            <v>VfB Stuttgart</v>
          </cell>
          <cell r="D251">
            <v>0.7</v>
          </cell>
          <cell r="E251">
            <v>1.9</v>
          </cell>
        </row>
        <row r="252">
          <cell r="B252" t="str">
            <v>Silvan Widmer</v>
          </cell>
          <cell r="C252" t="str">
            <v>1. FSV Mainz 05</v>
          </cell>
          <cell r="D252">
            <v>0.6</v>
          </cell>
          <cell r="E252">
            <v>1.7</v>
          </cell>
        </row>
        <row r="253">
          <cell r="B253" t="str">
            <v>Steffen Tigges</v>
          </cell>
          <cell r="C253" t="str">
            <v>FC Köln</v>
          </cell>
          <cell r="D253">
            <v>0.9</v>
          </cell>
          <cell r="E253">
            <v>1.4</v>
          </cell>
        </row>
        <row r="254">
          <cell r="B254" t="str">
            <v>Sven Michel</v>
          </cell>
          <cell r="C254" t="str">
            <v>FC Augsburg</v>
          </cell>
          <cell r="D254">
            <v>0.8</v>
          </cell>
          <cell r="E254">
            <v>1.7</v>
          </cell>
        </row>
        <row r="255">
          <cell r="B255" t="str">
            <v>Takuma Asano</v>
          </cell>
          <cell r="C255" t="str">
            <v>VfL Bochum</v>
          </cell>
          <cell r="D255">
            <v>0.4</v>
          </cell>
          <cell r="E255">
            <v>1.8</v>
          </cell>
        </row>
        <row r="256">
          <cell r="B256" t="str">
            <v>Thomas Müller</v>
          </cell>
          <cell r="C256" t="str">
            <v>Bayern München</v>
          </cell>
          <cell r="D256">
            <v>0.8</v>
          </cell>
          <cell r="E256">
            <v>1.2</v>
          </cell>
        </row>
        <row r="257">
          <cell r="B257" t="str">
            <v>Tiago Tomás</v>
          </cell>
          <cell r="C257" t="str">
            <v>VfL Wolfsburg</v>
          </cell>
          <cell r="D257">
            <v>0.9</v>
          </cell>
          <cell r="E257">
            <v>1.2</v>
          </cell>
        </row>
        <row r="258">
          <cell r="B258" t="str">
            <v>Tim Kleindienst</v>
          </cell>
          <cell r="C258" t="str">
            <v>1. FC Heidenheim 1846</v>
          </cell>
          <cell r="D258">
            <v>0.8</v>
          </cell>
          <cell r="E258">
            <v>1.9</v>
          </cell>
        </row>
        <row r="259">
          <cell r="B259" t="str">
            <v>Tim Skarke</v>
          </cell>
          <cell r="C259" t="str">
            <v>SV Darmstadt</v>
          </cell>
          <cell r="D259">
            <v>0.6</v>
          </cell>
          <cell r="E259">
            <v>2.2999999999999998</v>
          </cell>
        </row>
        <row r="260">
          <cell r="B260" t="str">
            <v>Timo Hübers</v>
          </cell>
          <cell r="C260" t="str">
            <v>FC Köln</v>
          </cell>
          <cell r="D260">
            <v>0</v>
          </cell>
          <cell r="E260">
            <v>2</v>
          </cell>
        </row>
        <row r="261">
          <cell r="B261" t="str">
            <v>Tobias Kempe</v>
          </cell>
          <cell r="C261" t="str">
            <v>SV Darmstadt</v>
          </cell>
          <cell r="D261">
            <v>0.5</v>
          </cell>
          <cell r="E261">
            <v>2.1</v>
          </cell>
        </row>
        <row r="262">
          <cell r="B262" t="str">
            <v>Tom Krauss</v>
          </cell>
          <cell r="C262" t="str">
            <v>1. FSV Mainz 05</v>
          </cell>
          <cell r="D262">
            <v>0.7</v>
          </cell>
          <cell r="E262">
            <v>5.5</v>
          </cell>
        </row>
        <row r="263">
          <cell r="B263" t="str">
            <v>Tomas Cvancara</v>
          </cell>
          <cell r="C263" t="str">
            <v>Borussia Mönchengladbach</v>
          </cell>
          <cell r="D263">
            <v>0.1</v>
          </cell>
          <cell r="E263">
            <v>1.2</v>
          </cell>
        </row>
        <row r="264">
          <cell r="B264" t="str">
            <v>Tuta</v>
          </cell>
          <cell r="C264" t="str">
            <v>Eintracht Frankfurt</v>
          </cell>
          <cell r="D264">
            <v>0.1</v>
          </cell>
          <cell r="E264">
            <v>2</v>
          </cell>
        </row>
        <row r="265">
          <cell r="B265" t="str">
            <v>Umut Tohumcu</v>
          </cell>
          <cell r="C265" t="str">
            <v>TSG Hoffenheim</v>
          </cell>
          <cell r="D265">
            <v>0.3</v>
          </cell>
          <cell r="E265">
            <v>3.1</v>
          </cell>
        </row>
        <row r="266">
          <cell r="B266" t="str">
            <v>Václav Cerný</v>
          </cell>
          <cell r="C266" t="str">
            <v>VfL Wolfsburg</v>
          </cell>
          <cell r="D266">
            <v>1.2</v>
          </cell>
          <cell r="E266">
            <v>2.4</v>
          </cell>
        </row>
        <row r="267">
          <cell r="B267" t="str">
            <v>Victor Okoh Boniface</v>
          </cell>
          <cell r="C267" t="str">
            <v>Bayer 04 Leverkusen</v>
          </cell>
          <cell r="D267">
            <v>0.5</v>
          </cell>
          <cell r="E267">
            <v>1</v>
          </cell>
        </row>
        <row r="268">
          <cell r="B268" t="str">
            <v>Vincenzo Grifo</v>
          </cell>
          <cell r="C268" t="str">
            <v>SC Freiburg</v>
          </cell>
          <cell r="D268">
            <v>0.5</v>
          </cell>
          <cell r="E268">
            <v>2.4</v>
          </cell>
        </row>
        <row r="269">
          <cell r="B269" t="str">
            <v>Waldemar Anton</v>
          </cell>
          <cell r="C269" t="str">
            <v>VfB Stuttgart</v>
          </cell>
          <cell r="D269">
            <v>0.1</v>
          </cell>
          <cell r="E269">
            <v>3.2</v>
          </cell>
        </row>
        <row r="270">
          <cell r="B270" t="str">
            <v>Willi Orban</v>
          </cell>
          <cell r="C270" t="str">
            <v>RB Leipzig</v>
          </cell>
          <cell r="D270">
            <v>0.1</v>
          </cell>
          <cell r="E270">
            <v>2.4</v>
          </cell>
        </row>
        <row r="271">
          <cell r="B271" t="str">
            <v>Willian Pacho</v>
          </cell>
          <cell r="C271" t="str">
            <v>Eintracht Frankfurt</v>
          </cell>
          <cell r="D271">
            <v>0</v>
          </cell>
          <cell r="E271">
            <v>2.4</v>
          </cell>
        </row>
        <row r="272">
          <cell r="B272" t="str">
            <v>Woo-Yeong Jeong</v>
          </cell>
          <cell r="C272" t="str">
            <v>VfB Stuttgart</v>
          </cell>
          <cell r="D272">
            <v>0.9</v>
          </cell>
          <cell r="E272">
            <v>1.7</v>
          </cell>
        </row>
        <row r="273">
          <cell r="B273" t="str">
            <v>Wout Weghorst</v>
          </cell>
          <cell r="C273" t="str">
            <v>TSG Hoffenheim</v>
          </cell>
          <cell r="D273">
            <v>0.4</v>
          </cell>
          <cell r="E273">
            <v>1.3</v>
          </cell>
        </row>
        <row r="274">
          <cell r="B274" t="str">
            <v>Xaver Schlager</v>
          </cell>
          <cell r="C274" t="str">
            <v>RB Leipzig</v>
          </cell>
          <cell r="D274">
            <v>0.6</v>
          </cell>
          <cell r="E274">
            <v>4.5</v>
          </cell>
        </row>
        <row r="275">
          <cell r="B275" t="str">
            <v>Xavi Simons</v>
          </cell>
          <cell r="C275" t="str">
            <v>RB Leipzig</v>
          </cell>
          <cell r="D275">
            <v>1</v>
          </cell>
          <cell r="E275">
            <v>2.6</v>
          </cell>
        </row>
        <row r="276">
          <cell r="B276" t="str">
            <v>Yannick Gerhardt</v>
          </cell>
          <cell r="C276" t="str">
            <v>VfL Wolfsburg</v>
          </cell>
          <cell r="D276">
            <v>0.8</v>
          </cell>
          <cell r="E276">
            <v>1.9</v>
          </cell>
        </row>
        <row r="277">
          <cell r="B277" t="str">
            <v>Youssoufa Moukoko</v>
          </cell>
          <cell r="C277" t="str">
            <v>Borussia Dortmund</v>
          </cell>
          <cell r="D277">
            <v>0.3</v>
          </cell>
          <cell r="E277">
            <v>2.1</v>
          </cell>
        </row>
        <row r="278">
          <cell r="B278" t="str">
            <v>Yussuf Poulsen</v>
          </cell>
          <cell r="C278" t="str">
            <v>RB Leipzig</v>
          </cell>
          <cell r="D278">
            <v>0.4</v>
          </cell>
          <cell r="E278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on_target"/>
    </sheetNames>
    <sheetDataSet>
      <sheetData sheetId="0">
        <row r="2">
          <cell r="B2" t="str">
            <v>Harry Kane</v>
          </cell>
          <cell r="C2" t="str">
            <v>Bayern München</v>
          </cell>
          <cell r="D2">
            <v>34.299999999999997</v>
          </cell>
          <cell r="E2">
            <v>36</v>
          </cell>
        </row>
        <row r="3">
          <cell r="B3" t="str">
            <v>Ikoma Lois Openda</v>
          </cell>
          <cell r="C3" t="str">
            <v>RB Leipzig</v>
          </cell>
          <cell r="D3">
            <v>23.8</v>
          </cell>
          <cell r="E3">
            <v>24</v>
          </cell>
        </row>
        <row r="4">
          <cell r="B4" t="str">
            <v>Serhou Guirassy</v>
          </cell>
          <cell r="C4" t="str">
            <v>VfB Stuttgart</v>
          </cell>
          <cell r="D4">
            <v>21.9</v>
          </cell>
          <cell r="E4">
            <v>28</v>
          </cell>
        </row>
        <row r="5">
          <cell r="B5" t="str">
            <v>Deniz Undav</v>
          </cell>
          <cell r="C5" t="str">
            <v>VfB Stuttgart</v>
          </cell>
          <cell r="D5">
            <v>17.8</v>
          </cell>
          <cell r="E5">
            <v>18</v>
          </cell>
        </row>
        <row r="6">
          <cell r="B6" t="str">
            <v>Victor Okoh Boniface</v>
          </cell>
          <cell r="C6" t="str">
            <v>Bayer 04 Leverkusen</v>
          </cell>
          <cell r="D6">
            <v>15.9</v>
          </cell>
          <cell r="E6">
            <v>14</v>
          </cell>
        </row>
        <row r="7">
          <cell r="B7" t="str">
            <v>Ermedin Demirovic</v>
          </cell>
          <cell r="C7" t="str">
            <v>FC Augsburg</v>
          </cell>
          <cell r="D7">
            <v>14.9</v>
          </cell>
          <cell r="E7">
            <v>15</v>
          </cell>
        </row>
        <row r="8">
          <cell r="B8" t="str">
            <v>Tim Kleindienst</v>
          </cell>
          <cell r="C8" t="str">
            <v>1. FC Heidenheim 1846</v>
          </cell>
          <cell r="D8">
            <v>14.5</v>
          </cell>
          <cell r="E8">
            <v>12</v>
          </cell>
        </row>
        <row r="9">
          <cell r="B9" t="str">
            <v>Maximilian Beier</v>
          </cell>
          <cell r="C9" t="str">
            <v>TSG Hoffenheim</v>
          </cell>
          <cell r="D9">
            <v>14.1</v>
          </cell>
          <cell r="E9">
            <v>16</v>
          </cell>
        </row>
        <row r="10">
          <cell r="B10" t="str">
            <v>Marvin Ducksch</v>
          </cell>
          <cell r="C10" t="str">
            <v>SV Werder Bremen</v>
          </cell>
          <cell r="D10">
            <v>13.5</v>
          </cell>
          <cell r="E10">
            <v>12</v>
          </cell>
        </row>
        <row r="11">
          <cell r="B11" t="str">
            <v>Andrej Kramaric</v>
          </cell>
          <cell r="C11" t="str">
            <v>TSG Hoffenheim</v>
          </cell>
          <cell r="D11">
            <v>13.4</v>
          </cell>
          <cell r="E11">
            <v>15</v>
          </cell>
        </row>
        <row r="12">
          <cell r="B12" t="str">
            <v>Niclas Füllkrug</v>
          </cell>
          <cell r="C12" t="str">
            <v>Borussia Dortmund</v>
          </cell>
          <cell r="D12">
            <v>13</v>
          </cell>
          <cell r="E12">
            <v>12</v>
          </cell>
        </row>
        <row r="13">
          <cell r="B13" t="str">
            <v>Omar Marmoush</v>
          </cell>
          <cell r="C13" t="str">
            <v>Eintracht Frankfurt</v>
          </cell>
          <cell r="D13">
            <v>12.4</v>
          </cell>
          <cell r="E13">
            <v>12</v>
          </cell>
        </row>
        <row r="14">
          <cell r="B14" t="str">
            <v>Donyell Malen</v>
          </cell>
          <cell r="C14" t="str">
            <v>Borussia Dortmund</v>
          </cell>
          <cell r="D14">
            <v>12.1</v>
          </cell>
          <cell r="E14">
            <v>13</v>
          </cell>
        </row>
        <row r="15">
          <cell r="B15" t="str">
            <v>Florian Wirtz</v>
          </cell>
          <cell r="C15" t="str">
            <v>Bayer 04 Leverkusen</v>
          </cell>
          <cell r="D15">
            <v>11.6</v>
          </cell>
          <cell r="E15">
            <v>11</v>
          </cell>
        </row>
        <row r="16">
          <cell r="B16" t="str">
            <v>Jonas Wind</v>
          </cell>
          <cell r="C16" t="str">
            <v>VfL Wolfsburg</v>
          </cell>
          <cell r="D16">
            <v>11.3</v>
          </cell>
          <cell r="E16">
            <v>11</v>
          </cell>
        </row>
        <row r="17">
          <cell r="B17" t="str">
            <v>Leroy Sané</v>
          </cell>
          <cell r="C17" t="str">
            <v>Bayern München</v>
          </cell>
          <cell r="D17">
            <v>10.7</v>
          </cell>
          <cell r="E17">
            <v>8</v>
          </cell>
        </row>
        <row r="18">
          <cell r="B18" t="str">
            <v>Chris Führich</v>
          </cell>
          <cell r="C18" t="str">
            <v>VfB Stuttgart</v>
          </cell>
          <cell r="D18">
            <v>10</v>
          </cell>
          <cell r="E18">
            <v>8</v>
          </cell>
        </row>
        <row r="19">
          <cell r="B19" t="str">
            <v>Marco Reus</v>
          </cell>
          <cell r="C19" t="str">
            <v>Borussia Dortmund</v>
          </cell>
          <cell r="D19">
            <v>9.9</v>
          </cell>
          <cell r="E19">
            <v>6</v>
          </cell>
        </row>
        <row r="20">
          <cell r="B20" t="str">
            <v>Jamal Musiala</v>
          </cell>
          <cell r="C20" t="str">
            <v>Bayern München</v>
          </cell>
          <cell r="D20">
            <v>9.6</v>
          </cell>
          <cell r="E20">
            <v>10</v>
          </cell>
        </row>
        <row r="21">
          <cell r="B21" t="str">
            <v>Vincenzo Grifo</v>
          </cell>
          <cell r="C21" t="str">
            <v>SC Freiburg</v>
          </cell>
          <cell r="D21">
            <v>9.6</v>
          </cell>
          <cell r="E21">
            <v>8</v>
          </cell>
        </row>
        <row r="22">
          <cell r="B22" t="str">
            <v>Jeremie Frimpong</v>
          </cell>
          <cell r="C22" t="str">
            <v>Bayer 04 Leverkusen</v>
          </cell>
          <cell r="D22">
            <v>9.5</v>
          </cell>
          <cell r="E22">
            <v>9</v>
          </cell>
        </row>
        <row r="23">
          <cell r="B23" t="str">
            <v>Lucas Höler</v>
          </cell>
          <cell r="C23" t="str">
            <v>SC Freiburg</v>
          </cell>
          <cell r="D23">
            <v>8.6999999999999993</v>
          </cell>
          <cell r="E23">
            <v>7</v>
          </cell>
        </row>
        <row r="24">
          <cell r="B24" t="str">
            <v>Benjamin Sesko</v>
          </cell>
          <cell r="C24" t="str">
            <v>RB Leipzig</v>
          </cell>
          <cell r="D24">
            <v>8.4</v>
          </cell>
          <cell r="E24">
            <v>14</v>
          </cell>
        </row>
        <row r="25">
          <cell r="B25" t="str">
            <v>Yussuf Poulsen</v>
          </cell>
          <cell r="C25" t="str">
            <v>RB Leipzig</v>
          </cell>
          <cell r="D25">
            <v>8.4</v>
          </cell>
          <cell r="E25">
            <v>5</v>
          </cell>
        </row>
        <row r="26">
          <cell r="B26" t="str">
            <v>Jamie Leweling</v>
          </cell>
          <cell r="C26" t="str">
            <v>VfB Stuttgart</v>
          </cell>
          <cell r="D26">
            <v>8.1</v>
          </cell>
          <cell r="E26">
            <v>4</v>
          </cell>
        </row>
        <row r="27">
          <cell r="B27" t="str">
            <v>Xavi Simons</v>
          </cell>
          <cell r="C27" t="str">
            <v>RB Leipzig</v>
          </cell>
          <cell r="D27">
            <v>8</v>
          </cell>
          <cell r="E27">
            <v>8</v>
          </cell>
        </row>
        <row r="28">
          <cell r="B28" t="str">
            <v>Michael Gregoritsch</v>
          </cell>
          <cell r="C28" t="str">
            <v>SC Freiburg</v>
          </cell>
          <cell r="D28">
            <v>7.6</v>
          </cell>
          <cell r="E28">
            <v>7</v>
          </cell>
        </row>
        <row r="29">
          <cell r="B29" t="str">
            <v>Takuma Asano</v>
          </cell>
          <cell r="C29" t="str">
            <v>VfL Bochum</v>
          </cell>
          <cell r="D29">
            <v>7.6</v>
          </cell>
          <cell r="E29">
            <v>6</v>
          </cell>
        </row>
        <row r="30">
          <cell r="B30" t="str">
            <v>Alejandro Grimaldo</v>
          </cell>
          <cell r="C30" t="str">
            <v>Bayer 04 Leverkusen</v>
          </cell>
          <cell r="D30">
            <v>7.5</v>
          </cell>
          <cell r="E30">
            <v>10</v>
          </cell>
        </row>
        <row r="31">
          <cell r="B31" t="str">
            <v>Kevin Stöger</v>
          </cell>
          <cell r="C31" t="str">
            <v>VfL Bochum</v>
          </cell>
          <cell r="D31">
            <v>7.4</v>
          </cell>
          <cell r="E31">
            <v>7</v>
          </cell>
        </row>
        <row r="32">
          <cell r="B32" t="str">
            <v>Jonathan Burkardt</v>
          </cell>
          <cell r="C32" t="str">
            <v>1. FSV Mainz 05</v>
          </cell>
          <cell r="D32">
            <v>7.3</v>
          </cell>
          <cell r="E32">
            <v>8</v>
          </cell>
        </row>
        <row r="33">
          <cell r="B33" t="str">
            <v>Robin Hack</v>
          </cell>
          <cell r="C33" t="str">
            <v>Borussia Mönchengladbach</v>
          </cell>
          <cell r="D33">
            <v>7.1</v>
          </cell>
          <cell r="E33">
            <v>10</v>
          </cell>
        </row>
        <row r="34">
          <cell r="B34" t="str">
            <v>Alassane Plea</v>
          </cell>
          <cell r="C34" t="str">
            <v>Borussia Mönchengladbach</v>
          </cell>
          <cell r="D34">
            <v>7.1</v>
          </cell>
          <cell r="E34">
            <v>7</v>
          </cell>
        </row>
        <row r="35">
          <cell r="B35" t="str">
            <v>Tomas Cvancara</v>
          </cell>
          <cell r="C35" t="str">
            <v>Borussia Mönchengladbach</v>
          </cell>
          <cell r="D35">
            <v>6.4</v>
          </cell>
          <cell r="E35">
            <v>4</v>
          </cell>
        </row>
        <row r="36">
          <cell r="B36" t="str">
            <v>Julian Brandt</v>
          </cell>
          <cell r="C36" t="str">
            <v>Borussia Dortmund</v>
          </cell>
          <cell r="D36">
            <v>6.3</v>
          </cell>
          <cell r="E36">
            <v>7</v>
          </cell>
        </row>
        <row r="37">
          <cell r="B37" t="str">
            <v>Wout Weghorst</v>
          </cell>
          <cell r="C37" t="str">
            <v>TSG Hoffenheim</v>
          </cell>
          <cell r="D37">
            <v>6.2</v>
          </cell>
          <cell r="E37">
            <v>7</v>
          </cell>
        </row>
        <row r="38">
          <cell r="B38" t="str">
            <v>Kevin Behrens</v>
          </cell>
          <cell r="C38" t="str">
            <v>VfL Wolfsburg</v>
          </cell>
          <cell r="D38">
            <v>6.2</v>
          </cell>
          <cell r="E38">
            <v>5</v>
          </cell>
        </row>
        <row r="39">
          <cell r="B39" t="str">
            <v>Lovro Majer</v>
          </cell>
          <cell r="C39" t="str">
            <v>VfL Wolfsburg</v>
          </cell>
          <cell r="D39">
            <v>6.2</v>
          </cell>
          <cell r="E39">
            <v>5</v>
          </cell>
        </row>
        <row r="40">
          <cell r="B40" t="str">
            <v>Ansgar Knauff</v>
          </cell>
          <cell r="C40" t="str">
            <v>Eintracht Frankfurt</v>
          </cell>
          <cell r="D40">
            <v>6</v>
          </cell>
          <cell r="E40">
            <v>7</v>
          </cell>
        </row>
        <row r="41">
          <cell r="B41" t="str">
            <v>Jonas Hofmann</v>
          </cell>
          <cell r="C41" t="str">
            <v>Bayer 04 Leverkusen</v>
          </cell>
          <cell r="D41">
            <v>6</v>
          </cell>
          <cell r="E41">
            <v>5</v>
          </cell>
        </row>
        <row r="42">
          <cell r="B42" t="str">
            <v>Ritsu Doan</v>
          </cell>
          <cell r="C42" t="str">
            <v>SC Freiburg</v>
          </cell>
          <cell r="D42">
            <v>5.9</v>
          </cell>
          <cell r="E42">
            <v>7</v>
          </cell>
        </row>
        <row r="43">
          <cell r="B43" t="str">
            <v>Tim Skarke</v>
          </cell>
          <cell r="C43" t="str">
            <v>SV Darmstadt</v>
          </cell>
          <cell r="D43">
            <v>5.7</v>
          </cell>
          <cell r="E43">
            <v>8</v>
          </cell>
        </row>
        <row r="44">
          <cell r="B44" t="str">
            <v>Roland Sallai</v>
          </cell>
          <cell r="C44" t="str">
            <v>SC Freiburg</v>
          </cell>
          <cell r="D44">
            <v>5.7</v>
          </cell>
          <cell r="E44">
            <v>3</v>
          </cell>
        </row>
        <row r="45">
          <cell r="B45" t="str">
            <v>Jan-Niklas Beste</v>
          </cell>
          <cell r="C45" t="str">
            <v>1. FC Heidenheim 1846</v>
          </cell>
          <cell r="D45">
            <v>5.6</v>
          </cell>
          <cell r="E45">
            <v>8</v>
          </cell>
        </row>
        <row r="46">
          <cell r="B46" t="str">
            <v>Phillip Tietz</v>
          </cell>
          <cell r="C46" t="str">
            <v>FC Augsburg</v>
          </cell>
          <cell r="D46">
            <v>5.6</v>
          </cell>
          <cell r="E46">
            <v>8</v>
          </cell>
        </row>
        <row r="47">
          <cell r="B47" t="str">
            <v>Leandro Barreiro</v>
          </cell>
          <cell r="C47" t="str">
            <v>1. FSV Mainz 05</v>
          </cell>
          <cell r="D47">
            <v>5.6</v>
          </cell>
          <cell r="E47">
            <v>4</v>
          </cell>
        </row>
        <row r="48">
          <cell r="B48" t="str">
            <v>Justin Njinmah</v>
          </cell>
          <cell r="C48" t="str">
            <v>SV Werder Bremen</v>
          </cell>
          <cell r="D48">
            <v>5.5</v>
          </cell>
          <cell r="E48">
            <v>6</v>
          </cell>
        </row>
        <row r="49">
          <cell r="B49" t="str">
            <v>Rocco Reitz</v>
          </cell>
          <cell r="C49" t="str">
            <v>Borussia Mönchengladbach</v>
          </cell>
          <cell r="D49">
            <v>5.5</v>
          </cell>
          <cell r="E49">
            <v>6</v>
          </cell>
        </row>
        <row r="50">
          <cell r="B50" t="str">
            <v>Enzo Millot</v>
          </cell>
          <cell r="C50" t="str">
            <v>VfB Stuttgart</v>
          </cell>
          <cell r="D50">
            <v>5.5</v>
          </cell>
          <cell r="E50">
            <v>5</v>
          </cell>
        </row>
        <row r="51">
          <cell r="B51" t="str">
            <v>Patrik Schick</v>
          </cell>
          <cell r="C51" t="str">
            <v>Bayer 04 Leverkusen</v>
          </cell>
          <cell r="D51">
            <v>5.4</v>
          </cell>
          <cell r="E51">
            <v>7</v>
          </cell>
        </row>
        <row r="52">
          <cell r="B52" t="str">
            <v>Florian Kainz</v>
          </cell>
          <cell r="C52" t="str">
            <v>FC Köln</v>
          </cell>
          <cell r="D52">
            <v>5.4</v>
          </cell>
          <cell r="E52">
            <v>5</v>
          </cell>
        </row>
        <row r="53">
          <cell r="B53" t="str">
            <v>Luca Pfeiffer</v>
          </cell>
          <cell r="C53" t="str">
            <v>SV Darmstadt</v>
          </cell>
          <cell r="D53">
            <v>5.4</v>
          </cell>
          <cell r="E53">
            <v>1</v>
          </cell>
        </row>
        <row r="54">
          <cell r="B54" t="str">
            <v>Brajan Gruda</v>
          </cell>
          <cell r="C54" t="str">
            <v>1. FSV Mainz 05</v>
          </cell>
          <cell r="D54">
            <v>5.3</v>
          </cell>
          <cell r="E54">
            <v>4</v>
          </cell>
        </row>
        <row r="55">
          <cell r="B55" t="str">
            <v>Ihlas Bebou</v>
          </cell>
          <cell r="C55" t="str">
            <v>TSG Hoffenheim</v>
          </cell>
          <cell r="D55">
            <v>5.0999999999999996</v>
          </cell>
          <cell r="E55">
            <v>7</v>
          </cell>
        </row>
        <row r="56">
          <cell r="B56" t="str">
            <v>Mathys Tel</v>
          </cell>
          <cell r="C56" t="str">
            <v>Bayern München</v>
          </cell>
          <cell r="D56">
            <v>5.0999999999999996</v>
          </cell>
          <cell r="E56">
            <v>7</v>
          </cell>
        </row>
        <row r="57">
          <cell r="B57" t="str">
            <v>Davie Selke</v>
          </cell>
          <cell r="C57" t="str">
            <v>FC Köln</v>
          </cell>
          <cell r="D57">
            <v>5.0999999999999996</v>
          </cell>
          <cell r="E57">
            <v>6</v>
          </cell>
        </row>
        <row r="58">
          <cell r="B58" t="str">
            <v>Eric Ebimbe</v>
          </cell>
          <cell r="C58" t="str">
            <v>Eintracht Frankfurt</v>
          </cell>
          <cell r="D58">
            <v>5.0999999999999996</v>
          </cell>
          <cell r="E58">
            <v>5</v>
          </cell>
        </row>
        <row r="59">
          <cell r="B59" t="str">
            <v>Eren Dinkci</v>
          </cell>
          <cell r="C59" t="str">
            <v>1. FC Heidenheim 1846</v>
          </cell>
          <cell r="D59">
            <v>4.8</v>
          </cell>
          <cell r="E59">
            <v>10</v>
          </cell>
        </row>
        <row r="60">
          <cell r="B60" t="str">
            <v>Jordan Pefok</v>
          </cell>
          <cell r="C60" t="str">
            <v>Borussia Mönchengladbach</v>
          </cell>
          <cell r="D60">
            <v>4.8</v>
          </cell>
          <cell r="E60">
            <v>5</v>
          </cell>
        </row>
        <row r="61">
          <cell r="B61" t="str">
            <v>Thomas Müller</v>
          </cell>
          <cell r="C61" t="str">
            <v>Bayern München</v>
          </cell>
          <cell r="D61">
            <v>4.8</v>
          </cell>
          <cell r="E61">
            <v>5</v>
          </cell>
        </row>
        <row r="62">
          <cell r="B62" t="str">
            <v>Amine Adli</v>
          </cell>
          <cell r="C62" t="str">
            <v>Bayer 04 Leverkusen</v>
          </cell>
          <cell r="D62">
            <v>4.8</v>
          </cell>
          <cell r="E62">
            <v>4</v>
          </cell>
        </row>
        <row r="63">
          <cell r="B63" t="str">
            <v>Florian Neuhaus</v>
          </cell>
          <cell r="C63" t="str">
            <v>Borussia Mönchengladbach</v>
          </cell>
          <cell r="D63">
            <v>4.7</v>
          </cell>
          <cell r="E63">
            <v>4</v>
          </cell>
        </row>
        <row r="64">
          <cell r="B64" t="str">
            <v>Karim Adeyemi</v>
          </cell>
          <cell r="C64" t="str">
            <v>Borussia Dortmund</v>
          </cell>
          <cell r="D64">
            <v>4.7</v>
          </cell>
          <cell r="E64">
            <v>3</v>
          </cell>
        </row>
        <row r="65">
          <cell r="B65" t="str">
            <v>Nathan N'Goumou</v>
          </cell>
          <cell r="C65" t="str">
            <v>Borussia Mönchengladbach</v>
          </cell>
          <cell r="D65">
            <v>4.5999999999999996</v>
          </cell>
          <cell r="E65">
            <v>5</v>
          </cell>
        </row>
        <row r="66">
          <cell r="B66" t="str">
            <v>Nathan Tella</v>
          </cell>
          <cell r="C66" t="str">
            <v>Bayer 04 Leverkusen</v>
          </cell>
          <cell r="D66">
            <v>4.5</v>
          </cell>
          <cell r="E66">
            <v>5</v>
          </cell>
        </row>
        <row r="67">
          <cell r="B67" t="str">
            <v>Philipp Hofmann</v>
          </cell>
          <cell r="C67" t="str">
            <v>VfL Bochum</v>
          </cell>
          <cell r="D67">
            <v>4.4000000000000004</v>
          </cell>
          <cell r="E67">
            <v>4</v>
          </cell>
        </row>
        <row r="68">
          <cell r="B68" t="str">
            <v>Sven Michel</v>
          </cell>
          <cell r="C68" t="str">
            <v>FC Augsburg</v>
          </cell>
          <cell r="D68">
            <v>4.4000000000000004</v>
          </cell>
          <cell r="E68">
            <v>2</v>
          </cell>
        </row>
        <row r="69">
          <cell r="B69" t="str">
            <v>Romano Schmid</v>
          </cell>
          <cell r="C69" t="str">
            <v>SV Werder Bremen</v>
          </cell>
          <cell r="D69">
            <v>4.3</v>
          </cell>
          <cell r="E69">
            <v>4</v>
          </cell>
        </row>
        <row r="70">
          <cell r="B70" t="str">
            <v>Kevin Volland</v>
          </cell>
          <cell r="C70" t="str">
            <v>1. FC Union Berlin</v>
          </cell>
          <cell r="D70">
            <v>4.3</v>
          </cell>
          <cell r="E70">
            <v>3</v>
          </cell>
        </row>
        <row r="71">
          <cell r="B71" t="str">
            <v>Jae-Sung Lee</v>
          </cell>
          <cell r="C71" t="str">
            <v>1. FSV Mainz 05</v>
          </cell>
          <cell r="D71">
            <v>4.2</v>
          </cell>
          <cell r="E71">
            <v>6</v>
          </cell>
        </row>
        <row r="72">
          <cell r="B72" t="str">
            <v>Mitchell Weiser</v>
          </cell>
          <cell r="C72" t="str">
            <v>SV Werder Bremen</v>
          </cell>
          <cell r="D72">
            <v>4.0999999999999996</v>
          </cell>
          <cell r="E72">
            <v>3</v>
          </cell>
        </row>
        <row r="73">
          <cell r="B73" t="str">
            <v>Marcel Sabitzer</v>
          </cell>
          <cell r="C73" t="str">
            <v>Borussia Dortmund</v>
          </cell>
          <cell r="D73">
            <v>4</v>
          </cell>
          <cell r="E73">
            <v>4</v>
          </cell>
        </row>
        <row r="74">
          <cell r="B74" t="str">
            <v>Christoph Baumgartner</v>
          </cell>
          <cell r="C74" t="str">
            <v>RB Leipzig</v>
          </cell>
          <cell r="D74">
            <v>3.9</v>
          </cell>
          <cell r="E74">
            <v>5</v>
          </cell>
        </row>
        <row r="75">
          <cell r="B75" t="str">
            <v>Youssoufa Moukoko</v>
          </cell>
          <cell r="C75" t="str">
            <v>Borussia Dortmund</v>
          </cell>
          <cell r="D75">
            <v>3.8</v>
          </cell>
          <cell r="E75">
            <v>5</v>
          </cell>
        </row>
        <row r="76">
          <cell r="B76" t="str">
            <v>Kevin Paredes</v>
          </cell>
          <cell r="C76" t="str">
            <v>VfL Wolfsburg</v>
          </cell>
          <cell r="D76">
            <v>3.8</v>
          </cell>
          <cell r="E76">
            <v>3</v>
          </cell>
        </row>
        <row r="77">
          <cell r="B77" t="str">
            <v>Fares Chaibi</v>
          </cell>
          <cell r="C77" t="str">
            <v>Eintracht Frankfurt</v>
          </cell>
          <cell r="D77">
            <v>3.8</v>
          </cell>
          <cell r="E77">
            <v>2</v>
          </cell>
        </row>
        <row r="78">
          <cell r="B78" t="str">
            <v>Leon Goretzka</v>
          </cell>
          <cell r="C78" t="str">
            <v>Bayern München</v>
          </cell>
          <cell r="D78">
            <v>3.6</v>
          </cell>
          <cell r="E78">
            <v>6</v>
          </cell>
        </row>
        <row r="79">
          <cell r="B79" t="str">
            <v>Marvin Mehlem</v>
          </cell>
          <cell r="C79" t="str">
            <v>SV Darmstadt</v>
          </cell>
          <cell r="D79">
            <v>3.6</v>
          </cell>
          <cell r="E79">
            <v>3</v>
          </cell>
        </row>
        <row r="80">
          <cell r="B80" t="str">
            <v>Sargis Adamyan</v>
          </cell>
          <cell r="C80" t="str">
            <v>FC Köln</v>
          </cell>
          <cell r="D80">
            <v>3.6</v>
          </cell>
          <cell r="E80">
            <v>1</v>
          </cell>
        </row>
        <row r="81">
          <cell r="B81" t="str">
            <v>Silas Katompa Mvumpa</v>
          </cell>
          <cell r="C81" t="str">
            <v>VfB Stuttgart</v>
          </cell>
          <cell r="D81">
            <v>3.5</v>
          </cell>
          <cell r="E81">
            <v>5</v>
          </cell>
        </row>
        <row r="82">
          <cell r="B82" t="str">
            <v>Ruben Vargas</v>
          </cell>
          <cell r="C82" t="str">
            <v>FC Augsburg</v>
          </cell>
          <cell r="D82">
            <v>3.4</v>
          </cell>
          <cell r="E82">
            <v>4</v>
          </cell>
        </row>
        <row r="83">
          <cell r="B83" t="str">
            <v>Ludovic Ajorque</v>
          </cell>
          <cell r="C83" t="str">
            <v>1. FSV Mainz 05</v>
          </cell>
          <cell r="D83">
            <v>3.4</v>
          </cell>
          <cell r="E83">
            <v>2</v>
          </cell>
        </row>
        <row r="84">
          <cell r="B84" t="str">
            <v>Dani Olmo</v>
          </cell>
          <cell r="C84" t="str">
            <v>RB Leipzig</v>
          </cell>
          <cell r="D84">
            <v>3.3</v>
          </cell>
          <cell r="E84">
            <v>4</v>
          </cell>
        </row>
        <row r="85">
          <cell r="B85" t="str">
            <v>Grischa Prömel</v>
          </cell>
          <cell r="C85" t="str">
            <v>TSG Hoffenheim</v>
          </cell>
          <cell r="D85">
            <v>3.3</v>
          </cell>
          <cell r="E85">
            <v>4</v>
          </cell>
        </row>
        <row r="86">
          <cell r="B86" t="str">
            <v>Rafael Santos Borre</v>
          </cell>
          <cell r="C86" t="str">
            <v>SV Werder Bremen</v>
          </cell>
          <cell r="D86">
            <v>3.3</v>
          </cell>
          <cell r="E86">
            <v>4</v>
          </cell>
        </row>
        <row r="87">
          <cell r="B87" t="str">
            <v>Jens Stage</v>
          </cell>
          <cell r="C87" t="str">
            <v>SV Werder Bremen</v>
          </cell>
          <cell r="D87">
            <v>3.3</v>
          </cell>
          <cell r="E87">
            <v>3</v>
          </cell>
        </row>
        <row r="88">
          <cell r="B88" t="str">
            <v>Tobias Kempe</v>
          </cell>
          <cell r="C88" t="str">
            <v>SV Darmstadt</v>
          </cell>
          <cell r="D88">
            <v>3.3</v>
          </cell>
          <cell r="E88">
            <v>3</v>
          </cell>
        </row>
        <row r="89">
          <cell r="B89" t="str">
            <v>Eric Maxim Choupo-Moting</v>
          </cell>
          <cell r="C89" t="str">
            <v>Bayern München</v>
          </cell>
          <cell r="D89">
            <v>3.3</v>
          </cell>
          <cell r="E89">
            <v>2</v>
          </cell>
        </row>
        <row r="90">
          <cell r="B90" t="str">
            <v>Benedict Hollerbach</v>
          </cell>
          <cell r="C90" t="str">
            <v>1. FC Union Berlin</v>
          </cell>
          <cell r="D90">
            <v>3.2</v>
          </cell>
          <cell r="E90">
            <v>5</v>
          </cell>
        </row>
        <row r="91">
          <cell r="B91" t="str">
            <v>Serge Gnabry</v>
          </cell>
          <cell r="C91" t="str">
            <v>Bayern München</v>
          </cell>
          <cell r="D91">
            <v>3.2</v>
          </cell>
          <cell r="E91">
            <v>3</v>
          </cell>
        </row>
        <row r="92">
          <cell r="B92" t="str">
            <v>Robin Gosens</v>
          </cell>
          <cell r="C92" t="str">
            <v>1. FC Union Berlin</v>
          </cell>
          <cell r="D92">
            <v>3.1</v>
          </cell>
          <cell r="E92">
            <v>6</v>
          </cell>
        </row>
        <row r="93">
          <cell r="B93" t="str">
            <v>Exequiel Palacios</v>
          </cell>
          <cell r="C93" t="str">
            <v>Bayer 04 Leverkusen</v>
          </cell>
          <cell r="D93">
            <v>3.1</v>
          </cell>
          <cell r="E93">
            <v>4</v>
          </cell>
        </row>
        <row r="94">
          <cell r="B94" t="str">
            <v>Oscar Vilhelmsson</v>
          </cell>
          <cell r="C94" t="str">
            <v>SV Darmstadt</v>
          </cell>
          <cell r="D94">
            <v>3</v>
          </cell>
          <cell r="E94">
            <v>4</v>
          </cell>
        </row>
        <row r="95">
          <cell r="B95" t="str">
            <v>Ellyes Skhiri</v>
          </cell>
          <cell r="C95" t="str">
            <v>Eintracht Frankfurt</v>
          </cell>
          <cell r="D95">
            <v>3</v>
          </cell>
          <cell r="E95">
            <v>2</v>
          </cell>
        </row>
        <row r="96">
          <cell r="B96" t="str">
            <v>David Datro Fofana</v>
          </cell>
          <cell r="C96" t="str">
            <v>1. FC Union Berlin</v>
          </cell>
          <cell r="D96">
            <v>3</v>
          </cell>
          <cell r="E96">
            <v>1</v>
          </cell>
        </row>
        <row r="97">
          <cell r="B97" t="str">
            <v>Keven Schlotterbeck</v>
          </cell>
          <cell r="C97" t="str">
            <v>VfL Bochum</v>
          </cell>
          <cell r="D97">
            <v>2.9</v>
          </cell>
          <cell r="E97">
            <v>5</v>
          </cell>
        </row>
        <row r="98">
          <cell r="B98" t="str">
            <v>Jonathan Tah</v>
          </cell>
          <cell r="C98" t="str">
            <v>Bayer 04 Leverkusen</v>
          </cell>
          <cell r="D98">
            <v>2.9</v>
          </cell>
          <cell r="E98">
            <v>4</v>
          </cell>
        </row>
        <row r="99">
          <cell r="B99" t="str">
            <v>Mats Hummels</v>
          </cell>
          <cell r="C99" t="str">
            <v>Borussia Dortmund</v>
          </cell>
          <cell r="D99">
            <v>2.9</v>
          </cell>
          <cell r="E99">
            <v>3</v>
          </cell>
        </row>
        <row r="100">
          <cell r="B100" t="str">
            <v>Raphaël Guerreiro</v>
          </cell>
          <cell r="C100" t="str">
            <v>Bayern München</v>
          </cell>
          <cell r="D100">
            <v>2.9</v>
          </cell>
          <cell r="E100">
            <v>3</v>
          </cell>
        </row>
        <row r="101">
          <cell r="B101" t="str">
            <v>Julian Weigl</v>
          </cell>
          <cell r="C101" t="str">
            <v>Borussia Mönchengladbach</v>
          </cell>
          <cell r="D101">
            <v>2.9</v>
          </cell>
          <cell r="E101">
            <v>2</v>
          </cell>
        </row>
        <row r="102">
          <cell r="B102" t="str">
            <v>Hugo Ekitike</v>
          </cell>
          <cell r="C102" t="str">
            <v>Eintracht Frankfurt</v>
          </cell>
          <cell r="D102">
            <v>2.8</v>
          </cell>
          <cell r="E102">
            <v>4</v>
          </cell>
        </row>
        <row r="103">
          <cell r="B103" t="str">
            <v>Kevin Sessa</v>
          </cell>
          <cell r="C103" t="str">
            <v>1. FC Heidenheim 1846</v>
          </cell>
          <cell r="D103">
            <v>2.8</v>
          </cell>
          <cell r="E103">
            <v>3</v>
          </cell>
        </row>
        <row r="104">
          <cell r="B104" t="str">
            <v>Sepp van den Berg</v>
          </cell>
          <cell r="C104" t="str">
            <v>1. FSV Mainz 05</v>
          </cell>
          <cell r="D104">
            <v>2.8</v>
          </cell>
          <cell r="E104">
            <v>3</v>
          </cell>
        </row>
        <row r="105">
          <cell r="B105" t="str">
            <v>Bernardo</v>
          </cell>
          <cell r="C105" t="str">
            <v>VfL Bochum</v>
          </cell>
          <cell r="D105">
            <v>2.8</v>
          </cell>
          <cell r="E105">
            <v>1</v>
          </cell>
        </row>
        <row r="106">
          <cell r="B106" t="str">
            <v>Granit Xhaka</v>
          </cell>
          <cell r="C106" t="str">
            <v>Bayer 04 Leverkusen</v>
          </cell>
          <cell r="D106">
            <v>2.7</v>
          </cell>
          <cell r="E106">
            <v>3</v>
          </cell>
        </row>
        <row r="107">
          <cell r="B107" t="str">
            <v>Yorbe Vertessen</v>
          </cell>
          <cell r="C107" t="str">
            <v>1. FC Union Berlin</v>
          </cell>
          <cell r="D107">
            <v>2.7</v>
          </cell>
          <cell r="E107">
            <v>3</v>
          </cell>
        </row>
        <row r="108">
          <cell r="B108" t="str">
            <v>Brenden Aaronson</v>
          </cell>
          <cell r="C108" t="str">
            <v>1. FC Union Berlin</v>
          </cell>
          <cell r="D108">
            <v>2.7</v>
          </cell>
          <cell r="E108">
            <v>2</v>
          </cell>
        </row>
        <row r="109">
          <cell r="B109" t="str">
            <v>Aymen Barkok</v>
          </cell>
          <cell r="C109" t="str">
            <v>1. FSV Mainz 05</v>
          </cell>
          <cell r="D109">
            <v>2.7</v>
          </cell>
          <cell r="E109">
            <v>1</v>
          </cell>
        </row>
        <row r="110">
          <cell r="B110" t="str">
            <v>Matus Bero</v>
          </cell>
          <cell r="C110" t="str">
            <v>VfL Bochum</v>
          </cell>
          <cell r="D110">
            <v>2.7</v>
          </cell>
          <cell r="E110">
            <v>1</v>
          </cell>
        </row>
        <row r="111">
          <cell r="B111" t="str">
            <v>Mattias Svanberg</v>
          </cell>
          <cell r="C111" t="str">
            <v>VfL Wolfsburg</v>
          </cell>
          <cell r="D111">
            <v>2.6</v>
          </cell>
          <cell r="E111">
            <v>1</v>
          </cell>
        </row>
        <row r="112">
          <cell r="B112" t="str">
            <v>Goncalo Paciencia</v>
          </cell>
          <cell r="C112" t="str">
            <v>VfL Bochum</v>
          </cell>
          <cell r="D112">
            <v>2.5</v>
          </cell>
          <cell r="E112">
            <v>3</v>
          </cell>
        </row>
        <row r="113">
          <cell r="B113" t="str">
            <v>Mario Götze</v>
          </cell>
          <cell r="C113" t="str">
            <v>Eintracht Frankfurt</v>
          </cell>
          <cell r="D113">
            <v>2.5</v>
          </cell>
          <cell r="E113">
            <v>3</v>
          </cell>
        </row>
        <row r="114">
          <cell r="B114" t="str">
            <v>Marvin Pieringer</v>
          </cell>
          <cell r="C114" t="str">
            <v>1. FC Heidenheim 1846</v>
          </cell>
          <cell r="D114">
            <v>2.5</v>
          </cell>
          <cell r="E114">
            <v>3</v>
          </cell>
        </row>
        <row r="115">
          <cell r="B115" t="str">
            <v>Mohamed Simakan</v>
          </cell>
          <cell r="C115" t="str">
            <v>RB Leipzig</v>
          </cell>
          <cell r="D115">
            <v>2.5</v>
          </cell>
          <cell r="E115">
            <v>2</v>
          </cell>
        </row>
        <row r="116">
          <cell r="B116" t="str">
            <v>Jan Thielmann</v>
          </cell>
          <cell r="C116" t="str">
            <v>FC Köln</v>
          </cell>
          <cell r="D116">
            <v>2.5</v>
          </cell>
          <cell r="E116">
            <v>1</v>
          </cell>
        </row>
        <row r="117">
          <cell r="B117" t="str">
            <v>Faride Alidou</v>
          </cell>
          <cell r="C117" t="str">
            <v>FC Köln</v>
          </cell>
          <cell r="D117">
            <v>2.4</v>
          </cell>
          <cell r="E117">
            <v>4</v>
          </cell>
        </row>
        <row r="118">
          <cell r="B118" t="str">
            <v>Julian Ryerson</v>
          </cell>
          <cell r="C118" t="str">
            <v>Borussia Dortmund</v>
          </cell>
          <cell r="D118">
            <v>2.4</v>
          </cell>
          <cell r="E118">
            <v>4</v>
          </cell>
        </row>
        <row r="119">
          <cell r="B119" t="str">
            <v>Maxence Lacroix</v>
          </cell>
          <cell r="C119" t="str">
            <v>VfL Wolfsburg</v>
          </cell>
          <cell r="D119">
            <v>2.4</v>
          </cell>
          <cell r="E119">
            <v>4</v>
          </cell>
        </row>
        <row r="120">
          <cell r="B120" t="str">
            <v>Dion Drena Beljo</v>
          </cell>
          <cell r="C120" t="str">
            <v>FC Augsburg</v>
          </cell>
          <cell r="D120">
            <v>2.4</v>
          </cell>
          <cell r="E120">
            <v>2</v>
          </cell>
        </row>
        <row r="121">
          <cell r="B121" t="str">
            <v>Eric Martel</v>
          </cell>
          <cell r="C121" t="str">
            <v>FC Köln</v>
          </cell>
          <cell r="D121">
            <v>2.4</v>
          </cell>
          <cell r="E121">
            <v>1</v>
          </cell>
        </row>
        <row r="122">
          <cell r="B122" t="str">
            <v>Tiago Tomás</v>
          </cell>
          <cell r="C122" t="str">
            <v>VfL Wolfsburg</v>
          </cell>
          <cell r="D122">
            <v>2.4</v>
          </cell>
          <cell r="E122">
            <v>1</v>
          </cell>
        </row>
        <row r="123">
          <cell r="B123" t="str">
            <v>Robert Skov</v>
          </cell>
          <cell r="C123" t="str">
            <v>TSG Hoffenheim</v>
          </cell>
          <cell r="D123">
            <v>2.2999999999999998</v>
          </cell>
          <cell r="E123">
            <v>3</v>
          </cell>
        </row>
        <row r="124">
          <cell r="B124" t="str">
            <v>Emil Forsberg</v>
          </cell>
          <cell r="C124" t="str">
            <v>RB Leipzig</v>
          </cell>
          <cell r="D124">
            <v>2.2999999999999998</v>
          </cell>
          <cell r="E124">
            <v>2</v>
          </cell>
        </row>
        <row r="125">
          <cell r="B125" t="str">
            <v>Nico Schlotterbeck</v>
          </cell>
          <cell r="C125" t="str">
            <v>Borussia Dortmund</v>
          </cell>
          <cell r="D125">
            <v>2.2999999999999998</v>
          </cell>
          <cell r="E125">
            <v>2</v>
          </cell>
        </row>
        <row r="126">
          <cell r="B126" t="str">
            <v>Timo Werner</v>
          </cell>
          <cell r="C126" t="str">
            <v>RB Leipzig</v>
          </cell>
          <cell r="D126">
            <v>2.2999999999999998</v>
          </cell>
          <cell r="E126">
            <v>2</v>
          </cell>
        </row>
        <row r="127">
          <cell r="B127" t="str">
            <v>Gian-Luca Waldschmidt</v>
          </cell>
          <cell r="C127" t="str">
            <v>FC Köln</v>
          </cell>
          <cell r="D127">
            <v>2.2000000000000002</v>
          </cell>
          <cell r="E127">
            <v>3</v>
          </cell>
        </row>
        <row r="128">
          <cell r="B128" t="str">
            <v>Maximilian Wittek</v>
          </cell>
          <cell r="C128" t="str">
            <v>VfL Bochum</v>
          </cell>
          <cell r="D128">
            <v>2.2000000000000002</v>
          </cell>
          <cell r="E128">
            <v>3</v>
          </cell>
        </row>
        <row r="129">
          <cell r="B129" t="str">
            <v>Nikola Dovedan</v>
          </cell>
          <cell r="C129" t="str">
            <v>1. FC Heidenheim 1846</v>
          </cell>
          <cell r="D129">
            <v>2.2000000000000002</v>
          </cell>
          <cell r="E129">
            <v>3</v>
          </cell>
        </row>
        <row r="130">
          <cell r="B130" t="str">
            <v>Pavel Kaderabek</v>
          </cell>
          <cell r="C130" t="str">
            <v>TSG Hoffenheim</v>
          </cell>
          <cell r="D130">
            <v>2.2000000000000002</v>
          </cell>
          <cell r="E130">
            <v>3</v>
          </cell>
        </row>
        <row r="131">
          <cell r="B131" t="str">
            <v>Christopher Antwi-Adjej</v>
          </cell>
          <cell r="C131" t="str">
            <v>VfL Bochum</v>
          </cell>
          <cell r="D131">
            <v>2.2000000000000002</v>
          </cell>
          <cell r="E131">
            <v>2</v>
          </cell>
        </row>
        <row r="132">
          <cell r="B132" t="str">
            <v>Emre Can</v>
          </cell>
          <cell r="C132" t="str">
            <v>Borussia Dortmund</v>
          </cell>
          <cell r="D132">
            <v>2.2000000000000002</v>
          </cell>
          <cell r="E132">
            <v>2</v>
          </cell>
        </row>
        <row r="133">
          <cell r="B133" t="str">
            <v>Olivier Deman</v>
          </cell>
          <cell r="C133" t="str">
            <v>SV Werder Bremen</v>
          </cell>
          <cell r="D133">
            <v>2.2000000000000002</v>
          </cell>
          <cell r="E133">
            <v>2</v>
          </cell>
        </row>
        <row r="134">
          <cell r="B134" t="str">
            <v>Linton Maina</v>
          </cell>
          <cell r="C134" t="str">
            <v>FC Köln</v>
          </cell>
          <cell r="D134">
            <v>2.2000000000000002</v>
          </cell>
          <cell r="E134">
            <v>1</v>
          </cell>
        </row>
        <row r="135">
          <cell r="B135" t="str">
            <v>Marco Richter</v>
          </cell>
          <cell r="C135" t="str">
            <v>1. FSV Mainz 05</v>
          </cell>
          <cell r="D135">
            <v>2.2000000000000002</v>
          </cell>
          <cell r="E135">
            <v>1</v>
          </cell>
        </row>
        <row r="136">
          <cell r="B136" t="str">
            <v>Adam Hlozek</v>
          </cell>
          <cell r="C136" t="str">
            <v>Bayer 04 Leverkusen</v>
          </cell>
          <cell r="D136">
            <v>2.1</v>
          </cell>
          <cell r="E136">
            <v>2</v>
          </cell>
        </row>
        <row r="137">
          <cell r="B137" t="str">
            <v>Hugo Larsson</v>
          </cell>
          <cell r="C137" t="str">
            <v>Eintracht Frankfurt</v>
          </cell>
          <cell r="D137">
            <v>2.1</v>
          </cell>
          <cell r="E137">
            <v>2</v>
          </cell>
        </row>
        <row r="138">
          <cell r="B138" t="str">
            <v>Woo-Yeong Jeong</v>
          </cell>
          <cell r="C138" t="str">
            <v>VfB Stuttgart</v>
          </cell>
          <cell r="D138">
            <v>2.1</v>
          </cell>
          <cell r="E138">
            <v>2</v>
          </cell>
        </row>
        <row r="139">
          <cell r="B139" t="str">
            <v>Yannick Gerhardt</v>
          </cell>
          <cell r="C139" t="str">
            <v>VfL Wolfsburg</v>
          </cell>
          <cell r="D139">
            <v>2.1</v>
          </cell>
          <cell r="E139">
            <v>2</v>
          </cell>
        </row>
        <row r="140">
          <cell r="B140" t="str">
            <v>Benjamin Henrichs</v>
          </cell>
          <cell r="C140" t="str">
            <v>RB Leipzig</v>
          </cell>
          <cell r="D140">
            <v>2.1</v>
          </cell>
          <cell r="E140">
            <v>1</v>
          </cell>
        </row>
        <row r="141">
          <cell r="B141" t="str">
            <v>Maximilian Eggestein</v>
          </cell>
          <cell r="C141" t="str">
            <v>SC Freiburg</v>
          </cell>
          <cell r="D141">
            <v>2.1</v>
          </cell>
          <cell r="E141">
            <v>1</v>
          </cell>
        </row>
        <row r="142">
          <cell r="B142" t="str">
            <v>Merlin Röhl</v>
          </cell>
          <cell r="C142" t="str">
            <v>SC Freiburg</v>
          </cell>
          <cell r="D142">
            <v>2</v>
          </cell>
          <cell r="E142">
            <v>2</v>
          </cell>
        </row>
        <row r="143">
          <cell r="B143" t="str">
            <v>Kingsley Coman</v>
          </cell>
          <cell r="C143" t="str">
            <v>Bayern München</v>
          </cell>
          <cell r="D143">
            <v>1.9</v>
          </cell>
          <cell r="E143">
            <v>3</v>
          </cell>
        </row>
        <row r="144">
          <cell r="B144" t="str">
            <v>Fredrik Jensen</v>
          </cell>
          <cell r="C144" t="str">
            <v>FC Augsburg</v>
          </cell>
          <cell r="D144">
            <v>1.9</v>
          </cell>
          <cell r="E144">
            <v>2</v>
          </cell>
        </row>
        <row r="145">
          <cell r="B145" t="str">
            <v>Joakim Mæhle</v>
          </cell>
          <cell r="C145" t="str">
            <v>VfL Wolfsburg</v>
          </cell>
          <cell r="D145">
            <v>1.9</v>
          </cell>
          <cell r="E145">
            <v>2</v>
          </cell>
        </row>
        <row r="146">
          <cell r="B146" t="str">
            <v>Matthijs de Ligt</v>
          </cell>
          <cell r="C146" t="str">
            <v>Bayern München</v>
          </cell>
          <cell r="D146">
            <v>1.9</v>
          </cell>
          <cell r="E146">
            <v>2</v>
          </cell>
        </row>
        <row r="147">
          <cell r="B147" t="str">
            <v>Philipp Mwene</v>
          </cell>
          <cell r="C147" t="str">
            <v>1. FSV Mainz 05</v>
          </cell>
          <cell r="D147">
            <v>1.9</v>
          </cell>
          <cell r="E147">
            <v>1</v>
          </cell>
        </row>
        <row r="148">
          <cell r="B148" t="str">
            <v>Piero Hincapié</v>
          </cell>
          <cell r="C148" t="str">
            <v>Bayer 04 Leverkusen</v>
          </cell>
          <cell r="D148">
            <v>1.9</v>
          </cell>
          <cell r="E148">
            <v>1</v>
          </cell>
        </row>
        <row r="149">
          <cell r="B149" t="str">
            <v>Mark Uth</v>
          </cell>
          <cell r="C149" t="str">
            <v>FC Köln</v>
          </cell>
          <cell r="D149">
            <v>1.9</v>
          </cell>
          <cell r="E149">
            <v>0</v>
          </cell>
        </row>
        <row r="150">
          <cell r="B150" t="str">
            <v>Ozan Kabak</v>
          </cell>
          <cell r="C150" t="str">
            <v>TSG Hoffenheim</v>
          </cell>
          <cell r="D150">
            <v>1.8</v>
          </cell>
          <cell r="E150">
            <v>4</v>
          </cell>
        </row>
        <row r="151">
          <cell r="B151" t="str">
            <v>Ko Itakura</v>
          </cell>
          <cell r="C151" t="str">
            <v>Borussia Mönchengladbach</v>
          </cell>
          <cell r="D151">
            <v>1.8</v>
          </cell>
          <cell r="E151">
            <v>3</v>
          </cell>
        </row>
        <row r="152">
          <cell r="B152" t="str">
            <v>Steffen Tigges</v>
          </cell>
          <cell r="C152" t="str">
            <v>FC Köln</v>
          </cell>
          <cell r="D152">
            <v>1.8</v>
          </cell>
          <cell r="E152">
            <v>3</v>
          </cell>
        </row>
        <row r="153">
          <cell r="B153" t="str">
            <v>Felix Uduokhai</v>
          </cell>
          <cell r="C153" t="str">
            <v>FC Augsburg</v>
          </cell>
          <cell r="D153">
            <v>1.8</v>
          </cell>
          <cell r="E153">
            <v>2</v>
          </cell>
        </row>
        <row r="154">
          <cell r="B154" t="str">
            <v>Robin Koch</v>
          </cell>
          <cell r="C154" t="str">
            <v>Eintracht Frankfurt</v>
          </cell>
          <cell r="D154">
            <v>1.8</v>
          </cell>
          <cell r="E154">
            <v>2</v>
          </cell>
        </row>
        <row r="155">
          <cell r="B155" t="str">
            <v>Aaron Seydel</v>
          </cell>
          <cell r="C155" t="str">
            <v>SV Darmstadt</v>
          </cell>
          <cell r="D155">
            <v>1.8</v>
          </cell>
          <cell r="E155">
            <v>1</v>
          </cell>
        </row>
        <row r="156">
          <cell r="B156" t="str">
            <v>Jamie Bynoe-Gittens</v>
          </cell>
          <cell r="C156" t="str">
            <v>Borussia Dortmund</v>
          </cell>
          <cell r="D156">
            <v>1.8</v>
          </cell>
          <cell r="E156">
            <v>1</v>
          </cell>
        </row>
        <row r="157">
          <cell r="B157" t="str">
            <v>Karim Onisiwo</v>
          </cell>
          <cell r="C157" t="str">
            <v>1. FSV Mainz 05</v>
          </cell>
          <cell r="D157">
            <v>1.8</v>
          </cell>
          <cell r="E157">
            <v>1</v>
          </cell>
        </row>
        <row r="158">
          <cell r="B158" t="str">
            <v>Marius Bülter</v>
          </cell>
          <cell r="C158" t="str">
            <v>TSG Hoffenheim</v>
          </cell>
          <cell r="D158">
            <v>1.8</v>
          </cell>
          <cell r="E158">
            <v>1</v>
          </cell>
        </row>
        <row r="159">
          <cell r="B159" t="str">
            <v>Arne Engels</v>
          </cell>
          <cell r="C159" t="str">
            <v>FC Augsburg</v>
          </cell>
          <cell r="D159">
            <v>1.7</v>
          </cell>
          <cell r="E159">
            <v>3</v>
          </cell>
        </row>
        <row r="160">
          <cell r="B160" t="str">
            <v>Niels Nkounkou</v>
          </cell>
          <cell r="C160" t="str">
            <v>Eintracht Frankfurt</v>
          </cell>
          <cell r="D160">
            <v>1.7</v>
          </cell>
          <cell r="E160">
            <v>3</v>
          </cell>
        </row>
        <row r="161">
          <cell r="B161" t="str">
            <v>Josha Vagnoman</v>
          </cell>
          <cell r="C161" t="str">
            <v>VfB Stuttgart</v>
          </cell>
          <cell r="D161">
            <v>1.7</v>
          </cell>
          <cell r="E161">
            <v>2</v>
          </cell>
        </row>
        <row r="162">
          <cell r="B162" t="str">
            <v>Nick Woltemade</v>
          </cell>
          <cell r="C162" t="str">
            <v>SV Werder Bremen</v>
          </cell>
          <cell r="D162">
            <v>1.7</v>
          </cell>
          <cell r="E162">
            <v>2</v>
          </cell>
        </row>
        <row r="163">
          <cell r="B163" t="str">
            <v>Anthony Losilla</v>
          </cell>
          <cell r="C163" t="str">
            <v>VfL Bochum</v>
          </cell>
          <cell r="D163">
            <v>1.7</v>
          </cell>
          <cell r="E163">
            <v>1</v>
          </cell>
        </row>
        <row r="164">
          <cell r="B164" t="str">
            <v>Lukas Daschner</v>
          </cell>
          <cell r="C164" t="str">
            <v>VfL Bochum</v>
          </cell>
          <cell r="D164">
            <v>1.7</v>
          </cell>
          <cell r="E164">
            <v>1</v>
          </cell>
        </row>
        <row r="165">
          <cell r="B165" t="str">
            <v>Mathias Honsak</v>
          </cell>
          <cell r="C165" t="str">
            <v>SV Darmstadt</v>
          </cell>
          <cell r="D165">
            <v>1.7</v>
          </cell>
          <cell r="E165">
            <v>1</v>
          </cell>
        </row>
        <row r="166">
          <cell r="B166" t="str">
            <v>Ridle Baku</v>
          </cell>
          <cell r="C166" t="str">
            <v>VfL Wolfsburg</v>
          </cell>
          <cell r="D166">
            <v>1.7</v>
          </cell>
          <cell r="E166">
            <v>1</v>
          </cell>
        </row>
        <row r="167">
          <cell r="B167" t="str">
            <v>Alex Kral</v>
          </cell>
          <cell r="C167" t="str">
            <v>1. FC Union Berlin</v>
          </cell>
          <cell r="D167">
            <v>1.7</v>
          </cell>
          <cell r="E167">
            <v>0</v>
          </cell>
        </row>
        <row r="168">
          <cell r="B168" t="str">
            <v>Václav Cerný</v>
          </cell>
          <cell r="C168" t="str">
            <v>VfL Wolfsburg</v>
          </cell>
          <cell r="D168">
            <v>1.6</v>
          </cell>
          <cell r="E168">
            <v>4</v>
          </cell>
        </row>
        <row r="169">
          <cell r="B169" t="str">
            <v>Kristijan Jakic</v>
          </cell>
          <cell r="C169" t="str">
            <v>FC Augsburg</v>
          </cell>
          <cell r="D169">
            <v>1.6</v>
          </cell>
          <cell r="E169">
            <v>2</v>
          </cell>
        </row>
        <row r="170">
          <cell r="B170" t="str">
            <v>Maximilian Arnold</v>
          </cell>
          <cell r="C170" t="str">
            <v>VfL Wolfsburg</v>
          </cell>
          <cell r="D170">
            <v>1.6</v>
          </cell>
          <cell r="E170">
            <v>2</v>
          </cell>
        </row>
        <row r="171">
          <cell r="B171" t="str">
            <v>Moritz Broschinski</v>
          </cell>
          <cell r="C171" t="str">
            <v>VfL Bochum</v>
          </cell>
          <cell r="D171">
            <v>1.6</v>
          </cell>
          <cell r="E171">
            <v>2</v>
          </cell>
        </row>
        <row r="172">
          <cell r="B172" t="str">
            <v>Nico Elvedi</v>
          </cell>
          <cell r="C172" t="str">
            <v>Borussia Mönchengladbach</v>
          </cell>
          <cell r="D172">
            <v>1.6</v>
          </cell>
          <cell r="E172">
            <v>2</v>
          </cell>
        </row>
        <row r="173">
          <cell r="B173" t="str">
            <v>Leonardo Bittencourt</v>
          </cell>
          <cell r="C173" t="str">
            <v>SV Werder Bremen</v>
          </cell>
          <cell r="D173">
            <v>1.6</v>
          </cell>
          <cell r="E173">
            <v>1</v>
          </cell>
        </row>
        <row r="174">
          <cell r="B174" t="str">
            <v>Nacho Ferri</v>
          </cell>
          <cell r="C174" t="str">
            <v>Eintracht Frankfurt</v>
          </cell>
          <cell r="D174">
            <v>1.6</v>
          </cell>
          <cell r="E174">
            <v>1</v>
          </cell>
        </row>
        <row r="175">
          <cell r="B175" t="str">
            <v>Robert Andrich</v>
          </cell>
          <cell r="C175" t="str">
            <v>Bayer 04 Leverkusen</v>
          </cell>
          <cell r="D175">
            <v>1.5</v>
          </cell>
          <cell r="E175">
            <v>4</v>
          </cell>
        </row>
        <row r="176">
          <cell r="B176" t="str">
            <v>Amadou Haidara</v>
          </cell>
          <cell r="C176" t="str">
            <v>RB Leipzig</v>
          </cell>
          <cell r="D176">
            <v>1.5</v>
          </cell>
          <cell r="E176">
            <v>2</v>
          </cell>
        </row>
        <row r="177">
          <cell r="B177" t="str">
            <v>Anton Stach</v>
          </cell>
          <cell r="C177" t="str">
            <v>TSG Hoffenheim</v>
          </cell>
          <cell r="D177">
            <v>1.5</v>
          </cell>
          <cell r="E177">
            <v>2</v>
          </cell>
        </row>
        <row r="178">
          <cell r="B178" t="str">
            <v>Damion Downs</v>
          </cell>
          <cell r="C178" t="str">
            <v>FC Köln</v>
          </cell>
          <cell r="D178">
            <v>1.5</v>
          </cell>
          <cell r="E178">
            <v>2</v>
          </cell>
        </row>
        <row r="179">
          <cell r="B179" t="str">
            <v>Milos Veljkovic</v>
          </cell>
          <cell r="C179" t="str">
            <v>SV Werder Bremen</v>
          </cell>
          <cell r="D179">
            <v>1.5</v>
          </cell>
          <cell r="E179">
            <v>2</v>
          </cell>
        </row>
        <row r="180">
          <cell r="B180" t="str">
            <v>Nadiem Amiri</v>
          </cell>
          <cell r="C180" t="str">
            <v>1. FSV Mainz 05</v>
          </cell>
          <cell r="D180">
            <v>1.5</v>
          </cell>
          <cell r="E180">
            <v>1</v>
          </cell>
        </row>
        <row r="181">
          <cell r="B181" t="str">
            <v>Franck Honorat</v>
          </cell>
          <cell r="C181" t="str">
            <v>Borussia Mönchengladbach</v>
          </cell>
          <cell r="D181">
            <v>1.4</v>
          </cell>
          <cell r="E181">
            <v>3</v>
          </cell>
        </row>
        <row r="182">
          <cell r="B182" t="str">
            <v>Felix Passlack</v>
          </cell>
          <cell r="C182" t="str">
            <v>VfL Bochum</v>
          </cell>
          <cell r="D182">
            <v>1.4</v>
          </cell>
          <cell r="E182">
            <v>2</v>
          </cell>
        </row>
        <row r="183">
          <cell r="B183" t="str">
            <v>Patrick Mainka</v>
          </cell>
          <cell r="C183" t="str">
            <v>1. FC Heidenheim 1846</v>
          </cell>
          <cell r="D183">
            <v>1.4</v>
          </cell>
          <cell r="E183">
            <v>2</v>
          </cell>
        </row>
        <row r="184">
          <cell r="B184" t="str">
            <v>András Schäfer</v>
          </cell>
          <cell r="C184" t="str">
            <v>1. FC Union Berlin</v>
          </cell>
          <cell r="D184">
            <v>1.4</v>
          </cell>
          <cell r="E184">
            <v>1</v>
          </cell>
        </row>
        <row r="185">
          <cell r="B185" t="str">
            <v>Fabian Nürnberg</v>
          </cell>
          <cell r="C185" t="str">
            <v>SV Darmstadt</v>
          </cell>
          <cell r="D185">
            <v>1.4</v>
          </cell>
          <cell r="E185">
            <v>1</v>
          </cell>
        </row>
        <row r="186">
          <cell r="B186" t="str">
            <v>Felix Nmecha</v>
          </cell>
          <cell r="C186" t="str">
            <v>Borussia Dortmund</v>
          </cell>
          <cell r="D186">
            <v>1.4</v>
          </cell>
          <cell r="E186">
            <v>1</v>
          </cell>
        </row>
        <row r="187">
          <cell r="B187" t="str">
            <v>Dejan Ljubicic</v>
          </cell>
          <cell r="C187" t="str">
            <v>FC Köln</v>
          </cell>
          <cell r="D187">
            <v>1.4</v>
          </cell>
          <cell r="E187">
            <v>0</v>
          </cell>
        </row>
        <row r="188">
          <cell r="B188" t="str">
            <v>Gerrit Holtmann</v>
          </cell>
          <cell r="C188" t="str">
            <v>SV Darmstadt</v>
          </cell>
          <cell r="D188">
            <v>1.4</v>
          </cell>
          <cell r="E188">
            <v>0</v>
          </cell>
        </row>
        <row r="189">
          <cell r="B189" t="str">
            <v>Moritz-Broni Kwarteng</v>
          </cell>
          <cell r="C189" t="str">
            <v>VfL Bochum</v>
          </cell>
          <cell r="D189">
            <v>1.4</v>
          </cell>
          <cell r="E189">
            <v>0</v>
          </cell>
        </row>
        <row r="190">
          <cell r="B190" t="str">
            <v>Aleksandar Pavlovic</v>
          </cell>
          <cell r="C190" t="str">
            <v>Bayern München</v>
          </cell>
          <cell r="D190">
            <v>1.3</v>
          </cell>
          <cell r="E190">
            <v>2</v>
          </cell>
        </row>
        <row r="191">
          <cell r="B191" t="str">
            <v>Anthony Caci</v>
          </cell>
          <cell r="C191" t="str">
            <v>1. FSV Mainz 05</v>
          </cell>
          <cell r="D191">
            <v>1.3</v>
          </cell>
          <cell r="E191">
            <v>2</v>
          </cell>
        </row>
        <row r="192">
          <cell r="B192" t="str">
            <v>Elvis Rexhbecaj</v>
          </cell>
          <cell r="C192" t="str">
            <v>FC Augsburg</v>
          </cell>
          <cell r="D192">
            <v>1.3</v>
          </cell>
          <cell r="E192">
            <v>2</v>
          </cell>
        </row>
        <row r="193">
          <cell r="B193" t="str">
            <v>Jadon Sancho</v>
          </cell>
          <cell r="C193" t="str">
            <v>Borussia Dortmund</v>
          </cell>
          <cell r="D193">
            <v>1.3</v>
          </cell>
          <cell r="E193">
            <v>2</v>
          </cell>
        </row>
        <row r="194">
          <cell r="B194" t="str">
            <v>John Anthony Brooks</v>
          </cell>
          <cell r="C194" t="str">
            <v>TSG Hoffenheim</v>
          </cell>
          <cell r="D194">
            <v>1.3</v>
          </cell>
          <cell r="E194">
            <v>2</v>
          </cell>
        </row>
        <row r="195">
          <cell r="B195" t="str">
            <v>Dayot Upamecano</v>
          </cell>
          <cell r="C195" t="str">
            <v>Bayern München</v>
          </cell>
          <cell r="D195">
            <v>1.3</v>
          </cell>
          <cell r="E195">
            <v>1</v>
          </cell>
        </row>
        <row r="196">
          <cell r="B196" t="str">
            <v>Timo Hübers</v>
          </cell>
          <cell r="C196" t="str">
            <v>FC Köln</v>
          </cell>
          <cell r="D196">
            <v>1.3</v>
          </cell>
          <cell r="E196">
            <v>0</v>
          </cell>
        </row>
        <row r="197">
          <cell r="B197" t="str">
            <v>Alphonso Davies</v>
          </cell>
          <cell r="C197" t="str">
            <v>Bayern München</v>
          </cell>
          <cell r="D197">
            <v>1.2</v>
          </cell>
          <cell r="E197">
            <v>2</v>
          </cell>
        </row>
        <row r="198">
          <cell r="B198" t="str">
            <v>Ian Maatsen</v>
          </cell>
          <cell r="C198" t="str">
            <v>Borussia Dortmund</v>
          </cell>
          <cell r="D198">
            <v>1.2</v>
          </cell>
          <cell r="E198">
            <v>2</v>
          </cell>
        </row>
        <row r="199">
          <cell r="B199" t="str">
            <v>Maximilian Mittelstaedt</v>
          </cell>
          <cell r="C199" t="str">
            <v>VfB Stuttgart</v>
          </cell>
          <cell r="D199">
            <v>1.2</v>
          </cell>
          <cell r="E199">
            <v>2</v>
          </cell>
        </row>
        <row r="200">
          <cell r="B200" t="str">
            <v>Patrick Osterhage</v>
          </cell>
          <cell r="C200" t="str">
            <v>VfL Bochum</v>
          </cell>
          <cell r="D200">
            <v>1.2</v>
          </cell>
          <cell r="E200">
            <v>2</v>
          </cell>
        </row>
        <row r="201">
          <cell r="B201" t="str">
            <v>Ivan Ordets</v>
          </cell>
          <cell r="C201" t="str">
            <v>VfL Bochum</v>
          </cell>
          <cell r="D201">
            <v>1.2</v>
          </cell>
          <cell r="E201">
            <v>1</v>
          </cell>
        </row>
        <row r="202">
          <cell r="B202" t="str">
            <v>Robin Knoche</v>
          </cell>
          <cell r="C202" t="str">
            <v>1. FC Union Berlin</v>
          </cell>
          <cell r="D202">
            <v>1.2</v>
          </cell>
          <cell r="E202">
            <v>1</v>
          </cell>
        </row>
        <row r="203">
          <cell r="B203" t="str">
            <v>Tom Krauss</v>
          </cell>
          <cell r="C203" t="str">
            <v>1. FSV Mainz 05</v>
          </cell>
          <cell r="D203">
            <v>1.2</v>
          </cell>
          <cell r="E203">
            <v>1</v>
          </cell>
        </row>
        <row r="204">
          <cell r="B204" t="str">
            <v>Tuta</v>
          </cell>
          <cell r="C204" t="str">
            <v>Eintracht Frankfurt</v>
          </cell>
          <cell r="D204">
            <v>1.2</v>
          </cell>
          <cell r="E204">
            <v>1</v>
          </cell>
        </row>
        <row r="205">
          <cell r="B205" t="str">
            <v>Arne Maier</v>
          </cell>
          <cell r="C205" t="str">
            <v>FC Augsburg</v>
          </cell>
          <cell r="D205">
            <v>1.1000000000000001</v>
          </cell>
          <cell r="E205">
            <v>2</v>
          </cell>
        </row>
        <row r="206">
          <cell r="B206" t="str">
            <v>Benedikt Gimber</v>
          </cell>
          <cell r="C206" t="str">
            <v>1. FC Heidenheim 1846</v>
          </cell>
          <cell r="D206">
            <v>1.1000000000000001</v>
          </cell>
          <cell r="E206">
            <v>1</v>
          </cell>
        </row>
        <row r="207">
          <cell r="B207" t="str">
            <v>Christian Günter</v>
          </cell>
          <cell r="C207" t="str">
            <v>SC Freiburg</v>
          </cell>
          <cell r="D207">
            <v>1.1000000000000001</v>
          </cell>
          <cell r="E207">
            <v>1</v>
          </cell>
        </row>
        <row r="208">
          <cell r="B208" t="str">
            <v>Iago</v>
          </cell>
          <cell r="C208" t="str">
            <v>FC Augsburg</v>
          </cell>
          <cell r="D208">
            <v>1.1000000000000001</v>
          </cell>
          <cell r="E208">
            <v>1</v>
          </cell>
        </row>
        <row r="209">
          <cell r="B209" t="str">
            <v>Lukas Klostermann</v>
          </cell>
          <cell r="C209" t="str">
            <v>RB Leipzig</v>
          </cell>
          <cell r="D209">
            <v>1.1000000000000001</v>
          </cell>
          <cell r="E209">
            <v>1</v>
          </cell>
        </row>
        <row r="210">
          <cell r="B210" t="str">
            <v>Silvan Widmer</v>
          </cell>
          <cell r="C210" t="str">
            <v>1. FSV Mainz 05</v>
          </cell>
          <cell r="D210">
            <v>1.1000000000000001</v>
          </cell>
          <cell r="E210">
            <v>1</v>
          </cell>
        </row>
        <row r="211">
          <cell r="B211" t="str">
            <v>Lucas Tousart</v>
          </cell>
          <cell r="C211" t="str">
            <v>1. FC Union Berlin</v>
          </cell>
          <cell r="D211">
            <v>1.1000000000000001</v>
          </cell>
          <cell r="E211">
            <v>0</v>
          </cell>
        </row>
        <row r="212">
          <cell r="B212" t="str">
            <v>Stefan Bell</v>
          </cell>
          <cell r="C212" t="str">
            <v>1. FSV Mainz 05</v>
          </cell>
          <cell r="D212">
            <v>1.1000000000000001</v>
          </cell>
          <cell r="E212">
            <v>0</v>
          </cell>
        </row>
        <row r="213">
          <cell r="B213" t="str">
            <v>Maximilian Wöber</v>
          </cell>
          <cell r="C213" t="str">
            <v>Borussia Mönchengladbach</v>
          </cell>
          <cell r="D213">
            <v>1</v>
          </cell>
          <cell r="E213">
            <v>2</v>
          </cell>
        </row>
        <row r="214">
          <cell r="B214" t="str">
            <v>Angelo Stiller</v>
          </cell>
          <cell r="C214" t="str">
            <v>VfB Stuttgart</v>
          </cell>
          <cell r="D214">
            <v>1</v>
          </cell>
          <cell r="E214">
            <v>1</v>
          </cell>
        </row>
        <row r="215">
          <cell r="B215" t="str">
            <v>Hrvoje Smolcic</v>
          </cell>
          <cell r="C215" t="str">
            <v>Eintracht Frankfurt</v>
          </cell>
          <cell r="D215">
            <v>1</v>
          </cell>
          <cell r="E215">
            <v>1</v>
          </cell>
        </row>
        <row r="216">
          <cell r="B216" t="str">
            <v>Leonardo Bonucci</v>
          </cell>
          <cell r="C216" t="str">
            <v>1. FC Union Berlin</v>
          </cell>
          <cell r="D216">
            <v>1</v>
          </cell>
          <cell r="E216">
            <v>1</v>
          </cell>
        </row>
        <row r="217">
          <cell r="B217" t="str">
            <v>Maximilian Bauer</v>
          </cell>
          <cell r="C217" t="str">
            <v>FC Augsburg</v>
          </cell>
          <cell r="D217">
            <v>1</v>
          </cell>
          <cell r="E217">
            <v>1</v>
          </cell>
        </row>
        <row r="218">
          <cell r="B218" t="str">
            <v>Yannik Keitel</v>
          </cell>
          <cell r="C218" t="str">
            <v>SC Freiburg</v>
          </cell>
          <cell r="D218">
            <v>1</v>
          </cell>
          <cell r="E218">
            <v>1</v>
          </cell>
        </row>
        <row r="219">
          <cell r="B219" t="str">
            <v>Eric Dier</v>
          </cell>
          <cell r="C219" t="str">
            <v>Bayern München</v>
          </cell>
          <cell r="D219">
            <v>1</v>
          </cell>
          <cell r="E219">
            <v>0</v>
          </cell>
        </row>
        <row r="220">
          <cell r="B220" t="str">
            <v>Josip Juranovic</v>
          </cell>
          <cell r="C220" t="str">
            <v>1. FC Union Berlin</v>
          </cell>
          <cell r="D220">
            <v>1</v>
          </cell>
          <cell r="E220">
            <v>0</v>
          </cell>
        </row>
        <row r="221">
          <cell r="B221" t="str">
            <v>Konrad Laimer</v>
          </cell>
          <cell r="C221" t="str">
            <v>Bayern München</v>
          </cell>
          <cell r="D221">
            <v>1</v>
          </cell>
          <cell r="E221">
            <v>0</v>
          </cell>
        </row>
        <row r="222">
          <cell r="B222" t="str">
            <v>David Raum</v>
          </cell>
          <cell r="C222" t="str">
            <v>RB Leipzig</v>
          </cell>
          <cell r="D222">
            <v>0.9</v>
          </cell>
          <cell r="E222">
            <v>2</v>
          </cell>
        </row>
        <row r="223">
          <cell r="B223" t="str">
            <v>Castello Lukeba</v>
          </cell>
          <cell r="C223" t="str">
            <v>RB Leipzig</v>
          </cell>
          <cell r="D223">
            <v>0.9</v>
          </cell>
          <cell r="E223">
            <v>1</v>
          </cell>
        </row>
        <row r="224">
          <cell r="B224" t="str">
            <v>Joshua Kimmich</v>
          </cell>
          <cell r="C224" t="str">
            <v>Bayern München</v>
          </cell>
          <cell r="D224">
            <v>0.9</v>
          </cell>
          <cell r="E224">
            <v>1</v>
          </cell>
        </row>
        <row r="225">
          <cell r="B225" t="str">
            <v>Kouadio Koné</v>
          </cell>
          <cell r="C225" t="str">
            <v>Borussia Mönchengladbach</v>
          </cell>
          <cell r="D225">
            <v>0.9</v>
          </cell>
          <cell r="E225">
            <v>1</v>
          </cell>
        </row>
        <row r="226">
          <cell r="B226" t="str">
            <v>Max Finkgrafe</v>
          </cell>
          <cell r="C226" t="str">
            <v>FC Köln</v>
          </cell>
          <cell r="D226">
            <v>0.9</v>
          </cell>
          <cell r="E226">
            <v>1</v>
          </cell>
        </row>
        <row r="227">
          <cell r="B227" t="str">
            <v>Maximilian Philipp</v>
          </cell>
          <cell r="C227" t="str">
            <v>SC Freiburg</v>
          </cell>
          <cell r="D227">
            <v>0.9</v>
          </cell>
          <cell r="E227">
            <v>1</v>
          </cell>
        </row>
        <row r="228">
          <cell r="B228" t="str">
            <v>Philipp Lienhart</v>
          </cell>
          <cell r="C228" t="str">
            <v>SC Freiburg</v>
          </cell>
          <cell r="D228">
            <v>0.9</v>
          </cell>
          <cell r="E228">
            <v>1</v>
          </cell>
        </row>
        <row r="229">
          <cell r="B229" t="str">
            <v>Randal Kolo Muani</v>
          </cell>
          <cell r="C229" t="str">
            <v>Eintracht Frankfurt</v>
          </cell>
          <cell r="D229">
            <v>0.9</v>
          </cell>
          <cell r="E229">
            <v>1</v>
          </cell>
        </row>
        <row r="230">
          <cell r="B230" t="str">
            <v>Borja Iglesias</v>
          </cell>
          <cell r="C230" t="str">
            <v>Bayer 04 Leverkusen</v>
          </cell>
          <cell r="D230">
            <v>0.9</v>
          </cell>
          <cell r="E230">
            <v>0</v>
          </cell>
        </row>
        <row r="231">
          <cell r="B231" t="str">
            <v>Matthias Ginter</v>
          </cell>
          <cell r="C231" t="str">
            <v>SC Freiburg</v>
          </cell>
          <cell r="D231">
            <v>0.9</v>
          </cell>
          <cell r="E231">
            <v>0</v>
          </cell>
        </row>
        <row r="232">
          <cell r="B232" t="str">
            <v>Jan Schöppner</v>
          </cell>
          <cell r="C232" t="str">
            <v>1. FC Heidenheim 1846</v>
          </cell>
          <cell r="D232">
            <v>0.8</v>
          </cell>
          <cell r="E232">
            <v>2</v>
          </cell>
        </row>
        <row r="233">
          <cell r="B233" t="str">
            <v>Patrick Wimmer</v>
          </cell>
          <cell r="C233" t="str">
            <v>VfL Wolfsburg</v>
          </cell>
          <cell r="D233">
            <v>0.8</v>
          </cell>
          <cell r="E233">
            <v>2</v>
          </cell>
        </row>
        <row r="234">
          <cell r="B234" t="str">
            <v>Andreas Hanche-Olsen</v>
          </cell>
          <cell r="C234" t="str">
            <v>1. FSV Mainz 05</v>
          </cell>
          <cell r="D234">
            <v>0.8</v>
          </cell>
          <cell r="E234">
            <v>1</v>
          </cell>
        </row>
        <row r="235">
          <cell r="B235" t="str">
            <v>Florian Grillitsch</v>
          </cell>
          <cell r="C235" t="str">
            <v>TSG Hoffenheim</v>
          </cell>
          <cell r="D235">
            <v>0.8</v>
          </cell>
          <cell r="E235">
            <v>1</v>
          </cell>
        </row>
        <row r="236">
          <cell r="B236" t="str">
            <v>Julian Malatini</v>
          </cell>
          <cell r="C236" t="str">
            <v>SV Werder Bremen</v>
          </cell>
          <cell r="D236">
            <v>0.8</v>
          </cell>
          <cell r="E236">
            <v>1</v>
          </cell>
        </row>
        <row r="237">
          <cell r="B237" t="str">
            <v>Min-Jae Kim</v>
          </cell>
          <cell r="C237" t="str">
            <v>Bayern München</v>
          </cell>
          <cell r="D237">
            <v>0.8</v>
          </cell>
          <cell r="E237">
            <v>1</v>
          </cell>
        </row>
        <row r="238">
          <cell r="B238" t="str">
            <v>Hiroki Ito</v>
          </cell>
          <cell r="C238" t="str">
            <v>VfB Stuttgart</v>
          </cell>
          <cell r="D238">
            <v>0.8</v>
          </cell>
          <cell r="E238">
            <v>0</v>
          </cell>
        </row>
        <row r="239">
          <cell r="B239" t="str">
            <v>Kevin Vogt</v>
          </cell>
          <cell r="C239" t="str">
            <v>TSG Hoffenheim</v>
          </cell>
          <cell r="D239">
            <v>0.8</v>
          </cell>
          <cell r="E239">
            <v>0</v>
          </cell>
        </row>
        <row r="240">
          <cell r="B240" t="str">
            <v>Leart Paqarada</v>
          </cell>
          <cell r="C240" t="str">
            <v>FC Köln</v>
          </cell>
          <cell r="D240">
            <v>0.8</v>
          </cell>
          <cell r="E240">
            <v>0</v>
          </cell>
        </row>
        <row r="241">
          <cell r="B241" t="str">
            <v>Adrian Beck</v>
          </cell>
          <cell r="C241" t="str">
            <v>1. FC Heidenheim 1846</v>
          </cell>
          <cell r="D241">
            <v>0.7</v>
          </cell>
          <cell r="E241">
            <v>1</v>
          </cell>
        </row>
        <row r="242">
          <cell r="B242" t="str">
            <v>Anthony Jung</v>
          </cell>
          <cell r="C242" t="str">
            <v>SV Werder Bremen</v>
          </cell>
          <cell r="D242">
            <v>0.7</v>
          </cell>
          <cell r="E242">
            <v>1</v>
          </cell>
        </row>
        <row r="243">
          <cell r="B243" t="str">
            <v>Aurelio Buta</v>
          </cell>
          <cell r="C243" t="str">
            <v>Eintracht Frankfurt</v>
          </cell>
          <cell r="D243">
            <v>0.7</v>
          </cell>
          <cell r="E243">
            <v>1</v>
          </cell>
        </row>
        <row r="244">
          <cell r="B244" t="str">
            <v>Dan-Axel Zagadou</v>
          </cell>
          <cell r="C244" t="str">
            <v>VfB Stuttgart</v>
          </cell>
          <cell r="D244">
            <v>0.7</v>
          </cell>
          <cell r="E244">
            <v>1</v>
          </cell>
        </row>
        <row r="245">
          <cell r="B245" t="str">
            <v>Jeffrey Gouweleeuw</v>
          </cell>
          <cell r="C245" t="str">
            <v>FC Augsburg</v>
          </cell>
          <cell r="D245">
            <v>0.7</v>
          </cell>
          <cell r="E245">
            <v>1</v>
          </cell>
        </row>
        <row r="246">
          <cell r="B246" t="str">
            <v>Mahmoud Dahoud</v>
          </cell>
          <cell r="C246" t="str">
            <v>VfB Stuttgart</v>
          </cell>
          <cell r="D246">
            <v>0.7</v>
          </cell>
          <cell r="E246">
            <v>1</v>
          </cell>
        </row>
        <row r="247">
          <cell r="B247" t="str">
            <v>Manuel Gulde</v>
          </cell>
          <cell r="C247" t="str">
            <v>SC Freiburg</v>
          </cell>
          <cell r="D247">
            <v>0.7</v>
          </cell>
          <cell r="E247">
            <v>1</v>
          </cell>
        </row>
        <row r="248">
          <cell r="B248" t="str">
            <v>Philipp Max</v>
          </cell>
          <cell r="C248" t="str">
            <v>Eintracht Frankfurt</v>
          </cell>
          <cell r="D248">
            <v>0.7</v>
          </cell>
          <cell r="E248">
            <v>1</v>
          </cell>
        </row>
        <row r="249">
          <cell r="B249" t="str">
            <v>Aissa Laidouni</v>
          </cell>
          <cell r="C249" t="str">
            <v>1. FC Union Berlin</v>
          </cell>
          <cell r="D249">
            <v>0.7</v>
          </cell>
          <cell r="E249">
            <v>0</v>
          </cell>
        </row>
        <row r="250">
          <cell r="B250" t="str">
            <v>Bouna Sarr</v>
          </cell>
          <cell r="C250" t="str">
            <v>Bayern München</v>
          </cell>
          <cell r="D250">
            <v>0.7</v>
          </cell>
          <cell r="E250">
            <v>0</v>
          </cell>
        </row>
        <row r="251">
          <cell r="B251" t="str">
            <v>Denis Huseinbasic</v>
          </cell>
          <cell r="C251" t="str">
            <v>FC Köln</v>
          </cell>
          <cell r="D251">
            <v>0.7</v>
          </cell>
          <cell r="E251">
            <v>0</v>
          </cell>
        </row>
        <row r="252">
          <cell r="B252" t="str">
            <v>Diogo Leite</v>
          </cell>
          <cell r="C252" t="str">
            <v>1. FC Union Berlin</v>
          </cell>
          <cell r="D252">
            <v>0.7</v>
          </cell>
          <cell r="E252">
            <v>0</v>
          </cell>
        </row>
        <row r="253">
          <cell r="B253" t="str">
            <v>Jérôme Roussillon</v>
          </cell>
          <cell r="C253" t="str">
            <v>1. FC Union Berlin</v>
          </cell>
          <cell r="D253">
            <v>0.7</v>
          </cell>
          <cell r="E253">
            <v>0</v>
          </cell>
        </row>
        <row r="254">
          <cell r="B254" t="str">
            <v>Julian Chabot</v>
          </cell>
          <cell r="C254" t="str">
            <v>FC Köln</v>
          </cell>
          <cell r="D254">
            <v>0.7</v>
          </cell>
          <cell r="E254">
            <v>0</v>
          </cell>
        </row>
        <row r="255">
          <cell r="B255" t="str">
            <v>Justin Diehl</v>
          </cell>
          <cell r="C255" t="str">
            <v>FC Köln</v>
          </cell>
          <cell r="D255">
            <v>0.7</v>
          </cell>
          <cell r="E255">
            <v>0</v>
          </cell>
        </row>
        <row r="256">
          <cell r="B256" t="str">
            <v>Luca Netz</v>
          </cell>
          <cell r="C256" t="str">
            <v>Borussia Mönchengladbach</v>
          </cell>
          <cell r="D256">
            <v>0.7</v>
          </cell>
          <cell r="E256">
            <v>0</v>
          </cell>
        </row>
        <row r="257">
          <cell r="B257" t="str">
            <v>Pascal Stenzel</v>
          </cell>
          <cell r="C257" t="str">
            <v>VfB Stuttgart</v>
          </cell>
          <cell r="D257">
            <v>0.7</v>
          </cell>
          <cell r="E257">
            <v>0</v>
          </cell>
        </row>
        <row r="258">
          <cell r="B258" t="str">
            <v>Rani Khedira</v>
          </cell>
          <cell r="C258" t="str">
            <v>1. FC Union Berlin</v>
          </cell>
          <cell r="D258">
            <v>0.7</v>
          </cell>
          <cell r="E258">
            <v>0</v>
          </cell>
        </row>
        <row r="259">
          <cell r="B259" t="str">
            <v>Rasmus Carstensen</v>
          </cell>
          <cell r="C259" t="str">
            <v>FC Köln</v>
          </cell>
          <cell r="D259">
            <v>0.7</v>
          </cell>
          <cell r="E259">
            <v>0</v>
          </cell>
        </row>
        <row r="260">
          <cell r="B260" t="str">
            <v>Xaver Schlager</v>
          </cell>
          <cell r="C260" t="str">
            <v>RB Leipzig</v>
          </cell>
          <cell r="D260">
            <v>0.7</v>
          </cell>
          <cell r="E260">
            <v>0</v>
          </cell>
        </row>
        <row r="261">
          <cell r="B261" t="str">
            <v>Josip Stanisic</v>
          </cell>
          <cell r="C261" t="str">
            <v>Bayer 04 Leverkusen</v>
          </cell>
          <cell r="D261">
            <v>0.6</v>
          </cell>
          <cell r="E261">
            <v>3</v>
          </cell>
        </row>
        <row r="262">
          <cell r="B262" t="str">
            <v>Julian Justvan</v>
          </cell>
          <cell r="C262" t="str">
            <v>SV Darmstadt</v>
          </cell>
          <cell r="D262">
            <v>0.6</v>
          </cell>
          <cell r="E262">
            <v>2</v>
          </cell>
        </row>
        <row r="263">
          <cell r="B263" t="str">
            <v>Chris Bedia</v>
          </cell>
          <cell r="C263" t="str">
            <v>1. FC Union Berlin</v>
          </cell>
          <cell r="D263">
            <v>0.6</v>
          </cell>
          <cell r="E263">
            <v>1</v>
          </cell>
        </row>
        <row r="264">
          <cell r="B264" t="str">
            <v>Dominik Kohr</v>
          </cell>
          <cell r="C264" t="str">
            <v>1. FSV Mainz 05</v>
          </cell>
          <cell r="D264">
            <v>0.6</v>
          </cell>
          <cell r="E264">
            <v>1</v>
          </cell>
        </row>
        <row r="265">
          <cell r="B265" t="str">
            <v>Leonidas Stergiou</v>
          </cell>
          <cell r="C265" t="str">
            <v>VfB Stuttgart</v>
          </cell>
          <cell r="D265">
            <v>0.6</v>
          </cell>
          <cell r="E265">
            <v>1</v>
          </cell>
        </row>
        <row r="266">
          <cell r="B266" t="str">
            <v>Lukas Kübler</v>
          </cell>
          <cell r="C266" t="str">
            <v>SC Freiburg</v>
          </cell>
          <cell r="D266">
            <v>0.6</v>
          </cell>
          <cell r="E266">
            <v>1</v>
          </cell>
        </row>
        <row r="267">
          <cell r="B267" t="str">
            <v>Nicolas Höfler</v>
          </cell>
          <cell r="C267" t="str">
            <v>SC Freiburg</v>
          </cell>
          <cell r="D267">
            <v>0.6</v>
          </cell>
          <cell r="E267">
            <v>1</v>
          </cell>
        </row>
        <row r="268">
          <cell r="B268" t="str">
            <v>Christopher Trimmel</v>
          </cell>
          <cell r="C268" t="str">
            <v>1. FC Union Berlin</v>
          </cell>
          <cell r="D268">
            <v>0.6</v>
          </cell>
          <cell r="E268">
            <v>0</v>
          </cell>
        </row>
        <row r="269">
          <cell r="B269" t="str">
            <v>Erhan Masovic</v>
          </cell>
          <cell r="C269" t="str">
            <v>VfL Bochum</v>
          </cell>
          <cell r="D269">
            <v>0.6</v>
          </cell>
          <cell r="E269">
            <v>0</v>
          </cell>
        </row>
        <row r="270">
          <cell r="B270" t="str">
            <v>Fabio Carvalho</v>
          </cell>
          <cell r="C270" t="str">
            <v>RB Leipzig</v>
          </cell>
          <cell r="D270">
            <v>0.6</v>
          </cell>
          <cell r="E270">
            <v>0</v>
          </cell>
        </row>
        <row r="271">
          <cell r="B271" t="str">
            <v>Willi Orban</v>
          </cell>
          <cell r="C271" t="str">
            <v>RB Leipzig</v>
          </cell>
          <cell r="D271">
            <v>0.6</v>
          </cell>
          <cell r="E271">
            <v>0</v>
          </cell>
        </row>
        <row r="272">
          <cell r="B272" t="str">
            <v>Willian Pacho</v>
          </cell>
          <cell r="C272" t="str">
            <v>Eintracht Frankfurt</v>
          </cell>
          <cell r="D272">
            <v>0.6</v>
          </cell>
          <cell r="E272">
            <v>0</v>
          </cell>
        </row>
        <row r="273">
          <cell r="B273" t="str">
            <v>Christoph Klarer</v>
          </cell>
          <cell r="C273" t="str">
            <v>SV Darmstadt</v>
          </cell>
          <cell r="D273">
            <v>0.5</v>
          </cell>
          <cell r="E273">
            <v>2</v>
          </cell>
        </row>
        <row r="274">
          <cell r="B274" t="str">
            <v>Danilho Doekhi</v>
          </cell>
          <cell r="C274" t="str">
            <v>1. FC Union Berlin</v>
          </cell>
          <cell r="D274">
            <v>0.5</v>
          </cell>
          <cell r="E274">
            <v>2</v>
          </cell>
        </row>
        <row r="275">
          <cell r="B275" t="str">
            <v>Niklas Stark</v>
          </cell>
          <cell r="C275" t="str">
            <v>SV Werder Bremen</v>
          </cell>
          <cell r="D275">
            <v>0.5</v>
          </cell>
          <cell r="E275">
            <v>2</v>
          </cell>
        </row>
        <row r="276">
          <cell r="B276" t="str">
            <v>Lennard Maloney</v>
          </cell>
          <cell r="C276" t="str">
            <v>1. FC Heidenheim 1846</v>
          </cell>
          <cell r="D276">
            <v>0.5</v>
          </cell>
          <cell r="E276">
            <v>1</v>
          </cell>
        </row>
        <row r="277">
          <cell r="B277" t="str">
            <v>Marco Friedl</v>
          </cell>
          <cell r="C277" t="str">
            <v>SV Werder Bremen</v>
          </cell>
          <cell r="D277">
            <v>0.5</v>
          </cell>
          <cell r="E277">
            <v>1</v>
          </cell>
        </row>
        <row r="278">
          <cell r="B278" t="str">
            <v>Mikkel Kaufmann</v>
          </cell>
          <cell r="C278" t="str">
            <v>1. FC Union Berlin</v>
          </cell>
          <cell r="D278">
            <v>0.5</v>
          </cell>
          <cell r="E278">
            <v>1</v>
          </cell>
        </row>
        <row r="279">
          <cell r="B279" t="str">
            <v>Clemens Riedel</v>
          </cell>
          <cell r="C279" t="str">
            <v>SV Darmstadt</v>
          </cell>
          <cell r="D279">
            <v>0.5</v>
          </cell>
          <cell r="E279">
            <v>0</v>
          </cell>
        </row>
        <row r="280">
          <cell r="B280" t="str">
            <v>Edimilson Fernandes</v>
          </cell>
          <cell r="C280" t="str">
            <v>1. FSV Mainz 05</v>
          </cell>
          <cell r="D280">
            <v>0.5</v>
          </cell>
          <cell r="E280">
            <v>0</v>
          </cell>
        </row>
        <row r="281">
          <cell r="B281" t="str">
            <v>Emir Karic</v>
          </cell>
          <cell r="C281" t="str">
            <v>SV Darmstadt</v>
          </cell>
          <cell r="D281">
            <v>0.5</v>
          </cell>
          <cell r="E281">
            <v>0</v>
          </cell>
        </row>
        <row r="282">
          <cell r="B282" t="str">
            <v>Jakub Kaminski</v>
          </cell>
          <cell r="C282" t="str">
            <v>VfL Wolfsburg</v>
          </cell>
          <cell r="D282">
            <v>0.5</v>
          </cell>
          <cell r="E282">
            <v>0</v>
          </cell>
        </row>
        <row r="283">
          <cell r="B283" t="str">
            <v>Jessic Ngankam</v>
          </cell>
          <cell r="C283" t="str">
            <v>1. FSV Mainz 05</v>
          </cell>
          <cell r="D283">
            <v>0.5</v>
          </cell>
          <cell r="E283">
            <v>0</v>
          </cell>
        </row>
        <row r="284">
          <cell r="B284" t="str">
            <v>Niklas Dorsch</v>
          </cell>
          <cell r="C284" t="str">
            <v>FC Augsburg</v>
          </cell>
          <cell r="D284">
            <v>0.5</v>
          </cell>
          <cell r="E284">
            <v>0</v>
          </cell>
        </row>
        <row r="285">
          <cell r="B285" t="str">
            <v>Pep Biel</v>
          </cell>
          <cell r="C285" t="str">
            <v>FC Augsburg</v>
          </cell>
          <cell r="D285">
            <v>0.5</v>
          </cell>
          <cell r="E285">
            <v>0</v>
          </cell>
        </row>
        <row r="286">
          <cell r="B286" t="str">
            <v>Philipp Förster</v>
          </cell>
          <cell r="C286" t="str">
            <v>VfL Bochum</v>
          </cell>
          <cell r="D286">
            <v>0.5</v>
          </cell>
          <cell r="E286">
            <v>0</v>
          </cell>
        </row>
        <row r="287">
          <cell r="B287" t="str">
            <v>Sebastiaan Bornauw</v>
          </cell>
          <cell r="C287" t="str">
            <v>VfL Wolfsburg</v>
          </cell>
          <cell r="D287">
            <v>0.5</v>
          </cell>
          <cell r="E287">
            <v>0</v>
          </cell>
        </row>
        <row r="288">
          <cell r="B288" t="str">
            <v>Senne Lynen</v>
          </cell>
          <cell r="C288" t="str">
            <v>SV Werder Bremen</v>
          </cell>
          <cell r="D288">
            <v>0.5</v>
          </cell>
          <cell r="E288">
            <v>0</v>
          </cell>
        </row>
        <row r="289">
          <cell r="B289" t="str">
            <v>Janik Haberer</v>
          </cell>
          <cell r="C289" t="str">
            <v>1. FC Union Berlin</v>
          </cell>
          <cell r="D289">
            <v>0.4</v>
          </cell>
          <cell r="E289">
            <v>1</v>
          </cell>
        </row>
        <row r="290">
          <cell r="B290" t="str">
            <v>Joseph Scally</v>
          </cell>
          <cell r="C290" t="str">
            <v>Borussia Mönchengladbach</v>
          </cell>
          <cell r="D290">
            <v>0.4</v>
          </cell>
          <cell r="E290">
            <v>1</v>
          </cell>
        </row>
        <row r="291">
          <cell r="B291" t="str">
            <v>Lukas Nmecha</v>
          </cell>
          <cell r="C291" t="str">
            <v>VfL Wolfsburg</v>
          </cell>
          <cell r="D291">
            <v>0.4</v>
          </cell>
          <cell r="E291">
            <v>1</v>
          </cell>
        </row>
        <row r="292">
          <cell r="B292" t="str">
            <v>Mads Valentin Pedersen</v>
          </cell>
          <cell r="C292" t="str">
            <v>FC Augsburg</v>
          </cell>
          <cell r="D292">
            <v>0.4</v>
          </cell>
          <cell r="E292">
            <v>1</v>
          </cell>
        </row>
        <row r="293">
          <cell r="B293" t="str">
            <v>Matej Maglica</v>
          </cell>
          <cell r="C293" t="str">
            <v>SV Darmstadt</v>
          </cell>
          <cell r="D293">
            <v>0.4</v>
          </cell>
          <cell r="E293">
            <v>1</v>
          </cell>
        </row>
        <row r="294">
          <cell r="B294" t="str">
            <v>Mert Kömür</v>
          </cell>
          <cell r="C294" t="str">
            <v>FC Augsburg</v>
          </cell>
          <cell r="D294">
            <v>0.4</v>
          </cell>
          <cell r="E294">
            <v>1</v>
          </cell>
        </row>
        <row r="295">
          <cell r="B295" t="str">
            <v>Amin Sarr</v>
          </cell>
          <cell r="C295" t="str">
            <v>VfL Wolfsburg</v>
          </cell>
          <cell r="D295">
            <v>0.4</v>
          </cell>
          <cell r="E295">
            <v>0</v>
          </cell>
        </row>
        <row r="296">
          <cell r="B296" t="str">
            <v>Benno Schmitz</v>
          </cell>
          <cell r="C296" t="str">
            <v>FC Köln</v>
          </cell>
          <cell r="D296">
            <v>0.4</v>
          </cell>
          <cell r="E296">
            <v>0</v>
          </cell>
        </row>
        <row r="297">
          <cell r="B297" t="str">
            <v>Christoph Zimmermann</v>
          </cell>
          <cell r="C297" t="str">
            <v>SV Darmstadt</v>
          </cell>
          <cell r="D297">
            <v>0.4</v>
          </cell>
          <cell r="E297">
            <v>0</v>
          </cell>
        </row>
        <row r="298">
          <cell r="B298" t="str">
            <v>Finn Becker</v>
          </cell>
          <cell r="C298" t="str">
            <v>TSG Hoffenheim</v>
          </cell>
          <cell r="D298">
            <v>0.4</v>
          </cell>
          <cell r="E298">
            <v>0</v>
          </cell>
        </row>
        <row r="299">
          <cell r="B299" t="str">
            <v>Frans Krätzig</v>
          </cell>
          <cell r="C299" t="str">
            <v>Bayern München</v>
          </cell>
          <cell r="D299">
            <v>0.4</v>
          </cell>
          <cell r="E299">
            <v>0</v>
          </cell>
        </row>
        <row r="300">
          <cell r="B300" t="str">
            <v>Giovanni Reyna</v>
          </cell>
          <cell r="C300" t="str">
            <v>Borussia Dortmund</v>
          </cell>
          <cell r="D300">
            <v>0.4</v>
          </cell>
          <cell r="E300">
            <v>0</v>
          </cell>
        </row>
        <row r="301">
          <cell r="B301" t="str">
            <v>Norman Theuerkauf</v>
          </cell>
          <cell r="C301" t="str">
            <v>1. FC Heidenheim 1846</v>
          </cell>
          <cell r="D301">
            <v>0.4</v>
          </cell>
          <cell r="E301">
            <v>0</v>
          </cell>
        </row>
        <row r="302">
          <cell r="B302" t="str">
            <v>Sebastian Polter</v>
          </cell>
          <cell r="C302" t="str">
            <v>SV Darmstadt</v>
          </cell>
          <cell r="D302">
            <v>0.4</v>
          </cell>
          <cell r="E302">
            <v>0</v>
          </cell>
        </row>
        <row r="303">
          <cell r="B303" t="str">
            <v>Sheraldo Becker</v>
          </cell>
          <cell r="C303" t="str">
            <v>1. FC Union Berlin</v>
          </cell>
          <cell r="D303">
            <v>0.4</v>
          </cell>
          <cell r="E303">
            <v>0</v>
          </cell>
        </row>
        <row r="304">
          <cell r="B304" t="str">
            <v>Waldemar Anton</v>
          </cell>
          <cell r="C304" t="str">
            <v>VfB Stuttgart</v>
          </cell>
          <cell r="D304">
            <v>0.4</v>
          </cell>
          <cell r="E304">
            <v>0</v>
          </cell>
        </row>
        <row r="305">
          <cell r="B305" t="str">
            <v>Milos Pantovic</v>
          </cell>
          <cell r="C305" t="str">
            <v>1. FC Union Berlin</v>
          </cell>
          <cell r="D305">
            <v>0.3</v>
          </cell>
          <cell r="E305">
            <v>1</v>
          </cell>
        </row>
        <row r="306">
          <cell r="B306" t="str">
            <v>Niklas Süle</v>
          </cell>
          <cell r="C306" t="str">
            <v>Borussia Dortmund</v>
          </cell>
          <cell r="D306">
            <v>0.3</v>
          </cell>
          <cell r="E306">
            <v>1</v>
          </cell>
        </row>
        <row r="307">
          <cell r="B307" t="str">
            <v>Noah Weisshaupt</v>
          </cell>
          <cell r="C307" t="str">
            <v>SC Freiburg</v>
          </cell>
          <cell r="D307">
            <v>0.3</v>
          </cell>
          <cell r="E307">
            <v>1</v>
          </cell>
        </row>
        <row r="308">
          <cell r="B308" t="str">
            <v>Odilon Kossounou</v>
          </cell>
          <cell r="C308" t="str">
            <v>Bayer 04 Leverkusen</v>
          </cell>
          <cell r="D308">
            <v>0.3</v>
          </cell>
          <cell r="E308">
            <v>1</v>
          </cell>
        </row>
        <row r="309">
          <cell r="B309" t="str">
            <v>Amos Pieper</v>
          </cell>
          <cell r="C309" t="str">
            <v>SV Werder Bremen</v>
          </cell>
          <cell r="D309">
            <v>0.3</v>
          </cell>
          <cell r="E309">
            <v>0</v>
          </cell>
        </row>
        <row r="310">
          <cell r="B310" t="str">
            <v>Arthur</v>
          </cell>
          <cell r="C310" t="str">
            <v>Bayer 04 Leverkusen</v>
          </cell>
          <cell r="D310">
            <v>0.3</v>
          </cell>
          <cell r="E310">
            <v>0</v>
          </cell>
        </row>
        <row r="311">
          <cell r="B311" t="str">
            <v>Aster Vranckx</v>
          </cell>
          <cell r="C311" t="str">
            <v>VfL Wolfsburg</v>
          </cell>
          <cell r="D311">
            <v>0.3</v>
          </cell>
          <cell r="E311">
            <v>0</v>
          </cell>
        </row>
        <row r="312">
          <cell r="B312" t="str">
            <v>Bryan Zaragoza</v>
          </cell>
          <cell r="C312" t="str">
            <v>Bayern München</v>
          </cell>
          <cell r="D312">
            <v>0.3</v>
          </cell>
          <cell r="E312">
            <v>0</v>
          </cell>
        </row>
        <row r="313">
          <cell r="B313" t="str">
            <v>David Jurasek</v>
          </cell>
          <cell r="C313" t="str">
            <v>TSG Hoffenheim</v>
          </cell>
          <cell r="D313">
            <v>0.3</v>
          </cell>
          <cell r="E313">
            <v>0</v>
          </cell>
        </row>
        <row r="314">
          <cell r="B314" t="str">
            <v>Dawid Kownacki</v>
          </cell>
          <cell r="C314" t="str">
            <v>SV Werder Bremen</v>
          </cell>
          <cell r="D314">
            <v>0.3</v>
          </cell>
          <cell r="E314">
            <v>0</v>
          </cell>
        </row>
        <row r="315">
          <cell r="B315" t="str">
            <v>Eljif Elmas</v>
          </cell>
          <cell r="C315" t="str">
            <v>RB Leipzig</v>
          </cell>
          <cell r="D315">
            <v>0.3</v>
          </cell>
          <cell r="E315">
            <v>0</v>
          </cell>
        </row>
        <row r="316">
          <cell r="B316" t="str">
            <v>Fabian Schnellhardt</v>
          </cell>
          <cell r="C316" t="str">
            <v>SV Darmstadt</v>
          </cell>
          <cell r="D316">
            <v>0.3</v>
          </cell>
          <cell r="E316">
            <v>0</v>
          </cell>
        </row>
        <row r="317">
          <cell r="B317" t="str">
            <v>Fraser Hornby</v>
          </cell>
          <cell r="C317" t="str">
            <v>SV Darmstadt</v>
          </cell>
          <cell r="D317">
            <v>0.3</v>
          </cell>
          <cell r="E317">
            <v>0</v>
          </cell>
        </row>
        <row r="318">
          <cell r="B318" t="str">
            <v>Marius Wolf</v>
          </cell>
          <cell r="C318" t="str">
            <v>Borussia Dortmund</v>
          </cell>
          <cell r="D318">
            <v>0.3</v>
          </cell>
          <cell r="E318">
            <v>0</v>
          </cell>
        </row>
        <row r="319">
          <cell r="B319" t="str">
            <v>Marnon-Thomas Busch</v>
          </cell>
          <cell r="C319" t="str">
            <v>1. FC Heidenheim 1846</v>
          </cell>
          <cell r="D319">
            <v>0.3</v>
          </cell>
          <cell r="E319">
            <v>0</v>
          </cell>
        </row>
        <row r="320">
          <cell r="B320" t="str">
            <v>Marvin Friedrich</v>
          </cell>
          <cell r="C320" t="str">
            <v>Borussia Mönchengladbach</v>
          </cell>
          <cell r="D320">
            <v>0.3</v>
          </cell>
          <cell r="E320">
            <v>0</v>
          </cell>
        </row>
        <row r="321">
          <cell r="B321" t="str">
            <v>Paxten Aaronson</v>
          </cell>
          <cell r="C321" t="str">
            <v>Eintracht Frankfurt</v>
          </cell>
          <cell r="D321">
            <v>0.3</v>
          </cell>
          <cell r="E321">
            <v>0</v>
          </cell>
        </row>
        <row r="322">
          <cell r="B322" t="str">
            <v>Matthias Bader</v>
          </cell>
          <cell r="C322" t="str">
            <v>SV Darmstadt</v>
          </cell>
          <cell r="D322">
            <v>0.2</v>
          </cell>
          <cell r="E322">
            <v>1</v>
          </cell>
        </row>
        <row r="323">
          <cell r="B323" t="str">
            <v>Rogério</v>
          </cell>
          <cell r="C323" t="str">
            <v>VfL Wolfsburg</v>
          </cell>
          <cell r="D323">
            <v>0.2</v>
          </cell>
          <cell r="E323">
            <v>1</v>
          </cell>
        </row>
        <row r="324">
          <cell r="B324" t="str">
            <v>Anthony Rouault</v>
          </cell>
          <cell r="C324" t="str">
            <v>VfB Stuttgart</v>
          </cell>
          <cell r="D324">
            <v>0.2</v>
          </cell>
          <cell r="E324">
            <v>0</v>
          </cell>
        </row>
        <row r="325">
          <cell r="B325" t="str">
            <v>Atakan Karazor</v>
          </cell>
          <cell r="C325" t="str">
            <v>VfB Stuttgart</v>
          </cell>
          <cell r="D325">
            <v>0.2</v>
          </cell>
          <cell r="E325">
            <v>0</v>
          </cell>
        </row>
        <row r="326">
          <cell r="B326" t="str">
            <v>Cedric Zesiger</v>
          </cell>
          <cell r="C326" t="str">
            <v>VfL Wolfsburg</v>
          </cell>
          <cell r="D326">
            <v>0.2</v>
          </cell>
          <cell r="E326">
            <v>0</v>
          </cell>
        </row>
        <row r="327">
          <cell r="B327" t="str">
            <v>Fabian Holland</v>
          </cell>
          <cell r="C327" t="str">
            <v>SV Darmstadt</v>
          </cell>
          <cell r="D327">
            <v>0.2</v>
          </cell>
          <cell r="E327">
            <v>0</v>
          </cell>
        </row>
        <row r="328">
          <cell r="B328" t="str">
            <v>Florian Pick</v>
          </cell>
          <cell r="C328" t="str">
            <v>1. FC Heidenheim 1846</v>
          </cell>
          <cell r="D328">
            <v>0.2</v>
          </cell>
          <cell r="E328">
            <v>0</v>
          </cell>
        </row>
        <row r="329">
          <cell r="B329" t="str">
            <v>Mateu Morey</v>
          </cell>
          <cell r="C329" t="str">
            <v>Borussia Dortmund</v>
          </cell>
          <cell r="D329">
            <v>0.2</v>
          </cell>
          <cell r="E329">
            <v>0</v>
          </cell>
        </row>
        <row r="330">
          <cell r="B330" t="str">
            <v>Mergim Berisha</v>
          </cell>
          <cell r="C330" t="str">
            <v>TSG Hoffenheim</v>
          </cell>
          <cell r="D330">
            <v>0.2</v>
          </cell>
          <cell r="E330">
            <v>0</v>
          </cell>
        </row>
        <row r="331">
          <cell r="B331" t="str">
            <v>Noussair Mazraoui</v>
          </cell>
          <cell r="C331" t="str">
            <v>Bayern München</v>
          </cell>
          <cell r="D331">
            <v>0.2</v>
          </cell>
          <cell r="E331">
            <v>0</v>
          </cell>
        </row>
        <row r="332">
          <cell r="B332" t="str">
            <v>Robert Gumny</v>
          </cell>
          <cell r="C332" t="str">
            <v>FC Augsburg</v>
          </cell>
          <cell r="D332">
            <v>0.2</v>
          </cell>
          <cell r="E332">
            <v>0</v>
          </cell>
        </row>
        <row r="333">
          <cell r="B333" t="str">
            <v>Salih Ã–zcan</v>
          </cell>
          <cell r="C333" t="str">
            <v>Borussia Dortmund</v>
          </cell>
          <cell r="D333">
            <v>0.2</v>
          </cell>
          <cell r="E333">
            <v>0</v>
          </cell>
        </row>
        <row r="334">
          <cell r="B334" t="str">
            <v>Sasa Kalajdzic</v>
          </cell>
          <cell r="C334" t="str">
            <v>Eintracht Frankfurt</v>
          </cell>
          <cell r="D334">
            <v>0.2</v>
          </cell>
          <cell r="E334">
            <v>0</v>
          </cell>
        </row>
        <row r="335">
          <cell r="B335" t="str">
            <v>Sebastien Haller</v>
          </cell>
          <cell r="C335" t="str">
            <v>Borussia Dortmund</v>
          </cell>
          <cell r="D335">
            <v>0.2</v>
          </cell>
          <cell r="E335">
            <v>0</v>
          </cell>
        </row>
        <row r="336">
          <cell r="B336" t="str">
            <v>Kevin Kampl</v>
          </cell>
          <cell r="C336" t="str">
            <v>RB Leipzig</v>
          </cell>
          <cell r="D336">
            <v>0.1</v>
          </cell>
          <cell r="E336">
            <v>1</v>
          </cell>
        </row>
        <row r="337">
          <cell r="B337" t="str">
            <v>Lovro Zvonarek</v>
          </cell>
          <cell r="C337" t="str">
            <v>Bayern München</v>
          </cell>
          <cell r="D337">
            <v>0.1</v>
          </cell>
          <cell r="E337">
            <v>1</v>
          </cell>
        </row>
        <row r="338">
          <cell r="B338" t="str">
            <v>Skelly Alvero</v>
          </cell>
          <cell r="C338" t="str">
            <v>SV Werder Bremen</v>
          </cell>
          <cell r="D338">
            <v>0.1</v>
          </cell>
          <cell r="E338">
            <v>1</v>
          </cell>
        </row>
        <row r="339">
          <cell r="B339" t="str">
            <v>Braydon Manu</v>
          </cell>
          <cell r="C339" t="str">
            <v>SV Darmstadt</v>
          </cell>
          <cell r="D339">
            <v>0.1</v>
          </cell>
          <cell r="E339">
            <v>0</v>
          </cell>
        </row>
        <row r="340">
          <cell r="B340" t="str">
            <v>Chukwubuike Adamu</v>
          </cell>
          <cell r="C340" t="str">
            <v>SC Freiburg</v>
          </cell>
          <cell r="D340">
            <v>0.1</v>
          </cell>
          <cell r="E340">
            <v>0</v>
          </cell>
        </row>
        <row r="341">
          <cell r="B341" t="str">
            <v>Filip Stojilkovic</v>
          </cell>
          <cell r="C341" t="str">
            <v>SV Darmstadt</v>
          </cell>
          <cell r="D341">
            <v>0.1</v>
          </cell>
          <cell r="E341">
            <v>0</v>
          </cell>
        </row>
        <row r="342">
          <cell r="B342" t="str">
            <v>Florent Muslija</v>
          </cell>
          <cell r="C342" t="str">
            <v>SC Freiburg</v>
          </cell>
          <cell r="D342">
            <v>0.1</v>
          </cell>
          <cell r="E342">
            <v>0</v>
          </cell>
        </row>
        <row r="343">
          <cell r="B343" t="str">
            <v>Merveille Papela</v>
          </cell>
          <cell r="C343" t="str">
            <v>1. FSV Mainz 05</v>
          </cell>
          <cell r="D343">
            <v>0.1</v>
          </cell>
          <cell r="E343">
            <v>0</v>
          </cell>
        </row>
        <row r="344">
          <cell r="B344" t="str">
            <v>Omar Traoré</v>
          </cell>
          <cell r="C344" t="str">
            <v>1. FC Heidenheim 1846</v>
          </cell>
          <cell r="D344">
            <v>0.1</v>
          </cell>
          <cell r="E344">
            <v>0</v>
          </cell>
        </row>
        <row r="345">
          <cell r="B345" t="str">
            <v>Thomas Meunier</v>
          </cell>
          <cell r="C345" t="str">
            <v>Borussia Dortmund</v>
          </cell>
          <cell r="D345">
            <v>0.1</v>
          </cell>
          <cell r="E345">
            <v>0</v>
          </cell>
        </row>
        <row r="346">
          <cell r="B346" t="str">
            <v>Umut Tohumcu</v>
          </cell>
          <cell r="C346" t="str">
            <v>TSG Hoffenheim</v>
          </cell>
          <cell r="D346">
            <v>0.1</v>
          </cell>
          <cell r="E346">
            <v>0</v>
          </cell>
        </row>
        <row r="347">
          <cell r="B347" t="str">
            <v>Andreas Müller</v>
          </cell>
          <cell r="C347" t="str">
            <v>SV Darmstadt</v>
          </cell>
          <cell r="D347">
            <v>0</v>
          </cell>
          <cell r="E347">
            <v>0</v>
          </cell>
        </row>
        <row r="348">
          <cell r="B348" t="str">
            <v>Attila Szalai</v>
          </cell>
          <cell r="C348" t="str">
            <v>TSG Hoffenheim</v>
          </cell>
          <cell r="D348">
            <v>0</v>
          </cell>
          <cell r="E348">
            <v>0</v>
          </cell>
        </row>
        <row r="349">
          <cell r="B349" t="str">
            <v>Christian Gross</v>
          </cell>
          <cell r="C349" t="str">
            <v>SV Werder Bremen</v>
          </cell>
          <cell r="D349">
            <v>0</v>
          </cell>
          <cell r="E349">
            <v>0</v>
          </cell>
        </row>
        <row r="350">
          <cell r="B350" t="str">
            <v>Cristian Gamboa</v>
          </cell>
          <cell r="C350" t="str">
            <v>VfL Bochum</v>
          </cell>
          <cell r="D350">
            <v>0</v>
          </cell>
          <cell r="E350">
            <v>0</v>
          </cell>
        </row>
        <row r="351">
          <cell r="B351" t="str">
            <v>Danny da Costa</v>
          </cell>
          <cell r="C351" t="str">
            <v>1. FSV Mainz 05</v>
          </cell>
          <cell r="D351">
            <v>0</v>
          </cell>
          <cell r="E351">
            <v>0</v>
          </cell>
        </row>
        <row r="352">
          <cell r="B352" t="str">
            <v>Edmond Tapsoba</v>
          </cell>
          <cell r="C352" t="str">
            <v>Bayer 04 Leverkusen</v>
          </cell>
          <cell r="D352">
            <v>0</v>
          </cell>
          <cell r="E352">
            <v>0</v>
          </cell>
        </row>
        <row r="353">
          <cell r="B353" t="str">
            <v>Florian Dietz</v>
          </cell>
          <cell r="C353" t="str">
            <v>FC Köln</v>
          </cell>
          <cell r="D353">
            <v>0</v>
          </cell>
          <cell r="E353">
            <v>0</v>
          </cell>
        </row>
        <row r="354">
          <cell r="B354" t="str">
            <v>Kevin Mbabu</v>
          </cell>
          <cell r="C354" t="str">
            <v>FC Augsburg</v>
          </cell>
          <cell r="D354">
            <v>0</v>
          </cell>
          <cell r="E354">
            <v>0</v>
          </cell>
        </row>
        <row r="355">
          <cell r="B355" t="str">
            <v>Kilian Sildillia</v>
          </cell>
          <cell r="C355" t="str">
            <v>SC Freiburg</v>
          </cell>
          <cell r="D355">
            <v>0</v>
          </cell>
          <cell r="E355">
            <v>0</v>
          </cell>
        </row>
        <row r="356">
          <cell r="B356" t="str">
            <v>Klaus Gjasula</v>
          </cell>
          <cell r="C356" t="str">
            <v>SV Darmstadt</v>
          </cell>
          <cell r="D356">
            <v>0</v>
          </cell>
          <cell r="E356">
            <v>0</v>
          </cell>
        </row>
        <row r="357">
          <cell r="B357" t="str">
            <v>Timothy Chandler</v>
          </cell>
          <cell r="C357" t="str">
            <v>Eintracht Frankfurt</v>
          </cell>
          <cell r="D357">
            <v>0</v>
          </cell>
          <cell r="E357">
            <v>0</v>
          </cell>
        </row>
        <row r="358">
          <cell r="B358" t="str">
            <v>Tom Bischof</v>
          </cell>
          <cell r="C358" t="str">
            <v>TSG Hoffenheim</v>
          </cell>
          <cell r="D358">
            <v>0</v>
          </cell>
          <cell r="E358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outfielder_blocks"/>
    </sheetNames>
    <sheetDataSet>
      <sheetData sheetId="0">
        <row r="2">
          <cell r="B2" t="str">
            <v>Julian Chabot</v>
          </cell>
          <cell r="C2" t="str">
            <v>FC Köln</v>
          </cell>
          <cell r="D2">
            <v>1.4</v>
          </cell>
          <cell r="E2">
            <v>43</v>
          </cell>
        </row>
        <row r="3">
          <cell r="B3" t="str">
            <v>Ivan Ordets</v>
          </cell>
          <cell r="C3" t="str">
            <v>VfL Bochum</v>
          </cell>
          <cell r="D3">
            <v>1.4</v>
          </cell>
          <cell r="E3">
            <v>29</v>
          </cell>
        </row>
        <row r="4">
          <cell r="B4" t="str">
            <v>Marco Friedl</v>
          </cell>
          <cell r="C4" t="str">
            <v>SV Werder Bremen</v>
          </cell>
          <cell r="D4">
            <v>1.2</v>
          </cell>
          <cell r="E4">
            <v>29</v>
          </cell>
        </row>
        <row r="5">
          <cell r="B5" t="str">
            <v>Matthias Ginter</v>
          </cell>
          <cell r="C5" t="str">
            <v>SC Freiburg</v>
          </cell>
          <cell r="D5">
            <v>1.2</v>
          </cell>
          <cell r="E5">
            <v>26</v>
          </cell>
        </row>
        <row r="6">
          <cell r="B6" t="str">
            <v>Cedric Zesiger</v>
          </cell>
          <cell r="C6" t="str">
            <v>VfL Wolfsburg</v>
          </cell>
          <cell r="D6">
            <v>1.2</v>
          </cell>
          <cell r="E6">
            <v>21</v>
          </cell>
        </row>
        <row r="7">
          <cell r="B7" t="str">
            <v>Marvin Friedrich</v>
          </cell>
          <cell r="C7" t="str">
            <v>Borussia Mönchengladbach</v>
          </cell>
          <cell r="D7">
            <v>1.2</v>
          </cell>
          <cell r="E7">
            <v>20</v>
          </cell>
        </row>
        <row r="8">
          <cell r="B8" t="str">
            <v>Sepp van den Berg</v>
          </cell>
          <cell r="C8" t="str">
            <v>1. FSV Mainz 05</v>
          </cell>
          <cell r="D8">
            <v>1.1000000000000001</v>
          </cell>
          <cell r="E8">
            <v>36</v>
          </cell>
        </row>
        <row r="9">
          <cell r="B9" t="str">
            <v>Felix Uduokhai</v>
          </cell>
          <cell r="C9" t="str">
            <v>FC Augsburg</v>
          </cell>
          <cell r="D9">
            <v>1.1000000000000001</v>
          </cell>
          <cell r="E9">
            <v>35</v>
          </cell>
        </row>
        <row r="10">
          <cell r="B10" t="str">
            <v>Maximilian Wöber</v>
          </cell>
          <cell r="C10" t="str">
            <v>Borussia Mönchengladbach</v>
          </cell>
          <cell r="D10">
            <v>1.1000000000000001</v>
          </cell>
          <cell r="E10">
            <v>26</v>
          </cell>
        </row>
        <row r="11">
          <cell r="B11" t="str">
            <v>Dan-Axel Zagadou</v>
          </cell>
          <cell r="C11" t="str">
            <v>VfB Stuttgart</v>
          </cell>
          <cell r="D11">
            <v>1.1000000000000001</v>
          </cell>
          <cell r="E11">
            <v>18</v>
          </cell>
        </row>
        <row r="12">
          <cell r="B12" t="str">
            <v>Kevin Vogt</v>
          </cell>
          <cell r="C12" t="str">
            <v>1. FC Union Berlin</v>
          </cell>
          <cell r="D12">
            <v>1</v>
          </cell>
          <cell r="E12">
            <v>28</v>
          </cell>
        </row>
        <row r="13">
          <cell r="B13" t="str">
            <v>Danilho Doekhi</v>
          </cell>
          <cell r="C13" t="str">
            <v>1. FC Union Berlin</v>
          </cell>
          <cell r="D13">
            <v>1</v>
          </cell>
          <cell r="E13">
            <v>25</v>
          </cell>
        </row>
        <row r="14">
          <cell r="B14" t="str">
            <v>Ko Itakura</v>
          </cell>
          <cell r="C14" t="str">
            <v>Borussia Mönchengladbach</v>
          </cell>
          <cell r="D14">
            <v>1</v>
          </cell>
          <cell r="E14">
            <v>18</v>
          </cell>
        </row>
        <row r="15">
          <cell r="B15" t="str">
            <v>John Anthony Brooks</v>
          </cell>
          <cell r="C15" t="str">
            <v>TSG Hoffenheim</v>
          </cell>
          <cell r="D15">
            <v>1</v>
          </cell>
          <cell r="E15">
            <v>17</v>
          </cell>
        </row>
        <row r="16">
          <cell r="B16" t="str">
            <v>Christoph Zimmermann</v>
          </cell>
          <cell r="C16" t="str">
            <v>SV Darmstadt</v>
          </cell>
          <cell r="D16">
            <v>1</v>
          </cell>
          <cell r="E16">
            <v>14</v>
          </cell>
        </row>
        <row r="17">
          <cell r="B17" t="str">
            <v>Patrick Mainka</v>
          </cell>
          <cell r="C17" t="str">
            <v>1. FC Heidenheim 1846</v>
          </cell>
          <cell r="D17">
            <v>0.9</v>
          </cell>
          <cell r="E17">
            <v>32</v>
          </cell>
        </row>
        <row r="18">
          <cell r="B18" t="str">
            <v>Bernardo</v>
          </cell>
          <cell r="C18" t="str">
            <v>VfL Bochum</v>
          </cell>
          <cell r="D18">
            <v>0.9</v>
          </cell>
          <cell r="E18">
            <v>30</v>
          </cell>
        </row>
        <row r="19">
          <cell r="B19" t="str">
            <v>Timo Hübers</v>
          </cell>
          <cell r="C19" t="str">
            <v>FC Köln</v>
          </cell>
          <cell r="D19">
            <v>0.9</v>
          </cell>
          <cell r="E19">
            <v>28</v>
          </cell>
        </row>
        <row r="20">
          <cell r="B20" t="str">
            <v>Nico Elvedi</v>
          </cell>
          <cell r="C20" t="str">
            <v>Borussia Mönchengladbach</v>
          </cell>
          <cell r="D20">
            <v>0.9</v>
          </cell>
          <cell r="E20">
            <v>25</v>
          </cell>
        </row>
        <row r="21">
          <cell r="B21" t="str">
            <v>Jens Stage</v>
          </cell>
          <cell r="C21" t="str">
            <v>SV Werder Bremen</v>
          </cell>
          <cell r="D21">
            <v>0.9</v>
          </cell>
          <cell r="E21">
            <v>23</v>
          </cell>
        </row>
        <row r="22">
          <cell r="B22" t="str">
            <v>Keven Schlotterbeck</v>
          </cell>
          <cell r="C22" t="str">
            <v>VfL Bochum</v>
          </cell>
          <cell r="D22">
            <v>0.9</v>
          </cell>
          <cell r="E22">
            <v>23</v>
          </cell>
        </row>
        <row r="23">
          <cell r="B23" t="str">
            <v>Milos Veljkovic</v>
          </cell>
          <cell r="C23" t="str">
            <v>SV Werder Bremen</v>
          </cell>
          <cell r="D23">
            <v>0.9</v>
          </cell>
          <cell r="E23">
            <v>20</v>
          </cell>
        </row>
        <row r="24">
          <cell r="B24" t="str">
            <v>Min-Jae Kim</v>
          </cell>
          <cell r="C24" t="str">
            <v>Bayern München</v>
          </cell>
          <cell r="D24">
            <v>0.9</v>
          </cell>
          <cell r="E24">
            <v>19</v>
          </cell>
        </row>
        <row r="25">
          <cell r="B25" t="str">
            <v>Robin Knoche</v>
          </cell>
          <cell r="C25" t="str">
            <v>1. FC Union Berlin</v>
          </cell>
          <cell r="D25">
            <v>0.9</v>
          </cell>
          <cell r="E25">
            <v>19</v>
          </cell>
        </row>
        <row r="26">
          <cell r="B26" t="str">
            <v>Moritz Jenz</v>
          </cell>
          <cell r="C26" t="str">
            <v>VfL Wolfsburg</v>
          </cell>
          <cell r="D26">
            <v>0.9</v>
          </cell>
          <cell r="E26">
            <v>17</v>
          </cell>
        </row>
        <row r="27">
          <cell r="B27" t="str">
            <v>Klaus Gjasula</v>
          </cell>
          <cell r="C27" t="str">
            <v>SV Darmstadt</v>
          </cell>
          <cell r="D27">
            <v>0.9</v>
          </cell>
          <cell r="E27">
            <v>14</v>
          </cell>
        </row>
        <row r="28">
          <cell r="B28" t="str">
            <v>Nico Schlotterbeck</v>
          </cell>
          <cell r="C28" t="str">
            <v>Borussia Dortmund</v>
          </cell>
          <cell r="D28">
            <v>0.8</v>
          </cell>
          <cell r="E28">
            <v>25</v>
          </cell>
        </row>
        <row r="29">
          <cell r="B29" t="str">
            <v>Jeffrey Gouweleeuw</v>
          </cell>
          <cell r="C29" t="str">
            <v>FC Augsburg</v>
          </cell>
          <cell r="D29">
            <v>0.8</v>
          </cell>
          <cell r="E29">
            <v>24</v>
          </cell>
        </row>
        <row r="30">
          <cell r="B30" t="str">
            <v>Robin Koch</v>
          </cell>
          <cell r="C30" t="str">
            <v>Eintracht Frankfurt</v>
          </cell>
          <cell r="D30">
            <v>0.8</v>
          </cell>
          <cell r="E30">
            <v>24</v>
          </cell>
        </row>
        <row r="31">
          <cell r="B31" t="str">
            <v>Jonathan Tah</v>
          </cell>
          <cell r="C31" t="str">
            <v>Bayer 04 Leverkusen</v>
          </cell>
          <cell r="D31">
            <v>0.8</v>
          </cell>
          <cell r="E31">
            <v>23</v>
          </cell>
        </row>
        <row r="32">
          <cell r="B32" t="str">
            <v>Ozan Kabak</v>
          </cell>
          <cell r="C32" t="str">
            <v>TSG Hoffenheim</v>
          </cell>
          <cell r="D32">
            <v>0.8</v>
          </cell>
          <cell r="E32">
            <v>21</v>
          </cell>
        </row>
        <row r="33">
          <cell r="B33" t="str">
            <v>Christoph Klarer</v>
          </cell>
          <cell r="C33" t="str">
            <v>SV Darmstadt</v>
          </cell>
          <cell r="D33">
            <v>0.8</v>
          </cell>
          <cell r="E33">
            <v>20</v>
          </cell>
        </row>
        <row r="34">
          <cell r="B34" t="str">
            <v>Florian Grillitsch</v>
          </cell>
          <cell r="C34" t="str">
            <v>TSG Hoffenheim</v>
          </cell>
          <cell r="D34">
            <v>0.8</v>
          </cell>
          <cell r="E34">
            <v>20</v>
          </cell>
        </row>
        <row r="35">
          <cell r="B35" t="str">
            <v>Rocco Reitz</v>
          </cell>
          <cell r="C35" t="str">
            <v>Borussia Mönchengladbach</v>
          </cell>
          <cell r="D35">
            <v>0.8</v>
          </cell>
          <cell r="E35">
            <v>20</v>
          </cell>
        </row>
        <row r="36">
          <cell r="B36" t="str">
            <v>Benedikt Gimber</v>
          </cell>
          <cell r="C36" t="str">
            <v>1. FC Heidenheim 1846</v>
          </cell>
          <cell r="D36">
            <v>0.8</v>
          </cell>
          <cell r="E36">
            <v>17</v>
          </cell>
        </row>
        <row r="37">
          <cell r="B37" t="str">
            <v>Niklas Süle</v>
          </cell>
          <cell r="C37" t="str">
            <v>Borussia Dortmund</v>
          </cell>
          <cell r="D37">
            <v>0.8</v>
          </cell>
          <cell r="E37">
            <v>14</v>
          </cell>
        </row>
        <row r="38">
          <cell r="B38" t="str">
            <v>Lukas Klostermann</v>
          </cell>
          <cell r="C38" t="str">
            <v>RB Leipzig</v>
          </cell>
          <cell r="D38">
            <v>0.8</v>
          </cell>
          <cell r="E38">
            <v>12</v>
          </cell>
        </row>
        <row r="39">
          <cell r="B39" t="str">
            <v>Sebastiaan Bornauw</v>
          </cell>
          <cell r="C39" t="str">
            <v>VfL Wolfsburg</v>
          </cell>
          <cell r="D39">
            <v>0.8</v>
          </cell>
          <cell r="E39">
            <v>12</v>
          </cell>
        </row>
        <row r="40">
          <cell r="B40" t="str">
            <v>Diogo Leite</v>
          </cell>
          <cell r="C40" t="str">
            <v>1. FC Union Berlin</v>
          </cell>
          <cell r="D40">
            <v>0.7</v>
          </cell>
          <cell r="E40">
            <v>22</v>
          </cell>
        </row>
        <row r="41">
          <cell r="B41" t="str">
            <v>Willian Pacho</v>
          </cell>
          <cell r="C41" t="str">
            <v>Eintracht Frankfurt</v>
          </cell>
          <cell r="D41">
            <v>0.7</v>
          </cell>
          <cell r="E41">
            <v>22</v>
          </cell>
        </row>
        <row r="42">
          <cell r="B42" t="str">
            <v>Eric Martel</v>
          </cell>
          <cell r="C42" t="str">
            <v>FC Köln</v>
          </cell>
          <cell r="D42">
            <v>0.7</v>
          </cell>
          <cell r="E42">
            <v>19</v>
          </cell>
        </row>
        <row r="43">
          <cell r="B43" t="str">
            <v>Hiroki Ito</v>
          </cell>
          <cell r="C43" t="str">
            <v>VfB Stuttgart</v>
          </cell>
          <cell r="D43">
            <v>0.7</v>
          </cell>
          <cell r="E43">
            <v>17</v>
          </cell>
        </row>
        <row r="44">
          <cell r="B44" t="str">
            <v>Kilian Sildillia</v>
          </cell>
          <cell r="C44" t="str">
            <v>SC Freiburg</v>
          </cell>
          <cell r="D44">
            <v>0.7</v>
          </cell>
          <cell r="E44">
            <v>15</v>
          </cell>
        </row>
        <row r="45">
          <cell r="B45" t="str">
            <v>Lukas Kübler</v>
          </cell>
          <cell r="C45" t="str">
            <v>SC Freiburg</v>
          </cell>
          <cell r="D45">
            <v>0.7</v>
          </cell>
          <cell r="E45">
            <v>15</v>
          </cell>
        </row>
        <row r="46">
          <cell r="B46" t="str">
            <v>Willi Orban</v>
          </cell>
          <cell r="C46" t="str">
            <v>RB Leipzig</v>
          </cell>
          <cell r="D46">
            <v>0.7</v>
          </cell>
          <cell r="E46">
            <v>13</v>
          </cell>
        </row>
        <row r="47">
          <cell r="B47" t="str">
            <v>Anthony Rouault</v>
          </cell>
          <cell r="C47" t="str">
            <v>VfB Stuttgart</v>
          </cell>
          <cell r="D47">
            <v>0.7</v>
          </cell>
          <cell r="E47">
            <v>8</v>
          </cell>
        </row>
        <row r="48">
          <cell r="B48" t="str">
            <v>Kevin Akpoguma</v>
          </cell>
          <cell r="C48" t="str">
            <v>TSG Hoffenheim</v>
          </cell>
          <cell r="D48">
            <v>0.7</v>
          </cell>
          <cell r="E48">
            <v>8</v>
          </cell>
        </row>
        <row r="49">
          <cell r="B49" t="str">
            <v>Pascal Stenzel</v>
          </cell>
          <cell r="C49" t="str">
            <v>VfB Stuttgart</v>
          </cell>
          <cell r="D49">
            <v>0.7</v>
          </cell>
          <cell r="E49">
            <v>8</v>
          </cell>
        </row>
        <row r="50">
          <cell r="B50" t="str">
            <v>Christian Gross</v>
          </cell>
          <cell r="C50" t="str">
            <v>SV Werder Bremen</v>
          </cell>
          <cell r="D50">
            <v>0.7</v>
          </cell>
          <cell r="E50">
            <v>6</v>
          </cell>
        </row>
        <row r="51">
          <cell r="B51" t="str">
            <v>Waldemar Anton</v>
          </cell>
          <cell r="C51" t="str">
            <v>VfB Stuttgart</v>
          </cell>
          <cell r="D51">
            <v>0.6</v>
          </cell>
          <cell r="E51">
            <v>20</v>
          </cell>
        </row>
        <row r="52">
          <cell r="B52" t="str">
            <v>Jonas Föhrenbach</v>
          </cell>
          <cell r="C52" t="str">
            <v>1. FC Heidenheim 1846</v>
          </cell>
          <cell r="D52">
            <v>0.6</v>
          </cell>
          <cell r="E52">
            <v>19</v>
          </cell>
        </row>
        <row r="53">
          <cell r="B53" t="str">
            <v>Maximilian Eggestein</v>
          </cell>
          <cell r="C53" t="str">
            <v>SC Freiburg</v>
          </cell>
          <cell r="D53">
            <v>0.6</v>
          </cell>
          <cell r="E53">
            <v>18</v>
          </cell>
        </row>
        <row r="54">
          <cell r="B54" t="str">
            <v>Anthony Jung</v>
          </cell>
          <cell r="C54" t="str">
            <v>SV Werder Bremen</v>
          </cell>
          <cell r="D54">
            <v>0.6</v>
          </cell>
          <cell r="E54">
            <v>17</v>
          </cell>
        </row>
        <row r="55">
          <cell r="B55" t="str">
            <v>Leandro Barreiro</v>
          </cell>
          <cell r="C55" t="str">
            <v>1. FSV Mainz 05</v>
          </cell>
          <cell r="D55">
            <v>0.6</v>
          </cell>
          <cell r="E55">
            <v>16</v>
          </cell>
        </row>
        <row r="56">
          <cell r="B56" t="str">
            <v>Nicolas Höfler</v>
          </cell>
          <cell r="C56" t="str">
            <v>SC Freiburg</v>
          </cell>
          <cell r="D56">
            <v>0.6</v>
          </cell>
          <cell r="E56">
            <v>16</v>
          </cell>
        </row>
        <row r="57">
          <cell r="B57" t="str">
            <v>Manuel Gulde</v>
          </cell>
          <cell r="C57" t="str">
            <v>SC Freiburg</v>
          </cell>
          <cell r="D57">
            <v>0.6</v>
          </cell>
          <cell r="E57">
            <v>14</v>
          </cell>
        </row>
        <row r="58">
          <cell r="B58" t="str">
            <v>Mohamed Simakan</v>
          </cell>
          <cell r="C58" t="str">
            <v>RB Leipzig</v>
          </cell>
          <cell r="D58">
            <v>0.6</v>
          </cell>
          <cell r="E58">
            <v>14</v>
          </cell>
        </row>
        <row r="59">
          <cell r="B59" t="str">
            <v>Fabian Holland</v>
          </cell>
          <cell r="C59" t="str">
            <v>SV Darmstadt</v>
          </cell>
          <cell r="D59">
            <v>0.6</v>
          </cell>
          <cell r="E59">
            <v>12</v>
          </cell>
        </row>
        <row r="60">
          <cell r="B60" t="str">
            <v>Emir Karic</v>
          </cell>
          <cell r="C60" t="str">
            <v>SV Darmstadt</v>
          </cell>
          <cell r="D60">
            <v>0.6</v>
          </cell>
          <cell r="E60">
            <v>11</v>
          </cell>
        </row>
        <row r="61">
          <cell r="B61" t="str">
            <v>Matej Maglica</v>
          </cell>
          <cell r="C61" t="str">
            <v>SV Darmstadt</v>
          </cell>
          <cell r="D61">
            <v>0.6</v>
          </cell>
          <cell r="E61">
            <v>11</v>
          </cell>
        </row>
        <row r="62">
          <cell r="B62" t="str">
            <v>Mats Hummels</v>
          </cell>
          <cell r="C62" t="str">
            <v>Borussia Dortmund</v>
          </cell>
          <cell r="D62">
            <v>0.6</v>
          </cell>
          <cell r="E62">
            <v>11</v>
          </cell>
        </row>
        <row r="63">
          <cell r="B63" t="str">
            <v>Matthijs de Ligt</v>
          </cell>
          <cell r="C63" t="str">
            <v>Bayern München</v>
          </cell>
          <cell r="D63">
            <v>0.6</v>
          </cell>
          <cell r="E63">
            <v>10</v>
          </cell>
        </row>
        <row r="64">
          <cell r="B64" t="str">
            <v>Niklas Dorsch</v>
          </cell>
          <cell r="C64" t="str">
            <v>FC Augsburg</v>
          </cell>
          <cell r="D64">
            <v>0.6</v>
          </cell>
          <cell r="E64">
            <v>9</v>
          </cell>
        </row>
        <row r="65">
          <cell r="B65" t="str">
            <v>Niklas Stark</v>
          </cell>
          <cell r="C65" t="str">
            <v>SV Werder Bremen</v>
          </cell>
          <cell r="D65">
            <v>0.6</v>
          </cell>
          <cell r="E65">
            <v>7</v>
          </cell>
        </row>
        <row r="66">
          <cell r="B66" t="str">
            <v>Ramy Bensebaini</v>
          </cell>
          <cell r="C66" t="str">
            <v>Borussia Dortmund</v>
          </cell>
          <cell r="D66">
            <v>0.6</v>
          </cell>
          <cell r="E66">
            <v>7</v>
          </cell>
        </row>
        <row r="67">
          <cell r="B67" t="str">
            <v>Julian Weigl</v>
          </cell>
          <cell r="C67" t="str">
            <v>Borussia Mönchengladbach</v>
          </cell>
          <cell r="D67">
            <v>0.5</v>
          </cell>
          <cell r="E67">
            <v>14</v>
          </cell>
        </row>
        <row r="68">
          <cell r="B68" t="str">
            <v>Castello Lukeba</v>
          </cell>
          <cell r="C68" t="str">
            <v>RB Leipzig</v>
          </cell>
          <cell r="D68">
            <v>0.5</v>
          </cell>
          <cell r="E68">
            <v>13</v>
          </cell>
        </row>
        <row r="69">
          <cell r="B69" t="str">
            <v>Marcel Sabitzer</v>
          </cell>
          <cell r="C69" t="str">
            <v>Borussia Dortmund</v>
          </cell>
          <cell r="D69">
            <v>0.5</v>
          </cell>
          <cell r="E69">
            <v>12</v>
          </cell>
        </row>
        <row r="70">
          <cell r="B70" t="str">
            <v>Maxence Lacroix</v>
          </cell>
          <cell r="C70" t="str">
            <v>VfL Wolfsburg</v>
          </cell>
          <cell r="D70">
            <v>0.5</v>
          </cell>
          <cell r="E70">
            <v>12</v>
          </cell>
        </row>
        <row r="71">
          <cell r="B71" t="str">
            <v>Max Finkgrafe</v>
          </cell>
          <cell r="C71" t="str">
            <v>FC Köln</v>
          </cell>
          <cell r="D71">
            <v>0.5</v>
          </cell>
          <cell r="E71">
            <v>10</v>
          </cell>
        </row>
        <row r="72">
          <cell r="B72" t="str">
            <v>Lucas Tousart</v>
          </cell>
          <cell r="C72" t="str">
            <v>1. FC Union Berlin</v>
          </cell>
          <cell r="D72">
            <v>0.5</v>
          </cell>
          <cell r="E72">
            <v>9</v>
          </cell>
        </row>
        <row r="73">
          <cell r="B73" t="str">
            <v>Rasmus Carstensen</v>
          </cell>
          <cell r="C73" t="str">
            <v>FC Köln</v>
          </cell>
          <cell r="D73">
            <v>0.5</v>
          </cell>
          <cell r="E73">
            <v>9</v>
          </cell>
        </row>
        <row r="74">
          <cell r="B74" t="str">
            <v>Olivier Deman</v>
          </cell>
          <cell r="C74" t="str">
            <v>SV Werder Bremen</v>
          </cell>
          <cell r="D74">
            <v>0.5</v>
          </cell>
          <cell r="E74">
            <v>8</v>
          </cell>
        </row>
        <row r="75">
          <cell r="B75" t="str">
            <v>Cristian Gamboa</v>
          </cell>
          <cell r="C75" t="str">
            <v>VfL Bochum</v>
          </cell>
          <cell r="D75">
            <v>0.5</v>
          </cell>
          <cell r="E75">
            <v>7</v>
          </cell>
        </row>
        <row r="76">
          <cell r="B76" t="str">
            <v>Kevin Kampl</v>
          </cell>
          <cell r="C76" t="str">
            <v>RB Leipzig</v>
          </cell>
          <cell r="D76">
            <v>0.5</v>
          </cell>
          <cell r="E76">
            <v>7</v>
          </cell>
        </row>
        <row r="77">
          <cell r="B77" t="str">
            <v>Aster Vranckx</v>
          </cell>
          <cell r="C77" t="str">
            <v>VfL Wolfsburg</v>
          </cell>
          <cell r="D77">
            <v>0.5</v>
          </cell>
          <cell r="E77">
            <v>6</v>
          </cell>
        </row>
        <row r="78">
          <cell r="B78" t="str">
            <v>Jérôme Roussillon</v>
          </cell>
          <cell r="C78" t="str">
            <v>1. FC Union Berlin</v>
          </cell>
          <cell r="D78">
            <v>0.5</v>
          </cell>
          <cell r="E78">
            <v>4</v>
          </cell>
        </row>
        <row r="79">
          <cell r="B79" t="str">
            <v>Angelo Stiller</v>
          </cell>
          <cell r="C79" t="str">
            <v>VfB Stuttgart</v>
          </cell>
          <cell r="D79">
            <v>0.4</v>
          </cell>
          <cell r="E79">
            <v>13</v>
          </cell>
        </row>
        <row r="80">
          <cell r="B80" t="str">
            <v>Anton Stach</v>
          </cell>
          <cell r="C80" t="str">
            <v>TSG Hoffenheim</v>
          </cell>
          <cell r="D80">
            <v>0.4</v>
          </cell>
          <cell r="E80">
            <v>12</v>
          </cell>
        </row>
        <row r="81">
          <cell r="B81" t="str">
            <v>Tuta</v>
          </cell>
          <cell r="C81" t="str">
            <v>Eintracht Frankfurt</v>
          </cell>
          <cell r="D81">
            <v>0.4</v>
          </cell>
          <cell r="E81">
            <v>12</v>
          </cell>
        </row>
        <row r="82">
          <cell r="B82" t="str">
            <v>Joseph Scally</v>
          </cell>
          <cell r="C82" t="str">
            <v>Borussia Mönchengladbach</v>
          </cell>
          <cell r="D82">
            <v>0.4</v>
          </cell>
          <cell r="E82">
            <v>11</v>
          </cell>
        </row>
        <row r="83">
          <cell r="B83" t="str">
            <v>Edmond Tapsoba</v>
          </cell>
          <cell r="C83" t="str">
            <v>Bayer 04 Leverkusen</v>
          </cell>
          <cell r="D83">
            <v>0.4</v>
          </cell>
          <cell r="E83">
            <v>10</v>
          </cell>
        </row>
        <row r="84">
          <cell r="B84" t="str">
            <v>Erhan Masovic</v>
          </cell>
          <cell r="C84" t="str">
            <v>VfL Bochum</v>
          </cell>
          <cell r="D84">
            <v>0.4</v>
          </cell>
          <cell r="E84">
            <v>10</v>
          </cell>
        </row>
        <row r="85">
          <cell r="B85" t="str">
            <v>Luca Netz</v>
          </cell>
          <cell r="C85" t="str">
            <v>Borussia Mönchengladbach</v>
          </cell>
          <cell r="D85">
            <v>0.4</v>
          </cell>
          <cell r="E85">
            <v>10</v>
          </cell>
        </row>
        <row r="86">
          <cell r="B86" t="str">
            <v>Kevin Mbabu</v>
          </cell>
          <cell r="C86" t="str">
            <v>FC Augsburg</v>
          </cell>
          <cell r="D86">
            <v>0.4</v>
          </cell>
          <cell r="E86">
            <v>9</v>
          </cell>
        </row>
        <row r="87">
          <cell r="B87" t="str">
            <v>Lennard Maloney</v>
          </cell>
          <cell r="C87" t="str">
            <v>1. FC Heidenheim 1846</v>
          </cell>
          <cell r="D87">
            <v>0.4</v>
          </cell>
          <cell r="E87">
            <v>9</v>
          </cell>
        </row>
        <row r="88">
          <cell r="B88" t="str">
            <v>Patrick Osterhage</v>
          </cell>
          <cell r="C88" t="str">
            <v>VfL Bochum</v>
          </cell>
          <cell r="D88">
            <v>0.4</v>
          </cell>
          <cell r="E88">
            <v>9</v>
          </cell>
        </row>
        <row r="89">
          <cell r="B89" t="str">
            <v>Robin Gosens</v>
          </cell>
          <cell r="C89" t="str">
            <v>1. FC Union Berlin</v>
          </cell>
          <cell r="D89">
            <v>0.4</v>
          </cell>
          <cell r="E89">
            <v>9</v>
          </cell>
        </row>
        <row r="90">
          <cell r="B90" t="str">
            <v>Iago</v>
          </cell>
          <cell r="C90" t="str">
            <v>FC Augsburg</v>
          </cell>
          <cell r="D90">
            <v>0.4</v>
          </cell>
          <cell r="E90">
            <v>8</v>
          </cell>
        </row>
        <row r="91">
          <cell r="B91" t="str">
            <v>Senne Lynen</v>
          </cell>
          <cell r="C91" t="str">
            <v>SV Werder Bremen</v>
          </cell>
          <cell r="D91">
            <v>0.4</v>
          </cell>
          <cell r="E91">
            <v>8</v>
          </cell>
        </row>
        <row r="92">
          <cell r="B92" t="str">
            <v>Wout Weghorst</v>
          </cell>
          <cell r="C92" t="str">
            <v>TSG Hoffenheim</v>
          </cell>
          <cell r="D92">
            <v>0.4</v>
          </cell>
          <cell r="E92">
            <v>8</v>
          </cell>
        </row>
        <row r="93">
          <cell r="B93" t="str">
            <v>Dayot Upamecano</v>
          </cell>
          <cell r="C93" t="str">
            <v>Bayern München</v>
          </cell>
          <cell r="D93">
            <v>0.4</v>
          </cell>
          <cell r="E93">
            <v>7</v>
          </cell>
        </row>
        <row r="94">
          <cell r="B94" t="str">
            <v>Felix Agu</v>
          </cell>
          <cell r="C94" t="str">
            <v>SV Werder Bremen</v>
          </cell>
          <cell r="D94">
            <v>0.4</v>
          </cell>
          <cell r="E94">
            <v>7</v>
          </cell>
        </row>
        <row r="95">
          <cell r="B95" t="str">
            <v>Julian Ryerson</v>
          </cell>
          <cell r="C95" t="str">
            <v>Borussia Dortmund</v>
          </cell>
          <cell r="D95">
            <v>0.4</v>
          </cell>
          <cell r="E95">
            <v>7</v>
          </cell>
        </row>
        <row r="96">
          <cell r="B96" t="str">
            <v>Piero Hincapié</v>
          </cell>
          <cell r="C96" t="str">
            <v>Bayer 04 Leverkusen</v>
          </cell>
          <cell r="D96">
            <v>0.4</v>
          </cell>
          <cell r="E96">
            <v>7</v>
          </cell>
        </row>
        <row r="97">
          <cell r="B97" t="str">
            <v>Amadou Haidara</v>
          </cell>
          <cell r="C97" t="str">
            <v>RB Leipzig</v>
          </cell>
          <cell r="D97">
            <v>0.4</v>
          </cell>
          <cell r="E97">
            <v>6</v>
          </cell>
        </row>
        <row r="98">
          <cell r="B98" t="str">
            <v>Edimilson Fernandes</v>
          </cell>
          <cell r="C98" t="str">
            <v>1. FSV Mainz 05</v>
          </cell>
          <cell r="D98">
            <v>0.4</v>
          </cell>
          <cell r="E98">
            <v>6</v>
          </cell>
        </row>
        <row r="99">
          <cell r="B99" t="str">
            <v>Florian Neuhaus</v>
          </cell>
          <cell r="C99" t="str">
            <v>Borussia Mönchengladbach</v>
          </cell>
          <cell r="D99">
            <v>0.4</v>
          </cell>
          <cell r="E99">
            <v>6</v>
          </cell>
        </row>
        <row r="100">
          <cell r="B100" t="str">
            <v>Norman Theuerkauf</v>
          </cell>
          <cell r="C100" t="str">
            <v>1. FC Heidenheim 1846</v>
          </cell>
          <cell r="D100">
            <v>0.4</v>
          </cell>
          <cell r="E100">
            <v>6</v>
          </cell>
        </row>
        <row r="101">
          <cell r="B101" t="str">
            <v>Felix Nmecha</v>
          </cell>
          <cell r="C101" t="str">
            <v>Borussia Dortmund</v>
          </cell>
          <cell r="D101">
            <v>0.4</v>
          </cell>
          <cell r="E101">
            <v>5</v>
          </cell>
        </row>
        <row r="102">
          <cell r="B102" t="str">
            <v>Josha Vagnoman</v>
          </cell>
          <cell r="C102" t="str">
            <v>VfB Stuttgart</v>
          </cell>
          <cell r="D102">
            <v>0.4</v>
          </cell>
          <cell r="E102">
            <v>5</v>
          </cell>
        </row>
        <row r="103">
          <cell r="B103" t="str">
            <v>Leart Paqarada</v>
          </cell>
          <cell r="C103" t="str">
            <v>FC Köln</v>
          </cell>
          <cell r="D103">
            <v>0.4</v>
          </cell>
          <cell r="E103">
            <v>5</v>
          </cell>
        </row>
        <row r="104">
          <cell r="B104" t="str">
            <v>Silvan Widmer</v>
          </cell>
          <cell r="C104" t="str">
            <v>1. FSV Mainz 05</v>
          </cell>
          <cell r="D104">
            <v>0.4</v>
          </cell>
          <cell r="E104">
            <v>5</v>
          </cell>
        </row>
        <row r="105">
          <cell r="B105" t="str">
            <v>Danny da Costa</v>
          </cell>
          <cell r="C105" t="str">
            <v>1. FSV Mainz 05</v>
          </cell>
          <cell r="D105">
            <v>0.4</v>
          </cell>
          <cell r="E105">
            <v>4</v>
          </cell>
        </row>
        <row r="106">
          <cell r="B106" t="str">
            <v>Jordy Makengo</v>
          </cell>
          <cell r="C106" t="str">
            <v>SC Freiburg</v>
          </cell>
          <cell r="D106">
            <v>0.4</v>
          </cell>
          <cell r="E106">
            <v>4</v>
          </cell>
        </row>
        <row r="107">
          <cell r="B107" t="str">
            <v>Denis Thomalla</v>
          </cell>
          <cell r="C107" t="str">
            <v>1. FC Heidenheim 1846</v>
          </cell>
          <cell r="D107">
            <v>0.4</v>
          </cell>
          <cell r="E107">
            <v>2</v>
          </cell>
        </row>
        <row r="108">
          <cell r="B108" t="str">
            <v>David Raum</v>
          </cell>
          <cell r="C108" t="str">
            <v>RB Leipzig</v>
          </cell>
          <cell r="D108">
            <v>0.3</v>
          </cell>
          <cell r="E108">
            <v>9</v>
          </cell>
        </row>
        <row r="109">
          <cell r="B109" t="str">
            <v>Anthony Losilla</v>
          </cell>
          <cell r="C109" t="str">
            <v>VfL Bochum</v>
          </cell>
          <cell r="D109">
            <v>0.3</v>
          </cell>
          <cell r="E109">
            <v>8</v>
          </cell>
        </row>
        <row r="110">
          <cell r="B110" t="str">
            <v>Atakan Karazor</v>
          </cell>
          <cell r="C110" t="str">
            <v>VfB Stuttgart</v>
          </cell>
          <cell r="D110">
            <v>0.3</v>
          </cell>
          <cell r="E110">
            <v>8</v>
          </cell>
        </row>
        <row r="111">
          <cell r="B111" t="str">
            <v>Granit Xhaka</v>
          </cell>
          <cell r="C111" t="str">
            <v>Bayer 04 Leverkusen</v>
          </cell>
          <cell r="D111">
            <v>0.3</v>
          </cell>
          <cell r="E111">
            <v>8</v>
          </cell>
        </row>
        <row r="112">
          <cell r="B112" t="str">
            <v>Leon Goretzka</v>
          </cell>
          <cell r="C112" t="str">
            <v>Bayern München</v>
          </cell>
          <cell r="D112">
            <v>0.3</v>
          </cell>
          <cell r="E112">
            <v>8</v>
          </cell>
        </row>
        <row r="113">
          <cell r="B113" t="str">
            <v>Pavel Kaderabek</v>
          </cell>
          <cell r="C113" t="str">
            <v>TSG Hoffenheim</v>
          </cell>
          <cell r="D113">
            <v>0.3</v>
          </cell>
          <cell r="E113">
            <v>8</v>
          </cell>
        </row>
        <row r="114">
          <cell r="B114" t="str">
            <v>Tim Kleindienst</v>
          </cell>
          <cell r="C114" t="str">
            <v>1. FC Heidenheim 1846</v>
          </cell>
          <cell r="D114">
            <v>0.3</v>
          </cell>
          <cell r="E114">
            <v>8</v>
          </cell>
        </row>
        <row r="115">
          <cell r="B115" t="str">
            <v>Xaver Schlager</v>
          </cell>
          <cell r="C115" t="str">
            <v>RB Leipzig</v>
          </cell>
          <cell r="D115">
            <v>0.3</v>
          </cell>
          <cell r="E115">
            <v>8</v>
          </cell>
        </row>
        <row r="116">
          <cell r="B116" t="str">
            <v>Anthony Caci</v>
          </cell>
          <cell r="C116" t="str">
            <v>1. FSV Mainz 05</v>
          </cell>
          <cell r="D116">
            <v>0.3</v>
          </cell>
          <cell r="E116">
            <v>7</v>
          </cell>
        </row>
        <row r="117">
          <cell r="B117" t="str">
            <v>Elvis Rexhbecaj</v>
          </cell>
          <cell r="C117" t="str">
            <v>FC Augsburg</v>
          </cell>
          <cell r="D117">
            <v>0.3</v>
          </cell>
          <cell r="E117">
            <v>7</v>
          </cell>
        </row>
        <row r="118">
          <cell r="B118" t="str">
            <v>Emre Can</v>
          </cell>
          <cell r="C118" t="str">
            <v>Borussia Dortmund</v>
          </cell>
          <cell r="D118">
            <v>0.3</v>
          </cell>
          <cell r="E118">
            <v>7</v>
          </cell>
        </row>
        <row r="119">
          <cell r="B119" t="str">
            <v>Eric Ebimbe</v>
          </cell>
          <cell r="C119" t="str">
            <v>Eintracht Frankfurt</v>
          </cell>
          <cell r="D119">
            <v>0.3</v>
          </cell>
          <cell r="E119">
            <v>7</v>
          </cell>
        </row>
        <row r="120">
          <cell r="B120" t="str">
            <v>Hugo Larsson</v>
          </cell>
          <cell r="C120" t="str">
            <v>Eintracht Frankfurt</v>
          </cell>
          <cell r="D120">
            <v>0.3</v>
          </cell>
          <cell r="E120">
            <v>7</v>
          </cell>
        </row>
        <row r="121">
          <cell r="B121" t="str">
            <v>Jan Schöppner</v>
          </cell>
          <cell r="C121" t="str">
            <v>1. FC Heidenheim 1846</v>
          </cell>
          <cell r="D121">
            <v>0.3</v>
          </cell>
          <cell r="E121">
            <v>7</v>
          </cell>
        </row>
        <row r="122">
          <cell r="B122" t="str">
            <v>Omar Traoré</v>
          </cell>
          <cell r="C122" t="str">
            <v>1. FC Heidenheim 1846</v>
          </cell>
          <cell r="D122">
            <v>0.3</v>
          </cell>
          <cell r="E122">
            <v>7</v>
          </cell>
        </row>
        <row r="123">
          <cell r="B123" t="str">
            <v>Grischa Prömel</v>
          </cell>
          <cell r="C123" t="str">
            <v>TSG Hoffenheim</v>
          </cell>
          <cell r="D123">
            <v>0.3</v>
          </cell>
          <cell r="E123">
            <v>6</v>
          </cell>
        </row>
        <row r="124">
          <cell r="B124" t="str">
            <v>Jan Thielmann</v>
          </cell>
          <cell r="C124" t="str">
            <v>FC Köln</v>
          </cell>
          <cell r="D124">
            <v>0.3</v>
          </cell>
          <cell r="E124">
            <v>6</v>
          </cell>
        </row>
        <row r="125">
          <cell r="B125" t="str">
            <v>Konrad Laimer</v>
          </cell>
          <cell r="C125" t="str">
            <v>Bayern München</v>
          </cell>
          <cell r="D125">
            <v>0.3</v>
          </cell>
          <cell r="E125">
            <v>6</v>
          </cell>
        </row>
        <row r="126">
          <cell r="B126" t="str">
            <v>Maximilian Mittelstaedt</v>
          </cell>
          <cell r="C126" t="str">
            <v>VfB Stuttgart</v>
          </cell>
          <cell r="D126">
            <v>0.3</v>
          </cell>
          <cell r="E126">
            <v>6</v>
          </cell>
        </row>
        <row r="127">
          <cell r="B127" t="str">
            <v>Aurelio Buta</v>
          </cell>
          <cell r="C127" t="str">
            <v>Eintracht Frankfurt</v>
          </cell>
          <cell r="D127">
            <v>0.3</v>
          </cell>
          <cell r="E127">
            <v>5</v>
          </cell>
        </row>
        <row r="128">
          <cell r="B128" t="str">
            <v>Mattias Svanberg</v>
          </cell>
          <cell r="C128" t="str">
            <v>VfL Wolfsburg</v>
          </cell>
          <cell r="D128">
            <v>0.3</v>
          </cell>
          <cell r="E128">
            <v>5</v>
          </cell>
        </row>
        <row r="129">
          <cell r="B129" t="str">
            <v>Oscar Vilhelmsson</v>
          </cell>
          <cell r="C129" t="str">
            <v>SV Darmstadt</v>
          </cell>
          <cell r="D129">
            <v>0.3</v>
          </cell>
          <cell r="E129">
            <v>5</v>
          </cell>
        </row>
        <row r="130">
          <cell r="B130" t="str">
            <v>Rani Khedira</v>
          </cell>
          <cell r="C130" t="str">
            <v>1. FC Union Berlin</v>
          </cell>
          <cell r="D130">
            <v>0.3</v>
          </cell>
          <cell r="E130">
            <v>5</v>
          </cell>
        </row>
        <row r="131">
          <cell r="B131" t="str">
            <v>Alex Kral</v>
          </cell>
          <cell r="C131" t="str">
            <v>1. FC Union Berlin</v>
          </cell>
          <cell r="D131">
            <v>0.3</v>
          </cell>
          <cell r="E131">
            <v>4</v>
          </cell>
        </row>
        <row r="132">
          <cell r="B132" t="str">
            <v>András Schäfer</v>
          </cell>
          <cell r="C132" t="str">
            <v>1. FC Union Berlin</v>
          </cell>
          <cell r="D132">
            <v>0.3</v>
          </cell>
          <cell r="E132">
            <v>4</v>
          </cell>
        </row>
        <row r="133">
          <cell r="B133" t="str">
            <v>Bartol Franjic</v>
          </cell>
          <cell r="C133" t="str">
            <v>SV Darmstadt</v>
          </cell>
          <cell r="D133">
            <v>0.3</v>
          </cell>
          <cell r="E133">
            <v>4</v>
          </cell>
        </row>
        <row r="134">
          <cell r="B134" t="str">
            <v>Benno Schmitz</v>
          </cell>
          <cell r="C134" t="str">
            <v>FC Köln</v>
          </cell>
          <cell r="D134">
            <v>0.3</v>
          </cell>
          <cell r="E134">
            <v>4</v>
          </cell>
        </row>
        <row r="135">
          <cell r="B135" t="str">
            <v>Janik Haberer</v>
          </cell>
          <cell r="C135" t="str">
            <v>1. FC Union Berlin</v>
          </cell>
          <cell r="D135">
            <v>0.3</v>
          </cell>
          <cell r="E135">
            <v>4</v>
          </cell>
        </row>
        <row r="136">
          <cell r="B136" t="str">
            <v>Robert Skov</v>
          </cell>
          <cell r="C136" t="str">
            <v>TSG Hoffenheim</v>
          </cell>
          <cell r="D136">
            <v>0.3</v>
          </cell>
          <cell r="E136">
            <v>4</v>
          </cell>
        </row>
        <row r="137">
          <cell r="B137" t="str">
            <v>Tobias Kempe</v>
          </cell>
          <cell r="C137" t="str">
            <v>SV Darmstadt</v>
          </cell>
          <cell r="D137">
            <v>0.3</v>
          </cell>
          <cell r="E137">
            <v>4</v>
          </cell>
        </row>
        <row r="138">
          <cell r="B138" t="str">
            <v>Tom Krauss</v>
          </cell>
          <cell r="C138" t="str">
            <v>1. FSV Mainz 05</v>
          </cell>
          <cell r="D138">
            <v>0.3</v>
          </cell>
          <cell r="E138">
            <v>4</v>
          </cell>
        </row>
        <row r="139">
          <cell r="B139" t="str">
            <v>Nicolas Seiwald</v>
          </cell>
          <cell r="C139" t="str">
            <v>RB Leipzig</v>
          </cell>
          <cell r="D139">
            <v>0.3</v>
          </cell>
          <cell r="E139">
            <v>2</v>
          </cell>
        </row>
        <row r="140">
          <cell r="B140" t="str">
            <v>Steffen Tigges</v>
          </cell>
          <cell r="C140" t="str">
            <v>FC Köln</v>
          </cell>
          <cell r="D140">
            <v>0.3</v>
          </cell>
          <cell r="E140">
            <v>2</v>
          </cell>
        </row>
        <row r="141">
          <cell r="B141" t="str">
            <v>Alejandro Grimaldo</v>
          </cell>
          <cell r="C141" t="str">
            <v>Bayer 04 Leverkusen</v>
          </cell>
          <cell r="D141">
            <v>0.2</v>
          </cell>
          <cell r="E141">
            <v>7</v>
          </cell>
        </row>
        <row r="142">
          <cell r="B142" t="str">
            <v>Romano Schmid</v>
          </cell>
          <cell r="C142" t="str">
            <v>SV Werder Bremen</v>
          </cell>
          <cell r="D142">
            <v>0.2</v>
          </cell>
          <cell r="E142">
            <v>7</v>
          </cell>
        </row>
        <row r="143">
          <cell r="B143" t="str">
            <v>Dominik Kohr</v>
          </cell>
          <cell r="C143" t="str">
            <v>1. FSV Mainz 05</v>
          </cell>
          <cell r="D143">
            <v>0.2</v>
          </cell>
          <cell r="E143">
            <v>6</v>
          </cell>
        </row>
        <row r="144">
          <cell r="B144" t="str">
            <v>Florian Kainz</v>
          </cell>
          <cell r="C144" t="str">
            <v>FC Köln</v>
          </cell>
          <cell r="D144">
            <v>0.2</v>
          </cell>
          <cell r="E144">
            <v>6</v>
          </cell>
        </row>
        <row r="145">
          <cell r="B145" t="str">
            <v>Mitchell Weiser</v>
          </cell>
          <cell r="C145" t="str">
            <v>SV Werder Bremen</v>
          </cell>
          <cell r="D145">
            <v>0.2</v>
          </cell>
          <cell r="E145">
            <v>6</v>
          </cell>
        </row>
        <row r="146">
          <cell r="B146" t="str">
            <v>Joakim Mæhle</v>
          </cell>
          <cell r="C146" t="str">
            <v>VfL Wolfsburg</v>
          </cell>
          <cell r="D146">
            <v>0.2</v>
          </cell>
          <cell r="E146">
            <v>5</v>
          </cell>
        </row>
        <row r="147">
          <cell r="B147" t="str">
            <v>Niclas Füllkrug</v>
          </cell>
          <cell r="C147" t="str">
            <v>Borussia Dortmund</v>
          </cell>
          <cell r="D147">
            <v>0.2</v>
          </cell>
          <cell r="E147">
            <v>5</v>
          </cell>
        </row>
        <row r="148">
          <cell r="B148" t="str">
            <v>Alphonso Davies</v>
          </cell>
          <cell r="C148" t="str">
            <v>Bayern München</v>
          </cell>
          <cell r="D148">
            <v>0.2</v>
          </cell>
          <cell r="E148">
            <v>4</v>
          </cell>
        </row>
        <row r="149">
          <cell r="B149" t="str">
            <v>Donyell Malen</v>
          </cell>
          <cell r="C149" t="str">
            <v>Borussia Dortmund</v>
          </cell>
          <cell r="D149">
            <v>0.2</v>
          </cell>
          <cell r="E149">
            <v>4</v>
          </cell>
        </row>
        <row r="150">
          <cell r="B150" t="str">
            <v>Ellyes Skhiri</v>
          </cell>
          <cell r="C150" t="str">
            <v>Eintracht Frankfurt</v>
          </cell>
          <cell r="D150">
            <v>0.2</v>
          </cell>
          <cell r="E150">
            <v>4</v>
          </cell>
        </row>
        <row r="151">
          <cell r="B151" t="str">
            <v>Jordan Pefok</v>
          </cell>
          <cell r="C151" t="str">
            <v>Borussia Mönchengladbach</v>
          </cell>
          <cell r="D151">
            <v>0.2</v>
          </cell>
          <cell r="E151">
            <v>4</v>
          </cell>
        </row>
        <row r="152">
          <cell r="B152" t="str">
            <v>Joshua Kimmich</v>
          </cell>
          <cell r="C152" t="str">
            <v>Bayern München</v>
          </cell>
          <cell r="D152">
            <v>0.2</v>
          </cell>
          <cell r="E152">
            <v>4</v>
          </cell>
        </row>
        <row r="153">
          <cell r="B153" t="str">
            <v>Karim Onisiwo</v>
          </cell>
          <cell r="C153" t="str">
            <v>1. FSV Mainz 05</v>
          </cell>
          <cell r="D153">
            <v>0.2</v>
          </cell>
          <cell r="E153">
            <v>4</v>
          </cell>
        </row>
        <row r="154">
          <cell r="B154" t="str">
            <v>Lucas Höler</v>
          </cell>
          <cell r="C154" t="str">
            <v>SC Freiburg</v>
          </cell>
          <cell r="D154">
            <v>0.2</v>
          </cell>
          <cell r="E154">
            <v>4</v>
          </cell>
        </row>
        <row r="155">
          <cell r="B155" t="str">
            <v>Marvin Pieringer</v>
          </cell>
          <cell r="C155" t="str">
            <v>1. FC Heidenheim 1846</v>
          </cell>
          <cell r="D155">
            <v>0.2</v>
          </cell>
          <cell r="E155">
            <v>4</v>
          </cell>
        </row>
        <row r="156">
          <cell r="B156" t="str">
            <v>Matthias Bader</v>
          </cell>
          <cell r="C156" t="str">
            <v>SV Darmstadt</v>
          </cell>
          <cell r="D156">
            <v>0.2</v>
          </cell>
          <cell r="E156">
            <v>4</v>
          </cell>
        </row>
        <row r="157">
          <cell r="B157" t="str">
            <v>Michael Gregoritsch</v>
          </cell>
          <cell r="C157" t="str">
            <v>SC Freiburg</v>
          </cell>
          <cell r="D157">
            <v>0.2</v>
          </cell>
          <cell r="E157">
            <v>4</v>
          </cell>
        </row>
        <row r="158">
          <cell r="B158" t="str">
            <v>Robert Andrich</v>
          </cell>
          <cell r="C158" t="str">
            <v>Bayer 04 Leverkusen</v>
          </cell>
          <cell r="D158">
            <v>0.2</v>
          </cell>
          <cell r="E158">
            <v>4</v>
          </cell>
        </row>
        <row r="159">
          <cell r="B159" t="str">
            <v>Ruben Vargas</v>
          </cell>
          <cell r="C159" t="str">
            <v>FC Augsburg</v>
          </cell>
          <cell r="D159">
            <v>0.2</v>
          </cell>
          <cell r="E159">
            <v>4</v>
          </cell>
        </row>
        <row r="160">
          <cell r="B160" t="str">
            <v>Aleksandar Pavlovic</v>
          </cell>
          <cell r="C160" t="str">
            <v>Bayern München</v>
          </cell>
          <cell r="D160">
            <v>0.2</v>
          </cell>
          <cell r="E160">
            <v>3</v>
          </cell>
        </row>
        <row r="161">
          <cell r="B161" t="str">
            <v>Christopher Trimmel</v>
          </cell>
          <cell r="C161" t="str">
            <v>1. FC Union Berlin</v>
          </cell>
          <cell r="D161">
            <v>0.2</v>
          </cell>
          <cell r="E161">
            <v>3</v>
          </cell>
        </row>
        <row r="162">
          <cell r="B162" t="str">
            <v>Davie Selke</v>
          </cell>
          <cell r="C162" t="str">
            <v>FC Köln</v>
          </cell>
          <cell r="D162">
            <v>0.2</v>
          </cell>
          <cell r="E162">
            <v>3</v>
          </cell>
        </row>
        <row r="163">
          <cell r="B163" t="str">
            <v>Gian-Luca Waldschmidt</v>
          </cell>
          <cell r="C163" t="str">
            <v>FC Köln</v>
          </cell>
          <cell r="D163">
            <v>0.2</v>
          </cell>
          <cell r="E163">
            <v>3</v>
          </cell>
        </row>
        <row r="164">
          <cell r="B164" t="str">
            <v>Jonathan Burkardt</v>
          </cell>
          <cell r="C164" t="str">
            <v>1. FSV Mainz 05</v>
          </cell>
          <cell r="D164">
            <v>0.2</v>
          </cell>
          <cell r="E164">
            <v>3</v>
          </cell>
        </row>
        <row r="165">
          <cell r="B165" t="str">
            <v>Josip Juranovic</v>
          </cell>
          <cell r="C165" t="str">
            <v>1. FC Union Berlin</v>
          </cell>
          <cell r="D165">
            <v>0.2</v>
          </cell>
          <cell r="E165">
            <v>3</v>
          </cell>
        </row>
        <row r="166">
          <cell r="B166" t="str">
            <v>Josip Stanisic</v>
          </cell>
          <cell r="C166" t="str">
            <v>Bayer 04 Leverkusen</v>
          </cell>
          <cell r="D166">
            <v>0.2</v>
          </cell>
          <cell r="E166">
            <v>3</v>
          </cell>
        </row>
        <row r="167">
          <cell r="B167" t="str">
            <v>Mads Valentin Pedersen</v>
          </cell>
          <cell r="C167" t="str">
            <v>FC Augsburg</v>
          </cell>
          <cell r="D167">
            <v>0.2</v>
          </cell>
          <cell r="E167">
            <v>3</v>
          </cell>
        </row>
        <row r="168">
          <cell r="B168" t="str">
            <v>Marius Bülter</v>
          </cell>
          <cell r="C168" t="str">
            <v>TSG Hoffenheim</v>
          </cell>
          <cell r="D168">
            <v>0.2</v>
          </cell>
          <cell r="E168">
            <v>3</v>
          </cell>
        </row>
        <row r="169">
          <cell r="B169" t="str">
            <v>Matus Bero</v>
          </cell>
          <cell r="C169" t="str">
            <v>VfL Bochum</v>
          </cell>
          <cell r="D169">
            <v>0.2</v>
          </cell>
          <cell r="E169">
            <v>3</v>
          </cell>
        </row>
        <row r="170">
          <cell r="B170" t="str">
            <v>Merlin Röhl</v>
          </cell>
          <cell r="C170" t="str">
            <v>SC Freiburg</v>
          </cell>
          <cell r="D170">
            <v>0.2</v>
          </cell>
          <cell r="E170">
            <v>3</v>
          </cell>
        </row>
        <row r="171">
          <cell r="B171" t="str">
            <v>Salih Ã–zcan</v>
          </cell>
          <cell r="C171" t="str">
            <v>Borussia Dortmund</v>
          </cell>
          <cell r="D171">
            <v>0.2</v>
          </cell>
          <cell r="E171">
            <v>3</v>
          </cell>
        </row>
        <row r="172">
          <cell r="B172" t="str">
            <v>Yussuf Poulsen</v>
          </cell>
          <cell r="C172" t="str">
            <v>RB Leipzig</v>
          </cell>
          <cell r="D172">
            <v>0.2</v>
          </cell>
          <cell r="E172">
            <v>3</v>
          </cell>
        </row>
        <row r="173">
          <cell r="B173" t="str">
            <v>Aissa Laidouni</v>
          </cell>
          <cell r="C173" t="str">
            <v>1. FC Union Berlin</v>
          </cell>
          <cell r="D173">
            <v>0.2</v>
          </cell>
          <cell r="E173">
            <v>2</v>
          </cell>
        </row>
        <row r="174">
          <cell r="B174" t="str">
            <v>Amine Adli</v>
          </cell>
          <cell r="C174" t="str">
            <v>Bayer 04 Leverkusen</v>
          </cell>
          <cell r="D174">
            <v>0.2</v>
          </cell>
          <cell r="E174">
            <v>2</v>
          </cell>
        </row>
        <row r="175">
          <cell r="B175" t="str">
            <v>Arne Maier</v>
          </cell>
          <cell r="C175" t="str">
            <v>FC Augsburg</v>
          </cell>
          <cell r="D175">
            <v>0.2</v>
          </cell>
          <cell r="E175">
            <v>2</v>
          </cell>
        </row>
        <row r="176">
          <cell r="B176" t="str">
            <v>Jamie Bynoe-Gittens</v>
          </cell>
          <cell r="C176" t="str">
            <v>Borussia Dortmund</v>
          </cell>
          <cell r="D176">
            <v>0.2</v>
          </cell>
          <cell r="E176">
            <v>2</v>
          </cell>
        </row>
        <row r="177">
          <cell r="B177" t="str">
            <v>Julian Justvan</v>
          </cell>
          <cell r="C177" t="str">
            <v>SV Darmstadt</v>
          </cell>
          <cell r="D177">
            <v>0.2</v>
          </cell>
          <cell r="E177">
            <v>2</v>
          </cell>
        </row>
        <row r="178">
          <cell r="B178" t="str">
            <v>Marius Wolf</v>
          </cell>
          <cell r="C178" t="str">
            <v>Borussia Dortmund</v>
          </cell>
          <cell r="D178">
            <v>0.2</v>
          </cell>
          <cell r="E178">
            <v>2</v>
          </cell>
        </row>
        <row r="179">
          <cell r="B179" t="str">
            <v>Mathias Honsak</v>
          </cell>
          <cell r="C179" t="str">
            <v>SV Darmstadt</v>
          </cell>
          <cell r="D179">
            <v>0.2</v>
          </cell>
          <cell r="E179">
            <v>2</v>
          </cell>
        </row>
        <row r="180">
          <cell r="B180" t="str">
            <v>Rafael Santos Borre</v>
          </cell>
          <cell r="C180" t="str">
            <v>SV Werder Bremen</v>
          </cell>
          <cell r="D180">
            <v>0.2</v>
          </cell>
          <cell r="E180">
            <v>2</v>
          </cell>
        </row>
        <row r="181">
          <cell r="B181" t="str">
            <v>Adam Hlozek</v>
          </cell>
          <cell r="C181" t="str">
            <v>Bayer 04 Leverkusen</v>
          </cell>
          <cell r="D181">
            <v>0.2</v>
          </cell>
          <cell r="E181">
            <v>1</v>
          </cell>
        </row>
        <row r="182">
          <cell r="B182" t="str">
            <v>Dawid Kownacki</v>
          </cell>
          <cell r="C182" t="str">
            <v>SV Werder Bremen</v>
          </cell>
          <cell r="D182">
            <v>0.2</v>
          </cell>
          <cell r="E182">
            <v>1</v>
          </cell>
        </row>
        <row r="183">
          <cell r="B183" t="str">
            <v>Dion Drena Beljo</v>
          </cell>
          <cell r="C183" t="str">
            <v>FC Augsburg</v>
          </cell>
          <cell r="D183">
            <v>0.2</v>
          </cell>
          <cell r="E183">
            <v>1</v>
          </cell>
        </row>
        <row r="184">
          <cell r="B184" t="str">
            <v>Finn Becker</v>
          </cell>
          <cell r="C184" t="str">
            <v>TSG Hoffenheim</v>
          </cell>
          <cell r="D184">
            <v>0.2</v>
          </cell>
          <cell r="E184">
            <v>1</v>
          </cell>
        </row>
        <row r="185">
          <cell r="B185" t="str">
            <v>Jessic Ngankam</v>
          </cell>
          <cell r="C185" t="str">
            <v>1. FSV Mainz 05</v>
          </cell>
          <cell r="D185">
            <v>0.2</v>
          </cell>
          <cell r="E185">
            <v>1</v>
          </cell>
        </row>
        <row r="186">
          <cell r="B186" t="str">
            <v>Benjamin Henrichs</v>
          </cell>
          <cell r="C186" t="str">
            <v>RB Leipzig</v>
          </cell>
          <cell r="D186">
            <v>0.1</v>
          </cell>
          <cell r="E186">
            <v>4</v>
          </cell>
        </row>
        <row r="187">
          <cell r="B187" t="str">
            <v>Eren Dinkci</v>
          </cell>
          <cell r="C187" t="str">
            <v>1. FC Heidenheim 1846</v>
          </cell>
          <cell r="D187">
            <v>0.1</v>
          </cell>
          <cell r="E187">
            <v>4</v>
          </cell>
        </row>
        <row r="188">
          <cell r="B188" t="str">
            <v>Harry Kane</v>
          </cell>
          <cell r="C188" t="str">
            <v>Bayern München</v>
          </cell>
          <cell r="D188">
            <v>0.1</v>
          </cell>
          <cell r="E188">
            <v>4</v>
          </cell>
        </row>
        <row r="189">
          <cell r="B189" t="str">
            <v>Jonas Wind</v>
          </cell>
          <cell r="C189" t="str">
            <v>VfL Wolfsburg</v>
          </cell>
          <cell r="D189">
            <v>0.1</v>
          </cell>
          <cell r="E189">
            <v>4</v>
          </cell>
        </row>
        <row r="190">
          <cell r="B190" t="str">
            <v>Kevin Stöger</v>
          </cell>
          <cell r="C190" t="str">
            <v>VfL Bochum</v>
          </cell>
          <cell r="D190">
            <v>0.1</v>
          </cell>
          <cell r="E190">
            <v>4</v>
          </cell>
        </row>
        <row r="191">
          <cell r="B191" t="str">
            <v>Maximilian Arnold</v>
          </cell>
          <cell r="C191" t="str">
            <v>VfL Wolfsburg</v>
          </cell>
          <cell r="D191">
            <v>0.1</v>
          </cell>
          <cell r="E191">
            <v>4</v>
          </cell>
        </row>
        <row r="192">
          <cell r="B192" t="str">
            <v>Ansgar Knauff</v>
          </cell>
          <cell r="C192" t="str">
            <v>Eintracht Frankfurt</v>
          </cell>
          <cell r="D192">
            <v>0.1</v>
          </cell>
          <cell r="E192">
            <v>3</v>
          </cell>
        </row>
        <row r="193">
          <cell r="B193" t="str">
            <v>Franck Honorat</v>
          </cell>
          <cell r="C193" t="str">
            <v>Borussia Mönchengladbach</v>
          </cell>
          <cell r="D193">
            <v>0.1</v>
          </cell>
          <cell r="E193">
            <v>3</v>
          </cell>
        </row>
        <row r="194">
          <cell r="B194" t="str">
            <v>Ikoma Lois Openda</v>
          </cell>
          <cell r="C194" t="str">
            <v>RB Leipzig</v>
          </cell>
          <cell r="D194">
            <v>0.1</v>
          </cell>
          <cell r="E194">
            <v>3</v>
          </cell>
        </row>
        <row r="195">
          <cell r="B195" t="str">
            <v>Julian Brandt</v>
          </cell>
          <cell r="C195" t="str">
            <v>Borussia Dortmund</v>
          </cell>
          <cell r="D195">
            <v>0.1</v>
          </cell>
          <cell r="E195">
            <v>3</v>
          </cell>
        </row>
        <row r="196">
          <cell r="B196" t="str">
            <v>Mario Götze</v>
          </cell>
          <cell r="C196" t="str">
            <v>Eintracht Frankfurt</v>
          </cell>
          <cell r="D196">
            <v>0.1</v>
          </cell>
          <cell r="E196">
            <v>3</v>
          </cell>
        </row>
        <row r="197">
          <cell r="B197" t="str">
            <v>Odilon Kossounou</v>
          </cell>
          <cell r="C197" t="str">
            <v>Bayer 04 Leverkusen</v>
          </cell>
          <cell r="D197">
            <v>0.1</v>
          </cell>
          <cell r="E197">
            <v>3</v>
          </cell>
        </row>
        <row r="198">
          <cell r="B198" t="str">
            <v>Philipp Mwene</v>
          </cell>
          <cell r="C198" t="str">
            <v>1. FSV Mainz 05</v>
          </cell>
          <cell r="D198">
            <v>0.1</v>
          </cell>
          <cell r="E198">
            <v>3</v>
          </cell>
        </row>
        <row r="199">
          <cell r="B199" t="str">
            <v>Phillip Tietz</v>
          </cell>
          <cell r="C199" t="str">
            <v>FC Augsburg</v>
          </cell>
          <cell r="D199">
            <v>0.1</v>
          </cell>
          <cell r="E199">
            <v>3</v>
          </cell>
        </row>
        <row r="200">
          <cell r="B200" t="str">
            <v>Ritsu Doan</v>
          </cell>
          <cell r="C200" t="str">
            <v>SC Freiburg</v>
          </cell>
          <cell r="D200">
            <v>0.1</v>
          </cell>
          <cell r="E200">
            <v>3</v>
          </cell>
        </row>
        <row r="201">
          <cell r="B201" t="str">
            <v>Takuma Asano</v>
          </cell>
          <cell r="C201" t="str">
            <v>VfL Bochum</v>
          </cell>
          <cell r="D201">
            <v>0.1</v>
          </cell>
          <cell r="E201">
            <v>3</v>
          </cell>
        </row>
        <row r="202">
          <cell r="B202" t="str">
            <v>Andrej Kramaric</v>
          </cell>
          <cell r="C202" t="str">
            <v>TSG Hoffenheim</v>
          </cell>
          <cell r="D202">
            <v>0.1</v>
          </cell>
          <cell r="E202">
            <v>2</v>
          </cell>
        </row>
        <row r="203">
          <cell r="B203" t="str">
            <v>Benjamin Sesko</v>
          </cell>
          <cell r="C203" t="str">
            <v>RB Leipzig</v>
          </cell>
          <cell r="D203">
            <v>0.1</v>
          </cell>
          <cell r="E203">
            <v>2</v>
          </cell>
        </row>
        <row r="204">
          <cell r="B204" t="str">
            <v>Christopher Antwi-Adjej</v>
          </cell>
          <cell r="C204" t="str">
            <v>VfL Bochum</v>
          </cell>
          <cell r="D204">
            <v>0.1</v>
          </cell>
          <cell r="E204">
            <v>2</v>
          </cell>
        </row>
        <row r="205">
          <cell r="B205" t="str">
            <v>Dejan Ljubicic</v>
          </cell>
          <cell r="C205" t="str">
            <v>FC Köln</v>
          </cell>
          <cell r="D205">
            <v>0.1</v>
          </cell>
          <cell r="E205">
            <v>2</v>
          </cell>
        </row>
        <row r="206">
          <cell r="B206" t="str">
            <v>Enzo Millot</v>
          </cell>
          <cell r="C206" t="str">
            <v>VfB Stuttgart</v>
          </cell>
          <cell r="D206">
            <v>0.1</v>
          </cell>
          <cell r="E206">
            <v>2</v>
          </cell>
        </row>
        <row r="207">
          <cell r="B207" t="str">
            <v>Ermedin Demirovic</v>
          </cell>
          <cell r="C207" t="str">
            <v>FC Augsburg</v>
          </cell>
          <cell r="D207">
            <v>0.1</v>
          </cell>
          <cell r="E207">
            <v>2</v>
          </cell>
        </row>
        <row r="208">
          <cell r="B208" t="str">
            <v>Faride Alidou</v>
          </cell>
          <cell r="C208" t="str">
            <v>FC Köln</v>
          </cell>
          <cell r="D208">
            <v>0.1</v>
          </cell>
          <cell r="E208">
            <v>2</v>
          </cell>
        </row>
        <row r="209">
          <cell r="B209" t="str">
            <v>Florian Wirtz</v>
          </cell>
          <cell r="C209" t="str">
            <v>Bayer 04 Leverkusen</v>
          </cell>
          <cell r="D209">
            <v>0.1</v>
          </cell>
          <cell r="E209">
            <v>2</v>
          </cell>
        </row>
        <row r="210">
          <cell r="B210" t="str">
            <v>Ihlas Bebou</v>
          </cell>
          <cell r="C210" t="str">
            <v>TSG Hoffenheim</v>
          </cell>
          <cell r="D210">
            <v>0.1</v>
          </cell>
          <cell r="E210">
            <v>2</v>
          </cell>
        </row>
        <row r="211">
          <cell r="B211" t="str">
            <v>Jae-Sung Lee</v>
          </cell>
          <cell r="C211" t="str">
            <v>1. FSV Mainz 05</v>
          </cell>
          <cell r="D211">
            <v>0.1</v>
          </cell>
          <cell r="E211">
            <v>2</v>
          </cell>
        </row>
        <row r="212">
          <cell r="B212" t="str">
            <v>Kevin Behrens</v>
          </cell>
          <cell r="C212" t="str">
            <v>1. FC Union Berlin</v>
          </cell>
          <cell r="D212">
            <v>0.1</v>
          </cell>
          <cell r="E212">
            <v>2</v>
          </cell>
        </row>
        <row r="213">
          <cell r="B213" t="str">
            <v>Kevin Paredes</v>
          </cell>
          <cell r="C213" t="str">
            <v>VfL Wolfsburg</v>
          </cell>
          <cell r="D213">
            <v>0.1</v>
          </cell>
          <cell r="E213">
            <v>2</v>
          </cell>
        </row>
        <row r="214">
          <cell r="B214" t="str">
            <v>Ludovic Ajorque</v>
          </cell>
          <cell r="C214" t="str">
            <v>1. FSV Mainz 05</v>
          </cell>
          <cell r="D214">
            <v>0.1</v>
          </cell>
          <cell r="E214">
            <v>2</v>
          </cell>
        </row>
        <row r="215">
          <cell r="B215" t="str">
            <v>Marco Reus</v>
          </cell>
          <cell r="C215" t="str">
            <v>Borussia Dortmund</v>
          </cell>
          <cell r="D215">
            <v>0.1</v>
          </cell>
          <cell r="E215">
            <v>2</v>
          </cell>
        </row>
        <row r="216">
          <cell r="B216" t="str">
            <v>Marvin Mehlem</v>
          </cell>
          <cell r="C216" t="str">
            <v>SV Darmstadt</v>
          </cell>
          <cell r="D216">
            <v>0.1</v>
          </cell>
          <cell r="E216">
            <v>2</v>
          </cell>
        </row>
        <row r="217">
          <cell r="B217" t="str">
            <v>Moritz Broschinski</v>
          </cell>
          <cell r="C217" t="str">
            <v>VfL Bochum</v>
          </cell>
          <cell r="D217">
            <v>0.1</v>
          </cell>
          <cell r="E217">
            <v>2</v>
          </cell>
        </row>
        <row r="218">
          <cell r="B218" t="str">
            <v>Nadiem Amiri</v>
          </cell>
          <cell r="C218" t="str">
            <v>1. FSV Mainz 05</v>
          </cell>
          <cell r="D218">
            <v>0.1</v>
          </cell>
          <cell r="E218">
            <v>2</v>
          </cell>
        </row>
        <row r="219">
          <cell r="B219" t="str">
            <v>Niels Nkounkou</v>
          </cell>
          <cell r="C219" t="str">
            <v>Eintracht Frankfurt</v>
          </cell>
          <cell r="D219">
            <v>0.1</v>
          </cell>
          <cell r="E219">
            <v>2</v>
          </cell>
        </row>
        <row r="220">
          <cell r="B220" t="str">
            <v>Philipp Hofmann</v>
          </cell>
          <cell r="C220" t="str">
            <v>VfL Bochum</v>
          </cell>
          <cell r="D220">
            <v>0.1</v>
          </cell>
          <cell r="E220">
            <v>2</v>
          </cell>
        </row>
        <row r="221">
          <cell r="B221" t="str">
            <v>Tim Skarke</v>
          </cell>
          <cell r="C221" t="str">
            <v>SV Darmstadt</v>
          </cell>
          <cell r="D221">
            <v>0.1</v>
          </cell>
          <cell r="E221">
            <v>2</v>
          </cell>
        </row>
        <row r="222">
          <cell r="B222" t="str">
            <v>Yannick Gerhardt</v>
          </cell>
          <cell r="C222" t="str">
            <v>VfL Wolfsburg</v>
          </cell>
          <cell r="D222">
            <v>0.1</v>
          </cell>
          <cell r="E222">
            <v>2</v>
          </cell>
        </row>
        <row r="223">
          <cell r="B223" t="str">
            <v>Arne Engels</v>
          </cell>
          <cell r="C223" t="str">
            <v>FC Augsburg</v>
          </cell>
          <cell r="D223">
            <v>0.1</v>
          </cell>
          <cell r="E223">
            <v>1</v>
          </cell>
        </row>
        <row r="224">
          <cell r="B224" t="str">
            <v>Brenden Aaronson</v>
          </cell>
          <cell r="C224" t="str">
            <v>1. FC Union Berlin</v>
          </cell>
          <cell r="D224">
            <v>0.1</v>
          </cell>
          <cell r="E224">
            <v>1</v>
          </cell>
        </row>
        <row r="225">
          <cell r="B225" t="str">
            <v>Christoph Baumgartner</v>
          </cell>
          <cell r="C225" t="str">
            <v>RB Leipzig</v>
          </cell>
          <cell r="D225">
            <v>0.1</v>
          </cell>
          <cell r="E225">
            <v>1</v>
          </cell>
        </row>
        <row r="226">
          <cell r="B226" t="str">
            <v>Denis Huseinbasic</v>
          </cell>
          <cell r="C226" t="str">
            <v>FC Köln</v>
          </cell>
          <cell r="D226">
            <v>0.1</v>
          </cell>
          <cell r="E226">
            <v>1</v>
          </cell>
        </row>
        <row r="227">
          <cell r="B227" t="str">
            <v>Fabian Nürnberg</v>
          </cell>
          <cell r="C227" t="str">
            <v>SV Darmstadt</v>
          </cell>
          <cell r="D227">
            <v>0.1</v>
          </cell>
          <cell r="E227">
            <v>1</v>
          </cell>
        </row>
        <row r="228">
          <cell r="B228" t="str">
            <v>Fredrik Jensen</v>
          </cell>
          <cell r="C228" t="str">
            <v>FC Augsburg</v>
          </cell>
          <cell r="D228">
            <v>0.1</v>
          </cell>
          <cell r="E228">
            <v>1</v>
          </cell>
        </row>
        <row r="229">
          <cell r="B229" t="str">
            <v>Jamal Musiala</v>
          </cell>
          <cell r="C229" t="str">
            <v>Bayern München</v>
          </cell>
          <cell r="D229">
            <v>0.1</v>
          </cell>
          <cell r="E229">
            <v>1</v>
          </cell>
        </row>
        <row r="230">
          <cell r="B230" t="str">
            <v>Jamie Leweling</v>
          </cell>
          <cell r="C230" t="str">
            <v>VfB Stuttgart</v>
          </cell>
          <cell r="D230">
            <v>0.1</v>
          </cell>
          <cell r="E230">
            <v>1</v>
          </cell>
        </row>
        <row r="231">
          <cell r="B231" t="str">
            <v>Justin Njinmah</v>
          </cell>
          <cell r="C231" t="str">
            <v>SV Werder Bremen</v>
          </cell>
          <cell r="D231">
            <v>0.1</v>
          </cell>
          <cell r="E231">
            <v>1</v>
          </cell>
        </row>
        <row r="232">
          <cell r="B232" t="str">
            <v>Kevin Sessa</v>
          </cell>
          <cell r="C232" t="str">
            <v>1. FC Heidenheim 1846</v>
          </cell>
          <cell r="D232">
            <v>0.1</v>
          </cell>
          <cell r="E232">
            <v>1</v>
          </cell>
        </row>
        <row r="233">
          <cell r="B233" t="str">
            <v>Kingsley Coman</v>
          </cell>
          <cell r="C233" t="str">
            <v>Bayern München</v>
          </cell>
          <cell r="D233">
            <v>0.1</v>
          </cell>
          <cell r="E233">
            <v>1</v>
          </cell>
        </row>
        <row r="234">
          <cell r="B234" t="str">
            <v>Kouadio Koné</v>
          </cell>
          <cell r="C234" t="str">
            <v>Borussia Mönchengladbach</v>
          </cell>
          <cell r="D234">
            <v>0.1</v>
          </cell>
          <cell r="E234">
            <v>1</v>
          </cell>
        </row>
        <row r="235">
          <cell r="B235" t="str">
            <v>Kristijan Jakic</v>
          </cell>
          <cell r="C235" t="str">
            <v>FC Augsburg</v>
          </cell>
          <cell r="D235">
            <v>0.1</v>
          </cell>
          <cell r="E235">
            <v>1</v>
          </cell>
        </row>
        <row r="236">
          <cell r="B236" t="str">
            <v>Leonardo Bittencourt</v>
          </cell>
          <cell r="C236" t="str">
            <v>SV Werder Bremen</v>
          </cell>
          <cell r="D236">
            <v>0.1</v>
          </cell>
          <cell r="E236">
            <v>1</v>
          </cell>
        </row>
        <row r="237">
          <cell r="B237" t="str">
            <v>Luca Pfeiffer</v>
          </cell>
          <cell r="C237" t="str">
            <v>SV Darmstadt</v>
          </cell>
          <cell r="D237">
            <v>0.1</v>
          </cell>
          <cell r="E237">
            <v>1</v>
          </cell>
        </row>
        <row r="238">
          <cell r="B238" t="str">
            <v>Maximilian Wittek</v>
          </cell>
          <cell r="C238" t="str">
            <v>VfL Bochum</v>
          </cell>
          <cell r="D238">
            <v>0.1</v>
          </cell>
          <cell r="E238">
            <v>1</v>
          </cell>
        </row>
        <row r="239">
          <cell r="B239" t="str">
            <v>Noah Weisshaupt</v>
          </cell>
          <cell r="C239" t="str">
            <v>SC Freiburg</v>
          </cell>
          <cell r="D239">
            <v>0.1</v>
          </cell>
          <cell r="E239">
            <v>1</v>
          </cell>
        </row>
        <row r="240">
          <cell r="B240" t="str">
            <v>Noussair Mazraoui</v>
          </cell>
          <cell r="C240" t="str">
            <v>Bayern München</v>
          </cell>
          <cell r="D240">
            <v>0.1</v>
          </cell>
          <cell r="E240">
            <v>1</v>
          </cell>
        </row>
        <row r="241">
          <cell r="B241" t="str">
            <v>Philipp Max</v>
          </cell>
          <cell r="C241" t="str">
            <v>Eintracht Frankfurt</v>
          </cell>
          <cell r="D241">
            <v>0.1</v>
          </cell>
          <cell r="E241">
            <v>1</v>
          </cell>
        </row>
        <row r="242">
          <cell r="B242" t="str">
            <v>Raphaël Guerreiro</v>
          </cell>
          <cell r="C242" t="str">
            <v>Bayern München</v>
          </cell>
          <cell r="D242">
            <v>0.1</v>
          </cell>
          <cell r="E242">
            <v>1</v>
          </cell>
        </row>
        <row r="243">
          <cell r="B243" t="str">
            <v>Sargis Adamyan</v>
          </cell>
          <cell r="C243" t="str">
            <v>FC Köln</v>
          </cell>
          <cell r="D243">
            <v>0.1</v>
          </cell>
          <cell r="E243">
            <v>1</v>
          </cell>
        </row>
        <row r="244">
          <cell r="B244" t="str">
            <v>Tomas Cvancara</v>
          </cell>
          <cell r="C244" t="str">
            <v>Borussia Mönchengladbach</v>
          </cell>
          <cell r="D244">
            <v>0.1</v>
          </cell>
          <cell r="E244">
            <v>1</v>
          </cell>
        </row>
        <row r="245">
          <cell r="B245" t="str">
            <v>Umut Tohumcu</v>
          </cell>
          <cell r="C245" t="str">
            <v>TSG Hoffenheim</v>
          </cell>
          <cell r="D245">
            <v>0.1</v>
          </cell>
          <cell r="E245">
            <v>1</v>
          </cell>
        </row>
        <row r="246">
          <cell r="B246" t="str">
            <v>Victor Okoh Boniface</v>
          </cell>
          <cell r="C246" t="str">
            <v>Bayer 04 Leverkusen</v>
          </cell>
          <cell r="D246">
            <v>0.1</v>
          </cell>
          <cell r="E246">
            <v>1</v>
          </cell>
        </row>
        <row r="247">
          <cell r="B247" t="str">
            <v>Youssoufa Moukoko</v>
          </cell>
          <cell r="C247" t="str">
            <v>Borussia Dortmund</v>
          </cell>
          <cell r="D247">
            <v>0.1</v>
          </cell>
          <cell r="E247">
            <v>1</v>
          </cell>
        </row>
        <row r="248">
          <cell r="B248" t="str">
            <v>Fares Chaibi</v>
          </cell>
          <cell r="C248" t="str">
            <v>Eintracht Frankfurt</v>
          </cell>
          <cell r="D248">
            <v>0</v>
          </cell>
          <cell r="E248">
            <v>1</v>
          </cell>
        </row>
        <row r="249">
          <cell r="B249" t="str">
            <v>Jan-Niklas Beste</v>
          </cell>
          <cell r="C249" t="str">
            <v>1. FC Heidenheim 1846</v>
          </cell>
          <cell r="D249">
            <v>0</v>
          </cell>
          <cell r="E249">
            <v>1</v>
          </cell>
        </row>
        <row r="250">
          <cell r="B250" t="str">
            <v>Linton Maina</v>
          </cell>
          <cell r="C250" t="str">
            <v>FC Köln</v>
          </cell>
          <cell r="D250">
            <v>0</v>
          </cell>
          <cell r="E250">
            <v>1</v>
          </cell>
        </row>
        <row r="251">
          <cell r="B251" t="str">
            <v>Lovro Majer</v>
          </cell>
          <cell r="C251" t="str">
            <v>VfL Wolfsburg</v>
          </cell>
          <cell r="D251">
            <v>0</v>
          </cell>
          <cell r="E251">
            <v>1</v>
          </cell>
        </row>
        <row r="252">
          <cell r="B252" t="str">
            <v>Maximilian Beier</v>
          </cell>
          <cell r="C252" t="str">
            <v>TSG Hoffenheim</v>
          </cell>
          <cell r="D252">
            <v>0</v>
          </cell>
          <cell r="E252">
            <v>1</v>
          </cell>
        </row>
        <row r="253">
          <cell r="B253" t="str">
            <v>Ridle Baku</v>
          </cell>
          <cell r="C253" t="str">
            <v>VfL Wolfsburg</v>
          </cell>
          <cell r="D253">
            <v>0</v>
          </cell>
          <cell r="E253">
            <v>1</v>
          </cell>
        </row>
        <row r="254">
          <cell r="B254" t="str">
            <v>Roland Sallai</v>
          </cell>
          <cell r="C254" t="str">
            <v>SC Freiburg</v>
          </cell>
          <cell r="D254">
            <v>0</v>
          </cell>
          <cell r="E254">
            <v>1</v>
          </cell>
        </row>
        <row r="255">
          <cell r="B255" t="str">
            <v>Serhou Guirassy</v>
          </cell>
          <cell r="C255" t="str">
            <v>VfB Stuttgart</v>
          </cell>
          <cell r="D255">
            <v>0</v>
          </cell>
          <cell r="E255">
            <v>1</v>
          </cell>
        </row>
        <row r="256">
          <cell r="B256" t="str">
            <v>Vincenzo Grifo</v>
          </cell>
          <cell r="C256" t="str">
            <v>SC Freiburg</v>
          </cell>
          <cell r="D256">
            <v>0</v>
          </cell>
          <cell r="E256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interceptions"/>
    </sheetNames>
    <sheetDataSet>
      <sheetData sheetId="0">
        <row r="2">
          <cell r="B2" t="str">
            <v>Anton Stach</v>
          </cell>
          <cell r="C2" t="str">
            <v>TSG Hoffenheim</v>
          </cell>
          <cell r="D2">
            <v>2.7</v>
          </cell>
          <cell r="E2">
            <v>74</v>
          </cell>
        </row>
        <row r="3">
          <cell r="B3" t="str">
            <v>Bartol Franjic</v>
          </cell>
          <cell r="C3" t="str">
            <v>SV Darmstadt</v>
          </cell>
          <cell r="D3">
            <v>2.2000000000000002</v>
          </cell>
          <cell r="E3">
            <v>30</v>
          </cell>
        </row>
        <row r="4">
          <cell r="B4" t="str">
            <v>Min-Jae Kim</v>
          </cell>
          <cell r="C4" t="str">
            <v>Bayern München</v>
          </cell>
          <cell r="D4">
            <v>2.1</v>
          </cell>
          <cell r="E4">
            <v>45</v>
          </cell>
        </row>
        <row r="5">
          <cell r="B5" t="str">
            <v>Senne Lynen</v>
          </cell>
          <cell r="C5" t="str">
            <v>SV Werder Bremen</v>
          </cell>
          <cell r="D5">
            <v>2.1</v>
          </cell>
          <cell r="E5">
            <v>41</v>
          </cell>
        </row>
        <row r="6">
          <cell r="B6" t="str">
            <v>Timo Hübers</v>
          </cell>
          <cell r="C6" t="str">
            <v>FC Köln</v>
          </cell>
          <cell r="D6">
            <v>2</v>
          </cell>
          <cell r="E6">
            <v>63</v>
          </cell>
        </row>
        <row r="7">
          <cell r="B7" t="str">
            <v>Florian Grillitsch</v>
          </cell>
          <cell r="C7" t="str">
            <v>TSG Hoffenheim</v>
          </cell>
          <cell r="D7">
            <v>2</v>
          </cell>
          <cell r="E7">
            <v>52</v>
          </cell>
        </row>
        <row r="8">
          <cell r="B8" t="str">
            <v>Maximilian Mittelstaedt</v>
          </cell>
          <cell r="C8" t="str">
            <v>VfB Stuttgart</v>
          </cell>
          <cell r="D8">
            <v>2</v>
          </cell>
          <cell r="E8">
            <v>46</v>
          </cell>
        </row>
        <row r="9">
          <cell r="B9" t="str">
            <v>Marvin Mehlem</v>
          </cell>
          <cell r="C9" t="str">
            <v>SV Darmstadt</v>
          </cell>
          <cell r="D9">
            <v>2</v>
          </cell>
          <cell r="E9">
            <v>33</v>
          </cell>
        </row>
        <row r="10">
          <cell r="B10" t="str">
            <v>Mats Hummels</v>
          </cell>
          <cell r="C10" t="str">
            <v>Borussia Dortmund</v>
          </cell>
          <cell r="D10">
            <v>1.9</v>
          </cell>
          <cell r="E10">
            <v>33</v>
          </cell>
        </row>
        <row r="11">
          <cell r="B11" t="str">
            <v>Ozan Kabak</v>
          </cell>
          <cell r="C11" t="str">
            <v>TSG Hoffenheim</v>
          </cell>
          <cell r="D11">
            <v>1.8</v>
          </cell>
          <cell r="E11">
            <v>46</v>
          </cell>
        </row>
        <row r="12">
          <cell r="B12" t="str">
            <v>Rocco Reitz</v>
          </cell>
          <cell r="C12" t="str">
            <v>Borussia Mönchengladbach</v>
          </cell>
          <cell r="D12">
            <v>1.8</v>
          </cell>
          <cell r="E12">
            <v>44</v>
          </cell>
        </row>
        <row r="13">
          <cell r="B13" t="str">
            <v>Dominik Kohr</v>
          </cell>
          <cell r="C13" t="str">
            <v>1. FSV Mainz 05</v>
          </cell>
          <cell r="D13">
            <v>1.8</v>
          </cell>
          <cell r="E13">
            <v>43</v>
          </cell>
        </row>
        <row r="14">
          <cell r="B14" t="str">
            <v>Lukas Kübler</v>
          </cell>
          <cell r="C14" t="str">
            <v>SC Freiburg</v>
          </cell>
          <cell r="D14">
            <v>1.8</v>
          </cell>
          <cell r="E14">
            <v>37</v>
          </cell>
        </row>
        <row r="15">
          <cell r="B15" t="str">
            <v>Bernardo</v>
          </cell>
          <cell r="C15" t="str">
            <v>VfL Bochum</v>
          </cell>
          <cell r="D15">
            <v>1.7</v>
          </cell>
          <cell r="E15">
            <v>55</v>
          </cell>
        </row>
        <row r="16">
          <cell r="B16" t="str">
            <v>Maximilian Wöber</v>
          </cell>
          <cell r="C16" t="str">
            <v>Borussia Mönchengladbach</v>
          </cell>
          <cell r="D16">
            <v>1.7</v>
          </cell>
          <cell r="E16">
            <v>38</v>
          </cell>
        </row>
        <row r="17">
          <cell r="B17" t="str">
            <v>Danny da Costa</v>
          </cell>
          <cell r="C17" t="str">
            <v>1. FSV Mainz 05</v>
          </cell>
          <cell r="D17">
            <v>1.7</v>
          </cell>
          <cell r="E17">
            <v>16</v>
          </cell>
        </row>
        <row r="18">
          <cell r="B18" t="str">
            <v>Julian Weigl</v>
          </cell>
          <cell r="C18" t="str">
            <v>Borussia Mönchengladbach</v>
          </cell>
          <cell r="D18">
            <v>1.6</v>
          </cell>
          <cell r="E18">
            <v>48</v>
          </cell>
        </row>
        <row r="19">
          <cell r="B19" t="str">
            <v>Diogo Leite</v>
          </cell>
          <cell r="C19" t="str">
            <v>1. FC Union Berlin</v>
          </cell>
          <cell r="D19">
            <v>1.6</v>
          </cell>
          <cell r="E19">
            <v>47</v>
          </cell>
        </row>
        <row r="20">
          <cell r="B20" t="str">
            <v>Eric Martel</v>
          </cell>
          <cell r="C20" t="str">
            <v>FC Köln</v>
          </cell>
          <cell r="D20">
            <v>1.6</v>
          </cell>
          <cell r="E20">
            <v>43</v>
          </cell>
        </row>
        <row r="21">
          <cell r="B21" t="str">
            <v>Nico Elvedi</v>
          </cell>
          <cell r="C21" t="str">
            <v>Borussia Mönchengladbach</v>
          </cell>
          <cell r="D21">
            <v>1.6</v>
          </cell>
          <cell r="E21">
            <v>43</v>
          </cell>
        </row>
        <row r="22">
          <cell r="B22" t="str">
            <v>Ellyes Skhiri</v>
          </cell>
          <cell r="C22" t="str">
            <v>Eintracht Frankfurt</v>
          </cell>
          <cell r="D22">
            <v>1.6</v>
          </cell>
          <cell r="E22">
            <v>39</v>
          </cell>
        </row>
        <row r="23">
          <cell r="B23" t="str">
            <v>Danilho Doekhi</v>
          </cell>
          <cell r="C23" t="str">
            <v>1. FC Union Berlin</v>
          </cell>
          <cell r="D23">
            <v>1.6</v>
          </cell>
          <cell r="E23">
            <v>38</v>
          </cell>
        </row>
        <row r="24">
          <cell r="B24" t="str">
            <v>John Anthony Brooks</v>
          </cell>
          <cell r="C24" t="str">
            <v>TSG Hoffenheim</v>
          </cell>
          <cell r="D24">
            <v>1.6</v>
          </cell>
          <cell r="E24">
            <v>27</v>
          </cell>
        </row>
        <row r="25">
          <cell r="B25" t="str">
            <v>Kristijan Jakic</v>
          </cell>
          <cell r="C25" t="str">
            <v>FC Augsburg</v>
          </cell>
          <cell r="D25">
            <v>1.6</v>
          </cell>
          <cell r="E25">
            <v>22</v>
          </cell>
        </row>
        <row r="26">
          <cell r="B26" t="str">
            <v>Christoph Zimmermann</v>
          </cell>
          <cell r="C26" t="str">
            <v>SV Darmstadt</v>
          </cell>
          <cell r="D26">
            <v>1.6</v>
          </cell>
          <cell r="E26">
            <v>21</v>
          </cell>
        </row>
        <row r="27">
          <cell r="B27" t="str">
            <v>Niklas Stark</v>
          </cell>
          <cell r="C27" t="str">
            <v>SV Werder Bremen</v>
          </cell>
          <cell r="D27">
            <v>1.6</v>
          </cell>
          <cell r="E27">
            <v>19</v>
          </cell>
        </row>
        <row r="28">
          <cell r="B28" t="str">
            <v>Julian Chabot</v>
          </cell>
          <cell r="C28" t="str">
            <v>FC Köln</v>
          </cell>
          <cell r="D28">
            <v>1.5</v>
          </cell>
          <cell r="E28">
            <v>45</v>
          </cell>
        </row>
        <row r="29">
          <cell r="B29" t="str">
            <v>Omar Traoré</v>
          </cell>
          <cell r="C29" t="str">
            <v>1. FC Heidenheim 1846</v>
          </cell>
          <cell r="D29">
            <v>1.5</v>
          </cell>
          <cell r="E29">
            <v>40</v>
          </cell>
        </row>
        <row r="30">
          <cell r="B30" t="str">
            <v>Ivan Ordets</v>
          </cell>
          <cell r="C30" t="str">
            <v>VfL Bochum</v>
          </cell>
          <cell r="D30">
            <v>1.5</v>
          </cell>
          <cell r="E30">
            <v>31</v>
          </cell>
        </row>
        <row r="31">
          <cell r="B31" t="str">
            <v>Niklas Süle</v>
          </cell>
          <cell r="C31" t="str">
            <v>Borussia Dortmund</v>
          </cell>
          <cell r="D31">
            <v>1.5</v>
          </cell>
          <cell r="E31">
            <v>25</v>
          </cell>
        </row>
        <row r="32">
          <cell r="B32" t="str">
            <v>Edimilson Fernandes</v>
          </cell>
          <cell r="C32" t="str">
            <v>1. FSV Mainz 05</v>
          </cell>
          <cell r="D32">
            <v>1.5</v>
          </cell>
          <cell r="E32">
            <v>22</v>
          </cell>
        </row>
        <row r="33">
          <cell r="B33" t="str">
            <v>Rani Khedira</v>
          </cell>
          <cell r="C33" t="str">
            <v>1. FC Union Berlin</v>
          </cell>
          <cell r="D33">
            <v>1.5</v>
          </cell>
          <cell r="E33">
            <v>22</v>
          </cell>
        </row>
        <row r="34">
          <cell r="B34" t="str">
            <v>András Schäfer</v>
          </cell>
          <cell r="C34" t="str">
            <v>1. FC Union Berlin</v>
          </cell>
          <cell r="D34">
            <v>1.5</v>
          </cell>
          <cell r="E34">
            <v>20</v>
          </cell>
        </row>
        <row r="35">
          <cell r="B35" t="str">
            <v>Noussair Mazraoui</v>
          </cell>
          <cell r="C35" t="str">
            <v>Bayern München</v>
          </cell>
          <cell r="D35">
            <v>1.5</v>
          </cell>
          <cell r="E35">
            <v>20</v>
          </cell>
        </row>
        <row r="36">
          <cell r="B36" t="str">
            <v>Kevin Akpoguma</v>
          </cell>
          <cell r="C36" t="str">
            <v>TSG Hoffenheim</v>
          </cell>
          <cell r="D36">
            <v>1.5</v>
          </cell>
          <cell r="E36">
            <v>18</v>
          </cell>
        </row>
        <row r="37">
          <cell r="B37" t="str">
            <v>Maximilian Wittek</v>
          </cell>
          <cell r="C37" t="str">
            <v>VfL Bochum</v>
          </cell>
          <cell r="D37">
            <v>1.5</v>
          </cell>
          <cell r="E37">
            <v>18</v>
          </cell>
        </row>
        <row r="38">
          <cell r="B38" t="str">
            <v>Christian Gross</v>
          </cell>
          <cell r="C38" t="str">
            <v>SV Werder Bremen</v>
          </cell>
          <cell r="D38">
            <v>1.5</v>
          </cell>
          <cell r="E38">
            <v>13</v>
          </cell>
        </row>
        <row r="39">
          <cell r="B39" t="str">
            <v>Patrick Mainka</v>
          </cell>
          <cell r="C39" t="str">
            <v>1. FC Heidenheim 1846</v>
          </cell>
          <cell r="D39">
            <v>1.4</v>
          </cell>
          <cell r="E39">
            <v>49</v>
          </cell>
        </row>
        <row r="40">
          <cell r="B40" t="str">
            <v>Willian Pacho</v>
          </cell>
          <cell r="C40" t="str">
            <v>Eintracht Frankfurt</v>
          </cell>
          <cell r="D40">
            <v>1.4</v>
          </cell>
          <cell r="E40">
            <v>47</v>
          </cell>
        </row>
        <row r="41">
          <cell r="B41" t="str">
            <v>Felix Uduokhai</v>
          </cell>
          <cell r="C41" t="str">
            <v>FC Augsburg</v>
          </cell>
          <cell r="D41">
            <v>1.4</v>
          </cell>
          <cell r="E41">
            <v>46</v>
          </cell>
        </row>
        <row r="42">
          <cell r="B42" t="str">
            <v>Nico Schlotterbeck</v>
          </cell>
          <cell r="C42" t="str">
            <v>Borussia Dortmund</v>
          </cell>
          <cell r="D42">
            <v>1.4</v>
          </cell>
          <cell r="E42">
            <v>45</v>
          </cell>
        </row>
        <row r="43">
          <cell r="B43" t="str">
            <v>Sepp van den Berg</v>
          </cell>
          <cell r="C43" t="str">
            <v>1. FSV Mainz 05</v>
          </cell>
          <cell r="D43">
            <v>1.4</v>
          </cell>
          <cell r="E43">
            <v>43</v>
          </cell>
        </row>
        <row r="44">
          <cell r="B44" t="str">
            <v>Robin Gosens</v>
          </cell>
          <cell r="C44" t="str">
            <v>1. FC Union Berlin</v>
          </cell>
          <cell r="D44">
            <v>1.4</v>
          </cell>
          <cell r="E44">
            <v>36</v>
          </cell>
        </row>
        <row r="45">
          <cell r="B45" t="str">
            <v>Marco Friedl</v>
          </cell>
          <cell r="C45" t="str">
            <v>SV Werder Bremen</v>
          </cell>
          <cell r="D45">
            <v>1.4</v>
          </cell>
          <cell r="E45">
            <v>35</v>
          </cell>
        </row>
        <row r="46">
          <cell r="B46" t="str">
            <v>Keven Schlotterbeck</v>
          </cell>
          <cell r="C46" t="str">
            <v>VfL Bochum</v>
          </cell>
          <cell r="D46">
            <v>1.4</v>
          </cell>
          <cell r="E46">
            <v>33</v>
          </cell>
        </row>
        <row r="47">
          <cell r="B47" t="str">
            <v>Exequiel Palacios</v>
          </cell>
          <cell r="C47" t="str">
            <v>Bayer 04 Leverkusen</v>
          </cell>
          <cell r="D47">
            <v>1.4</v>
          </cell>
          <cell r="E47">
            <v>29</v>
          </cell>
        </row>
        <row r="48">
          <cell r="B48" t="str">
            <v>Hugo Larsson</v>
          </cell>
          <cell r="C48" t="str">
            <v>Eintracht Frankfurt</v>
          </cell>
          <cell r="D48">
            <v>1.4</v>
          </cell>
          <cell r="E48">
            <v>29</v>
          </cell>
        </row>
        <row r="49">
          <cell r="B49" t="str">
            <v>Lucas Tousart</v>
          </cell>
          <cell r="C49" t="str">
            <v>1. FC Union Berlin</v>
          </cell>
          <cell r="D49">
            <v>1.4</v>
          </cell>
          <cell r="E49">
            <v>25</v>
          </cell>
        </row>
        <row r="50">
          <cell r="B50" t="str">
            <v>Kevin Paredes</v>
          </cell>
          <cell r="C50" t="str">
            <v>VfL Wolfsburg</v>
          </cell>
          <cell r="D50">
            <v>1.4</v>
          </cell>
          <cell r="E50">
            <v>23</v>
          </cell>
        </row>
        <row r="51">
          <cell r="B51" t="str">
            <v>Ramy Bensebaini</v>
          </cell>
          <cell r="C51" t="str">
            <v>Borussia Dortmund</v>
          </cell>
          <cell r="D51">
            <v>1.4</v>
          </cell>
          <cell r="E51">
            <v>16</v>
          </cell>
        </row>
        <row r="52">
          <cell r="B52" t="str">
            <v>Odilon Kossounou</v>
          </cell>
          <cell r="C52" t="str">
            <v>Bayer 04 Leverkusen</v>
          </cell>
          <cell r="D52">
            <v>1.3</v>
          </cell>
          <cell r="E52">
            <v>27</v>
          </cell>
        </row>
        <row r="53">
          <cell r="B53" t="str">
            <v>Patrick Osterhage</v>
          </cell>
          <cell r="C53" t="str">
            <v>VfL Bochum</v>
          </cell>
          <cell r="D53">
            <v>1.3</v>
          </cell>
          <cell r="E53">
            <v>27</v>
          </cell>
        </row>
        <row r="54">
          <cell r="B54" t="str">
            <v>Moritz Jenz</v>
          </cell>
          <cell r="C54" t="str">
            <v>VfL Wolfsburg</v>
          </cell>
          <cell r="D54">
            <v>1.3</v>
          </cell>
          <cell r="E54">
            <v>26</v>
          </cell>
        </row>
        <row r="55">
          <cell r="B55" t="str">
            <v>Klaus Gjasula</v>
          </cell>
          <cell r="C55" t="str">
            <v>SV Darmstadt</v>
          </cell>
          <cell r="D55">
            <v>1.3</v>
          </cell>
          <cell r="E55">
            <v>19</v>
          </cell>
        </row>
        <row r="56">
          <cell r="B56" t="str">
            <v>Salih Ã–zcan</v>
          </cell>
          <cell r="C56" t="str">
            <v>Borussia Dortmund</v>
          </cell>
          <cell r="D56">
            <v>1.3</v>
          </cell>
          <cell r="E56">
            <v>17</v>
          </cell>
        </row>
        <row r="57">
          <cell r="B57" t="str">
            <v>Pascal Stenzel</v>
          </cell>
          <cell r="C57" t="str">
            <v>VfB Stuttgart</v>
          </cell>
          <cell r="D57">
            <v>1.3</v>
          </cell>
          <cell r="E57">
            <v>15</v>
          </cell>
        </row>
        <row r="58">
          <cell r="B58" t="str">
            <v>Waldemar Anton</v>
          </cell>
          <cell r="C58" t="str">
            <v>VfB Stuttgart</v>
          </cell>
          <cell r="D58">
            <v>1.2</v>
          </cell>
          <cell r="E58">
            <v>40</v>
          </cell>
        </row>
        <row r="59">
          <cell r="B59" t="str">
            <v>Leandro Barreiro</v>
          </cell>
          <cell r="C59" t="str">
            <v>1. FSV Mainz 05</v>
          </cell>
          <cell r="D59">
            <v>1.2</v>
          </cell>
          <cell r="E59">
            <v>36</v>
          </cell>
        </row>
        <row r="60">
          <cell r="B60" t="str">
            <v>Tuta</v>
          </cell>
          <cell r="C60" t="str">
            <v>Eintracht Frankfurt</v>
          </cell>
          <cell r="D60">
            <v>1.2</v>
          </cell>
          <cell r="E60">
            <v>36</v>
          </cell>
        </row>
        <row r="61">
          <cell r="B61" t="str">
            <v>Jeffrey Gouweleeuw</v>
          </cell>
          <cell r="C61" t="str">
            <v>FC Augsburg</v>
          </cell>
          <cell r="D61">
            <v>1.2</v>
          </cell>
          <cell r="E61">
            <v>35</v>
          </cell>
        </row>
        <row r="62">
          <cell r="B62" t="str">
            <v>Benjamin Henrichs</v>
          </cell>
          <cell r="C62" t="str">
            <v>RB Leipzig</v>
          </cell>
          <cell r="D62">
            <v>1.2</v>
          </cell>
          <cell r="E62">
            <v>33</v>
          </cell>
        </row>
        <row r="63">
          <cell r="B63" t="str">
            <v>Anthony Caci</v>
          </cell>
          <cell r="C63" t="str">
            <v>1. FSV Mainz 05</v>
          </cell>
          <cell r="D63">
            <v>1.2</v>
          </cell>
          <cell r="E63">
            <v>32</v>
          </cell>
        </row>
        <row r="64">
          <cell r="B64" t="str">
            <v>Leon Goretzka</v>
          </cell>
          <cell r="C64" t="str">
            <v>Bayern München</v>
          </cell>
          <cell r="D64">
            <v>1.2</v>
          </cell>
          <cell r="E64">
            <v>31</v>
          </cell>
        </row>
        <row r="65">
          <cell r="B65" t="str">
            <v>Nicolas Höfler</v>
          </cell>
          <cell r="C65" t="str">
            <v>SC Freiburg</v>
          </cell>
          <cell r="D65">
            <v>1.2</v>
          </cell>
          <cell r="E65">
            <v>31</v>
          </cell>
        </row>
        <row r="66">
          <cell r="B66" t="str">
            <v>Hiroki Ito</v>
          </cell>
          <cell r="C66" t="str">
            <v>VfB Stuttgart</v>
          </cell>
          <cell r="D66">
            <v>1.2</v>
          </cell>
          <cell r="E66">
            <v>29</v>
          </cell>
        </row>
        <row r="67">
          <cell r="B67" t="str">
            <v>Mohamed Simakan</v>
          </cell>
          <cell r="C67" t="str">
            <v>RB Leipzig</v>
          </cell>
          <cell r="D67">
            <v>1.2</v>
          </cell>
          <cell r="E67">
            <v>29</v>
          </cell>
        </row>
        <row r="68">
          <cell r="B68" t="str">
            <v>Jan Schöppner</v>
          </cell>
          <cell r="C68" t="str">
            <v>1. FC Heidenheim 1846</v>
          </cell>
          <cell r="D68">
            <v>1.2</v>
          </cell>
          <cell r="E68">
            <v>26</v>
          </cell>
        </row>
        <row r="69">
          <cell r="B69" t="str">
            <v>Matthias Bader</v>
          </cell>
          <cell r="C69" t="str">
            <v>SV Darmstadt</v>
          </cell>
          <cell r="D69">
            <v>1.2</v>
          </cell>
          <cell r="E69">
            <v>25</v>
          </cell>
        </row>
        <row r="70">
          <cell r="B70" t="str">
            <v>Fabian Holland</v>
          </cell>
          <cell r="C70" t="str">
            <v>SV Darmstadt</v>
          </cell>
          <cell r="D70">
            <v>1.2</v>
          </cell>
          <cell r="E70">
            <v>24</v>
          </cell>
        </row>
        <row r="71">
          <cell r="B71" t="str">
            <v>Ko Itakura</v>
          </cell>
          <cell r="C71" t="str">
            <v>Borussia Mönchengladbach</v>
          </cell>
          <cell r="D71">
            <v>1.2</v>
          </cell>
          <cell r="E71">
            <v>22</v>
          </cell>
        </row>
        <row r="72">
          <cell r="B72" t="str">
            <v>Matej Maglica</v>
          </cell>
          <cell r="C72" t="str">
            <v>SV Darmstadt</v>
          </cell>
          <cell r="D72">
            <v>1.2</v>
          </cell>
          <cell r="E72">
            <v>22</v>
          </cell>
        </row>
        <row r="73">
          <cell r="B73" t="str">
            <v>Amadou Haidara</v>
          </cell>
          <cell r="C73" t="str">
            <v>RB Leipzig</v>
          </cell>
          <cell r="D73">
            <v>1.2</v>
          </cell>
          <cell r="E73">
            <v>21</v>
          </cell>
        </row>
        <row r="74">
          <cell r="B74" t="str">
            <v>Dan-Axel Zagadou</v>
          </cell>
          <cell r="C74" t="str">
            <v>VfB Stuttgart</v>
          </cell>
          <cell r="D74">
            <v>1.2</v>
          </cell>
          <cell r="E74">
            <v>20</v>
          </cell>
        </row>
        <row r="75">
          <cell r="B75" t="str">
            <v>Matthijs de Ligt</v>
          </cell>
          <cell r="C75" t="str">
            <v>Bayern München</v>
          </cell>
          <cell r="D75">
            <v>1.2</v>
          </cell>
          <cell r="E75">
            <v>19</v>
          </cell>
        </row>
        <row r="76">
          <cell r="B76" t="str">
            <v>Aleksandar Pavlovic</v>
          </cell>
          <cell r="C76" t="str">
            <v>Bayern München</v>
          </cell>
          <cell r="D76">
            <v>1.2</v>
          </cell>
          <cell r="E76">
            <v>17</v>
          </cell>
        </row>
        <row r="77">
          <cell r="B77" t="str">
            <v>Silvan Widmer</v>
          </cell>
          <cell r="C77" t="str">
            <v>1. FSV Mainz 05</v>
          </cell>
          <cell r="D77">
            <v>1.2</v>
          </cell>
          <cell r="E77">
            <v>16</v>
          </cell>
        </row>
        <row r="78">
          <cell r="B78" t="str">
            <v>Robin Koch</v>
          </cell>
          <cell r="C78" t="str">
            <v>Eintracht Frankfurt</v>
          </cell>
          <cell r="D78">
            <v>1.1000000000000001</v>
          </cell>
          <cell r="E78">
            <v>32</v>
          </cell>
        </row>
        <row r="79">
          <cell r="B79" t="str">
            <v>Joakim Mæhle</v>
          </cell>
          <cell r="C79" t="str">
            <v>VfL Wolfsburg</v>
          </cell>
          <cell r="D79">
            <v>1.1000000000000001</v>
          </cell>
          <cell r="E79">
            <v>29</v>
          </cell>
        </row>
        <row r="80">
          <cell r="B80" t="str">
            <v>Jae-Sung Lee</v>
          </cell>
          <cell r="C80" t="str">
            <v>1. FSV Mainz 05</v>
          </cell>
          <cell r="D80">
            <v>1.1000000000000001</v>
          </cell>
          <cell r="E80">
            <v>27</v>
          </cell>
        </row>
        <row r="81">
          <cell r="B81" t="str">
            <v>Alphonso Davies</v>
          </cell>
          <cell r="C81" t="str">
            <v>Bayern München</v>
          </cell>
          <cell r="D81">
            <v>1.1000000000000001</v>
          </cell>
          <cell r="E81">
            <v>26</v>
          </cell>
        </row>
        <row r="82">
          <cell r="B82" t="str">
            <v>Manuel Gulde</v>
          </cell>
          <cell r="C82" t="str">
            <v>SC Freiburg</v>
          </cell>
          <cell r="D82">
            <v>1.1000000000000001</v>
          </cell>
          <cell r="E82">
            <v>25</v>
          </cell>
        </row>
        <row r="83">
          <cell r="B83" t="str">
            <v>Kevin Mbabu</v>
          </cell>
          <cell r="C83" t="str">
            <v>FC Augsburg</v>
          </cell>
          <cell r="D83">
            <v>1.1000000000000001</v>
          </cell>
          <cell r="E83">
            <v>24</v>
          </cell>
        </row>
        <row r="84">
          <cell r="B84" t="str">
            <v>Kilian Sildillia</v>
          </cell>
          <cell r="C84" t="str">
            <v>SC Freiburg</v>
          </cell>
          <cell r="D84">
            <v>1.1000000000000001</v>
          </cell>
          <cell r="E84">
            <v>22</v>
          </cell>
        </row>
        <row r="85">
          <cell r="B85" t="str">
            <v>Max Finkgrafe</v>
          </cell>
          <cell r="C85" t="str">
            <v>FC Köln</v>
          </cell>
          <cell r="D85">
            <v>1.1000000000000001</v>
          </cell>
          <cell r="E85">
            <v>22</v>
          </cell>
        </row>
        <row r="86">
          <cell r="B86" t="str">
            <v>Mattias Svanberg</v>
          </cell>
          <cell r="C86" t="str">
            <v>VfL Wolfsburg</v>
          </cell>
          <cell r="D86">
            <v>1.1000000000000001</v>
          </cell>
          <cell r="E86">
            <v>21</v>
          </cell>
        </row>
        <row r="87">
          <cell r="B87" t="str">
            <v>Rasmus Carstensen</v>
          </cell>
          <cell r="C87" t="str">
            <v>FC Köln</v>
          </cell>
          <cell r="D87">
            <v>1.1000000000000001</v>
          </cell>
          <cell r="E87">
            <v>20</v>
          </cell>
        </row>
        <row r="88">
          <cell r="B88" t="str">
            <v>Robert Andrich</v>
          </cell>
          <cell r="C88" t="str">
            <v>Bayer 04 Leverkusen</v>
          </cell>
          <cell r="D88">
            <v>1.1000000000000001</v>
          </cell>
          <cell r="E88">
            <v>20</v>
          </cell>
        </row>
        <row r="89">
          <cell r="B89" t="str">
            <v>Sebastiaan Bornauw</v>
          </cell>
          <cell r="C89" t="str">
            <v>VfL Wolfsburg</v>
          </cell>
          <cell r="D89">
            <v>1.1000000000000001</v>
          </cell>
          <cell r="E89">
            <v>18</v>
          </cell>
        </row>
        <row r="90">
          <cell r="B90" t="str">
            <v>Tom Krauss</v>
          </cell>
          <cell r="C90" t="str">
            <v>1. FSV Mainz 05</v>
          </cell>
          <cell r="D90">
            <v>1.1000000000000001</v>
          </cell>
          <cell r="E90">
            <v>17</v>
          </cell>
        </row>
        <row r="91">
          <cell r="B91" t="str">
            <v>Niels Nkounkou</v>
          </cell>
          <cell r="C91" t="str">
            <v>Eintracht Frankfurt</v>
          </cell>
          <cell r="D91">
            <v>1.1000000000000001</v>
          </cell>
          <cell r="E91">
            <v>16</v>
          </cell>
        </row>
        <row r="92">
          <cell r="B92" t="str">
            <v>Cristian Gamboa</v>
          </cell>
          <cell r="C92" t="str">
            <v>VfL Bochum</v>
          </cell>
          <cell r="D92">
            <v>1.1000000000000001</v>
          </cell>
          <cell r="E92">
            <v>15</v>
          </cell>
        </row>
        <row r="93">
          <cell r="B93" t="str">
            <v>Raphaël Guerreiro</v>
          </cell>
          <cell r="C93" t="str">
            <v>Bayern München</v>
          </cell>
          <cell r="D93">
            <v>1.1000000000000001</v>
          </cell>
          <cell r="E93">
            <v>15</v>
          </cell>
        </row>
        <row r="94">
          <cell r="B94" t="str">
            <v>Aster Vranckx</v>
          </cell>
          <cell r="C94" t="str">
            <v>VfL Wolfsburg</v>
          </cell>
          <cell r="D94">
            <v>1.1000000000000001</v>
          </cell>
          <cell r="E94">
            <v>14</v>
          </cell>
        </row>
        <row r="95">
          <cell r="B95" t="str">
            <v>Jonas Föhrenbach</v>
          </cell>
          <cell r="C95" t="str">
            <v>1. FC Heidenheim 1846</v>
          </cell>
          <cell r="D95">
            <v>1</v>
          </cell>
          <cell r="E95">
            <v>31</v>
          </cell>
        </row>
        <row r="96">
          <cell r="B96" t="str">
            <v>Erhan Masovic</v>
          </cell>
          <cell r="C96" t="str">
            <v>VfL Bochum</v>
          </cell>
          <cell r="D96">
            <v>1</v>
          </cell>
          <cell r="E96">
            <v>25</v>
          </cell>
        </row>
        <row r="97">
          <cell r="B97" t="str">
            <v>Lennard Maloney</v>
          </cell>
          <cell r="C97" t="str">
            <v>1. FC Heidenheim 1846</v>
          </cell>
          <cell r="D97">
            <v>1</v>
          </cell>
          <cell r="E97">
            <v>25</v>
          </cell>
        </row>
        <row r="98">
          <cell r="B98" t="str">
            <v>Edmond Tapsoba</v>
          </cell>
          <cell r="C98" t="str">
            <v>Bayer 04 Leverkusen</v>
          </cell>
          <cell r="D98">
            <v>1</v>
          </cell>
          <cell r="E98">
            <v>24</v>
          </cell>
        </row>
        <row r="99">
          <cell r="B99" t="str">
            <v>Emre Can</v>
          </cell>
          <cell r="C99" t="str">
            <v>Borussia Dortmund</v>
          </cell>
          <cell r="D99">
            <v>1</v>
          </cell>
          <cell r="E99">
            <v>22</v>
          </cell>
        </row>
        <row r="100">
          <cell r="B100" t="str">
            <v>Dayot Upamecano</v>
          </cell>
          <cell r="C100" t="str">
            <v>Bayern München</v>
          </cell>
          <cell r="D100">
            <v>1</v>
          </cell>
          <cell r="E100">
            <v>19</v>
          </cell>
        </row>
        <row r="101">
          <cell r="B101" t="str">
            <v>Mads Valentin Pedersen</v>
          </cell>
          <cell r="C101" t="str">
            <v>FC Augsburg</v>
          </cell>
          <cell r="D101">
            <v>1</v>
          </cell>
          <cell r="E101">
            <v>19</v>
          </cell>
        </row>
        <row r="102">
          <cell r="B102" t="str">
            <v>Iago</v>
          </cell>
          <cell r="C102" t="str">
            <v>FC Augsburg</v>
          </cell>
          <cell r="D102">
            <v>1</v>
          </cell>
          <cell r="E102">
            <v>18</v>
          </cell>
        </row>
        <row r="103">
          <cell r="B103" t="str">
            <v>Fabian Nürnberg</v>
          </cell>
          <cell r="C103" t="str">
            <v>SV Darmstadt</v>
          </cell>
          <cell r="D103">
            <v>1</v>
          </cell>
          <cell r="E103">
            <v>17</v>
          </cell>
        </row>
        <row r="104">
          <cell r="B104" t="str">
            <v>Marvin Friedrich</v>
          </cell>
          <cell r="C104" t="str">
            <v>Borussia Mönchengladbach</v>
          </cell>
          <cell r="D104">
            <v>1</v>
          </cell>
          <cell r="E104">
            <v>17</v>
          </cell>
        </row>
        <row r="105">
          <cell r="B105" t="str">
            <v>Niklas Dorsch</v>
          </cell>
          <cell r="C105" t="str">
            <v>FC Augsburg</v>
          </cell>
          <cell r="D105">
            <v>1</v>
          </cell>
          <cell r="E105">
            <v>16</v>
          </cell>
        </row>
        <row r="106">
          <cell r="B106" t="str">
            <v>Arne Engels</v>
          </cell>
          <cell r="C106" t="str">
            <v>FC Augsburg</v>
          </cell>
          <cell r="D106">
            <v>1</v>
          </cell>
          <cell r="E106">
            <v>15</v>
          </cell>
        </row>
        <row r="107">
          <cell r="B107" t="str">
            <v>Florian Neuhaus</v>
          </cell>
          <cell r="C107" t="str">
            <v>Borussia Mönchengladbach</v>
          </cell>
          <cell r="D107">
            <v>1</v>
          </cell>
          <cell r="E107">
            <v>14</v>
          </cell>
        </row>
        <row r="108">
          <cell r="B108" t="str">
            <v>Norman Theuerkauf</v>
          </cell>
          <cell r="C108" t="str">
            <v>1. FC Heidenheim 1846</v>
          </cell>
          <cell r="D108">
            <v>1</v>
          </cell>
          <cell r="E108">
            <v>14</v>
          </cell>
        </row>
        <row r="109">
          <cell r="B109" t="str">
            <v>Aissa Laidouni</v>
          </cell>
          <cell r="C109" t="str">
            <v>1. FC Union Berlin</v>
          </cell>
          <cell r="D109">
            <v>1</v>
          </cell>
          <cell r="E109">
            <v>12</v>
          </cell>
        </row>
        <row r="110">
          <cell r="B110" t="str">
            <v>Felix Nmecha</v>
          </cell>
          <cell r="C110" t="str">
            <v>Borussia Dortmund</v>
          </cell>
          <cell r="D110">
            <v>1</v>
          </cell>
          <cell r="E110">
            <v>11</v>
          </cell>
        </row>
        <row r="111">
          <cell r="B111" t="str">
            <v>Jordy Makengo</v>
          </cell>
          <cell r="C111" t="str">
            <v>SC Freiburg</v>
          </cell>
          <cell r="D111">
            <v>1</v>
          </cell>
          <cell r="E111">
            <v>11</v>
          </cell>
        </row>
        <row r="112">
          <cell r="B112" t="str">
            <v>Nicolas Seiwald</v>
          </cell>
          <cell r="C112" t="str">
            <v>RB Leipzig</v>
          </cell>
          <cell r="D112">
            <v>1</v>
          </cell>
          <cell r="E112">
            <v>8</v>
          </cell>
        </row>
        <row r="113">
          <cell r="B113" t="str">
            <v>Noah Weisshaupt</v>
          </cell>
          <cell r="C113" t="str">
            <v>SC Freiburg</v>
          </cell>
          <cell r="D113">
            <v>1</v>
          </cell>
          <cell r="E113">
            <v>8</v>
          </cell>
        </row>
        <row r="114">
          <cell r="B114" t="str">
            <v>Woo-Yeong Jeong</v>
          </cell>
          <cell r="C114" t="str">
            <v>VfB Stuttgart</v>
          </cell>
          <cell r="D114">
            <v>1</v>
          </cell>
          <cell r="E114">
            <v>7</v>
          </cell>
        </row>
        <row r="115">
          <cell r="B115" t="str">
            <v>Angelo Stiller</v>
          </cell>
          <cell r="C115" t="str">
            <v>VfB Stuttgart</v>
          </cell>
          <cell r="D115">
            <v>0.9</v>
          </cell>
          <cell r="E115">
            <v>28</v>
          </cell>
        </row>
        <row r="116">
          <cell r="B116" t="str">
            <v>Maximilian Eggestein</v>
          </cell>
          <cell r="C116" t="str">
            <v>SC Freiburg</v>
          </cell>
          <cell r="D116">
            <v>0.9</v>
          </cell>
          <cell r="E116">
            <v>28</v>
          </cell>
        </row>
        <row r="117">
          <cell r="B117" t="str">
            <v>Atakan Karazor</v>
          </cell>
          <cell r="C117" t="str">
            <v>VfB Stuttgart</v>
          </cell>
          <cell r="D117">
            <v>0.9</v>
          </cell>
          <cell r="E117">
            <v>27</v>
          </cell>
        </row>
        <row r="118">
          <cell r="B118" t="str">
            <v>David Raum</v>
          </cell>
          <cell r="C118" t="str">
            <v>RB Leipzig</v>
          </cell>
          <cell r="D118">
            <v>0.9</v>
          </cell>
          <cell r="E118">
            <v>27</v>
          </cell>
        </row>
        <row r="119">
          <cell r="B119" t="str">
            <v>Anthony Losilla</v>
          </cell>
          <cell r="C119" t="str">
            <v>VfL Bochum</v>
          </cell>
          <cell r="D119">
            <v>0.9</v>
          </cell>
          <cell r="E119">
            <v>25</v>
          </cell>
        </row>
        <row r="120">
          <cell r="B120" t="str">
            <v>Maxence Lacroix</v>
          </cell>
          <cell r="C120" t="str">
            <v>VfL Wolfsburg</v>
          </cell>
          <cell r="D120">
            <v>0.9</v>
          </cell>
          <cell r="E120">
            <v>24</v>
          </cell>
        </row>
        <row r="121">
          <cell r="B121" t="str">
            <v>Maximilian Arnold</v>
          </cell>
          <cell r="C121" t="str">
            <v>VfL Wolfsburg</v>
          </cell>
          <cell r="D121">
            <v>0.9</v>
          </cell>
          <cell r="E121">
            <v>24</v>
          </cell>
        </row>
        <row r="122">
          <cell r="B122" t="str">
            <v>Jens Stage</v>
          </cell>
          <cell r="C122" t="str">
            <v>SV Werder Bremen</v>
          </cell>
          <cell r="D122">
            <v>0.9</v>
          </cell>
          <cell r="E122">
            <v>23</v>
          </cell>
        </row>
        <row r="123">
          <cell r="B123" t="str">
            <v>Pavel Kaderabek</v>
          </cell>
          <cell r="C123" t="str">
            <v>TSG Hoffenheim</v>
          </cell>
          <cell r="D123">
            <v>0.9</v>
          </cell>
          <cell r="E123">
            <v>23</v>
          </cell>
        </row>
        <row r="124">
          <cell r="B124" t="str">
            <v>Grischa Prömel</v>
          </cell>
          <cell r="C124" t="str">
            <v>TSG Hoffenheim</v>
          </cell>
          <cell r="D124">
            <v>0.9</v>
          </cell>
          <cell r="E124">
            <v>22</v>
          </cell>
        </row>
        <row r="125">
          <cell r="B125" t="str">
            <v>Luca Netz</v>
          </cell>
          <cell r="C125" t="str">
            <v>Borussia Mönchengladbach</v>
          </cell>
          <cell r="D125">
            <v>0.9</v>
          </cell>
          <cell r="E125">
            <v>22</v>
          </cell>
        </row>
        <row r="126">
          <cell r="B126" t="str">
            <v>Ridle Baku</v>
          </cell>
          <cell r="C126" t="str">
            <v>VfL Wolfsburg</v>
          </cell>
          <cell r="D126">
            <v>0.9</v>
          </cell>
          <cell r="E126">
            <v>21</v>
          </cell>
        </row>
        <row r="127">
          <cell r="B127" t="str">
            <v>Ansgar Knauff</v>
          </cell>
          <cell r="C127" t="str">
            <v>Eintracht Frankfurt</v>
          </cell>
          <cell r="D127">
            <v>0.9</v>
          </cell>
          <cell r="E127">
            <v>20</v>
          </cell>
        </row>
        <row r="128">
          <cell r="B128" t="str">
            <v>Elvis Rexhbecaj</v>
          </cell>
          <cell r="C128" t="str">
            <v>FC Augsburg</v>
          </cell>
          <cell r="D128">
            <v>0.9</v>
          </cell>
          <cell r="E128">
            <v>20</v>
          </cell>
        </row>
        <row r="129">
          <cell r="B129" t="str">
            <v>Konrad Laimer</v>
          </cell>
          <cell r="C129" t="str">
            <v>Bayern München</v>
          </cell>
          <cell r="D129">
            <v>0.9</v>
          </cell>
          <cell r="E129">
            <v>18</v>
          </cell>
        </row>
        <row r="130">
          <cell r="B130" t="str">
            <v>Willi Orban</v>
          </cell>
          <cell r="C130" t="str">
            <v>RB Leipzig</v>
          </cell>
          <cell r="D130">
            <v>0.9</v>
          </cell>
          <cell r="E130">
            <v>16</v>
          </cell>
        </row>
        <row r="131">
          <cell r="B131" t="str">
            <v>Kouadio Koné</v>
          </cell>
          <cell r="C131" t="str">
            <v>Borussia Mönchengladbach</v>
          </cell>
          <cell r="D131">
            <v>0.9</v>
          </cell>
          <cell r="E131">
            <v>15</v>
          </cell>
        </row>
        <row r="132">
          <cell r="B132" t="str">
            <v>Nadiem Amiri</v>
          </cell>
          <cell r="C132" t="str">
            <v>1. FSV Mainz 05</v>
          </cell>
          <cell r="D132">
            <v>0.9</v>
          </cell>
          <cell r="E132">
            <v>14</v>
          </cell>
        </row>
        <row r="133">
          <cell r="B133" t="str">
            <v>Olivier Deman</v>
          </cell>
          <cell r="C133" t="str">
            <v>SV Werder Bremen</v>
          </cell>
          <cell r="D133">
            <v>0.9</v>
          </cell>
          <cell r="E133">
            <v>14</v>
          </cell>
        </row>
        <row r="134">
          <cell r="B134" t="str">
            <v>Robin Hack</v>
          </cell>
          <cell r="C134" t="str">
            <v>Borussia Mönchengladbach</v>
          </cell>
          <cell r="D134">
            <v>0.9</v>
          </cell>
          <cell r="E134">
            <v>14</v>
          </cell>
        </row>
        <row r="135">
          <cell r="B135" t="str">
            <v>Janik Haberer</v>
          </cell>
          <cell r="C135" t="str">
            <v>1. FC Union Berlin</v>
          </cell>
          <cell r="D135">
            <v>0.9</v>
          </cell>
          <cell r="E135">
            <v>12</v>
          </cell>
        </row>
        <row r="136">
          <cell r="B136" t="str">
            <v>Julian Justvan</v>
          </cell>
          <cell r="C136" t="str">
            <v>SV Darmstadt</v>
          </cell>
          <cell r="D136">
            <v>0.9</v>
          </cell>
          <cell r="E136">
            <v>11</v>
          </cell>
        </row>
        <row r="137">
          <cell r="B137" t="str">
            <v>Eric Maxim Choupo-Moting</v>
          </cell>
          <cell r="C137" t="str">
            <v>Bayern München</v>
          </cell>
          <cell r="D137">
            <v>0.9</v>
          </cell>
          <cell r="E137">
            <v>7</v>
          </cell>
        </row>
        <row r="138">
          <cell r="B138" t="str">
            <v>Anthony Jung</v>
          </cell>
          <cell r="C138" t="str">
            <v>SV Werder Bremen</v>
          </cell>
          <cell r="D138">
            <v>0.8</v>
          </cell>
          <cell r="E138">
            <v>24</v>
          </cell>
        </row>
        <row r="139">
          <cell r="B139" t="str">
            <v>Jonathan Tah</v>
          </cell>
          <cell r="C139" t="str">
            <v>Bayer 04 Leverkusen</v>
          </cell>
          <cell r="D139">
            <v>0.8</v>
          </cell>
          <cell r="E139">
            <v>23</v>
          </cell>
        </row>
        <row r="140">
          <cell r="B140" t="str">
            <v>Christoph Klarer</v>
          </cell>
          <cell r="C140" t="str">
            <v>SV Darmstadt</v>
          </cell>
          <cell r="D140">
            <v>0.8</v>
          </cell>
          <cell r="E140">
            <v>21</v>
          </cell>
        </row>
        <row r="141">
          <cell r="B141" t="str">
            <v>Dejan Ljubicic</v>
          </cell>
          <cell r="C141" t="str">
            <v>FC Köln</v>
          </cell>
          <cell r="D141">
            <v>0.8</v>
          </cell>
          <cell r="E141">
            <v>18</v>
          </cell>
        </row>
        <row r="142">
          <cell r="B142" t="str">
            <v>Milos Veljkovic</v>
          </cell>
          <cell r="C142" t="str">
            <v>SV Werder Bremen</v>
          </cell>
          <cell r="D142">
            <v>0.8</v>
          </cell>
          <cell r="E142">
            <v>17</v>
          </cell>
        </row>
        <row r="143">
          <cell r="B143" t="str">
            <v>Philipp Mwene</v>
          </cell>
          <cell r="C143" t="str">
            <v>1. FSV Mainz 05</v>
          </cell>
          <cell r="D143">
            <v>0.8</v>
          </cell>
          <cell r="E143">
            <v>17</v>
          </cell>
        </row>
        <row r="144">
          <cell r="B144" t="str">
            <v>Jamal Musiala</v>
          </cell>
          <cell r="C144" t="str">
            <v>Bayern München</v>
          </cell>
          <cell r="D144">
            <v>0.8</v>
          </cell>
          <cell r="E144">
            <v>16</v>
          </cell>
        </row>
        <row r="145">
          <cell r="B145" t="str">
            <v>Matthias Ginter</v>
          </cell>
          <cell r="C145" t="str">
            <v>SC Freiburg</v>
          </cell>
          <cell r="D145">
            <v>0.8</v>
          </cell>
          <cell r="E145">
            <v>16</v>
          </cell>
        </row>
        <row r="146">
          <cell r="B146" t="str">
            <v>Aurelio Buta</v>
          </cell>
          <cell r="C146" t="str">
            <v>Eintracht Frankfurt</v>
          </cell>
          <cell r="D146">
            <v>0.8</v>
          </cell>
          <cell r="E146">
            <v>15</v>
          </cell>
        </row>
        <row r="147">
          <cell r="B147" t="str">
            <v>Cedric Zesiger</v>
          </cell>
          <cell r="C147" t="str">
            <v>VfL Wolfsburg</v>
          </cell>
          <cell r="D147">
            <v>0.8</v>
          </cell>
          <cell r="E147">
            <v>15</v>
          </cell>
        </row>
        <row r="148">
          <cell r="B148" t="str">
            <v>Ihlas Bebou</v>
          </cell>
          <cell r="C148" t="str">
            <v>TSG Hoffenheim</v>
          </cell>
          <cell r="D148">
            <v>0.8</v>
          </cell>
          <cell r="E148">
            <v>14</v>
          </cell>
        </row>
        <row r="149">
          <cell r="B149" t="str">
            <v>Dani Olmo</v>
          </cell>
          <cell r="C149" t="str">
            <v>RB Leipzig</v>
          </cell>
          <cell r="D149">
            <v>0.8</v>
          </cell>
          <cell r="E149">
            <v>13</v>
          </cell>
        </row>
        <row r="150">
          <cell r="B150" t="str">
            <v>Lukas Klostermann</v>
          </cell>
          <cell r="C150" t="str">
            <v>RB Leipzig</v>
          </cell>
          <cell r="D150">
            <v>0.8</v>
          </cell>
          <cell r="E150">
            <v>13</v>
          </cell>
        </row>
        <row r="151">
          <cell r="B151" t="str">
            <v>Piero Hincapié</v>
          </cell>
          <cell r="C151" t="str">
            <v>Bayer 04 Leverkusen</v>
          </cell>
          <cell r="D151">
            <v>0.8</v>
          </cell>
          <cell r="E151">
            <v>13</v>
          </cell>
        </row>
        <row r="152">
          <cell r="B152" t="str">
            <v>Fredrik Jensen</v>
          </cell>
          <cell r="C152" t="str">
            <v>FC Augsburg</v>
          </cell>
          <cell r="D152">
            <v>0.8</v>
          </cell>
          <cell r="E152">
            <v>12</v>
          </cell>
        </row>
        <row r="153">
          <cell r="B153" t="str">
            <v>Josip Juranovic</v>
          </cell>
          <cell r="C153" t="str">
            <v>1. FC Union Berlin</v>
          </cell>
          <cell r="D153">
            <v>0.8</v>
          </cell>
          <cell r="E153">
            <v>12</v>
          </cell>
        </row>
        <row r="154">
          <cell r="B154" t="str">
            <v>Leart Paqarada</v>
          </cell>
          <cell r="C154" t="str">
            <v>FC Köln</v>
          </cell>
          <cell r="D154">
            <v>0.8</v>
          </cell>
          <cell r="E154">
            <v>10</v>
          </cell>
        </row>
        <row r="155">
          <cell r="B155" t="str">
            <v>Václav Cerný</v>
          </cell>
          <cell r="C155" t="str">
            <v>VfL Wolfsburg</v>
          </cell>
          <cell r="D155">
            <v>0.8</v>
          </cell>
          <cell r="E155">
            <v>8</v>
          </cell>
        </row>
        <row r="156">
          <cell r="B156" t="str">
            <v>Denis Thomalla</v>
          </cell>
          <cell r="C156" t="str">
            <v>1. FC Heidenheim 1846</v>
          </cell>
          <cell r="D156">
            <v>0.8</v>
          </cell>
          <cell r="E156">
            <v>4</v>
          </cell>
        </row>
        <row r="157">
          <cell r="B157" t="str">
            <v>Alejandro Grimaldo</v>
          </cell>
          <cell r="C157" t="str">
            <v>Bayer 04 Leverkusen</v>
          </cell>
          <cell r="D157">
            <v>0.7</v>
          </cell>
          <cell r="E157">
            <v>22</v>
          </cell>
        </row>
        <row r="158">
          <cell r="B158" t="str">
            <v>Mitchell Weiser</v>
          </cell>
          <cell r="C158" t="str">
            <v>SV Werder Bremen</v>
          </cell>
          <cell r="D158">
            <v>0.7</v>
          </cell>
          <cell r="E158">
            <v>20</v>
          </cell>
        </row>
        <row r="159">
          <cell r="B159" t="str">
            <v>Xaver Schlager</v>
          </cell>
          <cell r="C159" t="str">
            <v>RB Leipzig</v>
          </cell>
          <cell r="D159">
            <v>0.7</v>
          </cell>
          <cell r="E159">
            <v>19</v>
          </cell>
        </row>
        <row r="160">
          <cell r="B160" t="str">
            <v>Joseph Scally</v>
          </cell>
          <cell r="C160" t="str">
            <v>Borussia Mönchengladbach</v>
          </cell>
          <cell r="D160">
            <v>0.7</v>
          </cell>
          <cell r="E160">
            <v>18</v>
          </cell>
        </row>
        <row r="161">
          <cell r="B161" t="str">
            <v>Benedikt Gimber</v>
          </cell>
          <cell r="C161" t="str">
            <v>1. FC Heidenheim 1846</v>
          </cell>
          <cell r="D161">
            <v>0.7</v>
          </cell>
          <cell r="E161">
            <v>16</v>
          </cell>
        </row>
        <row r="162">
          <cell r="B162" t="str">
            <v>Christopher Trimmel</v>
          </cell>
          <cell r="C162" t="str">
            <v>1. FC Union Berlin</v>
          </cell>
          <cell r="D162">
            <v>0.7</v>
          </cell>
          <cell r="E162">
            <v>13</v>
          </cell>
        </row>
        <row r="163">
          <cell r="B163" t="str">
            <v>Denis Huseinbasic</v>
          </cell>
          <cell r="C163" t="str">
            <v>FC Köln</v>
          </cell>
          <cell r="D163">
            <v>0.7</v>
          </cell>
          <cell r="E163">
            <v>13</v>
          </cell>
        </row>
        <row r="164">
          <cell r="B164" t="str">
            <v>Emir Karic</v>
          </cell>
          <cell r="C164" t="str">
            <v>SV Darmstadt</v>
          </cell>
          <cell r="D164">
            <v>0.7</v>
          </cell>
          <cell r="E164">
            <v>13</v>
          </cell>
        </row>
        <row r="165">
          <cell r="B165" t="str">
            <v>Felix Agu</v>
          </cell>
          <cell r="C165" t="str">
            <v>SV Werder Bremen</v>
          </cell>
          <cell r="D165">
            <v>0.7</v>
          </cell>
          <cell r="E165">
            <v>13</v>
          </cell>
        </row>
        <row r="166">
          <cell r="B166" t="str">
            <v>Leonardo Bittencourt</v>
          </cell>
          <cell r="C166" t="str">
            <v>SV Werder Bremen</v>
          </cell>
          <cell r="D166">
            <v>0.7</v>
          </cell>
          <cell r="E166">
            <v>13</v>
          </cell>
        </row>
        <row r="167">
          <cell r="B167" t="str">
            <v>Marvin Pieringer</v>
          </cell>
          <cell r="C167" t="str">
            <v>1. FC Heidenheim 1846</v>
          </cell>
          <cell r="D167">
            <v>0.7</v>
          </cell>
          <cell r="E167">
            <v>12</v>
          </cell>
        </row>
        <row r="168">
          <cell r="B168" t="str">
            <v>Alex Kral</v>
          </cell>
          <cell r="C168" t="str">
            <v>1. FC Union Berlin</v>
          </cell>
          <cell r="D168">
            <v>0.7</v>
          </cell>
          <cell r="E168">
            <v>11</v>
          </cell>
        </row>
        <row r="169">
          <cell r="B169" t="str">
            <v>Kevin Kampl</v>
          </cell>
          <cell r="C169" t="str">
            <v>RB Leipzig</v>
          </cell>
          <cell r="D169">
            <v>0.7</v>
          </cell>
          <cell r="E169">
            <v>11</v>
          </cell>
        </row>
        <row r="170">
          <cell r="B170" t="str">
            <v>Marius Bülter</v>
          </cell>
          <cell r="C170" t="str">
            <v>TSG Hoffenheim</v>
          </cell>
          <cell r="D170">
            <v>0.7</v>
          </cell>
          <cell r="E170">
            <v>10</v>
          </cell>
        </row>
        <row r="171">
          <cell r="B171" t="str">
            <v>Robert Skov</v>
          </cell>
          <cell r="C171" t="str">
            <v>TSG Hoffenheim</v>
          </cell>
          <cell r="D171">
            <v>0.7</v>
          </cell>
          <cell r="E171">
            <v>10</v>
          </cell>
        </row>
        <row r="172">
          <cell r="B172" t="str">
            <v>Anthony Rouault</v>
          </cell>
          <cell r="C172" t="str">
            <v>VfB Stuttgart</v>
          </cell>
          <cell r="D172">
            <v>0.7</v>
          </cell>
          <cell r="E172">
            <v>8</v>
          </cell>
        </row>
        <row r="173">
          <cell r="B173" t="str">
            <v>Mathias Honsak</v>
          </cell>
          <cell r="C173" t="str">
            <v>SV Darmstadt</v>
          </cell>
          <cell r="D173">
            <v>0.7</v>
          </cell>
          <cell r="E173">
            <v>8</v>
          </cell>
        </row>
        <row r="174">
          <cell r="B174" t="str">
            <v>Granit Xhaka</v>
          </cell>
          <cell r="C174" t="str">
            <v>Bayer 04 Leverkusen</v>
          </cell>
          <cell r="D174">
            <v>0.6</v>
          </cell>
          <cell r="E174">
            <v>19</v>
          </cell>
        </row>
        <row r="175">
          <cell r="B175" t="str">
            <v>Kevin Stöger</v>
          </cell>
          <cell r="C175" t="str">
            <v>VfL Bochum</v>
          </cell>
          <cell r="D175">
            <v>0.6</v>
          </cell>
          <cell r="E175">
            <v>19</v>
          </cell>
        </row>
        <row r="176">
          <cell r="B176" t="str">
            <v>Jan-Niklas Beste</v>
          </cell>
          <cell r="C176" t="str">
            <v>1. FC Heidenheim 1846</v>
          </cell>
          <cell r="D176">
            <v>0.6</v>
          </cell>
          <cell r="E176">
            <v>18</v>
          </cell>
        </row>
        <row r="177">
          <cell r="B177" t="str">
            <v>Enzo Millot</v>
          </cell>
          <cell r="C177" t="str">
            <v>VfB Stuttgart</v>
          </cell>
          <cell r="D177">
            <v>0.6</v>
          </cell>
          <cell r="E177">
            <v>16</v>
          </cell>
        </row>
        <row r="178">
          <cell r="B178" t="str">
            <v>Lucas Höler</v>
          </cell>
          <cell r="C178" t="str">
            <v>SC Freiburg</v>
          </cell>
          <cell r="D178">
            <v>0.6</v>
          </cell>
          <cell r="E178">
            <v>15</v>
          </cell>
        </row>
        <row r="179">
          <cell r="B179" t="str">
            <v>Vincenzo Grifo</v>
          </cell>
          <cell r="C179" t="str">
            <v>SC Freiburg</v>
          </cell>
          <cell r="D179">
            <v>0.6</v>
          </cell>
          <cell r="E179">
            <v>15</v>
          </cell>
        </row>
        <row r="180">
          <cell r="B180" t="str">
            <v>Joshua Kimmich</v>
          </cell>
          <cell r="C180" t="str">
            <v>Bayern München</v>
          </cell>
          <cell r="D180">
            <v>0.6</v>
          </cell>
          <cell r="E180">
            <v>14</v>
          </cell>
        </row>
        <row r="181">
          <cell r="B181" t="str">
            <v>Mario Götze</v>
          </cell>
          <cell r="C181" t="str">
            <v>Eintracht Frankfurt</v>
          </cell>
          <cell r="D181">
            <v>0.6</v>
          </cell>
          <cell r="E181">
            <v>14</v>
          </cell>
        </row>
        <row r="182">
          <cell r="B182" t="str">
            <v>Robin Knoche</v>
          </cell>
          <cell r="C182" t="str">
            <v>1. FC Union Berlin</v>
          </cell>
          <cell r="D182">
            <v>0.6</v>
          </cell>
          <cell r="E182">
            <v>13</v>
          </cell>
        </row>
        <row r="183">
          <cell r="B183" t="str">
            <v>Matus Bero</v>
          </cell>
          <cell r="C183" t="str">
            <v>VfL Bochum</v>
          </cell>
          <cell r="D183">
            <v>0.6</v>
          </cell>
          <cell r="E183">
            <v>12</v>
          </cell>
        </row>
        <row r="184">
          <cell r="B184" t="str">
            <v>Josip Stanisic</v>
          </cell>
          <cell r="C184" t="str">
            <v>Bayer 04 Leverkusen</v>
          </cell>
          <cell r="D184">
            <v>0.6</v>
          </cell>
          <cell r="E184">
            <v>9</v>
          </cell>
        </row>
        <row r="185">
          <cell r="B185" t="str">
            <v>Tobias Kempe</v>
          </cell>
          <cell r="C185" t="str">
            <v>SV Darmstadt</v>
          </cell>
          <cell r="D185">
            <v>0.6</v>
          </cell>
          <cell r="E185">
            <v>9</v>
          </cell>
        </row>
        <row r="186">
          <cell r="B186" t="str">
            <v>Faride Alidou</v>
          </cell>
          <cell r="C186" t="str">
            <v>FC Köln</v>
          </cell>
          <cell r="D186">
            <v>0.6</v>
          </cell>
          <cell r="E186">
            <v>8</v>
          </cell>
        </row>
        <row r="187">
          <cell r="B187" t="str">
            <v>Marius Wolf</v>
          </cell>
          <cell r="C187" t="str">
            <v>Borussia Dortmund</v>
          </cell>
          <cell r="D187">
            <v>0.6</v>
          </cell>
          <cell r="E187">
            <v>8</v>
          </cell>
        </row>
        <row r="188">
          <cell r="B188" t="str">
            <v>Amine Adli</v>
          </cell>
          <cell r="C188" t="str">
            <v>Bayer 04 Leverkusen</v>
          </cell>
          <cell r="D188">
            <v>0.6</v>
          </cell>
          <cell r="E188">
            <v>6</v>
          </cell>
        </row>
        <row r="189">
          <cell r="B189" t="str">
            <v>Jérôme Roussillon</v>
          </cell>
          <cell r="C189" t="str">
            <v>1. FC Union Berlin</v>
          </cell>
          <cell r="D189">
            <v>0.6</v>
          </cell>
          <cell r="E189">
            <v>5</v>
          </cell>
        </row>
        <row r="190">
          <cell r="B190" t="str">
            <v>Sargis Adamyan</v>
          </cell>
          <cell r="C190" t="str">
            <v>FC Köln</v>
          </cell>
          <cell r="D190">
            <v>0.6</v>
          </cell>
          <cell r="E190">
            <v>5</v>
          </cell>
        </row>
        <row r="191">
          <cell r="B191" t="str">
            <v>Jessic Ngankam</v>
          </cell>
          <cell r="C191" t="str">
            <v>1. FSV Mainz 05</v>
          </cell>
          <cell r="D191">
            <v>0.6</v>
          </cell>
          <cell r="E191">
            <v>3</v>
          </cell>
        </row>
        <row r="192">
          <cell r="B192" t="str">
            <v>Florian Pick</v>
          </cell>
          <cell r="C192" t="str">
            <v>1. FC Heidenheim 1846</v>
          </cell>
          <cell r="D192">
            <v>0.6</v>
          </cell>
          <cell r="E192">
            <v>2</v>
          </cell>
        </row>
        <row r="193">
          <cell r="B193" t="str">
            <v>Kevin Vogt</v>
          </cell>
          <cell r="C193" t="str">
            <v>1. FC Union Berlin</v>
          </cell>
          <cell r="D193">
            <v>0.5</v>
          </cell>
          <cell r="E193">
            <v>16</v>
          </cell>
        </row>
        <row r="194">
          <cell r="B194" t="str">
            <v>Xavi Simons</v>
          </cell>
          <cell r="C194" t="str">
            <v>RB Leipzig</v>
          </cell>
          <cell r="D194">
            <v>0.5</v>
          </cell>
          <cell r="E194">
            <v>16</v>
          </cell>
        </row>
        <row r="195">
          <cell r="B195" t="str">
            <v>Florian Kainz</v>
          </cell>
          <cell r="C195" t="str">
            <v>FC Köln</v>
          </cell>
          <cell r="D195">
            <v>0.5</v>
          </cell>
          <cell r="E195">
            <v>13</v>
          </cell>
        </row>
        <row r="196">
          <cell r="B196" t="str">
            <v>Castello Lukeba</v>
          </cell>
          <cell r="C196" t="str">
            <v>RB Leipzig</v>
          </cell>
          <cell r="D196">
            <v>0.5</v>
          </cell>
          <cell r="E196">
            <v>12</v>
          </cell>
        </row>
        <row r="197">
          <cell r="B197" t="str">
            <v>Lovro Majer</v>
          </cell>
          <cell r="C197" t="str">
            <v>VfL Wolfsburg</v>
          </cell>
          <cell r="D197">
            <v>0.5</v>
          </cell>
          <cell r="E197">
            <v>12</v>
          </cell>
        </row>
        <row r="198">
          <cell r="B198" t="str">
            <v>Marcel Sabitzer</v>
          </cell>
          <cell r="C198" t="str">
            <v>Borussia Dortmund</v>
          </cell>
          <cell r="D198">
            <v>0.5</v>
          </cell>
          <cell r="E198">
            <v>12</v>
          </cell>
        </row>
        <row r="199">
          <cell r="B199" t="str">
            <v>Julian Ryerson</v>
          </cell>
          <cell r="C199" t="str">
            <v>Borussia Dortmund</v>
          </cell>
          <cell r="D199">
            <v>0.5</v>
          </cell>
          <cell r="E199">
            <v>10</v>
          </cell>
        </row>
        <row r="200">
          <cell r="B200" t="str">
            <v>Merlin Röhl</v>
          </cell>
          <cell r="C200" t="str">
            <v>SC Freiburg</v>
          </cell>
          <cell r="D200">
            <v>0.5</v>
          </cell>
          <cell r="E200">
            <v>9</v>
          </cell>
        </row>
        <row r="201">
          <cell r="B201" t="str">
            <v>Michael Gregoritsch</v>
          </cell>
          <cell r="C201" t="str">
            <v>SC Freiburg</v>
          </cell>
          <cell r="D201">
            <v>0.5</v>
          </cell>
          <cell r="E201">
            <v>9</v>
          </cell>
        </row>
        <row r="202">
          <cell r="B202" t="str">
            <v>Jan Thielmann</v>
          </cell>
          <cell r="C202" t="str">
            <v>FC Köln</v>
          </cell>
          <cell r="D202">
            <v>0.5</v>
          </cell>
          <cell r="E202">
            <v>8</v>
          </cell>
        </row>
        <row r="203">
          <cell r="B203" t="str">
            <v>Benno Schmitz</v>
          </cell>
          <cell r="C203" t="str">
            <v>FC Köln</v>
          </cell>
          <cell r="D203">
            <v>0.5</v>
          </cell>
          <cell r="E203">
            <v>7</v>
          </cell>
        </row>
        <row r="204">
          <cell r="B204" t="str">
            <v>Philipp Max</v>
          </cell>
          <cell r="C204" t="str">
            <v>Eintracht Frankfurt</v>
          </cell>
          <cell r="D204">
            <v>0.5</v>
          </cell>
          <cell r="E204">
            <v>7</v>
          </cell>
        </row>
        <row r="205">
          <cell r="B205" t="str">
            <v>Arne Maier</v>
          </cell>
          <cell r="C205" t="str">
            <v>FC Augsburg</v>
          </cell>
          <cell r="D205">
            <v>0.5</v>
          </cell>
          <cell r="E205">
            <v>6</v>
          </cell>
        </row>
        <row r="206">
          <cell r="B206" t="str">
            <v>Gian-Luca Waldschmidt</v>
          </cell>
          <cell r="C206" t="str">
            <v>FC Köln</v>
          </cell>
          <cell r="D206">
            <v>0.5</v>
          </cell>
          <cell r="E206">
            <v>6</v>
          </cell>
        </row>
        <row r="207">
          <cell r="B207" t="str">
            <v>Mathys Tel</v>
          </cell>
          <cell r="C207" t="str">
            <v>Bayern München</v>
          </cell>
          <cell r="D207">
            <v>0.5</v>
          </cell>
          <cell r="E207">
            <v>6</v>
          </cell>
        </row>
        <row r="208">
          <cell r="B208" t="str">
            <v>Umut Tohumcu</v>
          </cell>
          <cell r="C208" t="str">
            <v>TSG Hoffenheim</v>
          </cell>
          <cell r="D208">
            <v>0.5</v>
          </cell>
          <cell r="E208">
            <v>6</v>
          </cell>
        </row>
        <row r="209">
          <cell r="B209" t="str">
            <v>Eren Dinkci</v>
          </cell>
          <cell r="C209" t="str">
            <v>1. FC Heidenheim 1846</v>
          </cell>
          <cell r="D209">
            <v>0.4</v>
          </cell>
          <cell r="E209">
            <v>12</v>
          </cell>
        </row>
        <row r="210">
          <cell r="B210" t="str">
            <v>Tim Kleindienst</v>
          </cell>
          <cell r="C210" t="str">
            <v>1. FC Heidenheim 1846</v>
          </cell>
          <cell r="D210">
            <v>0.4</v>
          </cell>
          <cell r="E210">
            <v>12</v>
          </cell>
        </row>
        <row r="211">
          <cell r="B211" t="str">
            <v>Omar Marmoush</v>
          </cell>
          <cell r="C211" t="str">
            <v>Eintracht Frankfurt</v>
          </cell>
          <cell r="D211">
            <v>0.4</v>
          </cell>
          <cell r="E211">
            <v>11</v>
          </cell>
        </row>
        <row r="212">
          <cell r="B212" t="str">
            <v>Romano Schmid</v>
          </cell>
          <cell r="C212" t="str">
            <v>SV Werder Bremen</v>
          </cell>
          <cell r="D212">
            <v>0.4</v>
          </cell>
          <cell r="E212">
            <v>11</v>
          </cell>
        </row>
        <row r="213">
          <cell r="B213" t="str">
            <v>Andrej Kramaric</v>
          </cell>
          <cell r="C213" t="str">
            <v>TSG Hoffenheim</v>
          </cell>
          <cell r="D213">
            <v>0.4</v>
          </cell>
          <cell r="E213">
            <v>10</v>
          </cell>
        </row>
        <row r="214">
          <cell r="B214" t="str">
            <v>Eric Ebimbe</v>
          </cell>
          <cell r="C214" t="str">
            <v>Eintracht Frankfurt</v>
          </cell>
          <cell r="D214">
            <v>0.4</v>
          </cell>
          <cell r="E214">
            <v>9</v>
          </cell>
        </row>
        <row r="215">
          <cell r="B215" t="str">
            <v>Kevin Behrens</v>
          </cell>
          <cell r="C215" t="str">
            <v>VfL Wolfsburg</v>
          </cell>
          <cell r="D215">
            <v>0.4</v>
          </cell>
          <cell r="E215">
            <v>9</v>
          </cell>
        </row>
        <row r="216">
          <cell r="B216" t="str">
            <v>Ritsu Doan</v>
          </cell>
          <cell r="C216" t="str">
            <v>SC Freiburg</v>
          </cell>
          <cell r="D216">
            <v>0.4</v>
          </cell>
          <cell r="E216">
            <v>9</v>
          </cell>
        </row>
        <row r="217">
          <cell r="B217" t="str">
            <v>Yannick Gerhardt</v>
          </cell>
          <cell r="C217" t="str">
            <v>VfL Wolfsburg</v>
          </cell>
          <cell r="D217">
            <v>0.4</v>
          </cell>
          <cell r="E217">
            <v>7</v>
          </cell>
        </row>
        <row r="218">
          <cell r="B218" t="str">
            <v>Kevin Volland</v>
          </cell>
          <cell r="C218" t="str">
            <v>1. FC Union Berlin</v>
          </cell>
          <cell r="D218">
            <v>0.4</v>
          </cell>
          <cell r="E218">
            <v>6</v>
          </cell>
        </row>
        <row r="219">
          <cell r="B219" t="str">
            <v>Christoph Baumgartner</v>
          </cell>
          <cell r="C219" t="str">
            <v>RB Leipzig</v>
          </cell>
          <cell r="D219">
            <v>0.4</v>
          </cell>
          <cell r="E219">
            <v>5</v>
          </cell>
        </row>
        <row r="220">
          <cell r="B220" t="str">
            <v>Nick Woltemade</v>
          </cell>
          <cell r="C220" t="str">
            <v>SV Werder Bremen</v>
          </cell>
          <cell r="D220">
            <v>0.4</v>
          </cell>
          <cell r="E220">
            <v>5</v>
          </cell>
        </row>
        <row r="221">
          <cell r="B221" t="str">
            <v>Adrian Beck</v>
          </cell>
          <cell r="C221" t="str">
            <v>1. FC Heidenheim 1846</v>
          </cell>
          <cell r="D221">
            <v>0.4</v>
          </cell>
          <cell r="E221">
            <v>4</v>
          </cell>
        </row>
        <row r="222">
          <cell r="B222" t="str">
            <v>Kevin Sessa</v>
          </cell>
          <cell r="C222" t="str">
            <v>1. FC Heidenheim 1846</v>
          </cell>
          <cell r="D222">
            <v>0.4</v>
          </cell>
          <cell r="E222">
            <v>4</v>
          </cell>
        </row>
        <row r="223">
          <cell r="B223" t="str">
            <v>Adam Hlozek</v>
          </cell>
          <cell r="C223" t="str">
            <v>Bayer 04 Leverkusen</v>
          </cell>
          <cell r="D223">
            <v>0.4</v>
          </cell>
          <cell r="E223">
            <v>2</v>
          </cell>
        </row>
        <row r="224">
          <cell r="B224" t="str">
            <v>Jakub Kaminski</v>
          </cell>
          <cell r="C224" t="str">
            <v>VfL Wolfsburg</v>
          </cell>
          <cell r="D224">
            <v>0.4</v>
          </cell>
          <cell r="E224">
            <v>2</v>
          </cell>
        </row>
        <row r="225">
          <cell r="B225" t="str">
            <v>Ermedin Demirovic</v>
          </cell>
          <cell r="C225" t="str">
            <v>FC Augsburg</v>
          </cell>
          <cell r="D225">
            <v>0.3</v>
          </cell>
          <cell r="E225">
            <v>11</v>
          </cell>
        </row>
        <row r="226">
          <cell r="B226" t="str">
            <v>Florian Wirtz</v>
          </cell>
          <cell r="C226" t="str">
            <v>Bayer 04 Leverkusen</v>
          </cell>
          <cell r="D226">
            <v>0.3</v>
          </cell>
          <cell r="E226">
            <v>9</v>
          </cell>
        </row>
        <row r="227">
          <cell r="B227" t="str">
            <v>Franck Honorat</v>
          </cell>
          <cell r="C227" t="str">
            <v>Borussia Mönchengladbach</v>
          </cell>
          <cell r="D227">
            <v>0.3</v>
          </cell>
          <cell r="E227">
            <v>9</v>
          </cell>
        </row>
        <row r="228">
          <cell r="B228" t="str">
            <v>Maximilian Beier</v>
          </cell>
          <cell r="C228" t="str">
            <v>TSG Hoffenheim</v>
          </cell>
          <cell r="D228">
            <v>0.3</v>
          </cell>
          <cell r="E228">
            <v>9</v>
          </cell>
        </row>
        <row r="229">
          <cell r="B229" t="str">
            <v>Jonas Hofmann</v>
          </cell>
          <cell r="C229" t="str">
            <v>Bayer 04 Leverkusen</v>
          </cell>
          <cell r="D229">
            <v>0.3</v>
          </cell>
          <cell r="E229">
            <v>8</v>
          </cell>
        </row>
        <row r="230">
          <cell r="B230" t="str">
            <v>Julian Brandt</v>
          </cell>
          <cell r="C230" t="str">
            <v>Borussia Dortmund</v>
          </cell>
          <cell r="D230">
            <v>0.3</v>
          </cell>
          <cell r="E230">
            <v>8</v>
          </cell>
        </row>
        <row r="231">
          <cell r="B231" t="str">
            <v>Jeremie Frimpong</v>
          </cell>
          <cell r="C231" t="str">
            <v>Bayer 04 Leverkusen</v>
          </cell>
          <cell r="D231">
            <v>0.3</v>
          </cell>
          <cell r="E231">
            <v>7</v>
          </cell>
        </row>
        <row r="232">
          <cell r="B232" t="str">
            <v>Leroy Sané</v>
          </cell>
          <cell r="C232" t="str">
            <v>Bayern München</v>
          </cell>
          <cell r="D232">
            <v>0.3</v>
          </cell>
          <cell r="E232">
            <v>7</v>
          </cell>
        </row>
        <row r="233">
          <cell r="B233" t="str">
            <v>Ruben Vargas</v>
          </cell>
          <cell r="C233" t="str">
            <v>FC Augsburg</v>
          </cell>
          <cell r="D233">
            <v>0.3</v>
          </cell>
          <cell r="E233">
            <v>7</v>
          </cell>
        </row>
        <row r="234">
          <cell r="B234" t="str">
            <v>Deniz Undav</v>
          </cell>
          <cell r="C234" t="str">
            <v>VfB Stuttgart</v>
          </cell>
          <cell r="D234">
            <v>0.3</v>
          </cell>
          <cell r="E234">
            <v>6</v>
          </cell>
        </row>
        <row r="235">
          <cell r="B235" t="str">
            <v>Linton Maina</v>
          </cell>
          <cell r="C235" t="str">
            <v>FC Köln</v>
          </cell>
          <cell r="D235">
            <v>0.3</v>
          </cell>
          <cell r="E235">
            <v>6</v>
          </cell>
        </row>
        <row r="236">
          <cell r="B236" t="str">
            <v>Roland Sallai</v>
          </cell>
          <cell r="C236" t="str">
            <v>SC Freiburg</v>
          </cell>
          <cell r="D236">
            <v>0.3</v>
          </cell>
          <cell r="E236">
            <v>6</v>
          </cell>
        </row>
        <row r="237">
          <cell r="B237" t="str">
            <v>Wout Weghorst</v>
          </cell>
          <cell r="C237" t="str">
            <v>TSG Hoffenheim</v>
          </cell>
          <cell r="D237">
            <v>0.3</v>
          </cell>
          <cell r="E237">
            <v>6</v>
          </cell>
        </row>
        <row r="238">
          <cell r="B238" t="str">
            <v>Brajan Gruda</v>
          </cell>
          <cell r="C238" t="str">
            <v>1. FSV Mainz 05</v>
          </cell>
          <cell r="D238">
            <v>0.3</v>
          </cell>
          <cell r="E238">
            <v>5</v>
          </cell>
        </row>
        <row r="239">
          <cell r="B239" t="str">
            <v>Jamie Leweling</v>
          </cell>
          <cell r="C239" t="str">
            <v>VfB Stuttgart</v>
          </cell>
          <cell r="D239">
            <v>0.3</v>
          </cell>
          <cell r="E239">
            <v>5</v>
          </cell>
        </row>
        <row r="240">
          <cell r="B240" t="str">
            <v>Jordan Pefok</v>
          </cell>
          <cell r="C240" t="str">
            <v>Borussia Mönchengladbach</v>
          </cell>
          <cell r="D240">
            <v>0.3</v>
          </cell>
          <cell r="E240">
            <v>5</v>
          </cell>
        </row>
        <row r="241">
          <cell r="B241" t="str">
            <v>Marco Reus</v>
          </cell>
          <cell r="C241" t="str">
            <v>Borussia Dortmund</v>
          </cell>
          <cell r="D241">
            <v>0.3</v>
          </cell>
          <cell r="E241">
            <v>5</v>
          </cell>
        </row>
        <row r="242">
          <cell r="B242" t="str">
            <v>Nathan N'Goumou</v>
          </cell>
          <cell r="C242" t="str">
            <v>Borussia Mönchengladbach</v>
          </cell>
          <cell r="D242">
            <v>0.3</v>
          </cell>
          <cell r="E242">
            <v>5</v>
          </cell>
        </row>
        <row r="243">
          <cell r="B243" t="str">
            <v>Benedict Hollerbach</v>
          </cell>
          <cell r="C243" t="str">
            <v>1. FC Union Berlin</v>
          </cell>
          <cell r="D243">
            <v>0.3</v>
          </cell>
          <cell r="E243">
            <v>4</v>
          </cell>
        </row>
        <row r="244">
          <cell r="B244" t="str">
            <v>Jamie Bynoe-Gittens</v>
          </cell>
          <cell r="C244" t="str">
            <v>Borussia Dortmund</v>
          </cell>
          <cell r="D244">
            <v>0.3</v>
          </cell>
          <cell r="E244">
            <v>4</v>
          </cell>
        </row>
        <row r="245">
          <cell r="B245" t="str">
            <v>Ludovic Ajorque</v>
          </cell>
          <cell r="C245" t="str">
            <v>1. FSV Mainz 05</v>
          </cell>
          <cell r="D245">
            <v>0.3</v>
          </cell>
          <cell r="E245">
            <v>4</v>
          </cell>
        </row>
        <row r="246">
          <cell r="B246" t="str">
            <v>Yussuf Poulsen</v>
          </cell>
          <cell r="C246" t="str">
            <v>RB Leipzig</v>
          </cell>
          <cell r="D246">
            <v>0.3</v>
          </cell>
          <cell r="E246">
            <v>4</v>
          </cell>
        </row>
        <row r="247">
          <cell r="B247" t="str">
            <v>Karim Adeyemi</v>
          </cell>
          <cell r="C247" t="str">
            <v>Borussia Dortmund</v>
          </cell>
          <cell r="D247">
            <v>0.3</v>
          </cell>
          <cell r="E247">
            <v>3</v>
          </cell>
        </row>
        <row r="248">
          <cell r="B248" t="str">
            <v>Nathan Tella</v>
          </cell>
          <cell r="C248" t="str">
            <v>Bayer 04 Leverkusen</v>
          </cell>
          <cell r="D248">
            <v>0.3</v>
          </cell>
          <cell r="E248">
            <v>3</v>
          </cell>
        </row>
        <row r="249">
          <cell r="B249" t="str">
            <v>Tiago Tomás</v>
          </cell>
          <cell r="C249" t="str">
            <v>VfL Wolfsburg</v>
          </cell>
          <cell r="D249">
            <v>0.3</v>
          </cell>
          <cell r="E249">
            <v>3</v>
          </cell>
        </row>
        <row r="250">
          <cell r="B250" t="str">
            <v>Lukas Daschner</v>
          </cell>
          <cell r="C250" t="str">
            <v>VfL Bochum</v>
          </cell>
          <cell r="D250">
            <v>0.3</v>
          </cell>
          <cell r="E250">
            <v>2</v>
          </cell>
        </row>
        <row r="251">
          <cell r="B251" t="str">
            <v>Marco Richter</v>
          </cell>
          <cell r="C251" t="str">
            <v>1. FSV Mainz 05</v>
          </cell>
          <cell r="D251">
            <v>0.3</v>
          </cell>
          <cell r="E251">
            <v>2</v>
          </cell>
        </row>
        <row r="252">
          <cell r="B252" t="str">
            <v>Youssoufa Moukoko</v>
          </cell>
          <cell r="C252" t="str">
            <v>Borussia Dortmund</v>
          </cell>
          <cell r="D252">
            <v>0.3</v>
          </cell>
          <cell r="E252">
            <v>2</v>
          </cell>
        </row>
        <row r="253">
          <cell r="B253" t="str">
            <v>Maximilian Philipp</v>
          </cell>
          <cell r="C253" t="str">
            <v>SC Freiburg</v>
          </cell>
          <cell r="D253">
            <v>0.3</v>
          </cell>
          <cell r="E253">
            <v>1</v>
          </cell>
        </row>
        <row r="254">
          <cell r="B254" t="str">
            <v>Chris Führich</v>
          </cell>
          <cell r="C254" t="str">
            <v>VfB Stuttgart</v>
          </cell>
          <cell r="D254">
            <v>0.2</v>
          </cell>
          <cell r="E254">
            <v>7</v>
          </cell>
        </row>
        <row r="255">
          <cell r="B255" t="str">
            <v>Harry Kane</v>
          </cell>
          <cell r="C255" t="str">
            <v>Bayern München</v>
          </cell>
          <cell r="D255">
            <v>0.2</v>
          </cell>
          <cell r="E255">
            <v>6</v>
          </cell>
        </row>
        <row r="256">
          <cell r="B256" t="str">
            <v>Phillip Tietz</v>
          </cell>
          <cell r="C256" t="str">
            <v>FC Augsburg</v>
          </cell>
          <cell r="D256">
            <v>0.2</v>
          </cell>
          <cell r="E256">
            <v>6</v>
          </cell>
        </row>
        <row r="257">
          <cell r="B257" t="str">
            <v>Serhou Guirassy</v>
          </cell>
          <cell r="C257" t="str">
            <v>VfB Stuttgart</v>
          </cell>
          <cell r="D257">
            <v>0.2</v>
          </cell>
          <cell r="E257">
            <v>6</v>
          </cell>
        </row>
        <row r="258">
          <cell r="B258" t="str">
            <v>Tim Skarke</v>
          </cell>
          <cell r="C258" t="str">
            <v>SV Darmstadt</v>
          </cell>
          <cell r="D258">
            <v>0.2</v>
          </cell>
          <cell r="E258">
            <v>6</v>
          </cell>
        </row>
        <row r="259">
          <cell r="B259" t="str">
            <v>Fares Chaibi</v>
          </cell>
          <cell r="C259" t="str">
            <v>Eintracht Frankfurt</v>
          </cell>
          <cell r="D259">
            <v>0.2</v>
          </cell>
          <cell r="E259">
            <v>5</v>
          </cell>
        </row>
        <row r="260">
          <cell r="B260" t="str">
            <v>Ikoma Lois Openda</v>
          </cell>
          <cell r="C260" t="str">
            <v>RB Leipzig</v>
          </cell>
          <cell r="D260">
            <v>0.2</v>
          </cell>
          <cell r="E260">
            <v>5</v>
          </cell>
        </row>
        <row r="261">
          <cell r="B261" t="str">
            <v>Philipp Hofmann</v>
          </cell>
          <cell r="C261" t="str">
            <v>VfL Bochum</v>
          </cell>
          <cell r="D261">
            <v>0.2</v>
          </cell>
          <cell r="E261">
            <v>4</v>
          </cell>
        </row>
        <row r="262">
          <cell r="B262" t="str">
            <v>Takuma Asano</v>
          </cell>
          <cell r="C262" t="str">
            <v>VfL Bochum</v>
          </cell>
          <cell r="D262">
            <v>0.2</v>
          </cell>
          <cell r="E262">
            <v>4</v>
          </cell>
        </row>
        <row r="263">
          <cell r="B263" t="str">
            <v>Benjamin Sesko</v>
          </cell>
          <cell r="C263" t="str">
            <v>RB Leipzig</v>
          </cell>
          <cell r="D263">
            <v>0.2</v>
          </cell>
          <cell r="E263">
            <v>3</v>
          </cell>
        </row>
        <row r="264">
          <cell r="B264" t="str">
            <v>Jonathan Burkardt</v>
          </cell>
          <cell r="C264" t="str">
            <v>1. FSV Mainz 05</v>
          </cell>
          <cell r="D264">
            <v>0.2</v>
          </cell>
          <cell r="E264">
            <v>3</v>
          </cell>
        </row>
        <row r="265">
          <cell r="B265" t="str">
            <v>Oscar Vilhelmsson</v>
          </cell>
          <cell r="C265" t="str">
            <v>SV Darmstadt</v>
          </cell>
          <cell r="D265">
            <v>0.2</v>
          </cell>
          <cell r="E265">
            <v>3</v>
          </cell>
        </row>
        <row r="266">
          <cell r="B266" t="str">
            <v>Thomas Müller</v>
          </cell>
          <cell r="C266" t="str">
            <v>Bayern München</v>
          </cell>
          <cell r="D266">
            <v>0.2</v>
          </cell>
          <cell r="E266">
            <v>3</v>
          </cell>
        </row>
        <row r="267">
          <cell r="B267" t="str">
            <v>Josha Vagnoman</v>
          </cell>
          <cell r="C267" t="str">
            <v>VfB Stuttgart</v>
          </cell>
          <cell r="D267">
            <v>0.2</v>
          </cell>
          <cell r="E267">
            <v>2</v>
          </cell>
        </row>
        <row r="268">
          <cell r="B268" t="str">
            <v>Justin Njinmah</v>
          </cell>
          <cell r="C268" t="str">
            <v>SV Werder Bremen</v>
          </cell>
          <cell r="D268">
            <v>0.2</v>
          </cell>
          <cell r="E268">
            <v>2</v>
          </cell>
        </row>
        <row r="269">
          <cell r="B269" t="str">
            <v>Kingsley Coman</v>
          </cell>
          <cell r="C269" t="str">
            <v>Bayern München</v>
          </cell>
          <cell r="D269">
            <v>0.2</v>
          </cell>
          <cell r="E269">
            <v>2</v>
          </cell>
        </row>
        <row r="270">
          <cell r="B270" t="str">
            <v>Rafael Santos Borre</v>
          </cell>
          <cell r="C270" t="str">
            <v>SV Werder Bremen</v>
          </cell>
          <cell r="D270">
            <v>0.2</v>
          </cell>
          <cell r="E270">
            <v>2</v>
          </cell>
        </row>
        <row r="271">
          <cell r="B271" t="str">
            <v>Tomas Cvancara</v>
          </cell>
          <cell r="C271" t="str">
            <v>Borussia Mönchengladbach</v>
          </cell>
          <cell r="D271">
            <v>0.2</v>
          </cell>
          <cell r="E271">
            <v>2</v>
          </cell>
        </row>
        <row r="272">
          <cell r="B272" t="str">
            <v>Dion Drena Beljo</v>
          </cell>
          <cell r="C272" t="str">
            <v>FC Augsburg</v>
          </cell>
          <cell r="D272">
            <v>0.2</v>
          </cell>
          <cell r="E272">
            <v>1</v>
          </cell>
        </row>
        <row r="273">
          <cell r="B273" t="str">
            <v>Finn Becker</v>
          </cell>
          <cell r="C273" t="str">
            <v>TSG Hoffenheim</v>
          </cell>
          <cell r="D273">
            <v>0.2</v>
          </cell>
          <cell r="E273">
            <v>1</v>
          </cell>
        </row>
        <row r="274">
          <cell r="B274" t="str">
            <v>Mikkel Kaufmann</v>
          </cell>
          <cell r="C274" t="str">
            <v>1. FC Union Berlin</v>
          </cell>
          <cell r="D274">
            <v>0.2</v>
          </cell>
          <cell r="E274">
            <v>1</v>
          </cell>
        </row>
        <row r="275">
          <cell r="B275" t="str">
            <v>Marvin Ducksch</v>
          </cell>
          <cell r="C275" t="str">
            <v>SV Werder Bremen</v>
          </cell>
          <cell r="D275">
            <v>0.1</v>
          </cell>
          <cell r="E275">
            <v>4</v>
          </cell>
        </row>
        <row r="276">
          <cell r="B276" t="str">
            <v>Jonas Wind</v>
          </cell>
          <cell r="C276" t="str">
            <v>VfL Wolfsburg</v>
          </cell>
          <cell r="D276">
            <v>0.1</v>
          </cell>
          <cell r="E276">
            <v>3</v>
          </cell>
        </row>
        <row r="277">
          <cell r="B277" t="str">
            <v>Alassane Plea</v>
          </cell>
          <cell r="C277" t="str">
            <v>Borussia Mönchengladbach</v>
          </cell>
          <cell r="D277">
            <v>0.1</v>
          </cell>
          <cell r="E277">
            <v>2</v>
          </cell>
        </row>
        <row r="278">
          <cell r="B278" t="str">
            <v>Brenden Aaronson</v>
          </cell>
          <cell r="C278" t="str">
            <v>1. FC Union Berlin</v>
          </cell>
          <cell r="D278">
            <v>0.1</v>
          </cell>
          <cell r="E278">
            <v>2</v>
          </cell>
        </row>
        <row r="279">
          <cell r="B279" t="str">
            <v>Christopher Antwi-Adjej</v>
          </cell>
          <cell r="C279" t="str">
            <v>VfL Bochum</v>
          </cell>
          <cell r="D279">
            <v>0.1</v>
          </cell>
          <cell r="E279">
            <v>2</v>
          </cell>
        </row>
        <row r="280">
          <cell r="B280" t="str">
            <v>Donyell Malen</v>
          </cell>
          <cell r="C280" t="str">
            <v>Borussia Dortmund</v>
          </cell>
          <cell r="D280">
            <v>0.1</v>
          </cell>
          <cell r="E280">
            <v>2</v>
          </cell>
        </row>
        <row r="281">
          <cell r="B281" t="str">
            <v>Karim Onisiwo</v>
          </cell>
          <cell r="C281" t="str">
            <v>1. FSV Mainz 05</v>
          </cell>
          <cell r="D281">
            <v>0.1</v>
          </cell>
          <cell r="E281">
            <v>2</v>
          </cell>
        </row>
        <row r="282">
          <cell r="B282" t="str">
            <v>Luca Pfeiffer</v>
          </cell>
          <cell r="C282" t="str">
            <v>SV Darmstadt</v>
          </cell>
          <cell r="D282">
            <v>0.1</v>
          </cell>
          <cell r="E282">
            <v>2</v>
          </cell>
        </row>
        <row r="283">
          <cell r="B283" t="str">
            <v>Marcel Schuhen</v>
          </cell>
          <cell r="C283" t="str">
            <v>SV Darmstadt</v>
          </cell>
          <cell r="D283">
            <v>0.1</v>
          </cell>
          <cell r="E283">
            <v>2</v>
          </cell>
        </row>
        <row r="284">
          <cell r="B284" t="str">
            <v>Niclas Füllkrug</v>
          </cell>
          <cell r="C284" t="str">
            <v>Borussia Dortmund</v>
          </cell>
          <cell r="D284">
            <v>0.1</v>
          </cell>
          <cell r="E284">
            <v>2</v>
          </cell>
        </row>
        <row r="285">
          <cell r="B285" t="str">
            <v>Nikola Dovedan</v>
          </cell>
          <cell r="C285" t="str">
            <v>1. FC Heidenheim 1846</v>
          </cell>
          <cell r="D285">
            <v>0.1</v>
          </cell>
          <cell r="E285">
            <v>1</v>
          </cell>
        </row>
        <row r="286">
          <cell r="B286" t="str">
            <v>Patrik Schick</v>
          </cell>
          <cell r="C286" t="str">
            <v>Bayer 04 Leverkusen</v>
          </cell>
          <cell r="D286">
            <v>0.1</v>
          </cell>
          <cell r="E286">
            <v>1</v>
          </cell>
        </row>
        <row r="287">
          <cell r="B287" t="str">
            <v>Steffen Tigges</v>
          </cell>
          <cell r="C287" t="str">
            <v>FC Köln</v>
          </cell>
          <cell r="D287">
            <v>0.1</v>
          </cell>
          <cell r="E287">
            <v>1</v>
          </cell>
        </row>
        <row r="288">
          <cell r="B288" t="str">
            <v>Frederik RÃ¸nnow</v>
          </cell>
          <cell r="C288" t="str">
            <v>1. FC Union Berlin</v>
          </cell>
          <cell r="D288">
            <v>0</v>
          </cell>
          <cell r="E288">
            <v>1</v>
          </cell>
        </row>
        <row r="289">
          <cell r="B289" t="str">
            <v>Kevin Trapp</v>
          </cell>
          <cell r="C289" t="str">
            <v>Eintracht Frankfurt</v>
          </cell>
          <cell r="D289">
            <v>0</v>
          </cell>
          <cell r="E289">
            <v>1</v>
          </cell>
        </row>
        <row r="290">
          <cell r="B290" t="str">
            <v>Manuel Riemann</v>
          </cell>
          <cell r="C290" t="str">
            <v>VfL Bochum</v>
          </cell>
          <cell r="D290">
            <v>0</v>
          </cell>
          <cell r="E290">
            <v>1</v>
          </cell>
        </row>
        <row r="291">
          <cell r="B291" t="str">
            <v>Robin Zentner</v>
          </cell>
          <cell r="C291" t="str">
            <v>1. FSV Mainz 05</v>
          </cell>
          <cell r="D291">
            <v>0</v>
          </cell>
          <cell r="E291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effective_clearances"/>
    </sheetNames>
    <sheetDataSet>
      <sheetData sheetId="0">
        <row r="2">
          <cell r="B2" t="str">
            <v>Adam Hlozek</v>
          </cell>
          <cell r="C2" t="str">
            <v>Bayer 04 Leverkusen</v>
          </cell>
          <cell r="D2">
            <v>0.2</v>
          </cell>
          <cell r="E2">
            <v>1</v>
          </cell>
        </row>
        <row r="3">
          <cell r="B3" t="str">
            <v>Adrian Beck</v>
          </cell>
          <cell r="C3" t="str">
            <v>1. FC Heidenheim 1846</v>
          </cell>
          <cell r="D3">
            <v>1.4</v>
          </cell>
          <cell r="E3">
            <v>15</v>
          </cell>
        </row>
        <row r="4">
          <cell r="B4" t="str">
            <v>Aissa Laidouni</v>
          </cell>
          <cell r="C4" t="str">
            <v>1. FC Union Berlin</v>
          </cell>
          <cell r="D4">
            <v>1</v>
          </cell>
          <cell r="E4">
            <v>12</v>
          </cell>
        </row>
        <row r="5">
          <cell r="B5" t="str">
            <v>Alassane Plea</v>
          </cell>
          <cell r="C5" t="str">
            <v>Borussia Mönchengladbach</v>
          </cell>
          <cell r="D5">
            <v>0.3</v>
          </cell>
          <cell r="E5">
            <v>6</v>
          </cell>
        </row>
        <row r="6">
          <cell r="B6" t="str">
            <v>Alejandro Grimaldo</v>
          </cell>
          <cell r="C6" t="str">
            <v>Bayer 04 Leverkusen</v>
          </cell>
          <cell r="D6">
            <v>1.1000000000000001</v>
          </cell>
          <cell r="E6">
            <v>35</v>
          </cell>
        </row>
        <row r="7">
          <cell r="B7" t="str">
            <v>Aleksandar Pavlovic</v>
          </cell>
          <cell r="C7" t="str">
            <v>Bayern München</v>
          </cell>
          <cell r="D7">
            <v>0.8</v>
          </cell>
          <cell r="E7">
            <v>11</v>
          </cell>
        </row>
        <row r="8">
          <cell r="B8" t="str">
            <v>Alex Kral</v>
          </cell>
          <cell r="C8" t="str">
            <v>1. FC Union Berlin</v>
          </cell>
          <cell r="D8">
            <v>1.8</v>
          </cell>
          <cell r="E8">
            <v>28</v>
          </cell>
        </row>
        <row r="9">
          <cell r="B9" t="str">
            <v>Alexander Nobel</v>
          </cell>
          <cell r="C9" t="str">
            <v>VfB Stuttgart</v>
          </cell>
          <cell r="D9">
            <v>0.8</v>
          </cell>
          <cell r="E9">
            <v>24</v>
          </cell>
        </row>
        <row r="10">
          <cell r="B10" t="str">
            <v>Alphonso Davies</v>
          </cell>
          <cell r="C10" t="str">
            <v>Bayern München</v>
          </cell>
          <cell r="D10">
            <v>1.7</v>
          </cell>
          <cell r="E10">
            <v>38</v>
          </cell>
        </row>
        <row r="11">
          <cell r="B11" t="str">
            <v>Amadou Haidara</v>
          </cell>
          <cell r="C11" t="str">
            <v>RB Leipzig</v>
          </cell>
          <cell r="D11">
            <v>2.2000000000000002</v>
          </cell>
          <cell r="E11">
            <v>37</v>
          </cell>
        </row>
        <row r="12">
          <cell r="B12" t="str">
            <v>Amine Adli</v>
          </cell>
          <cell r="C12" t="str">
            <v>Bayer 04 Leverkusen</v>
          </cell>
          <cell r="D12">
            <v>0.5</v>
          </cell>
          <cell r="E12">
            <v>5</v>
          </cell>
        </row>
        <row r="13">
          <cell r="B13" t="str">
            <v>András Schäfer</v>
          </cell>
          <cell r="C13" t="str">
            <v>1. FC Union Berlin</v>
          </cell>
          <cell r="D13">
            <v>1.6</v>
          </cell>
          <cell r="E13">
            <v>22</v>
          </cell>
        </row>
        <row r="14">
          <cell r="B14" t="str">
            <v>Andrej Kramaric</v>
          </cell>
          <cell r="C14" t="str">
            <v>TSG Hoffenheim</v>
          </cell>
          <cell r="D14">
            <v>0.4</v>
          </cell>
          <cell r="E14">
            <v>11</v>
          </cell>
        </row>
        <row r="15">
          <cell r="B15" t="str">
            <v>Angelo Stiller</v>
          </cell>
          <cell r="C15" t="str">
            <v>VfB Stuttgart</v>
          </cell>
          <cell r="D15">
            <v>0.8</v>
          </cell>
          <cell r="E15">
            <v>26</v>
          </cell>
        </row>
        <row r="16">
          <cell r="B16" t="str">
            <v>Ansgar Knauff</v>
          </cell>
          <cell r="C16" t="str">
            <v>Eintracht Frankfurt</v>
          </cell>
          <cell r="D16">
            <v>0.6</v>
          </cell>
          <cell r="E16">
            <v>13</v>
          </cell>
        </row>
        <row r="17">
          <cell r="B17" t="str">
            <v>Anthony Caci</v>
          </cell>
          <cell r="C17" t="str">
            <v>1. FSV Mainz 05</v>
          </cell>
          <cell r="D17">
            <v>1.4</v>
          </cell>
          <cell r="E17">
            <v>40</v>
          </cell>
        </row>
        <row r="18">
          <cell r="B18" t="str">
            <v>Anthony Jung</v>
          </cell>
          <cell r="C18" t="str">
            <v>SV Werder Bremen</v>
          </cell>
          <cell r="D18">
            <v>3.3</v>
          </cell>
          <cell r="E18">
            <v>96</v>
          </cell>
        </row>
        <row r="19">
          <cell r="B19" t="str">
            <v>Anthony Losilla</v>
          </cell>
          <cell r="C19" t="str">
            <v>VfL Bochum</v>
          </cell>
          <cell r="D19">
            <v>1.7</v>
          </cell>
          <cell r="E19">
            <v>49</v>
          </cell>
        </row>
        <row r="20">
          <cell r="B20" t="str">
            <v>Anthony Rouault</v>
          </cell>
          <cell r="C20" t="str">
            <v>VfB Stuttgart</v>
          </cell>
          <cell r="D20">
            <v>2.1</v>
          </cell>
          <cell r="E20">
            <v>24</v>
          </cell>
        </row>
        <row r="21">
          <cell r="B21" t="str">
            <v>Anton Stach</v>
          </cell>
          <cell r="C21" t="str">
            <v>TSG Hoffenheim</v>
          </cell>
          <cell r="D21">
            <v>2.4</v>
          </cell>
          <cell r="E21">
            <v>67</v>
          </cell>
        </row>
        <row r="22">
          <cell r="B22" t="str">
            <v>Arne Engels</v>
          </cell>
          <cell r="C22" t="str">
            <v>FC Augsburg</v>
          </cell>
          <cell r="D22">
            <v>1.3</v>
          </cell>
          <cell r="E22">
            <v>20</v>
          </cell>
        </row>
        <row r="23">
          <cell r="B23" t="str">
            <v>Arne Maier</v>
          </cell>
          <cell r="C23" t="str">
            <v>FC Augsburg</v>
          </cell>
          <cell r="D23">
            <v>1</v>
          </cell>
          <cell r="E23">
            <v>11</v>
          </cell>
        </row>
        <row r="24">
          <cell r="B24" t="str">
            <v>Aster Vranckx</v>
          </cell>
          <cell r="C24" t="str">
            <v>VfL Wolfsburg</v>
          </cell>
          <cell r="D24">
            <v>2.2999999999999998</v>
          </cell>
          <cell r="E24">
            <v>29</v>
          </cell>
        </row>
        <row r="25">
          <cell r="B25" t="str">
            <v>Atakan Karazor</v>
          </cell>
          <cell r="C25" t="str">
            <v>VfB Stuttgart</v>
          </cell>
          <cell r="D25">
            <v>1.4</v>
          </cell>
          <cell r="E25">
            <v>40</v>
          </cell>
        </row>
        <row r="26">
          <cell r="B26" t="str">
            <v>Aurelio Buta</v>
          </cell>
          <cell r="C26" t="str">
            <v>Eintracht Frankfurt</v>
          </cell>
          <cell r="D26">
            <v>1.7</v>
          </cell>
          <cell r="E26">
            <v>32</v>
          </cell>
        </row>
        <row r="27">
          <cell r="B27" t="str">
            <v>Bartol Franjic</v>
          </cell>
          <cell r="C27" t="str">
            <v>SV Darmstadt</v>
          </cell>
          <cell r="D27">
            <v>2</v>
          </cell>
          <cell r="E27">
            <v>28</v>
          </cell>
        </row>
        <row r="28">
          <cell r="B28" t="str">
            <v>Benedict Hollerbach</v>
          </cell>
          <cell r="C28" t="str">
            <v>1. FC Union Berlin</v>
          </cell>
          <cell r="D28">
            <v>0.1</v>
          </cell>
          <cell r="E28">
            <v>2</v>
          </cell>
        </row>
        <row r="29">
          <cell r="B29" t="str">
            <v>Benedikt Gimber</v>
          </cell>
          <cell r="C29" t="str">
            <v>1. FC Heidenheim 1846</v>
          </cell>
          <cell r="D29">
            <v>4.4000000000000004</v>
          </cell>
          <cell r="E29">
            <v>98</v>
          </cell>
        </row>
        <row r="30">
          <cell r="B30" t="str">
            <v>Benjamin Henrichs</v>
          </cell>
          <cell r="C30" t="str">
            <v>RB Leipzig</v>
          </cell>
          <cell r="D30">
            <v>1.1000000000000001</v>
          </cell>
          <cell r="E30">
            <v>30</v>
          </cell>
        </row>
        <row r="31">
          <cell r="B31" t="str">
            <v>Benjamin Sesko</v>
          </cell>
          <cell r="C31" t="str">
            <v>RB Leipzig</v>
          </cell>
          <cell r="D31">
            <v>1.6</v>
          </cell>
          <cell r="E31">
            <v>27</v>
          </cell>
        </row>
        <row r="32">
          <cell r="B32" t="str">
            <v>Benno Schmitz</v>
          </cell>
          <cell r="C32" t="str">
            <v>FC Köln</v>
          </cell>
          <cell r="D32">
            <v>2</v>
          </cell>
          <cell r="E32">
            <v>26</v>
          </cell>
        </row>
        <row r="33">
          <cell r="B33" t="str">
            <v>Bernardo</v>
          </cell>
          <cell r="C33" t="str">
            <v>VfL Bochum</v>
          </cell>
          <cell r="D33">
            <v>3.2</v>
          </cell>
          <cell r="E33">
            <v>105</v>
          </cell>
        </row>
        <row r="34">
          <cell r="B34" t="str">
            <v>Brajan Gruda</v>
          </cell>
          <cell r="C34" t="str">
            <v>1. FSV Mainz 05</v>
          </cell>
          <cell r="D34">
            <v>0.2</v>
          </cell>
          <cell r="E34">
            <v>4</v>
          </cell>
        </row>
        <row r="35">
          <cell r="B35" t="str">
            <v>Brenden Aaronson</v>
          </cell>
          <cell r="C35" t="str">
            <v>1. FC Union Berlin</v>
          </cell>
          <cell r="D35">
            <v>0.2</v>
          </cell>
          <cell r="E35">
            <v>3</v>
          </cell>
        </row>
        <row r="36">
          <cell r="B36" t="str">
            <v>Castello Lukeba</v>
          </cell>
          <cell r="C36" t="str">
            <v>RB Leipzig</v>
          </cell>
          <cell r="D36">
            <v>3.8</v>
          </cell>
          <cell r="E36">
            <v>92</v>
          </cell>
        </row>
        <row r="37">
          <cell r="B37" t="str">
            <v>Cedric Zesiger</v>
          </cell>
          <cell r="C37" t="str">
            <v>VfL Wolfsburg</v>
          </cell>
          <cell r="D37">
            <v>4.7</v>
          </cell>
          <cell r="E37">
            <v>86</v>
          </cell>
        </row>
        <row r="38">
          <cell r="B38" t="str">
            <v>Chris Führich</v>
          </cell>
          <cell r="C38" t="str">
            <v>VfB Stuttgart</v>
          </cell>
          <cell r="D38">
            <v>0.2</v>
          </cell>
          <cell r="E38">
            <v>6</v>
          </cell>
        </row>
        <row r="39">
          <cell r="B39" t="str">
            <v>Christian Gross</v>
          </cell>
          <cell r="C39" t="str">
            <v>SV Werder Bremen</v>
          </cell>
          <cell r="D39">
            <v>3.1</v>
          </cell>
          <cell r="E39">
            <v>27</v>
          </cell>
        </row>
        <row r="40">
          <cell r="B40" t="str">
            <v>Christoph Baumgartner</v>
          </cell>
          <cell r="C40" t="str">
            <v>RB Leipzig</v>
          </cell>
          <cell r="D40">
            <v>1.1000000000000001</v>
          </cell>
          <cell r="E40">
            <v>14</v>
          </cell>
        </row>
        <row r="41">
          <cell r="B41" t="str">
            <v>Christoph Klarer</v>
          </cell>
          <cell r="C41" t="str">
            <v>SV Darmstadt</v>
          </cell>
          <cell r="D41">
            <v>3.4</v>
          </cell>
          <cell r="E41">
            <v>90</v>
          </cell>
        </row>
        <row r="42">
          <cell r="B42" t="str">
            <v>Christoph Zimmermann</v>
          </cell>
          <cell r="C42" t="str">
            <v>SV Darmstadt</v>
          </cell>
          <cell r="D42">
            <v>4.9000000000000004</v>
          </cell>
          <cell r="E42">
            <v>66</v>
          </cell>
        </row>
        <row r="43">
          <cell r="B43" t="str">
            <v>Christopher Antwi-Adjej</v>
          </cell>
          <cell r="C43" t="str">
            <v>VfL Bochum</v>
          </cell>
          <cell r="D43">
            <v>0.7</v>
          </cell>
          <cell r="E43">
            <v>9</v>
          </cell>
        </row>
        <row r="44">
          <cell r="B44" t="str">
            <v>Christopher Trimmel</v>
          </cell>
          <cell r="C44" t="str">
            <v>1. FC Union Berlin</v>
          </cell>
          <cell r="D44">
            <v>2.8</v>
          </cell>
          <cell r="E44">
            <v>52</v>
          </cell>
        </row>
        <row r="45">
          <cell r="B45" t="str">
            <v>Cristian Gamboa</v>
          </cell>
          <cell r="C45" t="str">
            <v>VfL Bochum</v>
          </cell>
          <cell r="D45">
            <v>2.1</v>
          </cell>
          <cell r="E45">
            <v>28</v>
          </cell>
        </row>
        <row r="46">
          <cell r="B46" t="str">
            <v>Dan-Axel Zagadou</v>
          </cell>
          <cell r="C46" t="str">
            <v>VfB Stuttgart</v>
          </cell>
          <cell r="D46">
            <v>4.5999999999999996</v>
          </cell>
          <cell r="E46">
            <v>74</v>
          </cell>
        </row>
        <row r="47">
          <cell r="B47" t="str">
            <v>Dani Olmo</v>
          </cell>
          <cell r="C47" t="str">
            <v>RB Leipzig</v>
          </cell>
          <cell r="D47">
            <v>0.7</v>
          </cell>
          <cell r="E47">
            <v>12</v>
          </cell>
        </row>
        <row r="48">
          <cell r="B48" t="str">
            <v>Danilho Doekhi</v>
          </cell>
          <cell r="C48" t="str">
            <v>1. FC Union Berlin</v>
          </cell>
          <cell r="D48">
            <v>4.3</v>
          </cell>
          <cell r="E48">
            <v>103</v>
          </cell>
        </row>
        <row r="49">
          <cell r="B49" t="str">
            <v>Danny da Costa</v>
          </cell>
          <cell r="C49" t="str">
            <v>1. FSV Mainz 05</v>
          </cell>
          <cell r="D49">
            <v>2.5</v>
          </cell>
          <cell r="E49">
            <v>23</v>
          </cell>
        </row>
        <row r="50">
          <cell r="B50" t="str">
            <v>David Raum</v>
          </cell>
          <cell r="C50" t="str">
            <v>RB Leipzig</v>
          </cell>
          <cell r="D50">
            <v>2</v>
          </cell>
          <cell r="E50">
            <v>61</v>
          </cell>
        </row>
        <row r="51">
          <cell r="B51" t="str">
            <v>Davie Selke</v>
          </cell>
          <cell r="C51" t="str">
            <v>FC Köln</v>
          </cell>
          <cell r="D51">
            <v>1.4</v>
          </cell>
          <cell r="E51">
            <v>20</v>
          </cell>
        </row>
        <row r="52">
          <cell r="B52" t="str">
            <v>Dawid Kownacki</v>
          </cell>
          <cell r="C52" t="str">
            <v>SV Werder Bremen</v>
          </cell>
          <cell r="D52">
            <v>0.2</v>
          </cell>
          <cell r="E52">
            <v>1</v>
          </cell>
        </row>
        <row r="53">
          <cell r="B53" t="str">
            <v>Dayot Upamecano</v>
          </cell>
          <cell r="C53" t="str">
            <v>Bayern München</v>
          </cell>
          <cell r="D53">
            <v>2.7</v>
          </cell>
          <cell r="E53">
            <v>52</v>
          </cell>
        </row>
        <row r="54">
          <cell r="B54" t="str">
            <v>Dejan Ljubicic</v>
          </cell>
          <cell r="C54" t="str">
            <v>FC Köln</v>
          </cell>
          <cell r="D54">
            <v>0.5</v>
          </cell>
          <cell r="E54">
            <v>11</v>
          </cell>
        </row>
        <row r="55">
          <cell r="B55" t="str">
            <v>Denis Huseinbasic</v>
          </cell>
          <cell r="C55" t="str">
            <v>FC Köln</v>
          </cell>
          <cell r="D55">
            <v>0.6</v>
          </cell>
          <cell r="E55">
            <v>11</v>
          </cell>
        </row>
        <row r="56">
          <cell r="B56" t="str">
            <v>Denis Thomalla</v>
          </cell>
          <cell r="C56" t="str">
            <v>1. FC Heidenheim 1846</v>
          </cell>
          <cell r="D56">
            <v>2.2999999999999998</v>
          </cell>
          <cell r="E56">
            <v>11</v>
          </cell>
        </row>
        <row r="57">
          <cell r="B57" t="str">
            <v>Deniz Undav</v>
          </cell>
          <cell r="C57" t="str">
            <v>VfB Stuttgart</v>
          </cell>
          <cell r="D57">
            <v>0.2</v>
          </cell>
          <cell r="E57">
            <v>5</v>
          </cell>
        </row>
        <row r="58">
          <cell r="B58" t="str">
            <v>Diogo Leite</v>
          </cell>
          <cell r="C58" t="str">
            <v>1. FC Union Berlin</v>
          </cell>
          <cell r="D58">
            <v>4.8</v>
          </cell>
          <cell r="E58">
            <v>143</v>
          </cell>
        </row>
        <row r="59">
          <cell r="B59" t="str">
            <v>Dion Drena Beljo</v>
          </cell>
          <cell r="C59" t="str">
            <v>FC Augsburg</v>
          </cell>
          <cell r="D59">
            <v>0.6</v>
          </cell>
          <cell r="E59">
            <v>4</v>
          </cell>
        </row>
        <row r="60">
          <cell r="B60" t="str">
            <v>Dominik Kohr</v>
          </cell>
          <cell r="C60" t="str">
            <v>1. FSV Mainz 05</v>
          </cell>
          <cell r="D60">
            <v>2.1</v>
          </cell>
          <cell r="E60">
            <v>52</v>
          </cell>
        </row>
        <row r="61">
          <cell r="B61" t="str">
            <v>Donyell Malen</v>
          </cell>
          <cell r="C61" t="str">
            <v>Borussia Dortmund</v>
          </cell>
          <cell r="D61">
            <v>0.4</v>
          </cell>
          <cell r="E61">
            <v>8</v>
          </cell>
        </row>
        <row r="62">
          <cell r="B62" t="str">
            <v>Edimilson Fernandes</v>
          </cell>
          <cell r="C62" t="str">
            <v>1. FSV Mainz 05</v>
          </cell>
          <cell r="D62">
            <v>3.6</v>
          </cell>
          <cell r="E62">
            <v>52</v>
          </cell>
        </row>
        <row r="63">
          <cell r="B63" t="str">
            <v>Edmond Tapsoba</v>
          </cell>
          <cell r="C63" t="str">
            <v>Bayer 04 Leverkusen</v>
          </cell>
          <cell r="D63">
            <v>2.2000000000000002</v>
          </cell>
          <cell r="E63">
            <v>50</v>
          </cell>
        </row>
        <row r="64">
          <cell r="B64" t="str">
            <v>Ellyes Skhiri</v>
          </cell>
          <cell r="C64" t="str">
            <v>Eintracht Frankfurt</v>
          </cell>
          <cell r="D64">
            <v>1.7</v>
          </cell>
          <cell r="E64">
            <v>42</v>
          </cell>
        </row>
        <row r="65">
          <cell r="B65" t="str">
            <v>Elvis Rexhbecaj</v>
          </cell>
          <cell r="C65" t="str">
            <v>FC Augsburg</v>
          </cell>
          <cell r="D65">
            <v>0.9</v>
          </cell>
          <cell r="E65">
            <v>20</v>
          </cell>
        </row>
        <row r="66">
          <cell r="B66" t="str">
            <v>Emir Karic</v>
          </cell>
          <cell r="C66" t="str">
            <v>SV Darmstadt</v>
          </cell>
          <cell r="D66">
            <v>2</v>
          </cell>
          <cell r="E66">
            <v>40</v>
          </cell>
        </row>
        <row r="67">
          <cell r="B67" t="str">
            <v>Emre Can</v>
          </cell>
          <cell r="C67" t="str">
            <v>Borussia Dortmund</v>
          </cell>
          <cell r="D67">
            <v>1.7</v>
          </cell>
          <cell r="E67">
            <v>37</v>
          </cell>
        </row>
        <row r="68">
          <cell r="B68" t="str">
            <v>Enzo Millot</v>
          </cell>
          <cell r="C68" t="str">
            <v>VfB Stuttgart</v>
          </cell>
          <cell r="D68">
            <v>0.3</v>
          </cell>
          <cell r="E68">
            <v>7</v>
          </cell>
        </row>
        <row r="69">
          <cell r="B69" t="str">
            <v>Eren Dinkci</v>
          </cell>
          <cell r="C69" t="str">
            <v>1. FC Heidenheim 1846</v>
          </cell>
          <cell r="D69">
            <v>0.5</v>
          </cell>
          <cell r="E69">
            <v>16</v>
          </cell>
        </row>
        <row r="70">
          <cell r="B70" t="str">
            <v>Erhan Masovic</v>
          </cell>
          <cell r="C70" t="str">
            <v>VfL Bochum</v>
          </cell>
          <cell r="D70">
            <v>2.9</v>
          </cell>
          <cell r="E70">
            <v>71</v>
          </cell>
        </row>
        <row r="71">
          <cell r="B71" t="str">
            <v>Eric Ebimbe</v>
          </cell>
          <cell r="C71" t="str">
            <v>Eintracht Frankfurt</v>
          </cell>
          <cell r="D71">
            <v>1.6</v>
          </cell>
          <cell r="E71">
            <v>35</v>
          </cell>
        </row>
        <row r="72">
          <cell r="B72" t="str">
            <v>Eric Martel</v>
          </cell>
          <cell r="C72" t="str">
            <v>FC Köln</v>
          </cell>
          <cell r="D72">
            <v>2.9</v>
          </cell>
          <cell r="E72">
            <v>80</v>
          </cell>
        </row>
        <row r="73">
          <cell r="B73" t="str">
            <v>Eric Maxim Choupo-Moting</v>
          </cell>
          <cell r="C73" t="str">
            <v>Bayern München</v>
          </cell>
          <cell r="D73">
            <v>0.8</v>
          </cell>
          <cell r="E73">
            <v>6</v>
          </cell>
        </row>
        <row r="74">
          <cell r="B74" t="str">
            <v>Ermedin Demirovic</v>
          </cell>
          <cell r="C74" t="str">
            <v>FC Augsburg</v>
          </cell>
          <cell r="D74">
            <v>0.8</v>
          </cell>
          <cell r="E74">
            <v>24</v>
          </cell>
        </row>
        <row r="75">
          <cell r="B75" t="str">
            <v>Exequiel Palacios</v>
          </cell>
          <cell r="C75" t="str">
            <v>Bayer 04 Leverkusen</v>
          </cell>
          <cell r="D75">
            <v>0.9</v>
          </cell>
          <cell r="E75">
            <v>18</v>
          </cell>
        </row>
        <row r="76">
          <cell r="B76" t="str">
            <v>Fabian Holland</v>
          </cell>
          <cell r="C76" t="str">
            <v>SV Darmstadt</v>
          </cell>
          <cell r="D76">
            <v>1.2</v>
          </cell>
          <cell r="E76">
            <v>25</v>
          </cell>
        </row>
        <row r="77">
          <cell r="B77" t="str">
            <v>Fabian Nürnberg</v>
          </cell>
          <cell r="C77" t="str">
            <v>SV Darmstadt</v>
          </cell>
          <cell r="D77">
            <v>1.3</v>
          </cell>
          <cell r="E77">
            <v>22</v>
          </cell>
        </row>
        <row r="78">
          <cell r="B78" t="str">
            <v>Fares Chaibi</v>
          </cell>
          <cell r="C78" t="str">
            <v>Eintracht Frankfurt</v>
          </cell>
          <cell r="D78">
            <v>0.8</v>
          </cell>
          <cell r="E78">
            <v>17</v>
          </cell>
        </row>
        <row r="79">
          <cell r="B79" t="str">
            <v>Faride Alidou</v>
          </cell>
          <cell r="C79" t="str">
            <v>FC Köln</v>
          </cell>
          <cell r="D79">
            <v>0.9</v>
          </cell>
          <cell r="E79">
            <v>13</v>
          </cell>
        </row>
        <row r="80">
          <cell r="B80" t="str">
            <v>Felix Agu</v>
          </cell>
          <cell r="C80" t="str">
            <v>SV Werder Bremen</v>
          </cell>
          <cell r="D80">
            <v>2.1</v>
          </cell>
          <cell r="E80">
            <v>38</v>
          </cell>
        </row>
        <row r="81">
          <cell r="B81" t="str">
            <v>Felix Nmecha</v>
          </cell>
          <cell r="C81" t="str">
            <v>Borussia Dortmund</v>
          </cell>
          <cell r="D81">
            <v>1.7</v>
          </cell>
          <cell r="E81">
            <v>19</v>
          </cell>
        </row>
        <row r="82">
          <cell r="B82" t="str">
            <v>Felix Uduokhai</v>
          </cell>
          <cell r="C82" t="str">
            <v>FC Augsburg</v>
          </cell>
          <cell r="D82">
            <v>5.4</v>
          </cell>
          <cell r="E82">
            <v>174</v>
          </cell>
        </row>
        <row r="83">
          <cell r="B83" t="str">
            <v>Finn Becker</v>
          </cell>
          <cell r="C83" t="str">
            <v>TSG Hoffenheim</v>
          </cell>
          <cell r="D83">
            <v>1.5</v>
          </cell>
          <cell r="E83">
            <v>10</v>
          </cell>
        </row>
        <row r="84">
          <cell r="B84" t="str">
            <v>Finn Dahmen</v>
          </cell>
          <cell r="C84" t="str">
            <v>FC Augsburg</v>
          </cell>
          <cell r="D84">
            <v>1</v>
          </cell>
          <cell r="E84">
            <v>30</v>
          </cell>
        </row>
        <row r="85">
          <cell r="B85" t="str">
            <v>Florian Grillitsch</v>
          </cell>
          <cell r="C85" t="str">
            <v>TSG Hoffenheim</v>
          </cell>
          <cell r="D85">
            <v>3.4</v>
          </cell>
          <cell r="E85">
            <v>86</v>
          </cell>
        </row>
        <row r="86">
          <cell r="B86" t="str">
            <v>Florian Kainz</v>
          </cell>
          <cell r="C86" t="str">
            <v>FC Köln</v>
          </cell>
          <cell r="D86">
            <v>0.8</v>
          </cell>
          <cell r="E86">
            <v>20</v>
          </cell>
        </row>
        <row r="87">
          <cell r="B87" t="str">
            <v>Florian Neuhaus</v>
          </cell>
          <cell r="C87" t="str">
            <v>Borussia Mönchengladbach</v>
          </cell>
          <cell r="D87">
            <v>0.6</v>
          </cell>
          <cell r="E87">
            <v>8</v>
          </cell>
        </row>
        <row r="88">
          <cell r="B88" t="str">
            <v>Florian Pick</v>
          </cell>
          <cell r="C88" t="str">
            <v>1. FC Heidenheim 1846</v>
          </cell>
          <cell r="D88">
            <v>0.3</v>
          </cell>
          <cell r="E88">
            <v>1</v>
          </cell>
        </row>
        <row r="89">
          <cell r="B89" t="str">
            <v>Florian Wirtz</v>
          </cell>
          <cell r="C89" t="str">
            <v>Bayer 04 Leverkusen</v>
          </cell>
          <cell r="D89">
            <v>0.1</v>
          </cell>
          <cell r="E89">
            <v>3</v>
          </cell>
        </row>
        <row r="90">
          <cell r="B90" t="str">
            <v>Franck Honorat</v>
          </cell>
          <cell r="C90" t="str">
            <v>Borussia Mönchengladbach</v>
          </cell>
          <cell r="D90">
            <v>1</v>
          </cell>
          <cell r="E90">
            <v>27</v>
          </cell>
        </row>
        <row r="91">
          <cell r="B91" t="str">
            <v>Frederik RÃ¸nnow</v>
          </cell>
          <cell r="C91" t="str">
            <v>1. FC Union Berlin</v>
          </cell>
          <cell r="D91">
            <v>0.9</v>
          </cell>
          <cell r="E91">
            <v>30</v>
          </cell>
        </row>
        <row r="92">
          <cell r="B92" t="str">
            <v>Fredrik Jensen</v>
          </cell>
          <cell r="C92" t="str">
            <v>FC Augsburg</v>
          </cell>
          <cell r="D92">
            <v>1.3</v>
          </cell>
          <cell r="E92">
            <v>20</v>
          </cell>
        </row>
        <row r="93">
          <cell r="B93" t="str">
            <v>Gian-Luca Waldschmidt</v>
          </cell>
          <cell r="C93" t="str">
            <v>FC Köln</v>
          </cell>
          <cell r="D93">
            <v>0.5</v>
          </cell>
          <cell r="E93">
            <v>6</v>
          </cell>
        </row>
        <row r="94">
          <cell r="B94" t="str">
            <v>Goncalo Paciencia</v>
          </cell>
          <cell r="C94" t="str">
            <v>VfL Bochum</v>
          </cell>
          <cell r="D94">
            <v>1</v>
          </cell>
          <cell r="E94">
            <v>7</v>
          </cell>
        </row>
        <row r="95">
          <cell r="B95" t="str">
            <v>Granit Xhaka</v>
          </cell>
          <cell r="C95" t="str">
            <v>Bayer 04 Leverkusen</v>
          </cell>
          <cell r="D95">
            <v>1.3</v>
          </cell>
          <cell r="E95">
            <v>40</v>
          </cell>
        </row>
        <row r="96">
          <cell r="B96" t="str">
            <v>Gregor Kobel</v>
          </cell>
          <cell r="C96" t="str">
            <v>Borussia Dortmund</v>
          </cell>
          <cell r="D96">
            <v>1</v>
          </cell>
          <cell r="E96">
            <v>25</v>
          </cell>
        </row>
        <row r="97">
          <cell r="B97" t="str">
            <v>Grischa Prömel</v>
          </cell>
          <cell r="C97" t="str">
            <v>TSG Hoffenheim</v>
          </cell>
          <cell r="D97">
            <v>1.5</v>
          </cell>
          <cell r="E97">
            <v>35</v>
          </cell>
        </row>
        <row r="98">
          <cell r="B98" t="str">
            <v>Harry Kane</v>
          </cell>
          <cell r="C98" t="str">
            <v>Bayern München</v>
          </cell>
          <cell r="D98">
            <v>0.4</v>
          </cell>
          <cell r="E98">
            <v>14</v>
          </cell>
        </row>
        <row r="99">
          <cell r="B99" t="str">
            <v>Hiroki Ito</v>
          </cell>
          <cell r="C99" t="str">
            <v>VfB Stuttgart</v>
          </cell>
          <cell r="D99">
            <v>3.1</v>
          </cell>
          <cell r="E99">
            <v>78</v>
          </cell>
        </row>
        <row r="100">
          <cell r="B100" t="str">
            <v>Hugo Larsson</v>
          </cell>
          <cell r="C100" t="str">
            <v>Eintracht Frankfurt</v>
          </cell>
          <cell r="D100">
            <v>1.4</v>
          </cell>
          <cell r="E100">
            <v>29</v>
          </cell>
        </row>
        <row r="101">
          <cell r="B101" t="str">
            <v>Iago</v>
          </cell>
          <cell r="C101" t="str">
            <v>FC Augsburg</v>
          </cell>
          <cell r="D101">
            <v>2.2000000000000002</v>
          </cell>
          <cell r="E101">
            <v>39</v>
          </cell>
        </row>
        <row r="102">
          <cell r="B102" t="str">
            <v>Ihlas Bebou</v>
          </cell>
          <cell r="C102" t="str">
            <v>TSG Hoffenheim</v>
          </cell>
          <cell r="D102">
            <v>0.7</v>
          </cell>
          <cell r="E102">
            <v>12</v>
          </cell>
        </row>
        <row r="103">
          <cell r="B103" t="str">
            <v>Ikoma Lois Openda</v>
          </cell>
          <cell r="C103" t="str">
            <v>RB Leipzig</v>
          </cell>
          <cell r="D103">
            <v>0.5</v>
          </cell>
          <cell r="E103">
            <v>14</v>
          </cell>
        </row>
        <row r="104">
          <cell r="B104" t="str">
            <v>Ivan Ordets</v>
          </cell>
          <cell r="C104" t="str">
            <v>VfL Bochum</v>
          </cell>
          <cell r="D104">
            <v>6</v>
          </cell>
          <cell r="E104">
            <v>126</v>
          </cell>
        </row>
        <row r="105">
          <cell r="B105" t="str">
            <v>Jae-Sung Lee</v>
          </cell>
          <cell r="C105" t="str">
            <v>1. FSV Mainz 05</v>
          </cell>
          <cell r="D105">
            <v>0.8</v>
          </cell>
          <cell r="E105">
            <v>20</v>
          </cell>
        </row>
        <row r="106">
          <cell r="B106" t="str">
            <v>Jakub Kaminski</v>
          </cell>
          <cell r="C106" t="str">
            <v>VfL Wolfsburg</v>
          </cell>
          <cell r="D106">
            <v>1</v>
          </cell>
          <cell r="E106">
            <v>5</v>
          </cell>
        </row>
        <row r="107">
          <cell r="B107" t="str">
            <v>Jamal Musiala</v>
          </cell>
          <cell r="C107" t="str">
            <v>Bayern München</v>
          </cell>
          <cell r="D107">
            <v>0.2</v>
          </cell>
          <cell r="E107">
            <v>3</v>
          </cell>
        </row>
        <row r="108">
          <cell r="B108" t="str">
            <v>Jamie Bynoe-Gittens</v>
          </cell>
          <cell r="C108" t="str">
            <v>Borussia Dortmund</v>
          </cell>
          <cell r="D108">
            <v>0.5</v>
          </cell>
          <cell r="E108">
            <v>6</v>
          </cell>
        </row>
        <row r="109">
          <cell r="B109" t="str">
            <v>Jamie Leweling</v>
          </cell>
          <cell r="C109" t="str">
            <v>VfB Stuttgart</v>
          </cell>
          <cell r="D109">
            <v>0.7</v>
          </cell>
          <cell r="E109">
            <v>12</v>
          </cell>
        </row>
        <row r="110">
          <cell r="B110" t="str">
            <v>Jan Schöppner</v>
          </cell>
          <cell r="C110" t="str">
            <v>1. FC Heidenheim 1846</v>
          </cell>
          <cell r="D110">
            <v>2.5</v>
          </cell>
          <cell r="E110">
            <v>55</v>
          </cell>
        </row>
        <row r="111">
          <cell r="B111" t="str">
            <v>Jan Thielmann</v>
          </cell>
          <cell r="C111" t="str">
            <v>FC Köln</v>
          </cell>
          <cell r="D111">
            <v>1.4</v>
          </cell>
          <cell r="E111">
            <v>24</v>
          </cell>
        </row>
        <row r="112">
          <cell r="B112" t="str">
            <v>Janik Haberer</v>
          </cell>
          <cell r="C112" t="str">
            <v>1. FC Union Berlin</v>
          </cell>
          <cell r="D112">
            <v>1.3</v>
          </cell>
          <cell r="E112">
            <v>18</v>
          </cell>
        </row>
        <row r="113">
          <cell r="B113" t="str">
            <v>Janis Blaswich</v>
          </cell>
          <cell r="C113" t="str">
            <v>RB Leipzig</v>
          </cell>
          <cell r="D113">
            <v>1</v>
          </cell>
          <cell r="E113">
            <v>20</v>
          </cell>
        </row>
        <row r="114">
          <cell r="B114" t="str">
            <v>Jan-Niklas Beste</v>
          </cell>
          <cell r="C114" t="str">
            <v>1. FC Heidenheim 1846</v>
          </cell>
          <cell r="D114">
            <v>0.8</v>
          </cell>
          <cell r="E114">
            <v>23</v>
          </cell>
        </row>
        <row r="115">
          <cell r="B115" t="str">
            <v>Jeffrey Gouweleeuw</v>
          </cell>
          <cell r="C115" t="str">
            <v>FC Augsburg</v>
          </cell>
          <cell r="D115">
            <v>3.6</v>
          </cell>
          <cell r="E115">
            <v>104</v>
          </cell>
        </row>
        <row r="116">
          <cell r="B116" t="str">
            <v>Jens Stage</v>
          </cell>
          <cell r="C116" t="str">
            <v>SV Werder Bremen</v>
          </cell>
          <cell r="D116">
            <v>2</v>
          </cell>
          <cell r="E116">
            <v>51</v>
          </cell>
        </row>
        <row r="117">
          <cell r="B117" t="str">
            <v>Jeremie Frimpong</v>
          </cell>
          <cell r="C117" t="str">
            <v>Bayer 04 Leverkusen</v>
          </cell>
          <cell r="D117">
            <v>0.6</v>
          </cell>
          <cell r="E117">
            <v>15</v>
          </cell>
        </row>
        <row r="118">
          <cell r="B118" t="str">
            <v>Jérôme Roussillon</v>
          </cell>
          <cell r="C118" t="str">
            <v>1. FC Union Berlin</v>
          </cell>
          <cell r="D118">
            <v>2.9</v>
          </cell>
          <cell r="E118">
            <v>24</v>
          </cell>
        </row>
        <row r="119">
          <cell r="B119" t="str">
            <v>Jessic Ngankam</v>
          </cell>
          <cell r="C119" t="str">
            <v>Eintracht Frankfurt</v>
          </cell>
          <cell r="D119">
            <v>0.2</v>
          </cell>
          <cell r="E119">
            <v>1</v>
          </cell>
        </row>
        <row r="120">
          <cell r="B120" t="str">
            <v>Joakim Mæhle</v>
          </cell>
          <cell r="C120" t="str">
            <v>VfL Wolfsburg</v>
          </cell>
          <cell r="D120">
            <v>2.1</v>
          </cell>
          <cell r="E120">
            <v>56</v>
          </cell>
        </row>
        <row r="121">
          <cell r="B121" t="str">
            <v>John Anthony Brooks</v>
          </cell>
          <cell r="C121" t="str">
            <v>TSG Hoffenheim</v>
          </cell>
          <cell r="D121">
            <v>6.2</v>
          </cell>
          <cell r="E121">
            <v>106</v>
          </cell>
        </row>
        <row r="122">
          <cell r="B122" t="str">
            <v>Jonas Föhrenbach</v>
          </cell>
          <cell r="C122" t="str">
            <v>1. FC Heidenheim 1846</v>
          </cell>
          <cell r="D122">
            <v>2</v>
          </cell>
          <cell r="E122">
            <v>61</v>
          </cell>
        </row>
        <row r="123">
          <cell r="B123" t="str">
            <v>Jonas Hofmann</v>
          </cell>
          <cell r="C123" t="str">
            <v>Bayer 04 Leverkusen</v>
          </cell>
          <cell r="D123">
            <v>0.2</v>
          </cell>
          <cell r="E123">
            <v>4</v>
          </cell>
        </row>
        <row r="124">
          <cell r="B124" t="str">
            <v>Jonas Wind</v>
          </cell>
          <cell r="C124" t="str">
            <v>VfL Wolfsburg</v>
          </cell>
          <cell r="D124">
            <v>0.7</v>
          </cell>
          <cell r="E124">
            <v>21</v>
          </cell>
        </row>
        <row r="125">
          <cell r="B125" t="str">
            <v>Jonathan Burkardt</v>
          </cell>
          <cell r="C125" t="str">
            <v>1. FSV Mainz 05</v>
          </cell>
          <cell r="D125">
            <v>0.1</v>
          </cell>
          <cell r="E125">
            <v>2</v>
          </cell>
        </row>
        <row r="126">
          <cell r="B126" t="str">
            <v>Jonathan Tah</v>
          </cell>
          <cell r="C126" t="str">
            <v>Bayer 04 Leverkusen</v>
          </cell>
          <cell r="D126">
            <v>3.2</v>
          </cell>
          <cell r="E126">
            <v>95</v>
          </cell>
        </row>
        <row r="127">
          <cell r="B127" t="str">
            <v>Jordan Pefok</v>
          </cell>
          <cell r="C127" t="str">
            <v>Borussia Mönchengladbach</v>
          </cell>
          <cell r="D127">
            <v>1.7</v>
          </cell>
          <cell r="E127">
            <v>27</v>
          </cell>
        </row>
        <row r="128">
          <cell r="B128" t="str">
            <v>Jordy Makengo</v>
          </cell>
          <cell r="C128" t="str">
            <v>SC Freiburg</v>
          </cell>
          <cell r="D128">
            <v>3.1</v>
          </cell>
          <cell r="E128">
            <v>35</v>
          </cell>
        </row>
        <row r="129">
          <cell r="B129" t="str">
            <v>Joseph Scally</v>
          </cell>
          <cell r="C129" t="str">
            <v>Borussia Mönchengladbach</v>
          </cell>
          <cell r="D129">
            <v>2.9</v>
          </cell>
          <cell r="E129">
            <v>71</v>
          </cell>
        </row>
        <row r="130">
          <cell r="B130" t="str">
            <v>Josha Vagnoman</v>
          </cell>
          <cell r="C130" t="str">
            <v>VfB Stuttgart</v>
          </cell>
          <cell r="D130">
            <v>1</v>
          </cell>
          <cell r="E130">
            <v>13</v>
          </cell>
        </row>
        <row r="131">
          <cell r="B131" t="str">
            <v>Joshua Kimmich</v>
          </cell>
          <cell r="C131" t="str">
            <v>Bayern München</v>
          </cell>
          <cell r="D131">
            <v>1</v>
          </cell>
          <cell r="E131">
            <v>24</v>
          </cell>
        </row>
        <row r="132">
          <cell r="B132" t="str">
            <v>Josip Juranovic</v>
          </cell>
          <cell r="C132" t="str">
            <v>1. FC Union Berlin</v>
          </cell>
          <cell r="D132">
            <v>1.7</v>
          </cell>
          <cell r="E132">
            <v>25</v>
          </cell>
        </row>
        <row r="133">
          <cell r="B133" t="str">
            <v>Josip Stanisic</v>
          </cell>
          <cell r="C133" t="str">
            <v>Bayer 04 Leverkusen</v>
          </cell>
          <cell r="D133">
            <v>1.6</v>
          </cell>
          <cell r="E133">
            <v>22</v>
          </cell>
        </row>
        <row r="134">
          <cell r="B134" t="str">
            <v>Julian Brandt</v>
          </cell>
          <cell r="C134" t="str">
            <v>Borussia Dortmund</v>
          </cell>
          <cell r="D134">
            <v>0.7</v>
          </cell>
          <cell r="E134">
            <v>18</v>
          </cell>
        </row>
        <row r="135">
          <cell r="B135" t="str">
            <v>Julian Chabot</v>
          </cell>
          <cell r="C135" t="str">
            <v>FC Köln</v>
          </cell>
          <cell r="D135">
            <v>4.5</v>
          </cell>
          <cell r="E135">
            <v>136</v>
          </cell>
        </row>
        <row r="136">
          <cell r="B136" t="str">
            <v>Julian Justvan</v>
          </cell>
          <cell r="C136" t="str">
            <v>SV Darmstadt</v>
          </cell>
          <cell r="D136">
            <v>0.5</v>
          </cell>
          <cell r="E136">
            <v>6</v>
          </cell>
        </row>
        <row r="137">
          <cell r="B137" t="str">
            <v>Julian Ryerson</v>
          </cell>
          <cell r="C137" t="str">
            <v>Borussia Dortmund</v>
          </cell>
          <cell r="D137">
            <v>1.5</v>
          </cell>
          <cell r="E137">
            <v>30</v>
          </cell>
        </row>
        <row r="138">
          <cell r="B138" t="str">
            <v>Julian Weigl</v>
          </cell>
          <cell r="C138" t="str">
            <v>Borussia Mönchengladbach</v>
          </cell>
          <cell r="D138">
            <v>2</v>
          </cell>
          <cell r="E138">
            <v>61</v>
          </cell>
        </row>
        <row r="139">
          <cell r="B139" t="str">
            <v>Justin Njinmah</v>
          </cell>
          <cell r="C139" t="str">
            <v>SV Werder Bremen</v>
          </cell>
          <cell r="D139">
            <v>0.4</v>
          </cell>
          <cell r="E139">
            <v>5</v>
          </cell>
        </row>
        <row r="140">
          <cell r="B140" t="str">
            <v>Karim Adeyemi</v>
          </cell>
          <cell r="C140" t="str">
            <v>Borussia Dortmund</v>
          </cell>
          <cell r="D140">
            <v>0.4</v>
          </cell>
          <cell r="E140">
            <v>4</v>
          </cell>
        </row>
        <row r="141">
          <cell r="B141" t="str">
            <v>Karim Onisiwo</v>
          </cell>
          <cell r="C141" t="str">
            <v>1. FSV Mainz 05</v>
          </cell>
          <cell r="D141">
            <v>0.4</v>
          </cell>
          <cell r="E141">
            <v>7</v>
          </cell>
        </row>
        <row r="142">
          <cell r="B142" t="str">
            <v>Keven Schlotterbeck</v>
          </cell>
          <cell r="C142" t="str">
            <v>VfL Bochum</v>
          </cell>
          <cell r="D142">
            <v>4.0999999999999996</v>
          </cell>
          <cell r="E142">
            <v>100</v>
          </cell>
        </row>
        <row r="143">
          <cell r="B143" t="str">
            <v>Kevin Akpoguma</v>
          </cell>
          <cell r="C143" t="str">
            <v>TSG Hoffenheim</v>
          </cell>
          <cell r="D143">
            <v>2.4</v>
          </cell>
          <cell r="E143">
            <v>29</v>
          </cell>
        </row>
        <row r="144">
          <cell r="B144" t="str">
            <v>Kevin Behrens</v>
          </cell>
          <cell r="C144" t="str">
            <v>VfL Wolfsburg</v>
          </cell>
          <cell r="D144">
            <v>1.1000000000000001</v>
          </cell>
          <cell r="E144">
            <v>24</v>
          </cell>
        </row>
        <row r="145">
          <cell r="B145" t="str">
            <v>Kevin Kampl</v>
          </cell>
          <cell r="C145" t="str">
            <v>RB Leipzig</v>
          </cell>
          <cell r="D145">
            <v>0.7</v>
          </cell>
          <cell r="E145">
            <v>11</v>
          </cell>
        </row>
        <row r="146">
          <cell r="B146" t="str">
            <v>Kevin Mbabu</v>
          </cell>
          <cell r="C146" t="str">
            <v>FC Augsburg</v>
          </cell>
          <cell r="D146">
            <v>1.8</v>
          </cell>
          <cell r="E146">
            <v>42</v>
          </cell>
        </row>
        <row r="147">
          <cell r="B147" t="str">
            <v>Kevin Muller</v>
          </cell>
          <cell r="C147" t="str">
            <v>1. FC Heidenheim 1846</v>
          </cell>
          <cell r="D147">
            <v>0.4</v>
          </cell>
          <cell r="E147">
            <v>14</v>
          </cell>
        </row>
        <row r="148">
          <cell r="B148" t="str">
            <v>Kevin Paredes</v>
          </cell>
          <cell r="C148" t="str">
            <v>VfL Wolfsburg</v>
          </cell>
          <cell r="D148">
            <v>1.5</v>
          </cell>
          <cell r="E148">
            <v>24</v>
          </cell>
        </row>
        <row r="149">
          <cell r="B149" t="str">
            <v>Kevin Sessa</v>
          </cell>
          <cell r="C149" t="str">
            <v>1. FC Heidenheim 1846</v>
          </cell>
          <cell r="D149">
            <v>1.4</v>
          </cell>
          <cell r="E149">
            <v>16</v>
          </cell>
        </row>
        <row r="150">
          <cell r="B150" t="str">
            <v>Kevin Stöger</v>
          </cell>
          <cell r="C150" t="str">
            <v>VfL Bochum</v>
          </cell>
          <cell r="D150">
            <v>0.5</v>
          </cell>
          <cell r="E150">
            <v>15</v>
          </cell>
        </row>
        <row r="151">
          <cell r="B151" t="str">
            <v>Kevin Trapp</v>
          </cell>
          <cell r="C151" t="str">
            <v>Eintracht Frankfurt</v>
          </cell>
          <cell r="D151">
            <v>0.6</v>
          </cell>
          <cell r="E151">
            <v>19</v>
          </cell>
        </row>
        <row r="152">
          <cell r="B152" t="str">
            <v>Kevin Vogt</v>
          </cell>
          <cell r="C152" t="str">
            <v>1. FC Union Berlin</v>
          </cell>
          <cell r="D152">
            <v>4</v>
          </cell>
          <cell r="E152">
            <v>116</v>
          </cell>
        </row>
        <row r="153">
          <cell r="B153" t="str">
            <v>Kevin Volland</v>
          </cell>
          <cell r="C153" t="str">
            <v>1. FC Union Berlin</v>
          </cell>
          <cell r="D153">
            <v>0.7</v>
          </cell>
          <cell r="E153">
            <v>11</v>
          </cell>
        </row>
        <row r="154">
          <cell r="B154" t="str">
            <v>Kilian Sildillia</v>
          </cell>
          <cell r="C154" t="str">
            <v>SC Freiburg</v>
          </cell>
          <cell r="D154">
            <v>3.1</v>
          </cell>
          <cell r="E154">
            <v>62</v>
          </cell>
        </row>
        <row r="155">
          <cell r="B155" t="str">
            <v>Kingsley Coman</v>
          </cell>
          <cell r="C155" t="str">
            <v>Bayern München</v>
          </cell>
          <cell r="D155">
            <v>0.3</v>
          </cell>
          <cell r="E155">
            <v>4</v>
          </cell>
        </row>
        <row r="156">
          <cell r="B156" t="str">
            <v>Klaus Gjasula</v>
          </cell>
          <cell r="C156" t="str">
            <v>SV Darmstadt</v>
          </cell>
          <cell r="D156">
            <v>2.5</v>
          </cell>
          <cell r="E156">
            <v>38</v>
          </cell>
        </row>
        <row r="157">
          <cell r="B157" t="str">
            <v>Ko Itakura</v>
          </cell>
          <cell r="C157" t="str">
            <v>Borussia Mönchengladbach</v>
          </cell>
          <cell r="D157">
            <v>3.4</v>
          </cell>
          <cell r="E157">
            <v>60</v>
          </cell>
        </row>
        <row r="158">
          <cell r="B158" t="str">
            <v>Koen Casteels</v>
          </cell>
          <cell r="C158" t="str">
            <v>VfL Wolfsburg</v>
          </cell>
          <cell r="D158">
            <v>1</v>
          </cell>
          <cell r="E158">
            <v>26</v>
          </cell>
        </row>
        <row r="159">
          <cell r="B159" t="str">
            <v>Konrad Laimer</v>
          </cell>
          <cell r="C159" t="str">
            <v>Bayern München</v>
          </cell>
          <cell r="D159">
            <v>0.6</v>
          </cell>
          <cell r="E159">
            <v>11</v>
          </cell>
        </row>
        <row r="160">
          <cell r="B160" t="str">
            <v>Kouadio Koné</v>
          </cell>
          <cell r="C160" t="str">
            <v>Borussia Mönchengladbach</v>
          </cell>
          <cell r="D160">
            <v>0.9</v>
          </cell>
          <cell r="E160">
            <v>15</v>
          </cell>
        </row>
        <row r="161">
          <cell r="B161" t="str">
            <v>Kristijan Jakic</v>
          </cell>
          <cell r="C161" t="str">
            <v>FC Augsburg</v>
          </cell>
          <cell r="D161">
            <v>1.1000000000000001</v>
          </cell>
          <cell r="E161">
            <v>16</v>
          </cell>
        </row>
        <row r="162">
          <cell r="B162" t="str">
            <v>Leandro Barreiro</v>
          </cell>
          <cell r="C162" t="str">
            <v>1. FSV Mainz 05</v>
          </cell>
          <cell r="D162">
            <v>1.8</v>
          </cell>
          <cell r="E162">
            <v>52</v>
          </cell>
        </row>
        <row r="163">
          <cell r="B163" t="str">
            <v>Leart Paqarada</v>
          </cell>
          <cell r="C163" t="str">
            <v>FC Köln</v>
          </cell>
          <cell r="D163">
            <v>2.2000000000000002</v>
          </cell>
          <cell r="E163">
            <v>26</v>
          </cell>
        </row>
        <row r="164">
          <cell r="B164" t="str">
            <v>Lennard Maloney</v>
          </cell>
          <cell r="C164" t="str">
            <v>1. FC Heidenheim 1846</v>
          </cell>
          <cell r="D164">
            <v>3.2</v>
          </cell>
          <cell r="E164">
            <v>82</v>
          </cell>
        </row>
        <row r="165">
          <cell r="B165" t="str">
            <v>Leon Goretzka</v>
          </cell>
          <cell r="C165" t="str">
            <v>Bayern München</v>
          </cell>
          <cell r="D165">
            <v>1.6</v>
          </cell>
          <cell r="E165">
            <v>41</v>
          </cell>
        </row>
        <row r="166">
          <cell r="B166" t="str">
            <v>Leonardo Bittencourt</v>
          </cell>
          <cell r="C166" t="str">
            <v>SV Werder Bremen</v>
          </cell>
          <cell r="D166">
            <v>0.3</v>
          </cell>
          <cell r="E166">
            <v>6</v>
          </cell>
        </row>
        <row r="167">
          <cell r="B167" t="str">
            <v>Leroy Sané</v>
          </cell>
          <cell r="C167" t="str">
            <v>Bayern München</v>
          </cell>
          <cell r="D167">
            <v>0.1</v>
          </cell>
          <cell r="E167">
            <v>2</v>
          </cell>
        </row>
        <row r="168">
          <cell r="B168" t="str">
            <v>Linton Maina</v>
          </cell>
          <cell r="C168" t="str">
            <v>FC Köln</v>
          </cell>
          <cell r="D168">
            <v>0.5</v>
          </cell>
          <cell r="E168">
            <v>11</v>
          </cell>
        </row>
        <row r="169">
          <cell r="B169" t="str">
            <v>Lovro Majer</v>
          </cell>
          <cell r="C169" t="str">
            <v>VfL Wolfsburg</v>
          </cell>
          <cell r="D169">
            <v>0.5</v>
          </cell>
          <cell r="E169">
            <v>12</v>
          </cell>
        </row>
        <row r="170">
          <cell r="B170" t="str">
            <v>Luca Netz</v>
          </cell>
          <cell r="C170" t="str">
            <v>Borussia Mönchengladbach</v>
          </cell>
          <cell r="D170">
            <v>2.6</v>
          </cell>
          <cell r="E170">
            <v>64</v>
          </cell>
        </row>
        <row r="171">
          <cell r="B171" t="str">
            <v>Luca Pfeiffer</v>
          </cell>
          <cell r="C171" t="str">
            <v>SV Darmstadt</v>
          </cell>
          <cell r="D171">
            <v>1.2</v>
          </cell>
          <cell r="E171">
            <v>21</v>
          </cell>
        </row>
        <row r="172">
          <cell r="B172" t="str">
            <v>Lucas Höler</v>
          </cell>
          <cell r="C172" t="str">
            <v>SC Freiburg</v>
          </cell>
          <cell r="D172">
            <v>1.3</v>
          </cell>
          <cell r="E172">
            <v>34</v>
          </cell>
        </row>
        <row r="173">
          <cell r="B173" t="str">
            <v>Lucas Tousart</v>
          </cell>
          <cell r="C173" t="str">
            <v>1. FC Union Berlin</v>
          </cell>
          <cell r="D173">
            <v>2.2000000000000002</v>
          </cell>
          <cell r="E173">
            <v>38</v>
          </cell>
        </row>
        <row r="174">
          <cell r="B174" t="str">
            <v>Ludovic Ajorque</v>
          </cell>
          <cell r="C174" t="str">
            <v>1. FSV Mainz 05</v>
          </cell>
          <cell r="D174">
            <v>0.7</v>
          </cell>
          <cell r="E174">
            <v>10</v>
          </cell>
        </row>
        <row r="175">
          <cell r="B175" t="str">
            <v>Lukas Daschner</v>
          </cell>
          <cell r="C175" t="str">
            <v>VfL Bochum</v>
          </cell>
          <cell r="D175">
            <v>0.2</v>
          </cell>
          <cell r="E175">
            <v>1</v>
          </cell>
        </row>
        <row r="176">
          <cell r="B176" t="str">
            <v>Lukas Hradecky</v>
          </cell>
          <cell r="C176" t="str">
            <v>Bayer 04 Leverkusen</v>
          </cell>
          <cell r="D176">
            <v>0.5</v>
          </cell>
          <cell r="E176">
            <v>18</v>
          </cell>
        </row>
        <row r="177">
          <cell r="B177" t="str">
            <v>Lukas Klostermann</v>
          </cell>
          <cell r="C177" t="str">
            <v>RB Leipzig</v>
          </cell>
          <cell r="D177">
            <v>3.8</v>
          </cell>
          <cell r="E177">
            <v>60</v>
          </cell>
        </row>
        <row r="178">
          <cell r="B178" t="str">
            <v>Lukas Kübler</v>
          </cell>
          <cell r="C178" t="str">
            <v>SC Freiburg</v>
          </cell>
          <cell r="D178">
            <v>2.6</v>
          </cell>
          <cell r="E178">
            <v>54</v>
          </cell>
        </row>
        <row r="179">
          <cell r="B179" t="str">
            <v>Mads Valentin Pedersen</v>
          </cell>
          <cell r="C179" t="str">
            <v>FC Augsburg</v>
          </cell>
          <cell r="D179">
            <v>2.2000000000000002</v>
          </cell>
          <cell r="E179">
            <v>43</v>
          </cell>
        </row>
        <row r="180">
          <cell r="B180" t="str">
            <v>Manuel Gulde</v>
          </cell>
          <cell r="C180" t="str">
            <v>SC Freiburg</v>
          </cell>
          <cell r="D180">
            <v>3.5</v>
          </cell>
          <cell r="E180">
            <v>79</v>
          </cell>
        </row>
        <row r="181">
          <cell r="B181" t="str">
            <v>Manuel Neuer</v>
          </cell>
          <cell r="C181" t="str">
            <v>Bayern München</v>
          </cell>
          <cell r="D181">
            <v>0.8</v>
          </cell>
          <cell r="E181">
            <v>19</v>
          </cell>
        </row>
        <row r="182">
          <cell r="B182" t="str">
            <v>Manuel Riemann</v>
          </cell>
          <cell r="C182" t="str">
            <v>VfL Bochum</v>
          </cell>
          <cell r="D182">
            <v>1.2</v>
          </cell>
          <cell r="E182">
            <v>38</v>
          </cell>
        </row>
        <row r="183">
          <cell r="B183" t="str">
            <v>Marcel Sabitzer</v>
          </cell>
          <cell r="C183" t="str">
            <v>Borussia Dortmund</v>
          </cell>
          <cell r="D183">
            <v>1.5</v>
          </cell>
          <cell r="E183">
            <v>33</v>
          </cell>
        </row>
        <row r="184">
          <cell r="B184" t="str">
            <v>Marcel Schuhen</v>
          </cell>
          <cell r="C184" t="str">
            <v>SV Darmstadt</v>
          </cell>
          <cell r="D184">
            <v>0.8</v>
          </cell>
          <cell r="E184">
            <v>24</v>
          </cell>
        </row>
        <row r="185">
          <cell r="B185" t="str">
            <v>Marco Friedl</v>
          </cell>
          <cell r="C185" t="str">
            <v>SV Werder Bremen</v>
          </cell>
          <cell r="D185">
            <v>5.2</v>
          </cell>
          <cell r="E185">
            <v>127</v>
          </cell>
        </row>
        <row r="186">
          <cell r="B186" t="str">
            <v>Marco Reus</v>
          </cell>
          <cell r="C186" t="str">
            <v>Borussia Dortmund</v>
          </cell>
          <cell r="D186">
            <v>1</v>
          </cell>
          <cell r="E186">
            <v>18</v>
          </cell>
        </row>
        <row r="187">
          <cell r="B187" t="str">
            <v>Marco Richter</v>
          </cell>
          <cell r="C187" t="str">
            <v>1. FSV Mainz 05</v>
          </cell>
          <cell r="D187">
            <v>0.1</v>
          </cell>
          <cell r="E187">
            <v>1</v>
          </cell>
        </row>
        <row r="188">
          <cell r="B188" t="str">
            <v>Mario Götze</v>
          </cell>
          <cell r="C188" t="str">
            <v>Eintracht Frankfurt</v>
          </cell>
          <cell r="D188">
            <v>0.4</v>
          </cell>
          <cell r="E188">
            <v>10</v>
          </cell>
        </row>
        <row r="189">
          <cell r="B189" t="str">
            <v>Marius Bülter</v>
          </cell>
          <cell r="C189" t="str">
            <v>TSG Hoffenheim</v>
          </cell>
          <cell r="D189">
            <v>1.3</v>
          </cell>
          <cell r="E189">
            <v>19</v>
          </cell>
        </row>
        <row r="190">
          <cell r="B190" t="str">
            <v>Marius Wolf</v>
          </cell>
          <cell r="C190" t="str">
            <v>Borussia Dortmund</v>
          </cell>
          <cell r="D190">
            <v>1.2</v>
          </cell>
          <cell r="E190">
            <v>16</v>
          </cell>
        </row>
        <row r="191">
          <cell r="B191" t="str">
            <v>Marvin Ducksch</v>
          </cell>
          <cell r="C191" t="str">
            <v>SV Werder Bremen</v>
          </cell>
          <cell r="D191">
            <v>0.7</v>
          </cell>
          <cell r="E191">
            <v>22</v>
          </cell>
        </row>
        <row r="192">
          <cell r="B192" t="str">
            <v>Marvin Friedrich</v>
          </cell>
          <cell r="C192" t="str">
            <v>Borussia Mönchengladbach</v>
          </cell>
          <cell r="D192">
            <v>5</v>
          </cell>
          <cell r="E192">
            <v>86</v>
          </cell>
        </row>
        <row r="193">
          <cell r="B193" t="str">
            <v>Marvin Mehlem</v>
          </cell>
          <cell r="C193" t="str">
            <v>SV Darmstadt</v>
          </cell>
          <cell r="D193">
            <v>0.7</v>
          </cell>
          <cell r="E193">
            <v>12</v>
          </cell>
        </row>
        <row r="194">
          <cell r="B194" t="str">
            <v>Marvin Pieringer</v>
          </cell>
          <cell r="C194" t="str">
            <v>1. FC Heidenheim 1846</v>
          </cell>
          <cell r="D194">
            <v>1.2</v>
          </cell>
          <cell r="E194">
            <v>21</v>
          </cell>
        </row>
        <row r="195">
          <cell r="B195" t="str">
            <v>Marvin SchwÃ¤be</v>
          </cell>
          <cell r="C195" t="str">
            <v>FC Köln</v>
          </cell>
          <cell r="D195">
            <v>0.7</v>
          </cell>
          <cell r="E195">
            <v>24</v>
          </cell>
        </row>
        <row r="196">
          <cell r="B196" t="str">
            <v>Matej Maglica</v>
          </cell>
          <cell r="C196" t="str">
            <v>SV Darmstadt</v>
          </cell>
          <cell r="D196">
            <v>4.7</v>
          </cell>
          <cell r="E196">
            <v>88</v>
          </cell>
        </row>
        <row r="197">
          <cell r="B197" t="str">
            <v>Mathias Honsak</v>
          </cell>
          <cell r="C197" t="str">
            <v>SV Darmstadt</v>
          </cell>
          <cell r="D197">
            <v>2</v>
          </cell>
          <cell r="E197">
            <v>22</v>
          </cell>
        </row>
        <row r="198">
          <cell r="B198" t="str">
            <v>Mathys Tel</v>
          </cell>
          <cell r="C198" t="str">
            <v>Bayern München</v>
          </cell>
          <cell r="D198">
            <v>0.5</v>
          </cell>
          <cell r="E198">
            <v>6</v>
          </cell>
        </row>
        <row r="199">
          <cell r="B199" t="str">
            <v>Mats Hummels</v>
          </cell>
          <cell r="C199" t="str">
            <v>Borussia Dortmund</v>
          </cell>
          <cell r="D199">
            <v>4.5999999999999996</v>
          </cell>
          <cell r="E199">
            <v>81</v>
          </cell>
        </row>
        <row r="200">
          <cell r="B200" t="str">
            <v>Matthias Bader</v>
          </cell>
          <cell r="C200" t="str">
            <v>SV Darmstadt</v>
          </cell>
          <cell r="D200">
            <v>0.8</v>
          </cell>
          <cell r="E200">
            <v>17</v>
          </cell>
        </row>
        <row r="201">
          <cell r="B201" t="str">
            <v>Matthias Ginter</v>
          </cell>
          <cell r="C201" t="str">
            <v>SC Freiburg</v>
          </cell>
          <cell r="D201">
            <v>4.3</v>
          </cell>
          <cell r="E201">
            <v>92</v>
          </cell>
        </row>
        <row r="202">
          <cell r="B202" t="str">
            <v>Matthijs de Ligt</v>
          </cell>
          <cell r="C202" t="str">
            <v>Bayern München</v>
          </cell>
          <cell r="D202">
            <v>3.4</v>
          </cell>
          <cell r="E202">
            <v>52</v>
          </cell>
        </row>
        <row r="203">
          <cell r="B203" t="str">
            <v>Mattias Svanberg</v>
          </cell>
          <cell r="C203" t="str">
            <v>VfL Wolfsburg</v>
          </cell>
          <cell r="D203">
            <v>1.3</v>
          </cell>
          <cell r="E203">
            <v>25</v>
          </cell>
        </row>
        <row r="204">
          <cell r="B204" t="str">
            <v>Matus Bero</v>
          </cell>
          <cell r="C204" t="str">
            <v>VfL Bochum</v>
          </cell>
          <cell r="D204">
            <v>1.4</v>
          </cell>
          <cell r="E204">
            <v>25</v>
          </cell>
        </row>
        <row r="205">
          <cell r="B205" t="str">
            <v>Max Finkgrafe</v>
          </cell>
          <cell r="C205" t="str">
            <v>FC Köln</v>
          </cell>
          <cell r="D205">
            <v>1.6</v>
          </cell>
          <cell r="E205">
            <v>32</v>
          </cell>
        </row>
        <row r="206">
          <cell r="B206" t="str">
            <v>Maxence Lacroix</v>
          </cell>
          <cell r="C206" t="str">
            <v>VfL Wolfsburg</v>
          </cell>
          <cell r="D206">
            <v>4.4000000000000004</v>
          </cell>
          <cell r="E206">
            <v>116</v>
          </cell>
        </row>
        <row r="207">
          <cell r="B207" t="str">
            <v>Maximilian Arnold</v>
          </cell>
          <cell r="C207" t="str">
            <v>VfL Wolfsburg</v>
          </cell>
          <cell r="D207">
            <v>1.9</v>
          </cell>
          <cell r="E207">
            <v>54</v>
          </cell>
        </row>
        <row r="208">
          <cell r="B208" t="str">
            <v>Maximilian Beier</v>
          </cell>
          <cell r="C208" t="str">
            <v>TSG Hoffenheim</v>
          </cell>
          <cell r="D208">
            <v>0.4</v>
          </cell>
          <cell r="E208">
            <v>11</v>
          </cell>
        </row>
        <row r="209">
          <cell r="B209" t="str">
            <v>Maximilian Eggestein</v>
          </cell>
          <cell r="C209" t="str">
            <v>SC Freiburg</v>
          </cell>
          <cell r="D209">
            <v>1.1000000000000001</v>
          </cell>
          <cell r="E209">
            <v>36</v>
          </cell>
        </row>
        <row r="210">
          <cell r="B210" t="str">
            <v>Maximilian Mittelstaedt</v>
          </cell>
          <cell r="C210" t="str">
            <v>VfB Stuttgart</v>
          </cell>
          <cell r="D210">
            <v>2.2999999999999998</v>
          </cell>
          <cell r="E210">
            <v>53</v>
          </cell>
        </row>
        <row r="211">
          <cell r="B211" t="str">
            <v>Maximilian Philipp</v>
          </cell>
          <cell r="C211" t="str">
            <v>SC Freiburg</v>
          </cell>
          <cell r="D211">
            <v>0.9</v>
          </cell>
          <cell r="E211">
            <v>3</v>
          </cell>
        </row>
        <row r="212">
          <cell r="B212" t="str">
            <v>Maximilian Wittek</v>
          </cell>
          <cell r="C212" t="str">
            <v>VfL Bochum</v>
          </cell>
          <cell r="D212">
            <v>1.8</v>
          </cell>
          <cell r="E212">
            <v>21</v>
          </cell>
        </row>
        <row r="213">
          <cell r="B213" t="str">
            <v>Maximilian Wöber</v>
          </cell>
          <cell r="C213" t="str">
            <v>Borussia Mönchengladbach</v>
          </cell>
          <cell r="D213">
            <v>4.5999999999999996</v>
          </cell>
          <cell r="E213">
            <v>106</v>
          </cell>
        </row>
        <row r="214">
          <cell r="B214" t="str">
            <v>Merlin Röhl</v>
          </cell>
          <cell r="C214" t="str">
            <v>SC Freiburg</v>
          </cell>
          <cell r="D214">
            <v>1.3</v>
          </cell>
          <cell r="E214">
            <v>22</v>
          </cell>
        </row>
        <row r="215">
          <cell r="B215" t="str">
            <v>Michael Gregoritsch</v>
          </cell>
          <cell r="C215" t="str">
            <v>SC Freiburg</v>
          </cell>
          <cell r="D215">
            <v>1.4</v>
          </cell>
          <cell r="E215">
            <v>26</v>
          </cell>
        </row>
        <row r="216">
          <cell r="B216" t="str">
            <v>Michael Zetterer</v>
          </cell>
          <cell r="C216" t="str">
            <v>SV Werder Bremen</v>
          </cell>
          <cell r="D216">
            <v>0.6</v>
          </cell>
          <cell r="E216">
            <v>17</v>
          </cell>
        </row>
        <row r="217">
          <cell r="B217" t="str">
            <v>Mikkel Kaufmann</v>
          </cell>
          <cell r="C217" t="str">
            <v>1. FC Union Berlin</v>
          </cell>
          <cell r="D217">
            <v>0.8</v>
          </cell>
          <cell r="E217">
            <v>4</v>
          </cell>
        </row>
        <row r="218">
          <cell r="B218" t="str">
            <v>Milos Veljkovic</v>
          </cell>
          <cell r="C218" t="str">
            <v>SV Werder Bremen</v>
          </cell>
          <cell r="D218">
            <v>2.6</v>
          </cell>
          <cell r="E218">
            <v>56</v>
          </cell>
        </row>
        <row r="219">
          <cell r="B219" t="str">
            <v>Min-Jae Kim</v>
          </cell>
          <cell r="C219" t="str">
            <v>Bayern München</v>
          </cell>
          <cell r="D219">
            <v>3.1</v>
          </cell>
          <cell r="E219">
            <v>68</v>
          </cell>
        </row>
        <row r="220">
          <cell r="B220" t="str">
            <v>Mitchell Weiser</v>
          </cell>
          <cell r="C220" t="str">
            <v>SV Werder Bremen</v>
          </cell>
          <cell r="D220">
            <v>1.3</v>
          </cell>
          <cell r="E220">
            <v>39</v>
          </cell>
        </row>
        <row r="221">
          <cell r="B221" t="str">
            <v>Mohamed Simakan</v>
          </cell>
          <cell r="C221" t="str">
            <v>RB Leipzig</v>
          </cell>
          <cell r="D221">
            <v>2.9</v>
          </cell>
          <cell r="E221">
            <v>68</v>
          </cell>
        </row>
        <row r="222">
          <cell r="B222" t="str">
            <v>Moritz Broschinski</v>
          </cell>
          <cell r="C222" t="str">
            <v>VfL Bochum</v>
          </cell>
          <cell r="D222">
            <v>0.3</v>
          </cell>
          <cell r="E222">
            <v>4</v>
          </cell>
        </row>
        <row r="223">
          <cell r="B223" t="str">
            <v>Moritz Jenz</v>
          </cell>
          <cell r="C223" t="str">
            <v>VfL Wolfsburg</v>
          </cell>
          <cell r="D223">
            <v>4.7</v>
          </cell>
          <cell r="E223">
            <v>91</v>
          </cell>
        </row>
        <row r="224">
          <cell r="B224" t="str">
            <v>Moritz Nicolas</v>
          </cell>
          <cell r="C224" t="str">
            <v>Borussia Mönchengladbach</v>
          </cell>
          <cell r="D224">
            <v>1</v>
          </cell>
          <cell r="E224">
            <v>28</v>
          </cell>
        </row>
        <row r="225">
          <cell r="B225" t="str">
            <v>Nadiem Amiri</v>
          </cell>
          <cell r="C225" t="str">
            <v>1. FSV Mainz 05</v>
          </cell>
          <cell r="D225">
            <v>1.2</v>
          </cell>
          <cell r="E225">
            <v>19</v>
          </cell>
        </row>
        <row r="226">
          <cell r="B226" t="str">
            <v>Nathan N'Goumou</v>
          </cell>
          <cell r="C226" t="str">
            <v>Borussia Mönchengladbach</v>
          </cell>
          <cell r="D226">
            <v>1.1000000000000001</v>
          </cell>
          <cell r="E226">
            <v>17</v>
          </cell>
        </row>
        <row r="227">
          <cell r="B227" t="str">
            <v>Nathan Tella</v>
          </cell>
          <cell r="C227" t="str">
            <v>Bayer 04 Leverkusen</v>
          </cell>
          <cell r="D227">
            <v>0.7</v>
          </cell>
          <cell r="E227">
            <v>6</v>
          </cell>
        </row>
        <row r="228">
          <cell r="B228" t="str">
            <v>Nick Woltemade</v>
          </cell>
          <cell r="C228" t="str">
            <v>SV Werder Bremen</v>
          </cell>
          <cell r="D228">
            <v>1.1000000000000001</v>
          </cell>
          <cell r="E228">
            <v>15</v>
          </cell>
        </row>
        <row r="229">
          <cell r="B229" t="str">
            <v>Niclas Füllkrug</v>
          </cell>
          <cell r="C229" t="str">
            <v>Borussia Dortmund</v>
          </cell>
          <cell r="D229">
            <v>1</v>
          </cell>
          <cell r="E229">
            <v>26</v>
          </cell>
        </row>
        <row r="230">
          <cell r="B230" t="str">
            <v>Nico Elvedi</v>
          </cell>
          <cell r="C230" t="str">
            <v>Borussia Mönchengladbach</v>
          </cell>
          <cell r="D230">
            <v>5.2</v>
          </cell>
          <cell r="E230">
            <v>143</v>
          </cell>
        </row>
        <row r="231">
          <cell r="B231" t="str">
            <v>Nico Schlotterbeck</v>
          </cell>
          <cell r="C231" t="str">
            <v>Borussia Dortmund</v>
          </cell>
          <cell r="D231">
            <v>3.1</v>
          </cell>
          <cell r="E231">
            <v>97</v>
          </cell>
        </row>
        <row r="232">
          <cell r="B232" t="str">
            <v>Nicolas Höfler</v>
          </cell>
          <cell r="C232" t="str">
            <v>SC Freiburg</v>
          </cell>
          <cell r="D232">
            <v>1.6</v>
          </cell>
          <cell r="E232">
            <v>41</v>
          </cell>
        </row>
        <row r="233">
          <cell r="B233" t="str">
            <v>Nicolas Seiwald</v>
          </cell>
          <cell r="C233" t="str">
            <v>RB Leipzig</v>
          </cell>
          <cell r="D233">
            <v>1.8</v>
          </cell>
          <cell r="E233">
            <v>14</v>
          </cell>
        </row>
        <row r="234">
          <cell r="B234" t="str">
            <v>Niels Nkounkou</v>
          </cell>
          <cell r="C234" t="str">
            <v>Eintracht Frankfurt</v>
          </cell>
          <cell r="D234">
            <v>1.7</v>
          </cell>
          <cell r="E234">
            <v>24</v>
          </cell>
        </row>
        <row r="235">
          <cell r="B235" t="str">
            <v>Niklas Dorsch</v>
          </cell>
          <cell r="C235" t="str">
            <v>FC Augsburg</v>
          </cell>
          <cell r="D235">
            <v>1.8</v>
          </cell>
          <cell r="E235">
            <v>27</v>
          </cell>
        </row>
        <row r="236">
          <cell r="B236" t="str">
            <v>Niklas Stark</v>
          </cell>
          <cell r="C236" t="str">
            <v>SV Werder Bremen</v>
          </cell>
          <cell r="D236">
            <v>4.9000000000000004</v>
          </cell>
          <cell r="E236">
            <v>59</v>
          </cell>
        </row>
        <row r="237">
          <cell r="B237" t="str">
            <v>Niklas Süle</v>
          </cell>
          <cell r="C237" t="str">
            <v>Borussia Dortmund</v>
          </cell>
          <cell r="D237">
            <v>3.4</v>
          </cell>
          <cell r="E237">
            <v>57</v>
          </cell>
        </row>
        <row r="238">
          <cell r="B238" t="str">
            <v>Nikola Dovedan</v>
          </cell>
          <cell r="C238" t="str">
            <v>1. FC Heidenheim 1846</v>
          </cell>
          <cell r="D238">
            <v>0.4</v>
          </cell>
          <cell r="E238">
            <v>3</v>
          </cell>
        </row>
        <row r="239">
          <cell r="B239" t="str">
            <v>Noah Atubolu</v>
          </cell>
          <cell r="C239" t="str">
            <v>SC Freiburg</v>
          </cell>
          <cell r="D239">
            <v>0.6</v>
          </cell>
          <cell r="E239">
            <v>21</v>
          </cell>
        </row>
        <row r="240">
          <cell r="B240" t="str">
            <v>Noah Weisshaupt</v>
          </cell>
          <cell r="C240" t="str">
            <v>SC Freiburg</v>
          </cell>
          <cell r="D240">
            <v>1.3</v>
          </cell>
          <cell r="E240">
            <v>11</v>
          </cell>
        </row>
        <row r="241">
          <cell r="B241" t="str">
            <v>Norman Theuerkauf</v>
          </cell>
          <cell r="C241" t="str">
            <v>1. FC Heidenheim 1846</v>
          </cell>
          <cell r="D241">
            <v>1.3</v>
          </cell>
          <cell r="E241">
            <v>18</v>
          </cell>
        </row>
        <row r="242">
          <cell r="B242" t="str">
            <v>Noussair Mazraoui</v>
          </cell>
          <cell r="C242" t="str">
            <v>Bayern München</v>
          </cell>
          <cell r="D242">
            <v>1.7</v>
          </cell>
          <cell r="E242">
            <v>23</v>
          </cell>
        </row>
        <row r="243">
          <cell r="B243" t="str">
            <v>Odilon Kossounou</v>
          </cell>
          <cell r="C243" t="str">
            <v>Bayer 04 Leverkusen</v>
          </cell>
          <cell r="D243">
            <v>1.9</v>
          </cell>
          <cell r="E243">
            <v>39</v>
          </cell>
        </row>
        <row r="244">
          <cell r="B244" t="str">
            <v>Oliver Baumann</v>
          </cell>
          <cell r="C244" t="str">
            <v>TSG Hoffenheim</v>
          </cell>
          <cell r="D244">
            <v>0.9</v>
          </cell>
          <cell r="E244">
            <v>31</v>
          </cell>
        </row>
        <row r="245">
          <cell r="B245" t="str">
            <v>Olivier Deman</v>
          </cell>
          <cell r="C245" t="str">
            <v>SV Werder Bremen</v>
          </cell>
          <cell r="D245">
            <v>2.7</v>
          </cell>
          <cell r="E245">
            <v>41</v>
          </cell>
        </row>
        <row r="246">
          <cell r="B246" t="str">
            <v>Omar Marmoush</v>
          </cell>
          <cell r="C246" t="str">
            <v>Eintracht Frankfurt</v>
          </cell>
          <cell r="D246">
            <v>0.3</v>
          </cell>
          <cell r="E246">
            <v>7</v>
          </cell>
        </row>
        <row r="247">
          <cell r="B247" t="str">
            <v>Omar Traoré</v>
          </cell>
          <cell r="C247" t="str">
            <v>1. FC Heidenheim 1846</v>
          </cell>
          <cell r="D247">
            <v>1.6</v>
          </cell>
          <cell r="E247">
            <v>45</v>
          </cell>
        </row>
        <row r="248">
          <cell r="B248" t="str">
            <v>Oscar Vilhelmsson</v>
          </cell>
          <cell r="C248" t="str">
            <v>SV Darmstadt</v>
          </cell>
          <cell r="D248">
            <v>1.2</v>
          </cell>
          <cell r="E248">
            <v>19</v>
          </cell>
        </row>
        <row r="249">
          <cell r="B249" t="str">
            <v>Ozan Kabak</v>
          </cell>
          <cell r="C249" t="str">
            <v>TSG Hoffenheim</v>
          </cell>
          <cell r="D249">
            <v>4.0999999999999996</v>
          </cell>
          <cell r="E249">
            <v>105</v>
          </cell>
        </row>
        <row r="250">
          <cell r="B250" t="str">
            <v>Pascal Stenzel</v>
          </cell>
          <cell r="C250" t="str">
            <v>VfB Stuttgart</v>
          </cell>
          <cell r="D250">
            <v>1.9</v>
          </cell>
          <cell r="E250">
            <v>23</v>
          </cell>
        </row>
        <row r="251">
          <cell r="B251" t="str">
            <v>Patrick Mainka</v>
          </cell>
          <cell r="C251" t="str">
            <v>1. FC Heidenheim 1846</v>
          </cell>
          <cell r="D251">
            <v>4.5999999999999996</v>
          </cell>
          <cell r="E251">
            <v>156</v>
          </cell>
        </row>
        <row r="252">
          <cell r="B252" t="str">
            <v>Patrick Osterhage</v>
          </cell>
          <cell r="C252" t="str">
            <v>VfL Bochum</v>
          </cell>
          <cell r="D252">
            <v>1.4</v>
          </cell>
          <cell r="E252">
            <v>29</v>
          </cell>
        </row>
        <row r="253">
          <cell r="B253" t="str">
            <v>Patrik Schick</v>
          </cell>
          <cell r="C253" t="str">
            <v>Bayer 04 Leverkusen</v>
          </cell>
          <cell r="D253">
            <v>0.6</v>
          </cell>
          <cell r="E253">
            <v>7</v>
          </cell>
        </row>
        <row r="254">
          <cell r="B254" t="str">
            <v>Pavel Kaderabek</v>
          </cell>
          <cell r="C254" t="str">
            <v>TSG Hoffenheim</v>
          </cell>
          <cell r="D254">
            <v>2.2999999999999998</v>
          </cell>
          <cell r="E254">
            <v>62</v>
          </cell>
        </row>
        <row r="255">
          <cell r="B255" t="str">
            <v>Philipp Hofmann</v>
          </cell>
          <cell r="C255" t="str">
            <v>VfL Bochum</v>
          </cell>
          <cell r="D255">
            <v>1</v>
          </cell>
          <cell r="E255">
            <v>17</v>
          </cell>
        </row>
        <row r="256">
          <cell r="B256" t="str">
            <v>Philipp Max</v>
          </cell>
          <cell r="C256" t="str">
            <v>Eintracht Frankfurt</v>
          </cell>
          <cell r="D256">
            <v>1</v>
          </cell>
          <cell r="E256">
            <v>15</v>
          </cell>
        </row>
        <row r="257">
          <cell r="B257" t="str">
            <v>Philipp Mwene</v>
          </cell>
          <cell r="C257" t="str">
            <v>1. FSV Mainz 05</v>
          </cell>
          <cell r="D257">
            <v>1.8</v>
          </cell>
          <cell r="E257">
            <v>40</v>
          </cell>
        </row>
        <row r="258">
          <cell r="B258" t="str">
            <v>Phillip Tietz</v>
          </cell>
          <cell r="C258" t="str">
            <v>FC Augsburg</v>
          </cell>
          <cell r="D258">
            <v>1.3</v>
          </cell>
          <cell r="E258">
            <v>35</v>
          </cell>
        </row>
        <row r="259">
          <cell r="B259" t="str">
            <v>Piero Hincapié</v>
          </cell>
          <cell r="C259" t="str">
            <v>Bayer 04 Leverkusen</v>
          </cell>
          <cell r="D259">
            <v>2.5</v>
          </cell>
          <cell r="E259">
            <v>42</v>
          </cell>
        </row>
        <row r="260">
          <cell r="B260" t="str">
            <v>Rafael Santos Borre</v>
          </cell>
          <cell r="C260" t="str">
            <v>SV Werder Bremen</v>
          </cell>
          <cell r="D260">
            <v>0.9</v>
          </cell>
          <cell r="E260">
            <v>10</v>
          </cell>
        </row>
        <row r="261">
          <cell r="B261" t="str">
            <v>Ramy Bensebaini</v>
          </cell>
          <cell r="C261" t="str">
            <v>Borussia Dortmund</v>
          </cell>
          <cell r="D261">
            <v>2.5</v>
          </cell>
          <cell r="E261">
            <v>29</v>
          </cell>
        </row>
        <row r="262">
          <cell r="B262" t="str">
            <v>Rani Khedira</v>
          </cell>
          <cell r="C262" t="str">
            <v>1. FC Union Berlin</v>
          </cell>
          <cell r="D262">
            <v>2.4</v>
          </cell>
          <cell r="E262">
            <v>36</v>
          </cell>
        </row>
        <row r="263">
          <cell r="B263" t="str">
            <v>Raphaël Guerreiro</v>
          </cell>
          <cell r="C263" t="str">
            <v>Bayern München</v>
          </cell>
          <cell r="D263">
            <v>0.4</v>
          </cell>
          <cell r="E263">
            <v>5</v>
          </cell>
        </row>
        <row r="264">
          <cell r="B264" t="str">
            <v>Rasmus Carstensen</v>
          </cell>
          <cell r="C264" t="str">
            <v>FC Köln</v>
          </cell>
          <cell r="D264">
            <v>2.6</v>
          </cell>
          <cell r="E264">
            <v>48</v>
          </cell>
        </row>
        <row r="265">
          <cell r="B265" t="str">
            <v>Ridle Baku</v>
          </cell>
          <cell r="C265" t="str">
            <v>VfL Wolfsburg</v>
          </cell>
          <cell r="D265">
            <v>1.6</v>
          </cell>
          <cell r="E265">
            <v>36</v>
          </cell>
        </row>
        <row r="266">
          <cell r="B266" t="str">
            <v>Ritsu Doan</v>
          </cell>
          <cell r="C266" t="str">
            <v>SC Freiburg</v>
          </cell>
          <cell r="D266">
            <v>1</v>
          </cell>
          <cell r="E266">
            <v>24</v>
          </cell>
        </row>
        <row r="267">
          <cell r="B267" t="str">
            <v>Robert Andrich</v>
          </cell>
          <cell r="C267" t="str">
            <v>Bayer 04 Leverkusen</v>
          </cell>
          <cell r="D267">
            <v>0.9</v>
          </cell>
          <cell r="E267">
            <v>17</v>
          </cell>
        </row>
        <row r="268">
          <cell r="B268" t="str">
            <v>Robert Skov</v>
          </cell>
          <cell r="C268" t="str">
            <v>TSG Hoffenheim</v>
          </cell>
          <cell r="D268">
            <v>1.6</v>
          </cell>
          <cell r="E268">
            <v>22</v>
          </cell>
        </row>
        <row r="269">
          <cell r="B269" t="str">
            <v>Robin Gosens</v>
          </cell>
          <cell r="C269" t="str">
            <v>1. FC Union Berlin</v>
          </cell>
          <cell r="D269">
            <v>2.7</v>
          </cell>
          <cell r="E269">
            <v>68</v>
          </cell>
        </row>
        <row r="270">
          <cell r="B270" t="str">
            <v>Robin Hack</v>
          </cell>
          <cell r="C270" t="str">
            <v>Borussia Mönchengladbach</v>
          </cell>
          <cell r="D270">
            <v>0.9</v>
          </cell>
          <cell r="E270">
            <v>14</v>
          </cell>
        </row>
        <row r="271">
          <cell r="B271" t="str">
            <v>Robin Knoche</v>
          </cell>
          <cell r="C271" t="str">
            <v>1. FC Union Berlin</v>
          </cell>
          <cell r="D271">
            <v>3.3</v>
          </cell>
          <cell r="E271">
            <v>70</v>
          </cell>
        </row>
        <row r="272">
          <cell r="B272" t="str">
            <v>Robin Koch</v>
          </cell>
          <cell r="C272" t="str">
            <v>Eintracht Frankfurt</v>
          </cell>
          <cell r="D272">
            <v>4.4000000000000004</v>
          </cell>
          <cell r="E272">
            <v>135</v>
          </cell>
        </row>
        <row r="273">
          <cell r="B273" t="str">
            <v>Robin Zentner</v>
          </cell>
          <cell r="C273" t="str">
            <v>1. FSV Mainz 05</v>
          </cell>
          <cell r="D273">
            <v>1.2</v>
          </cell>
          <cell r="E273">
            <v>35</v>
          </cell>
        </row>
        <row r="274">
          <cell r="B274" t="str">
            <v>Rocco Reitz</v>
          </cell>
          <cell r="C274" t="str">
            <v>Borussia Mönchengladbach</v>
          </cell>
          <cell r="D274">
            <v>1.1000000000000001</v>
          </cell>
          <cell r="E274">
            <v>25</v>
          </cell>
        </row>
        <row r="275">
          <cell r="B275" t="str">
            <v>Roland Sallai</v>
          </cell>
          <cell r="C275" t="str">
            <v>SC Freiburg</v>
          </cell>
          <cell r="D275">
            <v>1</v>
          </cell>
          <cell r="E275">
            <v>21</v>
          </cell>
        </row>
        <row r="276">
          <cell r="B276" t="str">
            <v>Romano Schmid</v>
          </cell>
          <cell r="C276" t="str">
            <v>SV Werder Bremen</v>
          </cell>
          <cell r="D276">
            <v>0.5</v>
          </cell>
          <cell r="E276">
            <v>14</v>
          </cell>
        </row>
        <row r="277">
          <cell r="B277" t="str">
            <v>Ruben Vargas</v>
          </cell>
          <cell r="C277" t="str">
            <v>FC Augsburg</v>
          </cell>
          <cell r="D277">
            <v>0.7</v>
          </cell>
          <cell r="E277">
            <v>16</v>
          </cell>
        </row>
        <row r="278">
          <cell r="B278" t="str">
            <v>Salih Ã–zcan</v>
          </cell>
          <cell r="C278" t="str">
            <v>Borussia Dortmund</v>
          </cell>
          <cell r="D278">
            <v>1.2</v>
          </cell>
          <cell r="E278">
            <v>16</v>
          </cell>
        </row>
        <row r="279">
          <cell r="B279" t="str">
            <v>Sargis Adamyan</v>
          </cell>
          <cell r="C279" t="str">
            <v>FC Köln</v>
          </cell>
          <cell r="D279">
            <v>0.7</v>
          </cell>
          <cell r="E279">
            <v>6</v>
          </cell>
        </row>
        <row r="280">
          <cell r="B280" t="str">
            <v>Sebastiaan Bornauw</v>
          </cell>
          <cell r="C280" t="str">
            <v>VfL Wolfsburg</v>
          </cell>
          <cell r="D280">
            <v>4.8</v>
          </cell>
          <cell r="E280">
            <v>77</v>
          </cell>
        </row>
        <row r="281">
          <cell r="B281" t="str">
            <v>Senne Lynen</v>
          </cell>
          <cell r="C281" t="str">
            <v>SV Werder Bremen</v>
          </cell>
          <cell r="D281">
            <v>2.8</v>
          </cell>
          <cell r="E281">
            <v>55</v>
          </cell>
        </row>
        <row r="282">
          <cell r="B282" t="str">
            <v>Sepp van den Berg</v>
          </cell>
          <cell r="C282" t="str">
            <v>1. FSV Mainz 05</v>
          </cell>
          <cell r="D282">
            <v>4.9000000000000004</v>
          </cell>
          <cell r="E282">
            <v>154</v>
          </cell>
        </row>
        <row r="283">
          <cell r="B283" t="str">
            <v>Serhou Guirassy</v>
          </cell>
          <cell r="C283" t="str">
            <v>VfB Stuttgart</v>
          </cell>
          <cell r="D283">
            <v>1.2</v>
          </cell>
          <cell r="E283">
            <v>29</v>
          </cell>
        </row>
        <row r="284">
          <cell r="B284" t="str">
            <v>Silas Katompa Mvumpa</v>
          </cell>
          <cell r="C284" t="str">
            <v>VfB Stuttgart</v>
          </cell>
          <cell r="D284">
            <v>0.3</v>
          </cell>
          <cell r="E284">
            <v>3</v>
          </cell>
        </row>
        <row r="285">
          <cell r="B285" t="str">
            <v>Silvan Widmer</v>
          </cell>
          <cell r="C285" t="str">
            <v>1. FSV Mainz 05</v>
          </cell>
          <cell r="D285">
            <v>2.2000000000000002</v>
          </cell>
          <cell r="E285">
            <v>30</v>
          </cell>
        </row>
        <row r="286">
          <cell r="B286" t="str">
            <v>Steffen Tigges</v>
          </cell>
          <cell r="C286" t="str">
            <v>FC Köln</v>
          </cell>
          <cell r="D286">
            <v>1.4</v>
          </cell>
          <cell r="E286">
            <v>11</v>
          </cell>
        </row>
        <row r="287">
          <cell r="B287" t="str">
            <v>Sven Michel</v>
          </cell>
          <cell r="C287" t="str">
            <v>FC Augsburg</v>
          </cell>
          <cell r="D287">
            <v>0.6</v>
          </cell>
          <cell r="E287">
            <v>4</v>
          </cell>
        </row>
        <row r="288">
          <cell r="B288" t="str">
            <v>Takuma Asano</v>
          </cell>
          <cell r="C288" t="str">
            <v>VfL Bochum</v>
          </cell>
          <cell r="D288">
            <v>0.4</v>
          </cell>
          <cell r="E288">
            <v>10</v>
          </cell>
        </row>
        <row r="289">
          <cell r="B289" t="str">
            <v>Thomas Müller</v>
          </cell>
          <cell r="C289" t="str">
            <v>Bayern München</v>
          </cell>
          <cell r="D289">
            <v>0.3</v>
          </cell>
          <cell r="E289">
            <v>6</v>
          </cell>
        </row>
        <row r="290">
          <cell r="B290" t="str">
            <v>Tiago Tomás</v>
          </cell>
          <cell r="C290" t="str">
            <v>VfL Wolfsburg</v>
          </cell>
          <cell r="D290">
            <v>0.7</v>
          </cell>
          <cell r="E290">
            <v>8</v>
          </cell>
        </row>
        <row r="291">
          <cell r="B291" t="str">
            <v>Tim Kleindienst</v>
          </cell>
          <cell r="C291" t="str">
            <v>1. FC Heidenheim 1846</v>
          </cell>
          <cell r="D291">
            <v>1.8</v>
          </cell>
          <cell r="E291">
            <v>58</v>
          </cell>
        </row>
        <row r="292">
          <cell r="B292" t="str">
            <v>Tim Skarke</v>
          </cell>
          <cell r="C292" t="str">
            <v>SV Darmstadt</v>
          </cell>
          <cell r="D292">
            <v>0.7</v>
          </cell>
          <cell r="E292">
            <v>19</v>
          </cell>
        </row>
        <row r="293">
          <cell r="B293" t="str">
            <v>Timo Hübers</v>
          </cell>
          <cell r="C293" t="str">
            <v>FC Köln</v>
          </cell>
          <cell r="D293">
            <v>5.4</v>
          </cell>
          <cell r="E293">
            <v>167</v>
          </cell>
        </row>
        <row r="294">
          <cell r="B294" t="str">
            <v>Tobias Kempe</v>
          </cell>
          <cell r="C294" t="str">
            <v>SV Darmstadt</v>
          </cell>
          <cell r="D294">
            <v>0.7</v>
          </cell>
          <cell r="E294">
            <v>11</v>
          </cell>
        </row>
        <row r="295">
          <cell r="B295" t="str">
            <v>Tom Krauss</v>
          </cell>
          <cell r="C295" t="str">
            <v>1. FSV Mainz 05</v>
          </cell>
          <cell r="D295">
            <v>1.8</v>
          </cell>
          <cell r="E295">
            <v>27</v>
          </cell>
        </row>
        <row r="296">
          <cell r="B296" t="str">
            <v>Tomas Cvancara</v>
          </cell>
          <cell r="C296" t="str">
            <v>Borussia Mönchengladbach</v>
          </cell>
          <cell r="D296">
            <v>0.8</v>
          </cell>
          <cell r="E296">
            <v>8</v>
          </cell>
        </row>
        <row r="297">
          <cell r="B297" t="str">
            <v>Tuta</v>
          </cell>
          <cell r="C297" t="str">
            <v>Eintracht Frankfurt</v>
          </cell>
          <cell r="D297">
            <v>3</v>
          </cell>
          <cell r="E297">
            <v>88</v>
          </cell>
        </row>
        <row r="298">
          <cell r="B298" t="str">
            <v>Umut Tohumcu</v>
          </cell>
          <cell r="C298" t="str">
            <v>TSG Hoffenheim</v>
          </cell>
          <cell r="D298">
            <v>0.9</v>
          </cell>
          <cell r="E298">
            <v>10</v>
          </cell>
        </row>
        <row r="299">
          <cell r="B299" t="str">
            <v>Václav Cerný</v>
          </cell>
          <cell r="C299" t="str">
            <v>VfL Wolfsburg</v>
          </cell>
          <cell r="D299">
            <v>0.4</v>
          </cell>
          <cell r="E299">
            <v>4</v>
          </cell>
        </row>
        <row r="300">
          <cell r="B300" t="str">
            <v>Victor Okoh Boniface</v>
          </cell>
          <cell r="C300" t="str">
            <v>Bayer 04 Leverkusen</v>
          </cell>
          <cell r="D300">
            <v>0.8</v>
          </cell>
          <cell r="E300">
            <v>13</v>
          </cell>
        </row>
        <row r="301">
          <cell r="B301" t="str">
            <v>Vincenzo Grifo</v>
          </cell>
          <cell r="C301" t="str">
            <v>SC Freiburg</v>
          </cell>
          <cell r="D301">
            <v>0.8</v>
          </cell>
          <cell r="E301">
            <v>20</v>
          </cell>
        </row>
        <row r="302">
          <cell r="B302" t="str">
            <v>Waldemar Anton</v>
          </cell>
          <cell r="C302" t="str">
            <v>VfB Stuttgart</v>
          </cell>
          <cell r="D302">
            <v>4.5999999999999996</v>
          </cell>
          <cell r="E302">
            <v>148</v>
          </cell>
        </row>
        <row r="303">
          <cell r="B303" t="str">
            <v>Willi Orban</v>
          </cell>
          <cell r="C303" t="str">
            <v>RB Leipzig</v>
          </cell>
          <cell r="D303">
            <v>4.2</v>
          </cell>
          <cell r="E303">
            <v>73</v>
          </cell>
        </row>
        <row r="304">
          <cell r="B304" t="str">
            <v>Willian Pacho</v>
          </cell>
          <cell r="C304" t="str">
            <v>Eintracht Frankfurt</v>
          </cell>
          <cell r="D304">
            <v>4.2</v>
          </cell>
          <cell r="E304">
            <v>140</v>
          </cell>
        </row>
        <row r="305">
          <cell r="B305" t="str">
            <v>Woo-Yeong Jeong</v>
          </cell>
          <cell r="C305" t="str">
            <v>VfB Stuttgart</v>
          </cell>
          <cell r="D305">
            <v>0.7</v>
          </cell>
          <cell r="E305">
            <v>5</v>
          </cell>
        </row>
        <row r="306">
          <cell r="B306" t="str">
            <v>Wout Weghorst</v>
          </cell>
          <cell r="C306" t="str">
            <v>TSG Hoffenheim</v>
          </cell>
          <cell r="D306">
            <v>1.1000000000000001</v>
          </cell>
          <cell r="E306">
            <v>24</v>
          </cell>
        </row>
        <row r="307">
          <cell r="B307" t="str">
            <v>Xaver Schlager</v>
          </cell>
          <cell r="C307" t="str">
            <v>RB Leipzig</v>
          </cell>
          <cell r="D307">
            <v>0.9</v>
          </cell>
          <cell r="E307">
            <v>26</v>
          </cell>
        </row>
        <row r="308">
          <cell r="B308" t="str">
            <v>Xavi Simons</v>
          </cell>
          <cell r="C308" t="str">
            <v>RB Leipzig</v>
          </cell>
          <cell r="D308">
            <v>0.1</v>
          </cell>
          <cell r="E308">
            <v>2</v>
          </cell>
        </row>
        <row r="309">
          <cell r="B309" t="str">
            <v>Yannick Gerhardt</v>
          </cell>
          <cell r="C309" t="str">
            <v>VfL Wolfsburg</v>
          </cell>
          <cell r="D309">
            <v>1.8</v>
          </cell>
          <cell r="E309">
            <v>32</v>
          </cell>
        </row>
        <row r="310">
          <cell r="B310" t="str">
            <v>Youssoufa Moukoko</v>
          </cell>
          <cell r="C310" t="str">
            <v>Borussia Dortmund</v>
          </cell>
          <cell r="D310">
            <v>0.6</v>
          </cell>
          <cell r="E310">
            <v>4</v>
          </cell>
        </row>
        <row r="311">
          <cell r="B311" t="str">
            <v>Yussuf Poulsen</v>
          </cell>
          <cell r="C311" t="str">
            <v>RB Leipzig</v>
          </cell>
          <cell r="D311">
            <v>1</v>
          </cell>
          <cell r="E311">
            <v>14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fouls_committed"/>
    </sheetNames>
    <sheetDataSet>
      <sheetData sheetId="0">
        <row r="2">
          <cell r="B2" t="str">
            <v>Jessic Ngankam</v>
          </cell>
          <cell r="C2" t="str">
            <v>1. FSV Mainz 05</v>
          </cell>
          <cell r="D2">
            <v>3.8</v>
          </cell>
          <cell r="E2">
            <v>2</v>
          </cell>
        </row>
        <row r="3">
          <cell r="B3" t="str">
            <v>Maximilian Philipp</v>
          </cell>
          <cell r="C3" t="str">
            <v>SC Freiburg</v>
          </cell>
          <cell r="D3">
            <v>2.9</v>
          </cell>
          <cell r="E3">
            <v>2</v>
          </cell>
        </row>
        <row r="4">
          <cell r="B4" t="str">
            <v>Tim Kleindienst</v>
          </cell>
          <cell r="C4" t="str">
            <v>1. FC Heidenheim 1846</v>
          </cell>
          <cell r="D4">
            <v>2.8</v>
          </cell>
          <cell r="E4">
            <v>6</v>
          </cell>
        </row>
        <row r="5">
          <cell r="B5" t="str">
            <v>Aster Vranckx</v>
          </cell>
          <cell r="C5" t="str">
            <v>VfL Wolfsburg</v>
          </cell>
          <cell r="D5">
            <v>2.2999999999999998</v>
          </cell>
          <cell r="E5">
            <v>6</v>
          </cell>
        </row>
        <row r="6">
          <cell r="B6" t="str">
            <v>Marvin Pieringer</v>
          </cell>
          <cell r="C6" t="str">
            <v>1. FC Heidenheim 1846</v>
          </cell>
          <cell r="D6">
            <v>2.2999999999999998</v>
          </cell>
          <cell r="E6">
            <v>5</v>
          </cell>
        </row>
        <row r="7">
          <cell r="B7" t="str">
            <v>Moritz Broschinski</v>
          </cell>
          <cell r="C7" t="str">
            <v>VfL Bochum</v>
          </cell>
          <cell r="D7">
            <v>2.2999999999999998</v>
          </cell>
          <cell r="E7">
            <v>4</v>
          </cell>
        </row>
        <row r="8">
          <cell r="B8" t="str">
            <v>Jordan Pefok</v>
          </cell>
          <cell r="C8" t="str">
            <v>Borussia Mönchengladbach</v>
          </cell>
          <cell r="D8">
            <v>2.2999999999999998</v>
          </cell>
          <cell r="E8">
            <v>2</v>
          </cell>
        </row>
        <row r="9">
          <cell r="B9" t="str">
            <v>Mattias Svanberg</v>
          </cell>
          <cell r="C9" t="str">
            <v>VfL Wolfsburg</v>
          </cell>
          <cell r="D9">
            <v>2.2000000000000002</v>
          </cell>
          <cell r="E9">
            <v>8</v>
          </cell>
        </row>
        <row r="10">
          <cell r="B10" t="str">
            <v>Eric Ebimbe</v>
          </cell>
          <cell r="C10" t="str">
            <v>Eintracht Frankfurt</v>
          </cell>
          <cell r="D10">
            <v>2.2000000000000002</v>
          </cell>
          <cell r="E10">
            <v>5</v>
          </cell>
        </row>
        <row r="11">
          <cell r="B11" t="str">
            <v>Dawid Kownacki</v>
          </cell>
          <cell r="C11" t="str">
            <v>SV Werder Bremen</v>
          </cell>
          <cell r="D11">
            <v>2.2000000000000002</v>
          </cell>
          <cell r="E11">
            <v>0</v>
          </cell>
        </row>
        <row r="12">
          <cell r="B12" t="str">
            <v>Matus Bero</v>
          </cell>
          <cell r="C12" t="str">
            <v>VfL Bochum</v>
          </cell>
          <cell r="D12">
            <v>2.1</v>
          </cell>
          <cell r="E12">
            <v>6</v>
          </cell>
        </row>
        <row r="13">
          <cell r="B13" t="str">
            <v>Tom Krauss</v>
          </cell>
          <cell r="C13" t="str">
            <v>1. FSV Mainz 05</v>
          </cell>
          <cell r="D13">
            <v>2.1</v>
          </cell>
          <cell r="E13">
            <v>5</v>
          </cell>
        </row>
        <row r="14">
          <cell r="B14" t="str">
            <v>Christoph Baumgartner</v>
          </cell>
          <cell r="C14" t="str">
            <v>RB Leipzig</v>
          </cell>
          <cell r="D14">
            <v>2.1</v>
          </cell>
          <cell r="E14">
            <v>3</v>
          </cell>
        </row>
        <row r="15">
          <cell r="B15" t="str">
            <v>Merlin Röhl</v>
          </cell>
          <cell r="C15" t="str">
            <v>SC Freiburg</v>
          </cell>
          <cell r="D15">
            <v>2.1</v>
          </cell>
          <cell r="E15">
            <v>3</v>
          </cell>
        </row>
        <row r="16">
          <cell r="B16" t="str">
            <v>Oscar Vilhelmsson</v>
          </cell>
          <cell r="C16" t="str">
            <v>SV Darmstadt</v>
          </cell>
          <cell r="D16">
            <v>2.1</v>
          </cell>
          <cell r="E16">
            <v>2</v>
          </cell>
        </row>
        <row r="17">
          <cell r="B17" t="str">
            <v>Dominik Kohr</v>
          </cell>
          <cell r="C17" t="str">
            <v>1. FSV Mainz 05</v>
          </cell>
          <cell r="D17">
            <v>2</v>
          </cell>
          <cell r="E17">
            <v>13</v>
          </cell>
        </row>
        <row r="18">
          <cell r="B18" t="str">
            <v>Leandro Barreiro</v>
          </cell>
          <cell r="C18" t="str">
            <v>1. FSV Mainz 05</v>
          </cell>
          <cell r="D18">
            <v>2</v>
          </cell>
          <cell r="E18">
            <v>8</v>
          </cell>
        </row>
        <row r="19">
          <cell r="B19" t="str">
            <v>Roland Sallai</v>
          </cell>
          <cell r="C19" t="str">
            <v>SC Freiburg</v>
          </cell>
          <cell r="D19">
            <v>2</v>
          </cell>
          <cell r="E19">
            <v>6</v>
          </cell>
        </row>
        <row r="20">
          <cell r="B20" t="str">
            <v>Kevin Mbabu</v>
          </cell>
          <cell r="C20" t="str">
            <v>FC Augsburg</v>
          </cell>
          <cell r="D20">
            <v>2</v>
          </cell>
          <cell r="E20">
            <v>5</v>
          </cell>
        </row>
        <row r="21">
          <cell r="B21" t="str">
            <v>Karim Adeyemi</v>
          </cell>
          <cell r="C21" t="str">
            <v>Borussia Dortmund</v>
          </cell>
          <cell r="D21">
            <v>2</v>
          </cell>
          <cell r="E21">
            <v>4</v>
          </cell>
        </row>
        <row r="22">
          <cell r="B22" t="str">
            <v>Benedict Hollerbach</v>
          </cell>
          <cell r="C22" t="str">
            <v>1. FC Union Berlin</v>
          </cell>
          <cell r="D22">
            <v>2</v>
          </cell>
          <cell r="E22">
            <v>2</v>
          </cell>
        </row>
        <row r="23">
          <cell r="B23" t="str">
            <v>Sargis Adamyan</v>
          </cell>
          <cell r="C23" t="str">
            <v>FC Köln</v>
          </cell>
          <cell r="D23">
            <v>2</v>
          </cell>
          <cell r="E23">
            <v>2</v>
          </cell>
        </row>
        <row r="24">
          <cell r="B24" t="str">
            <v>Leonardo Bittencourt</v>
          </cell>
          <cell r="C24" t="str">
            <v>SV Werder Bremen</v>
          </cell>
          <cell r="D24">
            <v>1.9</v>
          </cell>
          <cell r="E24">
            <v>9</v>
          </cell>
        </row>
        <row r="25">
          <cell r="B25" t="str">
            <v>Ermedin Demirovic</v>
          </cell>
          <cell r="C25" t="str">
            <v>FC Augsburg</v>
          </cell>
          <cell r="D25">
            <v>1.9</v>
          </cell>
          <cell r="E25">
            <v>7</v>
          </cell>
        </row>
        <row r="26">
          <cell r="B26" t="str">
            <v>Eric Martel</v>
          </cell>
          <cell r="C26" t="str">
            <v>FC Köln</v>
          </cell>
          <cell r="D26">
            <v>1.9</v>
          </cell>
          <cell r="E26">
            <v>6</v>
          </cell>
        </row>
        <row r="27">
          <cell r="B27" t="str">
            <v>Jens Stage</v>
          </cell>
          <cell r="C27" t="str">
            <v>SV Werder Bremen</v>
          </cell>
          <cell r="D27">
            <v>1.9</v>
          </cell>
          <cell r="E27">
            <v>5</v>
          </cell>
        </row>
        <row r="28">
          <cell r="B28" t="str">
            <v>Ludovic Ajorque</v>
          </cell>
          <cell r="C28" t="str">
            <v>1. FSV Mainz 05</v>
          </cell>
          <cell r="D28">
            <v>1.9</v>
          </cell>
          <cell r="E28">
            <v>4</v>
          </cell>
        </row>
        <row r="29">
          <cell r="B29" t="str">
            <v>Niels Nkounkou</v>
          </cell>
          <cell r="C29" t="str">
            <v>Eintracht Frankfurt</v>
          </cell>
          <cell r="D29">
            <v>1.9</v>
          </cell>
          <cell r="E29">
            <v>3</v>
          </cell>
        </row>
        <row r="30">
          <cell r="B30" t="str">
            <v>Sven Michel</v>
          </cell>
          <cell r="C30" t="str">
            <v>FC Augsburg</v>
          </cell>
          <cell r="D30">
            <v>1.9</v>
          </cell>
          <cell r="E30">
            <v>2</v>
          </cell>
        </row>
        <row r="31">
          <cell r="B31" t="str">
            <v>Karim Onisiwo</v>
          </cell>
          <cell r="C31" t="str">
            <v>1. FSV Mainz 05</v>
          </cell>
          <cell r="D31">
            <v>1.9</v>
          </cell>
          <cell r="E31">
            <v>1</v>
          </cell>
        </row>
        <row r="32">
          <cell r="B32" t="str">
            <v>Kevin Volland</v>
          </cell>
          <cell r="C32" t="str">
            <v>1. FC Union Berlin</v>
          </cell>
          <cell r="D32">
            <v>1.9</v>
          </cell>
          <cell r="E32">
            <v>1</v>
          </cell>
        </row>
        <row r="33">
          <cell r="B33" t="str">
            <v>Benedikt Gimber</v>
          </cell>
          <cell r="C33" t="str">
            <v>1. FC Heidenheim 1846</v>
          </cell>
          <cell r="D33">
            <v>1.8</v>
          </cell>
          <cell r="E33">
            <v>9</v>
          </cell>
        </row>
        <row r="34">
          <cell r="B34" t="str">
            <v>Senne Lynen</v>
          </cell>
          <cell r="C34" t="str">
            <v>SV Werder Bremen</v>
          </cell>
          <cell r="D34">
            <v>1.8</v>
          </cell>
          <cell r="E34">
            <v>6</v>
          </cell>
        </row>
        <row r="35">
          <cell r="B35" t="str">
            <v>Lucas Tousart</v>
          </cell>
          <cell r="C35" t="str">
            <v>1. FC Union Berlin</v>
          </cell>
          <cell r="D35">
            <v>1.8</v>
          </cell>
          <cell r="E35">
            <v>5</v>
          </cell>
        </row>
        <row r="36">
          <cell r="B36" t="str">
            <v>Olivier Deman</v>
          </cell>
          <cell r="C36" t="str">
            <v>SV Werder Bremen</v>
          </cell>
          <cell r="D36">
            <v>1.8</v>
          </cell>
          <cell r="E36">
            <v>5</v>
          </cell>
        </row>
        <row r="37">
          <cell r="B37" t="str">
            <v>Bernardo</v>
          </cell>
          <cell r="C37" t="str">
            <v>VfL Bochum</v>
          </cell>
          <cell r="D37">
            <v>1.7</v>
          </cell>
          <cell r="E37">
            <v>9</v>
          </cell>
        </row>
        <row r="38">
          <cell r="B38" t="str">
            <v>Kristijan Jakic</v>
          </cell>
          <cell r="C38" t="str">
            <v>FC Augsburg</v>
          </cell>
          <cell r="D38">
            <v>1.7</v>
          </cell>
          <cell r="E38">
            <v>5</v>
          </cell>
        </row>
        <row r="39">
          <cell r="B39" t="str">
            <v>Mads Valentin Pedersen</v>
          </cell>
          <cell r="C39" t="str">
            <v>FC Augsburg</v>
          </cell>
          <cell r="D39">
            <v>1.7</v>
          </cell>
          <cell r="E39">
            <v>5</v>
          </cell>
        </row>
        <row r="40">
          <cell r="B40" t="str">
            <v>Rani Khedira</v>
          </cell>
          <cell r="C40" t="str">
            <v>1. FC Union Berlin</v>
          </cell>
          <cell r="D40">
            <v>1.7</v>
          </cell>
          <cell r="E40">
            <v>5</v>
          </cell>
        </row>
        <row r="41">
          <cell r="B41" t="str">
            <v>Sebastiaan Bornauw</v>
          </cell>
          <cell r="C41" t="str">
            <v>VfL Wolfsburg</v>
          </cell>
          <cell r="D41">
            <v>1.7</v>
          </cell>
          <cell r="E41">
            <v>5</v>
          </cell>
        </row>
        <row r="42">
          <cell r="B42" t="str">
            <v>Fabian Holland</v>
          </cell>
          <cell r="C42" t="str">
            <v>SV Darmstadt</v>
          </cell>
          <cell r="D42">
            <v>1.7</v>
          </cell>
          <cell r="E42">
            <v>4</v>
          </cell>
        </row>
        <row r="43">
          <cell r="B43" t="str">
            <v>Maximilian Wittek</v>
          </cell>
          <cell r="C43" t="str">
            <v>VfL Bochum</v>
          </cell>
          <cell r="D43">
            <v>1.7</v>
          </cell>
          <cell r="E43">
            <v>4</v>
          </cell>
        </row>
        <row r="44">
          <cell r="B44" t="str">
            <v>Niklas Stark</v>
          </cell>
          <cell r="C44" t="str">
            <v>SV Werder Bremen</v>
          </cell>
          <cell r="D44">
            <v>1.7</v>
          </cell>
          <cell r="E44">
            <v>4</v>
          </cell>
        </row>
        <row r="45">
          <cell r="B45" t="str">
            <v>Davie Selke</v>
          </cell>
          <cell r="C45" t="str">
            <v>FC Köln</v>
          </cell>
          <cell r="D45">
            <v>1.7</v>
          </cell>
          <cell r="E45">
            <v>3</v>
          </cell>
        </row>
        <row r="46">
          <cell r="B46" t="str">
            <v>Salih Ã–zcan</v>
          </cell>
          <cell r="C46" t="str">
            <v>Borussia Dortmund</v>
          </cell>
          <cell r="D46">
            <v>1.7</v>
          </cell>
          <cell r="E46">
            <v>3</v>
          </cell>
        </row>
        <row r="47">
          <cell r="B47" t="str">
            <v>Aissa Laidouni</v>
          </cell>
          <cell r="C47" t="str">
            <v>1. FC Union Berlin</v>
          </cell>
          <cell r="D47">
            <v>1.7</v>
          </cell>
          <cell r="E47">
            <v>2</v>
          </cell>
        </row>
        <row r="48">
          <cell r="B48" t="str">
            <v>Florian Pick</v>
          </cell>
          <cell r="C48" t="str">
            <v>1. FC Heidenheim 1846</v>
          </cell>
          <cell r="D48">
            <v>1.7</v>
          </cell>
          <cell r="E48">
            <v>2</v>
          </cell>
        </row>
        <row r="49">
          <cell r="B49" t="str">
            <v>Christian Gross</v>
          </cell>
          <cell r="C49" t="str">
            <v>SV Werder Bremen</v>
          </cell>
          <cell r="D49">
            <v>1.7</v>
          </cell>
          <cell r="E49">
            <v>1</v>
          </cell>
        </row>
        <row r="50">
          <cell r="B50" t="str">
            <v>Lennard Maloney</v>
          </cell>
          <cell r="C50" t="str">
            <v>1. FC Heidenheim 1846</v>
          </cell>
          <cell r="D50">
            <v>1.7</v>
          </cell>
          <cell r="E50">
            <v>1</v>
          </cell>
        </row>
        <row r="51">
          <cell r="B51" t="str">
            <v>Nick Woltemade</v>
          </cell>
          <cell r="C51" t="str">
            <v>SV Werder Bremen</v>
          </cell>
          <cell r="D51">
            <v>1.7</v>
          </cell>
          <cell r="E51">
            <v>1</v>
          </cell>
        </row>
        <row r="52">
          <cell r="B52" t="str">
            <v>Ko Itakura</v>
          </cell>
          <cell r="C52" t="str">
            <v>Borussia Mönchengladbach</v>
          </cell>
          <cell r="D52">
            <v>1.6</v>
          </cell>
          <cell r="E52">
            <v>9</v>
          </cell>
        </row>
        <row r="53">
          <cell r="B53" t="str">
            <v>Janik Haberer</v>
          </cell>
          <cell r="C53" t="str">
            <v>1. FC Union Berlin</v>
          </cell>
          <cell r="D53">
            <v>1.6</v>
          </cell>
          <cell r="E53">
            <v>7</v>
          </cell>
        </row>
        <row r="54">
          <cell r="B54" t="str">
            <v>Matej Maglica</v>
          </cell>
          <cell r="C54" t="str">
            <v>SV Darmstadt</v>
          </cell>
          <cell r="D54">
            <v>1.6</v>
          </cell>
          <cell r="E54">
            <v>7</v>
          </cell>
        </row>
        <row r="55">
          <cell r="B55" t="str">
            <v>Lovro Majer</v>
          </cell>
          <cell r="C55" t="str">
            <v>VfL Wolfsburg</v>
          </cell>
          <cell r="D55">
            <v>1.6</v>
          </cell>
          <cell r="E55">
            <v>5</v>
          </cell>
        </row>
        <row r="56">
          <cell r="B56" t="str">
            <v>Kouadio Koné</v>
          </cell>
          <cell r="C56" t="str">
            <v>Borussia Mönchengladbach</v>
          </cell>
          <cell r="D56">
            <v>1.6</v>
          </cell>
          <cell r="E56">
            <v>4</v>
          </cell>
        </row>
        <row r="57">
          <cell r="B57" t="str">
            <v>Luca Pfeiffer</v>
          </cell>
          <cell r="C57" t="str">
            <v>SV Darmstadt</v>
          </cell>
          <cell r="D57">
            <v>1.6</v>
          </cell>
          <cell r="E57">
            <v>3</v>
          </cell>
        </row>
        <row r="58">
          <cell r="B58" t="str">
            <v>Mathys Tel</v>
          </cell>
          <cell r="C58" t="str">
            <v>Bayern München</v>
          </cell>
          <cell r="D58">
            <v>1.6</v>
          </cell>
          <cell r="E58">
            <v>2</v>
          </cell>
        </row>
        <row r="59">
          <cell r="B59" t="str">
            <v>Adam Hlozek</v>
          </cell>
          <cell r="C59" t="str">
            <v>Bayer 04 Leverkusen</v>
          </cell>
          <cell r="D59">
            <v>1.6</v>
          </cell>
          <cell r="E59">
            <v>1</v>
          </cell>
        </row>
        <row r="60">
          <cell r="B60" t="str">
            <v>András Schäfer</v>
          </cell>
          <cell r="C60" t="str">
            <v>1. FC Union Berlin</v>
          </cell>
          <cell r="D60">
            <v>1.6</v>
          </cell>
          <cell r="E60">
            <v>1</v>
          </cell>
        </row>
        <row r="61">
          <cell r="B61" t="str">
            <v>Phillip Tietz</v>
          </cell>
          <cell r="C61" t="str">
            <v>FC Augsburg</v>
          </cell>
          <cell r="D61">
            <v>1.6</v>
          </cell>
          <cell r="E61">
            <v>1</v>
          </cell>
        </row>
        <row r="62">
          <cell r="B62" t="str">
            <v>Gian-Luca Waldschmidt</v>
          </cell>
          <cell r="C62" t="str">
            <v>FC Köln</v>
          </cell>
          <cell r="D62">
            <v>1.6</v>
          </cell>
          <cell r="E62">
            <v>0</v>
          </cell>
        </row>
        <row r="63">
          <cell r="B63" t="str">
            <v>Yussuf Poulsen</v>
          </cell>
          <cell r="C63" t="str">
            <v>RB Leipzig</v>
          </cell>
          <cell r="D63">
            <v>1.6</v>
          </cell>
          <cell r="E63">
            <v>0</v>
          </cell>
        </row>
        <row r="64">
          <cell r="B64" t="str">
            <v>Keven Schlotterbeck</v>
          </cell>
          <cell r="C64" t="str">
            <v>VfL Bochum</v>
          </cell>
          <cell r="D64">
            <v>1.5</v>
          </cell>
          <cell r="E64">
            <v>9</v>
          </cell>
        </row>
        <row r="65">
          <cell r="B65" t="str">
            <v>Mohamed Simakan</v>
          </cell>
          <cell r="C65" t="str">
            <v>RB Leipzig</v>
          </cell>
          <cell r="D65">
            <v>1.5</v>
          </cell>
          <cell r="E65">
            <v>8</v>
          </cell>
        </row>
        <row r="66">
          <cell r="B66" t="str">
            <v>Klaus Gjasula</v>
          </cell>
          <cell r="C66" t="str">
            <v>SV Darmstadt</v>
          </cell>
          <cell r="D66">
            <v>1.5</v>
          </cell>
          <cell r="E66">
            <v>7</v>
          </cell>
        </row>
        <row r="67">
          <cell r="B67" t="str">
            <v>Aleksandar Pavlovic</v>
          </cell>
          <cell r="C67" t="str">
            <v>Bayern München</v>
          </cell>
          <cell r="D67">
            <v>1.5</v>
          </cell>
          <cell r="E67">
            <v>6</v>
          </cell>
        </row>
        <row r="68">
          <cell r="B68" t="str">
            <v>Bartol Franjic</v>
          </cell>
          <cell r="C68" t="str">
            <v>SV Darmstadt</v>
          </cell>
          <cell r="D68">
            <v>1.5</v>
          </cell>
          <cell r="E68">
            <v>5</v>
          </cell>
        </row>
        <row r="69">
          <cell r="B69" t="str">
            <v>Brajan Gruda</v>
          </cell>
          <cell r="C69" t="str">
            <v>1. FSV Mainz 05</v>
          </cell>
          <cell r="D69">
            <v>1.5</v>
          </cell>
          <cell r="E69">
            <v>5</v>
          </cell>
        </row>
        <row r="70">
          <cell r="B70" t="str">
            <v>Denis Huseinbasic</v>
          </cell>
          <cell r="C70" t="str">
            <v>FC Köln</v>
          </cell>
          <cell r="D70">
            <v>1.5</v>
          </cell>
          <cell r="E70">
            <v>5</v>
          </cell>
        </row>
        <row r="71">
          <cell r="B71" t="str">
            <v>Faride Alidou</v>
          </cell>
          <cell r="C71" t="str">
            <v>FC Köln</v>
          </cell>
          <cell r="D71">
            <v>1.5</v>
          </cell>
          <cell r="E71">
            <v>4</v>
          </cell>
        </row>
        <row r="72">
          <cell r="B72" t="str">
            <v>Jan Thielmann</v>
          </cell>
          <cell r="C72" t="str">
            <v>FC Köln</v>
          </cell>
          <cell r="D72">
            <v>1.5</v>
          </cell>
          <cell r="E72">
            <v>4</v>
          </cell>
        </row>
        <row r="73">
          <cell r="B73" t="str">
            <v>Philipp Mwene</v>
          </cell>
          <cell r="C73" t="str">
            <v>1. FSV Mainz 05</v>
          </cell>
          <cell r="D73">
            <v>1.5</v>
          </cell>
          <cell r="E73">
            <v>4</v>
          </cell>
        </row>
        <row r="74">
          <cell r="B74" t="str">
            <v>Ruben Vargas</v>
          </cell>
          <cell r="C74" t="str">
            <v>FC Augsburg</v>
          </cell>
          <cell r="D74">
            <v>1.5</v>
          </cell>
          <cell r="E74">
            <v>3</v>
          </cell>
        </row>
        <row r="75">
          <cell r="B75" t="str">
            <v>Arne Engels</v>
          </cell>
          <cell r="C75" t="str">
            <v>FC Augsburg</v>
          </cell>
          <cell r="D75">
            <v>1.5</v>
          </cell>
          <cell r="E75">
            <v>1</v>
          </cell>
        </row>
        <row r="76">
          <cell r="B76" t="str">
            <v>Rafael Santos Borre</v>
          </cell>
          <cell r="C76" t="str">
            <v>SV Werder Bremen</v>
          </cell>
          <cell r="D76">
            <v>1.5</v>
          </cell>
          <cell r="E76">
            <v>0</v>
          </cell>
        </row>
        <row r="77">
          <cell r="B77" t="str">
            <v>Grischa Prömel</v>
          </cell>
          <cell r="C77" t="str">
            <v>TSG Hoffenheim</v>
          </cell>
          <cell r="D77">
            <v>1.4</v>
          </cell>
          <cell r="E77">
            <v>8</v>
          </cell>
        </row>
        <row r="78">
          <cell r="B78" t="str">
            <v>Dejan Ljubicic</v>
          </cell>
          <cell r="C78" t="str">
            <v>FC Köln</v>
          </cell>
          <cell r="D78">
            <v>1.4</v>
          </cell>
          <cell r="E78">
            <v>6</v>
          </cell>
        </row>
        <row r="79">
          <cell r="B79" t="str">
            <v>Timo Hübers</v>
          </cell>
          <cell r="C79" t="str">
            <v>FC Köln</v>
          </cell>
          <cell r="D79">
            <v>1.4</v>
          </cell>
          <cell r="E79">
            <v>6</v>
          </cell>
        </row>
        <row r="80">
          <cell r="B80" t="str">
            <v>Amine Adli</v>
          </cell>
          <cell r="C80" t="str">
            <v>Bayer 04 Leverkusen</v>
          </cell>
          <cell r="D80">
            <v>1.4</v>
          </cell>
          <cell r="E80">
            <v>5</v>
          </cell>
        </row>
        <row r="81">
          <cell r="B81" t="str">
            <v>Ansgar Knauff</v>
          </cell>
          <cell r="C81" t="str">
            <v>Eintracht Frankfurt</v>
          </cell>
          <cell r="D81">
            <v>1.4</v>
          </cell>
          <cell r="E81">
            <v>5</v>
          </cell>
        </row>
        <row r="82">
          <cell r="B82" t="str">
            <v>Enzo Millot</v>
          </cell>
          <cell r="C82" t="str">
            <v>VfB Stuttgart</v>
          </cell>
          <cell r="D82">
            <v>1.4</v>
          </cell>
          <cell r="E82">
            <v>5</v>
          </cell>
        </row>
        <row r="83">
          <cell r="B83" t="str">
            <v>Ivan Ordets</v>
          </cell>
          <cell r="C83" t="str">
            <v>VfL Bochum</v>
          </cell>
          <cell r="D83">
            <v>1.4</v>
          </cell>
          <cell r="E83">
            <v>4</v>
          </cell>
        </row>
        <row r="84">
          <cell r="B84" t="str">
            <v>Kevin Behrens</v>
          </cell>
          <cell r="C84" t="str">
            <v>VfL Wolfsburg</v>
          </cell>
          <cell r="D84">
            <v>1.4</v>
          </cell>
          <cell r="E84">
            <v>4</v>
          </cell>
        </row>
        <row r="85">
          <cell r="B85" t="str">
            <v>Konrad Laimer</v>
          </cell>
          <cell r="C85" t="str">
            <v>Bayern München</v>
          </cell>
          <cell r="D85">
            <v>1.4</v>
          </cell>
          <cell r="E85">
            <v>3</v>
          </cell>
        </row>
        <row r="86">
          <cell r="B86" t="str">
            <v>Dion Drena Beljo</v>
          </cell>
          <cell r="C86" t="str">
            <v>FC Augsburg</v>
          </cell>
          <cell r="D86">
            <v>1.4</v>
          </cell>
          <cell r="E86">
            <v>2</v>
          </cell>
        </row>
        <row r="87">
          <cell r="B87" t="str">
            <v>Kilian Sildillia</v>
          </cell>
          <cell r="C87" t="str">
            <v>SC Freiburg</v>
          </cell>
          <cell r="D87">
            <v>1.4</v>
          </cell>
          <cell r="E87">
            <v>2</v>
          </cell>
        </row>
        <row r="88">
          <cell r="B88" t="str">
            <v>Kevin Sessa</v>
          </cell>
          <cell r="C88" t="str">
            <v>1. FC Heidenheim 1846</v>
          </cell>
          <cell r="D88">
            <v>1.4</v>
          </cell>
          <cell r="E88">
            <v>1</v>
          </cell>
        </row>
        <row r="89">
          <cell r="B89" t="str">
            <v>Nikola Dovedan</v>
          </cell>
          <cell r="C89" t="str">
            <v>1. FC Heidenheim 1846</v>
          </cell>
          <cell r="D89">
            <v>1.4</v>
          </cell>
          <cell r="E89">
            <v>0</v>
          </cell>
        </row>
        <row r="90">
          <cell r="B90" t="str">
            <v>Anthony Losilla</v>
          </cell>
          <cell r="C90" t="str">
            <v>VfL Bochum</v>
          </cell>
          <cell r="D90">
            <v>1.3</v>
          </cell>
          <cell r="E90">
            <v>10</v>
          </cell>
        </row>
        <row r="91">
          <cell r="B91" t="str">
            <v>Maximilian Arnold</v>
          </cell>
          <cell r="C91" t="str">
            <v>VfL Wolfsburg</v>
          </cell>
          <cell r="D91">
            <v>1.3</v>
          </cell>
          <cell r="E91">
            <v>9</v>
          </cell>
        </row>
        <row r="92">
          <cell r="B92" t="str">
            <v>Diogo Leite</v>
          </cell>
          <cell r="C92" t="str">
            <v>1. FC Union Berlin</v>
          </cell>
          <cell r="D92">
            <v>1.3</v>
          </cell>
          <cell r="E92">
            <v>6</v>
          </cell>
        </row>
        <row r="93">
          <cell r="B93" t="str">
            <v>Marco Friedl</v>
          </cell>
          <cell r="C93" t="str">
            <v>SV Werder Bremen</v>
          </cell>
          <cell r="D93">
            <v>1.3</v>
          </cell>
          <cell r="E93">
            <v>6</v>
          </cell>
        </row>
        <row r="94">
          <cell r="B94" t="str">
            <v>Cedric Zesiger</v>
          </cell>
          <cell r="C94" t="str">
            <v>VfL Wolfsburg</v>
          </cell>
          <cell r="D94">
            <v>1.3</v>
          </cell>
          <cell r="E94">
            <v>5</v>
          </cell>
        </row>
        <row r="95">
          <cell r="B95" t="str">
            <v>Moritz Jenz</v>
          </cell>
          <cell r="C95" t="str">
            <v>VfL Wolfsburg</v>
          </cell>
          <cell r="D95">
            <v>1.3</v>
          </cell>
          <cell r="E95">
            <v>5</v>
          </cell>
        </row>
        <row r="96">
          <cell r="B96" t="str">
            <v>Ikoma Lois Openda</v>
          </cell>
          <cell r="C96" t="str">
            <v>RB Leipzig</v>
          </cell>
          <cell r="D96">
            <v>1.3</v>
          </cell>
          <cell r="E96">
            <v>4</v>
          </cell>
        </row>
        <row r="97">
          <cell r="B97" t="str">
            <v>Goncalo Paciencia</v>
          </cell>
          <cell r="C97" t="str">
            <v>VfL Bochum</v>
          </cell>
          <cell r="D97">
            <v>1.3</v>
          </cell>
          <cell r="E97">
            <v>3</v>
          </cell>
        </row>
        <row r="98">
          <cell r="B98" t="str">
            <v>Ihlas Bebou</v>
          </cell>
          <cell r="C98" t="str">
            <v>TSG Hoffenheim</v>
          </cell>
          <cell r="D98">
            <v>1.3</v>
          </cell>
          <cell r="E98">
            <v>3</v>
          </cell>
        </row>
        <row r="99">
          <cell r="B99" t="str">
            <v>Jamie Leweling</v>
          </cell>
          <cell r="C99" t="str">
            <v>VfB Stuttgart</v>
          </cell>
          <cell r="D99">
            <v>1.3</v>
          </cell>
          <cell r="E99">
            <v>3</v>
          </cell>
        </row>
        <row r="100">
          <cell r="B100" t="str">
            <v>Marco Richter</v>
          </cell>
          <cell r="C100" t="str">
            <v>1. FSV Mainz 05</v>
          </cell>
          <cell r="D100">
            <v>1.3</v>
          </cell>
          <cell r="E100">
            <v>3</v>
          </cell>
        </row>
        <row r="101">
          <cell r="B101" t="str">
            <v>Jamal Musiala</v>
          </cell>
          <cell r="C101" t="str">
            <v>Bayern München</v>
          </cell>
          <cell r="D101">
            <v>1.3</v>
          </cell>
          <cell r="E101">
            <v>2</v>
          </cell>
        </row>
        <row r="102">
          <cell r="B102" t="str">
            <v>Ramy Bensebaini</v>
          </cell>
          <cell r="C102" t="str">
            <v>Borussia Dortmund</v>
          </cell>
          <cell r="D102">
            <v>1.3</v>
          </cell>
          <cell r="E102">
            <v>2</v>
          </cell>
        </row>
        <row r="103">
          <cell r="B103" t="str">
            <v>Adrian Beck</v>
          </cell>
          <cell r="C103" t="str">
            <v>1. FC Heidenheim 1846</v>
          </cell>
          <cell r="D103">
            <v>1.3</v>
          </cell>
          <cell r="E103">
            <v>1</v>
          </cell>
        </row>
        <row r="104">
          <cell r="B104" t="str">
            <v>Eric Maxim Choupo-Moting</v>
          </cell>
          <cell r="C104" t="str">
            <v>Bayern München</v>
          </cell>
          <cell r="D104">
            <v>1.3</v>
          </cell>
          <cell r="E104">
            <v>1</v>
          </cell>
        </row>
        <row r="105">
          <cell r="B105" t="str">
            <v>Pascal Stenzel</v>
          </cell>
          <cell r="C105" t="str">
            <v>VfB Stuttgart</v>
          </cell>
          <cell r="D105">
            <v>1.3</v>
          </cell>
          <cell r="E105">
            <v>1</v>
          </cell>
        </row>
        <row r="106">
          <cell r="B106" t="str">
            <v>Denis Thomalla</v>
          </cell>
          <cell r="C106" t="str">
            <v>1. FC Heidenheim 1846</v>
          </cell>
          <cell r="D106">
            <v>1.3</v>
          </cell>
          <cell r="E106">
            <v>0</v>
          </cell>
        </row>
        <row r="107">
          <cell r="B107" t="str">
            <v>Mikkel Kaufmann</v>
          </cell>
          <cell r="C107" t="str">
            <v>1. FC Union Berlin</v>
          </cell>
          <cell r="D107">
            <v>1.3</v>
          </cell>
          <cell r="E107">
            <v>0</v>
          </cell>
        </row>
        <row r="108">
          <cell r="B108" t="str">
            <v>Silas Katompa Mvumpa</v>
          </cell>
          <cell r="C108" t="str">
            <v>VfB Stuttgart</v>
          </cell>
          <cell r="D108">
            <v>1.3</v>
          </cell>
          <cell r="E108">
            <v>0</v>
          </cell>
        </row>
        <row r="109">
          <cell r="B109" t="str">
            <v>Ozan Kabak</v>
          </cell>
          <cell r="C109" t="str">
            <v>TSG Hoffenheim</v>
          </cell>
          <cell r="D109">
            <v>1.2</v>
          </cell>
          <cell r="E109">
            <v>9</v>
          </cell>
        </row>
        <row r="110">
          <cell r="B110" t="str">
            <v>Anthony Caci</v>
          </cell>
          <cell r="C110" t="str">
            <v>1. FSV Mainz 05</v>
          </cell>
          <cell r="D110">
            <v>1.2</v>
          </cell>
          <cell r="E110">
            <v>8</v>
          </cell>
        </row>
        <row r="111">
          <cell r="B111" t="str">
            <v>Kevin Stöger</v>
          </cell>
          <cell r="C111" t="str">
            <v>VfL Bochum</v>
          </cell>
          <cell r="D111">
            <v>1.2</v>
          </cell>
          <cell r="E111">
            <v>8</v>
          </cell>
        </row>
        <row r="112">
          <cell r="B112" t="str">
            <v>Kevin Akpoguma</v>
          </cell>
          <cell r="C112" t="str">
            <v>TSG Hoffenheim</v>
          </cell>
          <cell r="D112">
            <v>1.2</v>
          </cell>
          <cell r="E112">
            <v>7</v>
          </cell>
        </row>
        <row r="113">
          <cell r="B113" t="str">
            <v>Tim Skarke</v>
          </cell>
          <cell r="C113" t="str">
            <v>SV Darmstadt</v>
          </cell>
          <cell r="D113">
            <v>1.2</v>
          </cell>
          <cell r="E113">
            <v>7</v>
          </cell>
        </row>
        <row r="114">
          <cell r="B114" t="str">
            <v>Xaver Schlager</v>
          </cell>
          <cell r="C114" t="str">
            <v>RB Leipzig</v>
          </cell>
          <cell r="D114">
            <v>1.2</v>
          </cell>
          <cell r="E114">
            <v>7</v>
          </cell>
        </row>
        <row r="115">
          <cell r="B115" t="str">
            <v>Angelo Stiller</v>
          </cell>
          <cell r="C115" t="str">
            <v>VfB Stuttgart</v>
          </cell>
          <cell r="D115">
            <v>1.2</v>
          </cell>
          <cell r="E115">
            <v>5</v>
          </cell>
        </row>
        <row r="116">
          <cell r="B116" t="str">
            <v>Aurelio Buta</v>
          </cell>
          <cell r="C116" t="str">
            <v>Eintracht Frankfurt</v>
          </cell>
          <cell r="D116">
            <v>1.2</v>
          </cell>
          <cell r="E116">
            <v>5</v>
          </cell>
        </row>
        <row r="117">
          <cell r="B117" t="str">
            <v>Deniz Undav</v>
          </cell>
          <cell r="C117" t="str">
            <v>VfB Stuttgart</v>
          </cell>
          <cell r="D117">
            <v>1.2</v>
          </cell>
          <cell r="E117">
            <v>5</v>
          </cell>
        </row>
        <row r="118">
          <cell r="B118" t="str">
            <v>Emre Can</v>
          </cell>
          <cell r="C118" t="str">
            <v>Borussia Dortmund</v>
          </cell>
          <cell r="D118">
            <v>1.2</v>
          </cell>
          <cell r="E118">
            <v>5</v>
          </cell>
        </row>
        <row r="119">
          <cell r="B119" t="str">
            <v>Maximilian Mittelstaedt</v>
          </cell>
          <cell r="C119" t="str">
            <v>VfB Stuttgart</v>
          </cell>
          <cell r="D119">
            <v>1.2</v>
          </cell>
          <cell r="E119">
            <v>5</v>
          </cell>
        </row>
        <row r="120">
          <cell r="B120" t="str">
            <v>Niklas Dorsch</v>
          </cell>
          <cell r="C120" t="str">
            <v>FC Augsburg</v>
          </cell>
          <cell r="D120">
            <v>1.2</v>
          </cell>
          <cell r="E120">
            <v>5</v>
          </cell>
        </row>
        <row r="121">
          <cell r="B121" t="str">
            <v>Anton Stach</v>
          </cell>
          <cell r="C121" t="str">
            <v>TSG Hoffenheim</v>
          </cell>
          <cell r="D121">
            <v>1.2</v>
          </cell>
          <cell r="E121">
            <v>4</v>
          </cell>
        </row>
        <row r="122">
          <cell r="B122" t="str">
            <v>Robert Andrich</v>
          </cell>
          <cell r="C122" t="str">
            <v>Bayer 04 Leverkusen</v>
          </cell>
          <cell r="D122">
            <v>1.2</v>
          </cell>
          <cell r="E122">
            <v>4</v>
          </cell>
        </row>
        <row r="123">
          <cell r="B123" t="str">
            <v>Marvin Mehlem</v>
          </cell>
          <cell r="C123" t="str">
            <v>SV Darmstadt</v>
          </cell>
          <cell r="D123">
            <v>1.2</v>
          </cell>
          <cell r="E123">
            <v>3</v>
          </cell>
        </row>
        <row r="124">
          <cell r="B124" t="str">
            <v>Marco Reus</v>
          </cell>
          <cell r="C124" t="str">
            <v>Borussia Dortmund</v>
          </cell>
          <cell r="D124">
            <v>1.2</v>
          </cell>
          <cell r="E124">
            <v>2</v>
          </cell>
        </row>
        <row r="125">
          <cell r="B125" t="str">
            <v>Maximilian Wöber</v>
          </cell>
          <cell r="C125" t="str">
            <v>Borussia Mönchengladbach</v>
          </cell>
          <cell r="D125">
            <v>1.2</v>
          </cell>
          <cell r="E125">
            <v>2</v>
          </cell>
        </row>
        <row r="126">
          <cell r="B126" t="str">
            <v>Nathan Tella</v>
          </cell>
          <cell r="C126" t="str">
            <v>Bayer 04 Leverkusen</v>
          </cell>
          <cell r="D126">
            <v>1.2</v>
          </cell>
          <cell r="E126">
            <v>2</v>
          </cell>
        </row>
        <row r="127">
          <cell r="B127" t="str">
            <v>Jordy Makengo</v>
          </cell>
          <cell r="C127" t="str">
            <v>SC Freiburg</v>
          </cell>
          <cell r="D127">
            <v>1.2</v>
          </cell>
          <cell r="E127">
            <v>1</v>
          </cell>
        </row>
        <row r="128">
          <cell r="B128" t="str">
            <v>Mathias Honsak</v>
          </cell>
          <cell r="C128" t="str">
            <v>SV Darmstadt</v>
          </cell>
          <cell r="D128">
            <v>1.2</v>
          </cell>
          <cell r="E128">
            <v>1</v>
          </cell>
        </row>
        <row r="129">
          <cell r="B129" t="str">
            <v>Youssoufa Moukoko</v>
          </cell>
          <cell r="C129" t="str">
            <v>Borussia Dortmund</v>
          </cell>
          <cell r="D129">
            <v>1.2</v>
          </cell>
          <cell r="E129">
            <v>1</v>
          </cell>
        </row>
        <row r="130">
          <cell r="B130" t="str">
            <v>Rasmus Carstensen</v>
          </cell>
          <cell r="C130" t="str">
            <v>FC Köln</v>
          </cell>
          <cell r="D130">
            <v>1.2</v>
          </cell>
          <cell r="E130">
            <v>0</v>
          </cell>
        </row>
        <row r="131">
          <cell r="B131" t="str">
            <v>Julian Weigl</v>
          </cell>
          <cell r="C131" t="str">
            <v>Borussia Mönchengladbach</v>
          </cell>
          <cell r="D131">
            <v>1.1000000000000001</v>
          </cell>
          <cell r="E131">
            <v>10</v>
          </cell>
        </row>
        <row r="132">
          <cell r="B132" t="str">
            <v>Nicolas Höfler</v>
          </cell>
          <cell r="C132" t="str">
            <v>SC Freiburg</v>
          </cell>
          <cell r="D132">
            <v>1.1000000000000001</v>
          </cell>
          <cell r="E132">
            <v>10</v>
          </cell>
        </row>
        <row r="133">
          <cell r="B133" t="str">
            <v>Christoph Klarer</v>
          </cell>
          <cell r="C133" t="str">
            <v>SV Darmstadt</v>
          </cell>
          <cell r="D133">
            <v>1.1000000000000001</v>
          </cell>
          <cell r="E133">
            <v>9</v>
          </cell>
        </row>
        <row r="134">
          <cell r="B134" t="str">
            <v>Xavi Simons</v>
          </cell>
          <cell r="C134" t="str">
            <v>RB Leipzig</v>
          </cell>
          <cell r="D134">
            <v>1.1000000000000001</v>
          </cell>
          <cell r="E134">
            <v>9</v>
          </cell>
        </row>
        <row r="135">
          <cell r="B135" t="str">
            <v>Florian Grillitsch</v>
          </cell>
          <cell r="C135" t="str">
            <v>TSG Hoffenheim</v>
          </cell>
          <cell r="D135">
            <v>1.1000000000000001</v>
          </cell>
          <cell r="E135">
            <v>8</v>
          </cell>
        </row>
        <row r="136">
          <cell r="B136" t="str">
            <v>Omar Marmoush</v>
          </cell>
          <cell r="C136" t="str">
            <v>Eintracht Frankfurt</v>
          </cell>
          <cell r="D136">
            <v>1.1000000000000001</v>
          </cell>
          <cell r="E136">
            <v>7</v>
          </cell>
        </row>
        <row r="137">
          <cell r="B137" t="str">
            <v>Robin Gosens</v>
          </cell>
          <cell r="C137" t="str">
            <v>1. FC Union Berlin</v>
          </cell>
          <cell r="D137">
            <v>1.1000000000000001</v>
          </cell>
          <cell r="E137">
            <v>7</v>
          </cell>
        </row>
        <row r="138">
          <cell r="B138" t="str">
            <v>Cristian Gamboa</v>
          </cell>
          <cell r="C138" t="str">
            <v>VfL Bochum</v>
          </cell>
          <cell r="D138">
            <v>1.1000000000000001</v>
          </cell>
          <cell r="E138">
            <v>6</v>
          </cell>
        </row>
        <row r="139">
          <cell r="B139" t="str">
            <v>Jonathan Tah</v>
          </cell>
          <cell r="C139" t="str">
            <v>Bayer 04 Leverkusen</v>
          </cell>
          <cell r="D139">
            <v>1.1000000000000001</v>
          </cell>
          <cell r="E139">
            <v>6</v>
          </cell>
        </row>
        <row r="140">
          <cell r="B140" t="str">
            <v>Omar Traoré</v>
          </cell>
          <cell r="C140" t="str">
            <v>1. FC Heidenheim 1846</v>
          </cell>
          <cell r="D140">
            <v>1.1000000000000001</v>
          </cell>
          <cell r="E140">
            <v>5</v>
          </cell>
        </row>
        <row r="141">
          <cell r="B141" t="str">
            <v>Romano Schmid</v>
          </cell>
          <cell r="C141" t="str">
            <v>SV Werder Bremen</v>
          </cell>
          <cell r="D141">
            <v>1.1000000000000001</v>
          </cell>
          <cell r="E141">
            <v>5</v>
          </cell>
        </row>
        <row r="142">
          <cell r="B142" t="str">
            <v>Edmond Tapsoba</v>
          </cell>
          <cell r="C142" t="str">
            <v>Bayer 04 Leverkusen</v>
          </cell>
          <cell r="D142">
            <v>1.1000000000000001</v>
          </cell>
          <cell r="E142">
            <v>4</v>
          </cell>
        </row>
        <row r="143">
          <cell r="B143" t="str">
            <v>Leroy Sané</v>
          </cell>
          <cell r="C143" t="str">
            <v>Bayern München</v>
          </cell>
          <cell r="D143">
            <v>1.1000000000000001</v>
          </cell>
          <cell r="E143">
            <v>4</v>
          </cell>
        </row>
        <row r="144">
          <cell r="B144" t="str">
            <v>Ridle Baku</v>
          </cell>
          <cell r="C144" t="str">
            <v>VfL Wolfsburg</v>
          </cell>
          <cell r="D144">
            <v>1.1000000000000001</v>
          </cell>
          <cell r="E144">
            <v>4</v>
          </cell>
        </row>
        <row r="145">
          <cell r="B145" t="str">
            <v>Kevin Kampl</v>
          </cell>
          <cell r="C145" t="str">
            <v>RB Leipzig</v>
          </cell>
          <cell r="D145">
            <v>1.1000000000000001</v>
          </cell>
          <cell r="E145">
            <v>3</v>
          </cell>
        </row>
        <row r="146">
          <cell r="B146" t="str">
            <v>Alex Kral</v>
          </cell>
          <cell r="C146" t="str">
            <v>1. FC Union Berlin</v>
          </cell>
          <cell r="D146">
            <v>1.1000000000000001</v>
          </cell>
          <cell r="E146">
            <v>2</v>
          </cell>
        </row>
        <row r="147">
          <cell r="B147" t="str">
            <v>Fabian Nürnberg</v>
          </cell>
          <cell r="C147" t="str">
            <v>SV Darmstadt</v>
          </cell>
          <cell r="D147">
            <v>1.1000000000000001</v>
          </cell>
          <cell r="E147">
            <v>2</v>
          </cell>
        </row>
        <row r="148">
          <cell r="B148" t="str">
            <v>Jonathan Burkardt</v>
          </cell>
          <cell r="C148" t="str">
            <v>1. FSV Mainz 05</v>
          </cell>
          <cell r="D148">
            <v>1.1000000000000001</v>
          </cell>
          <cell r="E148">
            <v>2</v>
          </cell>
        </row>
        <row r="149">
          <cell r="B149" t="str">
            <v>Robert Skov</v>
          </cell>
          <cell r="C149" t="str">
            <v>TSG Hoffenheim</v>
          </cell>
          <cell r="D149">
            <v>1.1000000000000001</v>
          </cell>
          <cell r="E149">
            <v>2</v>
          </cell>
        </row>
        <row r="150">
          <cell r="B150" t="str">
            <v>Robin Hack</v>
          </cell>
          <cell r="C150" t="str">
            <v>Borussia Mönchengladbach</v>
          </cell>
          <cell r="D150">
            <v>1.1000000000000001</v>
          </cell>
          <cell r="E150">
            <v>2</v>
          </cell>
        </row>
        <row r="151">
          <cell r="B151" t="str">
            <v>Rocco Reitz</v>
          </cell>
          <cell r="C151" t="str">
            <v>Borussia Mönchengladbach</v>
          </cell>
          <cell r="D151">
            <v>1.1000000000000001</v>
          </cell>
          <cell r="E151">
            <v>2</v>
          </cell>
        </row>
        <row r="152">
          <cell r="B152" t="str">
            <v>Brenden Aaronson</v>
          </cell>
          <cell r="C152" t="str">
            <v>1. FC Union Berlin</v>
          </cell>
          <cell r="D152">
            <v>1.1000000000000001</v>
          </cell>
          <cell r="E152">
            <v>1</v>
          </cell>
        </row>
        <row r="153">
          <cell r="B153" t="str">
            <v>Dan-Axel Zagadou</v>
          </cell>
          <cell r="C153" t="str">
            <v>VfB Stuttgart</v>
          </cell>
          <cell r="D153">
            <v>1.1000000000000001</v>
          </cell>
          <cell r="E153">
            <v>1</v>
          </cell>
        </row>
        <row r="154">
          <cell r="B154" t="str">
            <v>Dayot Upamecano</v>
          </cell>
          <cell r="C154" t="str">
            <v>Bayern München</v>
          </cell>
          <cell r="D154">
            <v>1.1000000000000001</v>
          </cell>
          <cell r="E154">
            <v>1</v>
          </cell>
        </row>
        <row r="155">
          <cell r="B155" t="str">
            <v>Philipp Hofmann</v>
          </cell>
          <cell r="C155" t="str">
            <v>VfL Bochum</v>
          </cell>
          <cell r="D155">
            <v>1.1000000000000001</v>
          </cell>
          <cell r="E155">
            <v>1</v>
          </cell>
        </row>
        <row r="156">
          <cell r="B156" t="str">
            <v>Atakan Karazor</v>
          </cell>
          <cell r="C156" t="str">
            <v>VfB Stuttgart</v>
          </cell>
          <cell r="D156">
            <v>1</v>
          </cell>
          <cell r="E156">
            <v>9</v>
          </cell>
        </row>
        <row r="157">
          <cell r="B157" t="str">
            <v>Sepp van den Berg</v>
          </cell>
          <cell r="C157" t="str">
            <v>1. FSV Mainz 05</v>
          </cell>
          <cell r="D157">
            <v>1</v>
          </cell>
          <cell r="E157">
            <v>9</v>
          </cell>
        </row>
        <row r="158">
          <cell r="B158" t="str">
            <v>Kevin Vogt</v>
          </cell>
          <cell r="C158" t="str">
            <v>1. FC Union Berlin</v>
          </cell>
          <cell r="D158">
            <v>1</v>
          </cell>
          <cell r="E158">
            <v>7</v>
          </cell>
        </row>
        <row r="159">
          <cell r="B159" t="str">
            <v>Lucas Höler</v>
          </cell>
          <cell r="C159" t="str">
            <v>SC Freiburg</v>
          </cell>
          <cell r="D159">
            <v>1</v>
          </cell>
          <cell r="E159">
            <v>7</v>
          </cell>
        </row>
        <row r="160">
          <cell r="B160" t="str">
            <v>David Raum</v>
          </cell>
          <cell r="C160" t="str">
            <v>RB Leipzig</v>
          </cell>
          <cell r="D160">
            <v>1</v>
          </cell>
          <cell r="E160">
            <v>6</v>
          </cell>
        </row>
        <row r="161">
          <cell r="B161" t="str">
            <v>Maximilian Eggestein</v>
          </cell>
          <cell r="C161" t="str">
            <v>SC Freiburg</v>
          </cell>
          <cell r="D161">
            <v>1</v>
          </cell>
          <cell r="E161">
            <v>6</v>
          </cell>
        </row>
        <row r="162">
          <cell r="B162" t="str">
            <v>Benjamin Henrichs</v>
          </cell>
          <cell r="C162" t="str">
            <v>RB Leipzig</v>
          </cell>
          <cell r="D162">
            <v>1</v>
          </cell>
          <cell r="E162">
            <v>5</v>
          </cell>
        </row>
        <row r="163">
          <cell r="B163" t="str">
            <v>Christoph Zimmermann</v>
          </cell>
          <cell r="C163" t="str">
            <v>SV Darmstadt</v>
          </cell>
          <cell r="D163">
            <v>1</v>
          </cell>
          <cell r="E163">
            <v>5</v>
          </cell>
        </row>
        <row r="164">
          <cell r="B164" t="str">
            <v>Christopher Antwi-Adjej</v>
          </cell>
          <cell r="C164" t="str">
            <v>VfL Bochum</v>
          </cell>
          <cell r="D164">
            <v>1</v>
          </cell>
          <cell r="E164">
            <v>5</v>
          </cell>
        </row>
        <row r="165">
          <cell r="B165" t="str">
            <v>Granit Xhaka</v>
          </cell>
          <cell r="C165" t="str">
            <v>Bayer 04 Leverkusen</v>
          </cell>
          <cell r="D165">
            <v>1</v>
          </cell>
          <cell r="E165">
            <v>5</v>
          </cell>
        </row>
        <row r="166">
          <cell r="B166" t="str">
            <v>Mitchell Weiser</v>
          </cell>
          <cell r="C166" t="str">
            <v>SV Werder Bremen</v>
          </cell>
          <cell r="D166">
            <v>1</v>
          </cell>
          <cell r="E166">
            <v>5</v>
          </cell>
        </row>
        <row r="167">
          <cell r="B167" t="str">
            <v>Patrick Osterhage</v>
          </cell>
          <cell r="C167" t="str">
            <v>VfL Bochum</v>
          </cell>
          <cell r="D167">
            <v>1</v>
          </cell>
          <cell r="E167">
            <v>5</v>
          </cell>
        </row>
        <row r="168">
          <cell r="B168" t="str">
            <v>Yannick Gerhardt</v>
          </cell>
          <cell r="C168" t="str">
            <v>VfL Wolfsburg</v>
          </cell>
          <cell r="D168">
            <v>1</v>
          </cell>
          <cell r="E168">
            <v>5</v>
          </cell>
        </row>
        <row r="169">
          <cell r="B169" t="str">
            <v>Jan-Niklas Beste</v>
          </cell>
          <cell r="C169" t="str">
            <v>1. FC Heidenheim 1846</v>
          </cell>
          <cell r="D169">
            <v>1</v>
          </cell>
          <cell r="E169">
            <v>4</v>
          </cell>
        </row>
        <row r="170">
          <cell r="B170" t="str">
            <v>Max Finkgrafe</v>
          </cell>
          <cell r="C170" t="str">
            <v>FC Köln</v>
          </cell>
          <cell r="D170">
            <v>1</v>
          </cell>
          <cell r="E170">
            <v>4</v>
          </cell>
        </row>
        <row r="171">
          <cell r="B171" t="str">
            <v>Wout Weghorst</v>
          </cell>
          <cell r="C171" t="str">
            <v>TSG Hoffenheim</v>
          </cell>
          <cell r="D171">
            <v>1</v>
          </cell>
          <cell r="E171">
            <v>4</v>
          </cell>
        </row>
        <row r="172">
          <cell r="B172" t="str">
            <v>Maxence Lacroix</v>
          </cell>
          <cell r="C172" t="str">
            <v>VfL Wolfsburg</v>
          </cell>
          <cell r="D172">
            <v>1</v>
          </cell>
          <cell r="E172">
            <v>3</v>
          </cell>
        </row>
        <row r="173">
          <cell r="B173" t="str">
            <v>Tiago Tomás</v>
          </cell>
          <cell r="C173" t="str">
            <v>VfL Wolfsburg</v>
          </cell>
          <cell r="D173">
            <v>1</v>
          </cell>
          <cell r="E173">
            <v>3</v>
          </cell>
        </row>
        <row r="174">
          <cell r="B174" t="str">
            <v>Luca Netz</v>
          </cell>
          <cell r="C174" t="str">
            <v>Borussia Mönchengladbach</v>
          </cell>
          <cell r="D174">
            <v>1</v>
          </cell>
          <cell r="E174">
            <v>2</v>
          </cell>
        </row>
        <row r="175">
          <cell r="B175" t="str">
            <v>Piero Hincapié</v>
          </cell>
          <cell r="C175" t="str">
            <v>Bayer 04 Leverkusen</v>
          </cell>
          <cell r="D175">
            <v>1</v>
          </cell>
          <cell r="E175">
            <v>2</v>
          </cell>
        </row>
        <row r="176">
          <cell r="B176" t="str">
            <v>Ritsu Doan</v>
          </cell>
          <cell r="C176" t="str">
            <v>SC Freiburg</v>
          </cell>
          <cell r="D176">
            <v>1</v>
          </cell>
          <cell r="E176">
            <v>2</v>
          </cell>
        </row>
        <row r="177">
          <cell r="B177" t="str">
            <v>Jamie Bynoe-Gittens</v>
          </cell>
          <cell r="C177" t="str">
            <v>Borussia Dortmund</v>
          </cell>
          <cell r="D177">
            <v>1</v>
          </cell>
          <cell r="E177">
            <v>1</v>
          </cell>
        </row>
        <row r="178">
          <cell r="B178" t="str">
            <v>Niclas Füllkrug</v>
          </cell>
          <cell r="C178" t="str">
            <v>Borussia Dortmund</v>
          </cell>
          <cell r="D178">
            <v>1</v>
          </cell>
          <cell r="E178">
            <v>1</v>
          </cell>
        </row>
        <row r="179">
          <cell r="B179" t="str">
            <v>Noah Weisshaupt</v>
          </cell>
          <cell r="C179" t="str">
            <v>SC Freiburg</v>
          </cell>
          <cell r="D179">
            <v>1</v>
          </cell>
          <cell r="E179">
            <v>1</v>
          </cell>
        </row>
        <row r="180">
          <cell r="B180" t="str">
            <v>Tuta</v>
          </cell>
          <cell r="C180" t="str">
            <v>Eintracht Frankfurt</v>
          </cell>
          <cell r="D180">
            <v>1</v>
          </cell>
          <cell r="E180">
            <v>1</v>
          </cell>
        </row>
        <row r="181">
          <cell r="B181" t="str">
            <v>Eren Dinkci</v>
          </cell>
          <cell r="C181" t="str">
            <v>1. FC Heidenheim 1846</v>
          </cell>
          <cell r="D181">
            <v>0.9</v>
          </cell>
          <cell r="E181">
            <v>8</v>
          </cell>
        </row>
        <row r="182">
          <cell r="B182" t="str">
            <v>Erhan Masovic</v>
          </cell>
          <cell r="C182" t="str">
            <v>VfL Bochum</v>
          </cell>
          <cell r="D182">
            <v>0.9</v>
          </cell>
          <cell r="E182">
            <v>7</v>
          </cell>
        </row>
        <row r="183">
          <cell r="B183" t="str">
            <v>Jeffrey Gouweleeuw</v>
          </cell>
          <cell r="C183" t="str">
            <v>FC Augsburg</v>
          </cell>
          <cell r="D183">
            <v>0.9</v>
          </cell>
          <cell r="E183">
            <v>7</v>
          </cell>
        </row>
        <row r="184">
          <cell r="B184" t="str">
            <v>Julian Chabot</v>
          </cell>
          <cell r="C184" t="str">
            <v>FC Köln</v>
          </cell>
          <cell r="D184">
            <v>0.9</v>
          </cell>
          <cell r="E184">
            <v>7</v>
          </cell>
        </row>
        <row r="185">
          <cell r="B185" t="str">
            <v>Lukas Kübler</v>
          </cell>
          <cell r="C185" t="str">
            <v>SC Freiburg</v>
          </cell>
          <cell r="D185">
            <v>0.9</v>
          </cell>
          <cell r="E185">
            <v>7</v>
          </cell>
        </row>
        <row r="186">
          <cell r="B186" t="str">
            <v>John Anthony Brooks</v>
          </cell>
          <cell r="C186" t="str">
            <v>TSG Hoffenheim</v>
          </cell>
          <cell r="D186">
            <v>0.9</v>
          </cell>
          <cell r="E186">
            <v>6</v>
          </cell>
        </row>
        <row r="187">
          <cell r="B187" t="str">
            <v>Umut Tohumcu</v>
          </cell>
          <cell r="C187" t="str">
            <v>TSG Hoffenheim</v>
          </cell>
          <cell r="D187">
            <v>0.9</v>
          </cell>
          <cell r="E187">
            <v>5</v>
          </cell>
        </row>
        <row r="188">
          <cell r="B188" t="str">
            <v>Elvis Rexhbecaj</v>
          </cell>
          <cell r="C188" t="str">
            <v>FC Augsburg</v>
          </cell>
          <cell r="D188">
            <v>0.9</v>
          </cell>
          <cell r="E188">
            <v>4</v>
          </cell>
        </row>
        <row r="189">
          <cell r="B189" t="str">
            <v>Emir Karic</v>
          </cell>
          <cell r="C189" t="str">
            <v>SV Darmstadt</v>
          </cell>
          <cell r="D189">
            <v>0.9</v>
          </cell>
          <cell r="E189">
            <v>4</v>
          </cell>
        </row>
        <row r="190">
          <cell r="B190" t="str">
            <v>Tomas Cvancara</v>
          </cell>
          <cell r="C190" t="str">
            <v>Borussia Mönchengladbach</v>
          </cell>
          <cell r="D190">
            <v>0.9</v>
          </cell>
          <cell r="E190">
            <v>4</v>
          </cell>
        </row>
        <row r="191">
          <cell r="B191" t="str">
            <v>Felix Uduokhai</v>
          </cell>
          <cell r="C191" t="str">
            <v>FC Augsburg</v>
          </cell>
          <cell r="D191">
            <v>0.9</v>
          </cell>
          <cell r="E191">
            <v>3</v>
          </cell>
        </row>
        <row r="192">
          <cell r="B192" t="str">
            <v>Florian Wirtz</v>
          </cell>
          <cell r="C192" t="str">
            <v>Bayer 04 Leverkusen</v>
          </cell>
          <cell r="D192">
            <v>0.9</v>
          </cell>
          <cell r="E192">
            <v>3</v>
          </cell>
        </row>
        <row r="193">
          <cell r="B193" t="str">
            <v>Jonas Wind</v>
          </cell>
          <cell r="C193" t="str">
            <v>VfL Wolfsburg</v>
          </cell>
          <cell r="D193">
            <v>0.9</v>
          </cell>
          <cell r="E193">
            <v>3</v>
          </cell>
        </row>
        <row r="194">
          <cell r="B194" t="str">
            <v>Julian Ryerson</v>
          </cell>
          <cell r="C194" t="str">
            <v>Borussia Dortmund</v>
          </cell>
          <cell r="D194">
            <v>0.9</v>
          </cell>
          <cell r="E194">
            <v>3</v>
          </cell>
        </row>
        <row r="195">
          <cell r="B195" t="str">
            <v>Leon Goretzka</v>
          </cell>
          <cell r="C195" t="str">
            <v>Bayern München</v>
          </cell>
          <cell r="D195">
            <v>0.9</v>
          </cell>
          <cell r="E195">
            <v>3</v>
          </cell>
        </row>
        <row r="196">
          <cell r="B196" t="str">
            <v>Min-Jae Kim</v>
          </cell>
          <cell r="C196" t="str">
            <v>Bayern München</v>
          </cell>
          <cell r="D196">
            <v>0.9</v>
          </cell>
          <cell r="E196">
            <v>3</v>
          </cell>
        </row>
        <row r="197">
          <cell r="B197" t="str">
            <v>Norman Theuerkauf</v>
          </cell>
          <cell r="C197" t="str">
            <v>1. FC Heidenheim 1846</v>
          </cell>
          <cell r="D197">
            <v>0.9</v>
          </cell>
          <cell r="E197">
            <v>3</v>
          </cell>
        </row>
        <row r="198">
          <cell r="B198" t="str">
            <v>Marius Wolf</v>
          </cell>
          <cell r="C198" t="str">
            <v>Borussia Dortmund</v>
          </cell>
          <cell r="D198">
            <v>0.9</v>
          </cell>
          <cell r="E198">
            <v>2</v>
          </cell>
        </row>
        <row r="199">
          <cell r="B199" t="str">
            <v>Michael Gregoritsch</v>
          </cell>
          <cell r="C199" t="str">
            <v>SC Freiburg</v>
          </cell>
          <cell r="D199">
            <v>0.9</v>
          </cell>
          <cell r="E199">
            <v>2</v>
          </cell>
        </row>
        <row r="200">
          <cell r="B200" t="str">
            <v>Václav Cerný</v>
          </cell>
          <cell r="C200" t="str">
            <v>VfL Wolfsburg</v>
          </cell>
          <cell r="D200">
            <v>0.9</v>
          </cell>
          <cell r="E200">
            <v>2</v>
          </cell>
        </row>
        <row r="201">
          <cell r="B201" t="str">
            <v>Victor Okoh Boniface</v>
          </cell>
          <cell r="C201" t="str">
            <v>Bayer 04 Leverkusen</v>
          </cell>
          <cell r="D201">
            <v>0.9</v>
          </cell>
          <cell r="E201">
            <v>2</v>
          </cell>
        </row>
        <row r="202">
          <cell r="B202" t="str">
            <v>Willi Orban</v>
          </cell>
          <cell r="C202" t="str">
            <v>RB Leipzig</v>
          </cell>
          <cell r="D202">
            <v>0.9</v>
          </cell>
          <cell r="E202">
            <v>2</v>
          </cell>
        </row>
        <row r="203">
          <cell r="B203" t="str">
            <v>Finn Becker</v>
          </cell>
          <cell r="C203" t="str">
            <v>TSG Hoffenheim</v>
          </cell>
          <cell r="D203">
            <v>0.9</v>
          </cell>
          <cell r="E203">
            <v>1</v>
          </cell>
        </row>
        <row r="204">
          <cell r="B204" t="str">
            <v>Fredrik Jensen</v>
          </cell>
          <cell r="C204" t="str">
            <v>FC Augsburg</v>
          </cell>
          <cell r="D204">
            <v>0.9</v>
          </cell>
          <cell r="E204">
            <v>1</v>
          </cell>
        </row>
        <row r="205">
          <cell r="B205" t="str">
            <v>Marius Bülter</v>
          </cell>
          <cell r="C205" t="str">
            <v>TSG Hoffenheim</v>
          </cell>
          <cell r="D205">
            <v>0.9</v>
          </cell>
          <cell r="E205">
            <v>1</v>
          </cell>
        </row>
        <row r="206">
          <cell r="B206" t="str">
            <v>Patrik Schick</v>
          </cell>
          <cell r="C206" t="str">
            <v>Bayer 04 Leverkusen</v>
          </cell>
          <cell r="D206">
            <v>0.9</v>
          </cell>
          <cell r="E206">
            <v>1</v>
          </cell>
        </row>
        <row r="207">
          <cell r="B207" t="str">
            <v>Tobias Kempe</v>
          </cell>
          <cell r="C207" t="str">
            <v>SV Darmstadt</v>
          </cell>
          <cell r="D207">
            <v>0.9</v>
          </cell>
          <cell r="E207">
            <v>1</v>
          </cell>
        </row>
        <row r="208">
          <cell r="B208" t="str">
            <v>Dani Olmo</v>
          </cell>
          <cell r="C208" t="str">
            <v>RB Leipzig</v>
          </cell>
          <cell r="D208">
            <v>0.9</v>
          </cell>
          <cell r="E208">
            <v>0</v>
          </cell>
        </row>
        <row r="209">
          <cell r="B209" t="str">
            <v>Steffen Tigges</v>
          </cell>
          <cell r="C209" t="str">
            <v>FC Köln</v>
          </cell>
          <cell r="D209">
            <v>0.9</v>
          </cell>
          <cell r="E209">
            <v>0</v>
          </cell>
        </row>
        <row r="210">
          <cell r="B210" t="str">
            <v>Waldemar Anton</v>
          </cell>
          <cell r="C210" t="str">
            <v>VfB Stuttgart</v>
          </cell>
          <cell r="D210">
            <v>0.8</v>
          </cell>
          <cell r="E210">
            <v>7</v>
          </cell>
        </row>
        <row r="211">
          <cell r="B211" t="str">
            <v>Exequiel Palacios</v>
          </cell>
          <cell r="C211" t="str">
            <v>Bayer 04 Leverkusen</v>
          </cell>
          <cell r="D211">
            <v>0.8</v>
          </cell>
          <cell r="E211">
            <v>6</v>
          </cell>
        </row>
        <row r="212">
          <cell r="B212" t="str">
            <v>Jae-Sung Lee</v>
          </cell>
          <cell r="C212" t="str">
            <v>1. FSV Mainz 05</v>
          </cell>
          <cell r="D212">
            <v>0.8</v>
          </cell>
          <cell r="E212">
            <v>6</v>
          </cell>
        </row>
        <row r="213">
          <cell r="B213" t="str">
            <v>Jeremie Frimpong</v>
          </cell>
          <cell r="C213" t="str">
            <v>Bayer 04 Leverkusen</v>
          </cell>
          <cell r="D213">
            <v>0.8</v>
          </cell>
          <cell r="E213">
            <v>6</v>
          </cell>
        </row>
        <row r="214">
          <cell r="B214" t="str">
            <v>Amadou Haidara</v>
          </cell>
          <cell r="C214" t="str">
            <v>RB Leipzig</v>
          </cell>
          <cell r="D214">
            <v>0.8</v>
          </cell>
          <cell r="E214">
            <v>5</v>
          </cell>
        </row>
        <row r="215">
          <cell r="B215" t="str">
            <v>Matthijs de Ligt</v>
          </cell>
          <cell r="C215" t="str">
            <v>Bayern München</v>
          </cell>
          <cell r="D215">
            <v>0.8</v>
          </cell>
          <cell r="E215">
            <v>5</v>
          </cell>
        </row>
        <row r="216">
          <cell r="B216" t="str">
            <v>Nadiem Amiri</v>
          </cell>
          <cell r="C216" t="str">
            <v>1. FSV Mainz 05</v>
          </cell>
          <cell r="D216">
            <v>0.8</v>
          </cell>
          <cell r="E216">
            <v>5</v>
          </cell>
        </row>
        <row r="217">
          <cell r="B217" t="str">
            <v>Florian Kainz</v>
          </cell>
          <cell r="C217" t="str">
            <v>FC Köln</v>
          </cell>
          <cell r="D217">
            <v>0.8</v>
          </cell>
          <cell r="E217">
            <v>4</v>
          </cell>
        </row>
        <row r="218">
          <cell r="B218" t="str">
            <v>Iago</v>
          </cell>
          <cell r="C218" t="str">
            <v>FC Augsburg</v>
          </cell>
          <cell r="D218">
            <v>0.8</v>
          </cell>
          <cell r="E218">
            <v>4</v>
          </cell>
        </row>
        <row r="219">
          <cell r="B219" t="str">
            <v>Anthony Rouault</v>
          </cell>
          <cell r="C219" t="str">
            <v>VfB Stuttgart</v>
          </cell>
          <cell r="D219">
            <v>0.8</v>
          </cell>
          <cell r="E219">
            <v>3</v>
          </cell>
        </row>
        <row r="220">
          <cell r="B220" t="str">
            <v>Felix Nmecha</v>
          </cell>
          <cell r="C220" t="str">
            <v>Borussia Dortmund</v>
          </cell>
          <cell r="D220">
            <v>0.8</v>
          </cell>
          <cell r="E220">
            <v>3</v>
          </cell>
        </row>
        <row r="221">
          <cell r="B221" t="str">
            <v>Noussair Mazraoui</v>
          </cell>
          <cell r="C221" t="str">
            <v>Bayern München</v>
          </cell>
          <cell r="D221">
            <v>0.8</v>
          </cell>
          <cell r="E221">
            <v>3</v>
          </cell>
        </row>
        <row r="222">
          <cell r="B222" t="str">
            <v>Odilon Kossounou</v>
          </cell>
          <cell r="C222" t="str">
            <v>Bayer 04 Leverkusen</v>
          </cell>
          <cell r="D222">
            <v>0.8</v>
          </cell>
          <cell r="E222">
            <v>3</v>
          </cell>
        </row>
        <row r="223">
          <cell r="B223" t="str">
            <v>Felix Agu</v>
          </cell>
          <cell r="C223" t="str">
            <v>SV Werder Bremen</v>
          </cell>
          <cell r="D223">
            <v>0.8</v>
          </cell>
          <cell r="E223">
            <v>2</v>
          </cell>
        </row>
        <row r="224">
          <cell r="B224" t="str">
            <v>Josha Vagnoman</v>
          </cell>
          <cell r="C224" t="str">
            <v>VfB Stuttgart</v>
          </cell>
          <cell r="D224">
            <v>0.8</v>
          </cell>
          <cell r="E224">
            <v>2</v>
          </cell>
        </row>
        <row r="225">
          <cell r="B225" t="str">
            <v>Danny da Costa</v>
          </cell>
          <cell r="C225" t="str">
            <v>1. FSV Mainz 05</v>
          </cell>
          <cell r="D225">
            <v>0.8</v>
          </cell>
          <cell r="E225">
            <v>1</v>
          </cell>
        </row>
        <row r="226">
          <cell r="B226" t="str">
            <v>Hugo Larsson</v>
          </cell>
          <cell r="C226" t="str">
            <v>Eintracht Frankfurt</v>
          </cell>
          <cell r="D226">
            <v>0.8</v>
          </cell>
          <cell r="E226">
            <v>1</v>
          </cell>
        </row>
        <row r="227">
          <cell r="B227" t="str">
            <v>Matthias Bader</v>
          </cell>
          <cell r="C227" t="str">
            <v>SV Darmstadt</v>
          </cell>
          <cell r="D227">
            <v>0.8</v>
          </cell>
          <cell r="E227">
            <v>1</v>
          </cell>
        </row>
        <row r="228">
          <cell r="B228" t="str">
            <v>Nathan N'Goumou</v>
          </cell>
          <cell r="C228" t="str">
            <v>Borussia Mönchengladbach</v>
          </cell>
          <cell r="D228">
            <v>0.8</v>
          </cell>
          <cell r="E228">
            <v>1</v>
          </cell>
        </row>
        <row r="229">
          <cell r="B229" t="str">
            <v>Benjamin Sesko</v>
          </cell>
          <cell r="C229" t="str">
            <v>RB Leipzig</v>
          </cell>
          <cell r="D229">
            <v>0.8</v>
          </cell>
          <cell r="E229">
            <v>0</v>
          </cell>
        </row>
        <row r="230">
          <cell r="B230" t="str">
            <v>Maximilian Beier</v>
          </cell>
          <cell r="C230" t="str">
            <v>TSG Hoffenheim</v>
          </cell>
          <cell r="D230">
            <v>0.8</v>
          </cell>
          <cell r="E230">
            <v>0</v>
          </cell>
        </row>
        <row r="231">
          <cell r="B231" t="str">
            <v>Robin Koch</v>
          </cell>
          <cell r="C231" t="str">
            <v>Eintracht Frankfurt</v>
          </cell>
          <cell r="D231">
            <v>0.7</v>
          </cell>
          <cell r="E231">
            <v>10</v>
          </cell>
        </row>
        <row r="232">
          <cell r="B232" t="str">
            <v>Willian Pacho</v>
          </cell>
          <cell r="C232" t="str">
            <v>Eintracht Frankfurt</v>
          </cell>
          <cell r="D232">
            <v>0.7</v>
          </cell>
          <cell r="E232">
            <v>7</v>
          </cell>
        </row>
        <row r="233">
          <cell r="B233" t="str">
            <v>Benno Schmitz</v>
          </cell>
          <cell r="C233" t="str">
            <v>FC Köln</v>
          </cell>
          <cell r="D233">
            <v>0.7</v>
          </cell>
          <cell r="E233">
            <v>5</v>
          </cell>
        </row>
        <row r="234">
          <cell r="B234" t="str">
            <v>Joakim Mæhle</v>
          </cell>
          <cell r="C234" t="str">
            <v>VfL Wolfsburg</v>
          </cell>
          <cell r="D234">
            <v>0.7</v>
          </cell>
          <cell r="E234">
            <v>5</v>
          </cell>
        </row>
        <row r="235">
          <cell r="B235" t="str">
            <v>Edimilson Fernandes</v>
          </cell>
          <cell r="C235" t="str">
            <v>1. FSV Mainz 05</v>
          </cell>
          <cell r="D235">
            <v>0.7</v>
          </cell>
          <cell r="E235">
            <v>4</v>
          </cell>
        </row>
        <row r="236">
          <cell r="B236" t="str">
            <v>Florian Neuhaus</v>
          </cell>
          <cell r="C236" t="str">
            <v>Borussia Mönchengladbach</v>
          </cell>
          <cell r="D236">
            <v>0.7</v>
          </cell>
          <cell r="E236">
            <v>4</v>
          </cell>
        </row>
        <row r="237">
          <cell r="B237" t="str">
            <v>Kevin Paredes</v>
          </cell>
          <cell r="C237" t="str">
            <v>VfL Wolfsburg</v>
          </cell>
          <cell r="D237">
            <v>0.7</v>
          </cell>
          <cell r="E237">
            <v>4</v>
          </cell>
        </row>
        <row r="238">
          <cell r="B238" t="str">
            <v>Mats Hummels</v>
          </cell>
          <cell r="C238" t="str">
            <v>Borussia Dortmund</v>
          </cell>
          <cell r="D238">
            <v>0.7</v>
          </cell>
          <cell r="E238">
            <v>4</v>
          </cell>
        </row>
        <row r="239">
          <cell r="B239" t="str">
            <v>Silvan Widmer</v>
          </cell>
          <cell r="C239" t="str">
            <v>1. FSV Mainz 05</v>
          </cell>
          <cell r="D239">
            <v>0.7</v>
          </cell>
          <cell r="E239">
            <v>4</v>
          </cell>
        </row>
        <row r="240">
          <cell r="B240" t="str">
            <v>Lukas Klostermann</v>
          </cell>
          <cell r="C240" t="str">
            <v>RB Leipzig</v>
          </cell>
          <cell r="D240">
            <v>0.7</v>
          </cell>
          <cell r="E240">
            <v>3</v>
          </cell>
        </row>
        <row r="241">
          <cell r="B241" t="str">
            <v>Manuel Gulde</v>
          </cell>
          <cell r="C241" t="str">
            <v>SC Freiburg</v>
          </cell>
          <cell r="D241">
            <v>0.7</v>
          </cell>
          <cell r="E241">
            <v>3</v>
          </cell>
        </row>
        <row r="242">
          <cell r="B242" t="str">
            <v>Marcel Sabitzer</v>
          </cell>
          <cell r="C242" t="str">
            <v>Borussia Dortmund</v>
          </cell>
          <cell r="D242">
            <v>0.7</v>
          </cell>
          <cell r="E242">
            <v>3</v>
          </cell>
        </row>
        <row r="243">
          <cell r="B243" t="str">
            <v>Christopher Trimmel</v>
          </cell>
          <cell r="C243" t="str">
            <v>1. FC Union Berlin</v>
          </cell>
          <cell r="D243">
            <v>0.7</v>
          </cell>
          <cell r="E243">
            <v>2</v>
          </cell>
        </row>
        <row r="244">
          <cell r="B244" t="str">
            <v>Fares Chaibi</v>
          </cell>
          <cell r="C244" t="str">
            <v>Eintracht Frankfurt</v>
          </cell>
          <cell r="D244">
            <v>0.7</v>
          </cell>
          <cell r="E244">
            <v>2</v>
          </cell>
        </row>
        <row r="245">
          <cell r="B245" t="str">
            <v>Lukas Daschner</v>
          </cell>
          <cell r="C245" t="str">
            <v>VfL Bochum</v>
          </cell>
          <cell r="D245">
            <v>0.7</v>
          </cell>
          <cell r="E245">
            <v>2</v>
          </cell>
        </row>
        <row r="246">
          <cell r="B246" t="str">
            <v>Takuma Asano</v>
          </cell>
          <cell r="C246" t="str">
            <v>VfL Bochum</v>
          </cell>
          <cell r="D246">
            <v>0.7</v>
          </cell>
          <cell r="E246">
            <v>2</v>
          </cell>
        </row>
        <row r="247">
          <cell r="B247" t="str">
            <v>Alassane Plea</v>
          </cell>
          <cell r="C247" t="str">
            <v>Borussia Mönchengladbach</v>
          </cell>
          <cell r="D247">
            <v>0.7</v>
          </cell>
          <cell r="E247">
            <v>1</v>
          </cell>
        </row>
        <row r="248">
          <cell r="B248" t="str">
            <v>Hiroki Ito</v>
          </cell>
          <cell r="C248" t="str">
            <v>VfB Stuttgart</v>
          </cell>
          <cell r="D248">
            <v>0.7</v>
          </cell>
          <cell r="E248">
            <v>1</v>
          </cell>
        </row>
        <row r="249">
          <cell r="B249" t="str">
            <v>Patrick Mainka</v>
          </cell>
          <cell r="C249" t="str">
            <v>1. FC Heidenheim 1846</v>
          </cell>
          <cell r="D249">
            <v>0.7</v>
          </cell>
          <cell r="E249">
            <v>1</v>
          </cell>
        </row>
        <row r="250">
          <cell r="B250" t="str">
            <v>Alphonso Davies</v>
          </cell>
          <cell r="C250" t="str">
            <v>Bayern München</v>
          </cell>
          <cell r="D250">
            <v>0.7</v>
          </cell>
          <cell r="E250">
            <v>0</v>
          </cell>
        </row>
        <row r="251">
          <cell r="B251" t="str">
            <v>Serhou Guirassy</v>
          </cell>
          <cell r="C251" t="str">
            <v>VfB Stuttgart</v>
          </cell>
          <cell r="D251">
            <v>0.7</v>
          </cell>
          <cell r="E251">
            <v>0</v>
          </cell>
        </row>
        <row r="252">
          <cell r="B252" t="str">
            <v>Thomas Müller</v>
          </cell>
          <cell r="C252" t="str">
            <v>Bayern München</v>
          </cell>
          <cell r="D252">
            <v>0.7</v>
          </cell>
          <cell r="E252">
            <v>0</v>
          </cell>
        </row>
        <row r="253">
          <cell r="B253" t="str">
            <v>Pavel Kaderabek</v>
          </cell>
          <cell r="C253" t="str">
            <v>TSG Hoffenheim</v>
          </cell>
          <cell r="D253">
            <v>0.6</v>
          </cell>
          <cell r="E253">
            <v>7</v>
          </cell>
        </row>
        <row r="254">
          <cell r="B254" t="str">
            <v>Donyell Malen</v>
          </cell>
          <cell r="C254" t="str">
            <v>Borussia Dortmund</v>
          </cell>
          <cell r="D254">
            <v>0.6</v>
          </cell>
          <cell r="E254">
            <v>5</v>
          </cell>
        </row>
        <row r="255">
          <cell r="B255" t="str">
            <v>Joseph Scally</v>
          </cell>
          <cell r="C255" t="str">
            <v>Borussia Mönchengladbach</v>
          </cell>
          <cell r="D255">
            <v>0.6</v>
          </cell>
          <cell r="E255">
            <v>4</v>
          </cell>
        </row>
        <row r="256">
          <cell r="B256" t="str">
            <v>Jan Schöppner</v>
          </cell>
          <cell r="C256" t="str">
            <v>1. FC Heidenheim 1846</v>
          </cell>
          <cell r="D256">
            <v>0.6</v>
          </cell>
          <cell r="E256">
            <v>3</v>
          </cell>
        </row>
        <row r="257">
          <cell r="B257" t="str">
            <v>Jonas Hofmann</v>
          </cell>
          <cell r="C257" t="str">
            <v>Bayer 04 Leverkusen</v>
          </cell>
          <cell r="D257">
            <v>0.6</v>
          </cell>
          <cell r="E257">
            <v>3</v>
          </cell>
        </row>
        <row r="258">
          <cell r="B258" t="str">
            <v>Mario Götze</v>
          </cell>
          <cell r="C258" t="str">
            <v>Eintracht Frankfurt</v>
          </cell>
          <cell r="D258">
            <v>0.6</v>
          </cell>
          <cell r="E258">
            <v>3</v>
          </cell>
        </row>
        <row r="259">
          <cell r="B259" t="str">
            <v>Ellyes Skhiri</v>
          </cell>
          <cell r="C259" t="str">
            <v>Eintracht Frankfurt</v>
          </cell>
          <cell r="D259">
            <v>0.6</v>
          </cell>
          <cell r="E259">
            <v>1</v>
          </cell>
        </row>
        <row r="260">
          <cell r="B260" t="str">
            <v>Marvin Friedrich</v>
          </cell>
          <cell r="C260" t="str">
            <v>Borussia Mönchengladbach</v>
          </cell>
          <cell r="D260">
            <v>0.6</v>
          </cell>
          <cell r="E260">
            <v>1</v>
          </cell>
        </row>
        <row r="261">
          <cell r="B261" t="str">
            <v>Nicolas Seiwald</v>
          </cell>
          <cell r="C261" t="str">
            <v>RB Leipzig</v>
          </cell>
          <cell r="D261">
            <v>0.6</v>
          </cell>
          <cell r="E261">
            <v>1</v>
          </cell>
        </row>
        <row r="262">
          <cell r="B262" t="str">
            <v>Woo-Yeong Jeong</v>
          </cell>
          <cell r="C262" t="str">
            <v>VfB Stuttgart</v>
          </cell>
          <cell r="D262">
            <v>0.6</v>
          </cell>
          <cell r="E262">
            <v>1</v>
          </cell>
        </row>
        <row r="263">
          <cell r="B263" t="str">
            <v>Jakub Kaminski</v>
          </cell>
          <cell r="C263" t="str">
            <v>VfL Wolfsburg</v>
          </cell>
          <cell r="D263">
            <v>0.6</v>
          </cell>
          <cell r="E263">
            <v>0</v>
          </cell>
        </row>
        <row r="264">
          <cell r="B264" t="str">
            <v>Leart Paqarada</v>
          </cell>
          <cell r="C264" t="str">
            <v>FC Köln</v>
          </cell>
          <cell r="D264">
            <v>0.6</v>
          </cell>
          <cell r="E264">
            <v>0</v>
          </cell>
        </row>
        <row r="265">
          <cell r="B265" t="str">
            <v>Nico Elvedi</v>
          </cell>
          <cell r="C265" t="str">
            <v>Borussia Mönchengladbach</v>
          </cell>
          <cell r="D265">
            <v>0.5</v>
          </cell>
          <cell r="E265">
            <v>5</v>
          </cell>
        </row>
        <row r="266">
          <cell r="B266" t="str">
            <v>Anthony Jung</v>
          </cell>
          <cell r="C266" t="str">
            <v>SV Werder Bremen</v>
          </cell>
          <cell r="D266">
            <v>0.5</v>
          </cell>
          <cell r="E266">
            <v>4</v>
          </cell>
        </row>
        <row r="267">
          <cell r="B267" t="str">
            <v>Linton Maina</v>
          </cell>
          <cell r="C267" t="str">
            <v>FC Köln</v>
          </cell>
          <cell r="D267">
            <v>0.5</v>
          </cell>
          <cell r="E267">
            <v>4</v>
          </cell>
        </row>
        <row r="268">
          <cell r="B268" t="str">
            <v>Nico Schlotterbeck</v>
          </cell>
          <cell r="C268" t="str">
            <v>Borussia Dortmund</v>
          </cell>
          <cell r="D268">
            <v>0.5</v>
          </cell>
          <cell r="E268">
            <v>4</v>
          </cell>
        </row>
        <row r="269">
          <cell r="B269" t="str">
            <v>Vincenzo Grifo</v>
          </cell>
          <cell r="C269" t="str">
            <v>SC Freiburg</v>
          </cell>
          <cell r="D269">
            <v>0.5</v>
          </cell>
          <cell r="E269">
            <v>3</v>
          </cell>
        </row>
        <row r="270">
          <cell r="B270" t="str">
            <v>Danilho Doekhi</v>
          </cell>
          <cell r="C270" t="str">
            <v>1. FC Union Berlin</v>
          </cell>
          <cell r="D270">
            <v>0.5</v>
          </cell>
          <cell r="E270">
            <v>2</v>
          </cell>
        </row>
        <row r="271">
          <cell r="B271" t="str">
            <v>Jérôme Roussillon</v>
          </cell>
          <cell r="C271" t="str">
            <v>1. FC Union Berlin</v>
          </cell>
          <cell r="D271">
            <v>0.5</v>
          </cell>
          <cell r="E271">
            <v>2</v>
          </cell>
        </row>
        <row r="272">
          <cell r="B272" t="str">
            <v>Jonas Föhrenbach</v>
          </cell>
          <cell r="C272" t="str">
            <v>1. FC Heidenheim 1846</v>
          </cell>
          <cell r="D272">
            <v>0.5</v>
          </cell>
          <cell r="E272">
            <v>2</v>
          </cell>
        </row>
        <row r="273">
          <cell r="B273" t="str">
            <v>Philipp Max</v>
          </cell>
          <cell r="C273" t="str">
            <v>Eintracht Frankfurt</v>
          </cell>
          <cell r="D273">
            <v>0.5</v>
          </cell>
          <cell r="E273">
            <v>2</v>
          </cell>
        </row>
        <row r="274">
          <cell r="B274" t="str">
            <v>Alejandro Grimaldo</v>
          </cell>
          <cell r="C274" t="str">
            <v>Bayer 04 Leverkusen</v>
          </cell>
          <cell r="D274">
            <v>0.5</v>
          </cell>
          <cell r="E274">
            <v>1</v>
          </cell>
        </row>
        <row r="275">
          <cell r="B275" t="str">
            <v>Joshua Kimmich</v>
          </cell>
          <cell r="C275" t="str">
            <v>Bayern München</v>
          </cell>
          <cell r="D275">
            <v>0.5</v>
          </cell>
          <cell r="E275">
            <v>1</v>
          </cell>
        </row>
        <row r="276">
          <cell r="B276" t="str">
            <v>Justin Njinmah</v>
          </cell>
          <cell r="C276" t="str">
            <v>SV Werder Bremen</v>
          </cell>
          <cell r="D276">
            <v>0.5</v>
          </cell>
          <cell r="E276">
            <v>1</v>
          </cell>
        </row>
        <row r="277">
          <cell r="B277" t="str">
            <v>Kingsley Coman</v>
          </cell>
          <cell r="C277" t="str">
            <v>Bayern München</v>
          </cell>
          <cell r="D277">
            <v>0.5</v>
          </cell>
          <cell r="E277">
            <v>1</v>
          </cell>
        </row>
        <row r="278">
          <cell r="B278" t="str">
            <v>Robin Knoche</v>
          </cell>
          <cell r="C278" t="str">
            <v>1. FC Union Berlin</v>
          </cell>
          <cell r="D278">
            <v>0.5</v>
          </cell>
          <cell r="E278">
            <v>1</v>
          </cell>
        </row>
        <row r="279">
          <cell r="B279" t="str">
            <v>Niklas Süle</v>
          </cell>
          <cell r="C279" t="str">
            <v>Borussia Dortmund</v>
          </cell>
          <cell r="D279">
            <v>0.5</v>
          </cell>
          <cell r="E279">
            <v>0</v>
          </cell>
        </row>
        <row r="280">
          <cell r="B280" t="str">
            <v>Josip Stanisic</v>
          </cell>
          <cell r="C280" t="str">
            <v>Bayer 04 Leverkusen</v>
          </cell>
          <cell r="D280">
            <v>0.4</v>
          </cell>
          <cell r="E280">
            <v>3</v>
          </cell>
        </row>
        <row r="281">
          <cell r="B281" t="str">
            <v>Matthias Ginter</v>
          </cell>
          <cell r="C281" t="str">
            <v>SC Freiburg</v>
          </cell>
          <cell r="D281">
            <v>0.4</v>
          </cell>
          <cell r="E281">
            <v>3</v>
          </cell>
        </row>
        <row r="282">
          <cell r="B282" t="str">
            <v>Milos Veljkovic</v>
          </cell>
          <cell r="C282" t="str">
            <v>SV Werder Bremen</v>
          </cell>
          <cell r="D282">
            <v>0.4</v>
          </cell>
          <cell r="E282">
            <v>2</v>
          </cell>
        </row>
        <row r="283">
          <cell r="B283" t="str">
            <v>Arne Maier</v>
          </cell>
          <cell r="C283" t="str">
            <v>FC Augsburg</v>
          </cell>
          <cell r="D283">
            <v>0.4</v>
          </cell>
          <cell r="E283">
            <v>0</v>
          </cell>
        </row>
        <row r="284">
          <cell r="B284" t="str">
            <v>Andrej Kramaric</v>
          </cell>
          <cell r="C284" t="str">
            <v>TSG Hoffenheim</v>
          </cell>
          <cell r="D284">
            <v>0.3</v>
          </cell>
          <cell r="E284">
            <v>4</v>
          </cell>
        </row>
        <row r="285">
          <cell r="B285" t="str">
            <v>Josip Juranovic</v>
          </cell>
          <cell r="C285" t="str">
            <v>1. FC Union Berlin</v>
          </cell>
          <cell r="D285">
            <v>0.3</v>
          </cell>
          <cell r="E285">
            <v>4</v>
          </cell>
        </row>
        <row r="286">
          <cell r="B286" t="str">
            <v>Castello Lukeba</v>
          </cell>
          <cell r="C286" t="str">
            <v>RB Leipzig</v>
          </cell>
          <cell r="D286">
            <v>0.3</v>
          </cell>
          <cell r="E286">
            <v>3</v>
          </cell>
        </row>
        <row r="287">
          <cell r="B287" t="str">
            <v>Harry Kane</v>
          </cell>
          <cell r="C287" t="str">
            <v>Bayern München</v>
          </cell>
          <cell r="D287">
            <v>0.3</v>
          </cell>
          <cell r="E287">
            <v>2</v>
          </cell>
        </row>
        <row r="288">
          <cell r="B288" t="str">
            <v>Julian Brandt</v>
          </cell>
          <cell r="C288" t="str">
            <v>Borussia Dortmund</v>
          </cell>
          <cell r="D288">
            <v>0.3</v>
          </cell>
          <cell r="E288">
            <v>2</v>
          </cell>
        </row>
        <row r="289">
          <cell r="B289" t="str">
            <v>Franck Honorat</v>
          </cell>
          <cell r="C289" t="str">
            <v>Borussia Mönchengladbach</v>
          </cell>
          <cell r="D289">
            <v>0.3</v>
          </cell>
          <cell r="E289">
            <v>1</v>
          </cell>
        </row>
        <row r="290">
          <cell r="B290" t="str">
            <v>Marvin Ducksch</v>
          </cell>
          <cell r="C290" t="str">
            <v>SV Werder Bremen</v>
          </cell>
          <cell r="D290">
            <v>0.2</v>
          </cell>
          <cell r="E290">
            <v>9</v>
          </cell>
        </row>
        <row r="291">
          <cell r="B291" t="str">
            <v>Chris Führich</v>
          </cell>
          <cell r="C291" t="str">
            <v>VfB Stuttgart</v>
          </cell>
          <cell r="D291">
            <v>0.2</v>
          </cell>
          <cell r="E291">
            <v>2</v>
          </cell>
        </row>
        <row r="292">
          <cell r="B292" t="str">
            <v>Raphaël Guerreiro</v>
          </cell>
          <cell r="C292" t="str">
            <v>Bayern München</v>
          </cell>
          <cell r="D292">
            <v>0.2</v>
          </cell>
          <cell r="E292">
            <v>2</v>
          </cell>
        </row>
        <row r="293">
          <cell r="B293" t="str">
            <v>Julian Justvan</v>
          </cell>
          <cell r="C293" t="str">
            <v>SV Darmstadt</v>
          </cell>
          <cell r="D293">
            <v>0.2</v>
          </cell>
          <cell r="E293">
            <v>1</v>
          </cell>
        </row>
        <row r="294">
          <cell r="B294" t="str">
            <v>Manuel Riemann</v>
          </cell>
          <cell r="C294" t="str">
            <v>VfL Bochum</v>
          </cell>
          <cell r="D294">
            <v>0.1</v>
          </cell>
          <cell r="E294">
            <v>5</v>
          </cell>
        </row>
        <row r="295">
          <cell r="B295" t="str">
            <v>Finn Dahmen</v>
          </cell>
          <cell r="C295" t="str">
            <v>FC Augsburg</v>
          </cell>
          <cell r="D295">
            <v>0.1</v>
          </cell>
          <cell r="E295">
            <v>4</v>
          </cell>
        </row>
        <row r="296">
          <cell r="B296" t="str">
            <v>Gregor Kobel</v>
          </cell>
          <cell r="C296" t="str">
            <v>Borussia Dortmund</v>
          </cell>
          <cell r="D296">
            <v>0.1</v>
          </cell>
          <cell r="E296">
            <v>1</v>
          </cell>
        </row>
        <row r="297">
          <cell r="B297" t="str">
            <v>Robin Zentner</v>
          </cell>
          <cell r="C297" t="str">
            <v>1. FSV Mainz 05</v>
          </cell>
          <cell r="D297">
            <v>0</v>
          </cell>
          <cell r="E297">
            <v>3</v>
          </cell>
        </row>
        <row r="298">
          <cell r="B298" t="str">
            <v>Koen Casteels</v>
          </cell>
          <cell r="C298" t="str">
            <v>VfL Wolfsburg</v>
          </cell>
          <cell r="D298">
            <v>0</v>
          </cell>
          <cell r="E298">
            <v>2</v>
          </cell>
        </row>
        <row r="299">
          <cell r="B299" t="str">
            <v>Moritz Nicolas</v>
          </cell>
          <cell r="C299" t="str">
            <v>Borussia Mönchengladbach</v>
          </cell>
          <cell r="D299">
            <v>0</v>
          </cell>
          <cell r="E299">
            <v>2</v>
          </cell>
        </row>
        <row r="300">
          <cell r="B300" t="str">
            <v>Kevin MÃ¼ller</v>
          </cell>
          <cell r="C300" t="str">
            <v>1. FC Heidenheim 1846</v>
          </cell>
          <cell r="D300">
            <v>0</v>
          </cell>
          <cell r="E300">
            <v>1</v>
          </cell>
        </row>
        <row r="301">
          <cell r="B301" t="str">
            <v>Manuel Neuer</v>
          </cell>
          <cell r="C301" t="str">
            <v>Bayern München</v>
          </cell>
          <cell r="D301">
            <v>0</v>
          </cell>
          <cell r="E301">
            <v>1</v>
          </cell>
        </row>
        <row r="302">
          <cell r="B302" t="str">
            <v>Oliver Baumann</v>
          </cell>
          <cell r="C302" t="str">
            <v>TSG Hoffenheim</v>
          </cell>
          <cell r="D302">
            <v>0</v>
          </cell>
          <cell r="E302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red_cards"/>
    </sheetNames>
    <sheetDataSet>
      <sheetData sheetId="0">
        <row r="2">
          <cell r="B2" t="str">
            <v>Maxence Lacroix</v>
          </cell>
          <cell r="C2" t="str">
            <v>VfL Wolfsburg</v>
          </cell>
          <cell r="D2">
            <v>3</v>
          </cell>
          <cell r="E2">
            <v>3</v>
          </cell>
        </row>
        <row r="3">
          <cell r="B3" t="str">
            <v>Matej Maglica</v>
          </cell>
          <cell r="C3" t="str">
            <v>SV Darmstadt</v>
          </cell>
          <cell r="D3">
            <v>2</v>
          </cell>
          <cell r="E3">
            <v>7</v>
          </cell>
        </row>
        <row r="4">
          <cell r="B4" t="str">
            <v>Kevin Volland</v>
          </cell>
          <cell r="C4" t="str">
            <v>1. FC Union Berlin</v>
          </cell>
          <cell r="D4">
            <v>2</v>
          </cell>
          <cell r="E4">
            <v>1</v>
          </cell>
        </row>
        <row r="5">
          <cell r="B5" t="str">
            <v>Tuta</v>
          </cell>
          <cell r="C5" t="str">
            <v>Eintracht Frankfurt</v>
          </cell>
          <cell r="D5">
            <v>2</v>
          </cell>
          <cell r="E5">
            <v>1</v>
          </cell>
        </row>
        <row r="6">
          <cell r="B6" t="str">
            <v>Dominik Kohr</v>
          </cell>
          <cell r="C6" t="str">
            <v>1. FSV Mainz 05</v>
          </cell>
          <cell r="D6">
            <v>1</v>
          </cell>
          <cell r="E6">
            <v>13</v>
          </cell>
        </row>
        <row r="7">
          <cell r="B7" t="str">
            <v>Nicolas Höfler</v>
          </cell>
          <cell r="C7" t="str">
            <v>SC Freiburg</v>
          </cell>
          <cell r="D7">
            <v>1</v>
          </cell>
          <cell r="E7">
            <v>10</v>
          </cell>
        </row>
        <row r="8">
          <cell r="B8" t="str">
            <v>Ozan Kabak</v>
          </cell>
          <cell r="C8" t="str">
            <v>TSG Hoffenheim</v>
          </cell>
          <cell r="D8">
            <v>1</v>
          </cell>
          <cell r="E8">
            <v>9</v>
          </cell>
        </row>
        <row r="9">
          <cell r="B9" t="str">
            <v>Xavi Simons</v>
          </cell>
          <cell r="C9" t="str">
            <v>RB Leipzig</v>
          </cell>
          <cell r="D9">
            <v>1</v>
          </cell>
          <cell r="E9">
            <v>9</v>
          </cell>
        </row>
        <row r="10">
          <cell r="B10" t="str">
            <v>Grischa Prömel</v>
          </cell>
          <cell r="C10" t="str">
            <v>TSG Hoffenheim</v>
          </cell>
          <cell r="D10">
            <v>1</v>
          </cell>
          <cell r="E10">
            <v>8</v>
          </cell>
        </row>
        <row r="11">
          <cell r="B11" t="str">
            <v>Julian Chabot</v>
          </cell>
          <cell r="C11" t="str">
            <v>FC Köln</v>
          </cell>
          <cell r="D11">
            <v>1</v>
          </cell>
          <cell r="E11">
            <v>7</v>
          </cell>
        </row>
        <row r="12">
          <cell r="B12" t="str">
            <v>Klaus Gjasula</v>
          </cell>
          <cell r="C12" t="str">
            <v>SV Darmstadt</v>
          </cell>
          <cell r="D12">
            <v>1</v>
          </cell>
          <cell r="E12">
            <v>7</v>
          </cell>
        </row>
        <row r="13">
          <cell r="B13" t="str">
            <v>Robin Gosens</v>
          </cell>
          <cell r="C13" t="str">
            <v>1. FC Union Berlin</v>
          </cell>
          <cell r="D13">
            <v>1</v>
          </cell>
          <cell r="E13">
            <v>7</v>
          </cell>
        </row>
        <row r="14">
          <cell r="B14" t="str">
            <v>John Anthony Brooks</v>
          </cell>
          <cell r="C14" t="str">
            <v>TSG Hoffenheim</v>
          </cell>
          <cell r="D14">
            <v>1</v>
          </cell>
          <cell r="E14">
            <v>6</v>
          </cell>
        </row>
        <row r="15">
          <cell r="B15" t="str">
            <v>Ansgar Knauff</v>
          </cell>
          <cell r="C15" t="str">
            <v>Eintracht Frankfurt</v>
          </cell>
          <cell r="D15">
            <v>1</v>
          </cell>
          <cell r="E15">
            <v>5</v>
          </cell>
        </row>
        <row r="16">
          <cell r="B16" t="str">
            <v>Jens Stage</v>
          </cell>
          <cell r="C16" t="str">
            <v>SV Werder Bremen</v>
          </cell>
          <cell r="D16">
            <v>1</v>
          </cell>
          <cell r="E16">
            <v>5</v>
          </cell>
        </row>
        <row r="17">
          <cell r="B17" t="str">
            <v>Mads Valentin Pedersen</v>
          </cell>
          <cell r="C17" t="str">
            <v>FC Augsburg</v>
          </cell>
          <cell r="D17">
            <v>1</v>
          </cell>
          <cell r="E17">
            <v>5</v>
          </cell>
        </row>
        <row r="18">
          <cell r="B18" t="str">
            <v>Moritz Jenz</v>
          </cell>
          <cell r="C18" t="str">
            <v>VfL Wolfsburg</v>
          </cell>
          <cell r="D18">
            <v>1</v>
          </cell>
          <cell r="E18">
            <v>5</v>
          </cell>
        </row>
        <row r="19">
          <cell r="B19" t="str">
            <v>Rani Khedira</v>
          </cell>
          <cell r="C19" t="str">
            <v>1. FC Union Berlin</v>
          </cell>
          <cell r="D19">
            <v>1</v>
          </cell>
          <cell r="E19">
            <v>5</v>
          </cell>
        </row>
        <row r="20">
          <cell r="B20" t="str">
            <v>Anthony Jung</v>
          </cell>
          <cell r="C20" t="str">
            <v>SV Werder Bremen</v>
          </cell>
          <cell r="D20">
            <v>1</v>
          </cell>
          <cell r="E20">
            <v>4</v>
          </cell>
        </row>
        <row r="21">
          <cell r="B21" t="str">
            <v>Fabian Holland</v>
          </cell>
          <cell r="C21" t="str">
            <v>SV Darmstadt</v>
          </cell>
          <cell r="D21">
            <v>1</v>
          </cell>
          <cell r="E21">
            <v>4</v>
          </cell>
        </row>
        <row r="22">
          <cell r="B22" t="str">
            <v>Jan Thielmann</v>
          </cell>
          <cell r="C22" t="str">
            <v>FC Köln</v>
          </cell>
          <cell r="D22">
            <v>1</v>
          </cell>
          <cell r="E22">
            <v>4</v>
          </cell>
        </row>
        <row r="23">
          <cell r="B23" t="str">
            <v>Karim Adeyemi</v>
          </cell>
          <cell r="C23" t="str">
            <v>Borussia Dortmund</v>
          </cell>
          <cell r="D23">
            <v>1</v>
          </cell>
          <cell r="E23">
            <v>4</v>
          </cell>
        </row>
        <row r="24">
          <cell r="B24" t="str">
            <v>Kouadio Koné</v>
          </cell>
          <cell r="C24" t="str">
            <v>Borussia Mönchengladbach</v>
          </cell>
          <cell r="D24">
            <v>1</v>
          </cell>
          <cell r="E24">
            <v>4</v>
          </cell>
        </row>
        <row r="25">
          <cell r="B25" t="str">
            <v>Mats Hummels</v>
          </cell>
          <cell r="C25" t="str">
            <v>Borussia Dortmund</v>
          </cell>
          <cell r="D25">
            <v>1</v>
          </cell>
          <cell r="E25">
            <v>4</v>
          </cell>
        </row>
        <row r="26">
          <cell r="B26" t="str">
            <v>Philipp Mwene</v>
          </cell>
          <cell r="C26" t="str">
            <v>1. FSV Mainz 05</v>
          </cell>
          <cell r="D26">
            <v>1</v>
          </cell>
          <cell r="E26">
            <v>4</v>
          </cell>
        </row>
        <row r="27">
          <cell r="B27" t="str">
            <v>Felix Uduokhai</v>
          </cell>
          <cell r="C27" t="str">
            <v>FC Augsburg</v>
          </cell>
          <cell r="D27">
            <v>1</v>
          </cell>
          <cell r="E27">
            <v>3</v>
          </cell>
        </row>
        <row r="28">
          <cell r="B28" t="str">
            <v>Manuel Gulde</v>
          </cell>
          <cell r="C28" t="str">
            <v>SC Freiburg</v>
          </cell>
          <cell r="D28">
            <v>1</v>
          </cell>
          <cell r="E28">
            <v>3</v>
          </cell>
        </row>
        <row r="29">
          <cell r="B29" t="str">
            <v>Marcel Sabitzer</v>
          </cell>
          <cell r="C29" t="str">
            <v>Borussia Dortmund</v>
          </cell>
          <cell r="D29">
            <v>1</v>
          </cell>
          <cell r="E29">
            <v>3</v>
          </cell>
        </row>
        <row r="30">
          <cell r="B30" t="str">
            <v>Mario Götze</v>
          </cell>
          <cell r="C30" t="str">
            <v>Eintracht Frankfurt</v>
          </cell>
          <cell r="D30">
            <v>1</v>
          </cell>
          <cell r="E30">
            <v>3</v>
          </cell>
        </row>
        <row r="31">
          <cell r="B31" t="str">
            <v>Merlin Röhl</v>
          </cell>
          <cell r="C31" t="str">
            <v>SC Freiburg</v>
          </cell>
          <cell r="D31">
            <v>1</v>
          </cell>
          <cell r="E31">
            <v>3</v>
          </cell>
        </row>
        <row r="32">
          <cell r="B32" t="str">
            <v>Niels Nkounkou</v>
          </cell>
          <cell r="C32" t="str">
            <v>Eintracht Frankfurt</v>
          </cell>
          <cell r="D32">
            <v>1</v>
          </cell>
          <cell r="E32">
            <v>3</v>
          </cell>
        </row>
        <row r="33">
          <cell r="B33" t="str">
            <v>Patrick Wimmer</v>
          </cell>
          <cell r="C33" t="str">
            <v>VfL Wolfsburg</v>
          </cell>
          <cell r="D33">
            <v>1</v>
          </cell>
          <cell r="E33">
            <v>3</v>
          </cell>
        </row>
        <row r="34">
          <cell r="B34" t="str">
            <v>Christopher Trimmel</v>
          </cell>
          <cell r="C34" t="str">
            <v>1. FC Union Berlin</v>
          </cell>
          <cell r="D34">
            <v>1</v>
          </cell>
          <cell r="E34">
            <v>2</v>
          </cell>
        </row>
        <row r="35">
          <cell r="B35" t="str">
            <v>Felix Passlack</v>
          </cell>
          <cell r="C35" t="str">
            <v>VfL Bochum</v>
          </cell>
          <cell r="D35">
            <v>1</v>
          </cell>
          <cell r="E35">
            <v>2</v>
          </cell>
        </row>
        <row r="36">
          <cell r="B36" t="str">
            <v>Jessic Ngankam</v>
          </cell>
          <cell r="C36" t="str">
            <v>1. FSV Mainz 05</v>
          </cell>
          <cell r="D36">
            <v>1</v>
          </cell>
          <cell r="E36">
            <v>2</v>
          </cell>
        </row>
        <row r="37">
          <cell r="B37" t="str">
            <v>Kilian Sildillia</v>
          </cell>
          <cell r="C37" t="str">
            <v>SC Freiburg</v>
          </cell>
          <cell r="D37">
            <v>1</v>
          </cell>
          <cell r="E37">
            <v>2</v>
          </cell>
        </row>
        <row r="38">
          <cell r="B38" t="str">
            <v>Maximilian Wöber</v>
          </cell>
          <cell r="C38" t="str">
            <v>Borussia Mönchengladbach</v>
          </cell>
          <cell r="D38">
            <v>1</v>
          </cell>
          <cell r="E38">
            <v>2</v>
          </cell>
        </row>
        <row r="39">
          <cell r="B39" t="str">
            <v>Ramy Bensebaini</v>
          </cell>
          <cell r="C39" t="str">
            <v>Borussia Dortmund</v>
          </cell>
          <cell r="D39">
            <v>1</v>
          </cell>
          <cell r="E39">
            <v>2</v>
          </cell>
        </row>
        <row r="40">
          <cell r="B40" t="str">
            <v>András Schäfer</v>
          </cell>
          <cell r="C40" t="str">
            <v>1. FC Union Berlin</v>
          </cell>
          <cell r="D40">
            <v>1</v>
          </cell>
          <cell r="E40">
            <v>1</v>
          </cell>
        </row>
        <row r="41">
          <cell r="B41" t="str">
            <v>Arne Engels</v>
          </cell>
          <cell r="C41" t="str">
            <v>FC Augsburg</v>
          </cell>
          <cell r="D41">
            <v>1</v>
          </cell>
          <cell r="E41">
            <v>1</v>
          </cell>
        </row>
        <row r="42">
          <cell r="B42" t="str">
            <v>Brenden Aaronson</v>
          </cell>
          <cell r="C42" t="str">
            <v>1. FC Union Berlin</v>
          </cell>
          <cell r="D42">
            <v>1</v>
          </cell>
          <cell r="E42">
            <v>1</v>
          </cell>
        </row>
        <row r="43">
          <cell r="B43" t="str">
            <v>Dayot Upamecano</v>
          </cell>
          <cell r="C43" t="str">
            <v>Bayern München</v>
          </cell>
          <cell r="D43">
            <v>1</v>
          </cell>
          <cell r="E43">
            <v>1</v>
          </cell>
        </row>
        <row r="44">
          <cell r="B44" t="str">
            <v>Joshua Kimmich</v>
          </cell>
          <cell r="C44" t="str">
            <v>Bayern München</v>
          </cell>
          <cell r="D44">
            <v>1</v>
          </cell>
          <cell r="E44">
            <v>1</v>
          </cell>
        </row>
        <row r="45">
          <cell r="B45" t="str">
            <v>Marius Bülter</v>
          </cell>
          <cell r="C45" t="str">
            <v>TSG Hoffenheim</v>
          </cell>
          <cell r="D45">
            <v>1</v>
          </cell>
          <cell r="E45">
            <v>1</v>
          </cell>
        </row>
        <row r="46">
          <cell r="B46" t="str">
            <v>Moritz-Broni Kwarteng</v>
          </cell>
          <cell r="C46" t="str">
            <v>VfL Bochum</v>
          </cell>
          <cell r="D46">
            <v>1</v>
          </cell>
          <cell r="E46">
            <v>1</v>
          </cell>
        </row>
        <row r="47">
          <cell r="B47" t="str">
            <v>Pascal Stenzel</v>
          </cell>
          <cell r="C47" t="str">
            <v>VfB Stuttgart</v>
          </cell>
          <cell r="D47">
            <v>1</v>
          </cell>
          <cell r="E47">
            <v>1</v>
          </cell>
        </row>
        <row r="48">
          <cell r="B48" t="str">
            <v>Stanley N'Soki</v>
          </cell>
          <cell r="C48" t="str">
            <v>TSG Hoffenheim</v>
          </cell>
          <cell r="D48">
            <v>1</v>
          </cell>
          <cell r="E48">
            <v>1</v>
          </cell>
        </row>
        <row r="49">
          <cell r="B49" t="str">
            <v>Mathias Olesen</v>
          </cell>
          <cell r="C49" t="str">
            <v>FC Köln</v>
          </cell>
          <cell r="D49">
            <v>1</v>
          </cell>
          <cell r="E49">
            <v>0</v>
          </cell>
        </row>
        <row r="50">
          <cell r="B50" t="str">
            <v>Nikola Dovedan</v>
          </cell>
          <cell r="C50" t="str">
            <v>1. FC Heidenheim 1846</v>
          </cell>
          <cell r="D50">
            <v>1</v>
          </cell>
          <cell r="E50">
            <v>0</v>
          </cell>
        </row>
        <row r="51">
          <cell r="B51" t="str">
            <v>Rasmus Carstensen</v>
          </cell>
          <cell r="C51" t="str">
            <v>FC Köln</v>
          </cell>
          <cell r="D51">
            <v>1</v>
          </cell>
          <cell r="E51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contests_won"/>
    </sheetNames>
    <sheetDataSet>
      <sheetData sheetId="0">
        <row r="2">
          <cell r="B2" t="str">
            <v>Jamal Musiala</v>
          </cell>
          <cell r="C2" t="str">
            <v>Bayern München</v>
          </cell>
          <cell r="D2">
            <v>4.4000000000000004</v>
          </cell>
          <cell r="E2">
            <v>59.6</v>
          </cell>
        </row>
        <row r="3">
          <cell r="B3" t="str">
            <v>Leroy Sané</v>
          </cell>
          <cell r="C3" t="str">
            <v>Bayern München</v>
          </cell>
          <cell r="D3">
            <v>3.9</v>
          </cell>
          <cell r="E3">
            <v>58.9</v>
          </cell>
        </row>
        <row r="4">
          <cell r="B4" t="str">
            <v>Silas Katompa Mvumpa</v>
          </cell>
          <cell r="C4" t="str">
            <v>VfB Stuttgart</v>
          </cell>
          <cell r="D4">
            <v>3.8</v>
          </cell>
          <cell r="E4">
            <v>55.1</v>
          </cell>
        </row>
        <row r="5">
          <cell r="B5" t="str">
            <v>Brajan Gruda</v>
          </cell>
          <cell r="C5" t="str">
            <v>1. FSV Mainz 05</v>
          </cell>
          <cell r="D5">
            <v>3.8</v>
          </cell>
          <cell r="E5">
            <v>52.3</v>
          </cell>
        </row>
        <row r="6">
          <cell r="B6" t="str">
            <v>Jamie Bynoe-Gittens</v>
          </cell>
          <cell r="C6" t="str">
            <v>Borussia Dortmund</v>
          </cell>
          <cell r="D6">
            <v>3.7</v>
          </cell>
          <cell r="E6">
            <v>50.6</v>
          </cell>
        </row>
        <row r="7">
          <cell r="B7" t="str">
            <v>Niels Nkounkou</v>
          </cell>
          <cell r="C7" t="str">
            <v>Eintracht Frankfurt</v>
          </cell>
          <cell r="D7">
            <v>3.2</v>
          </cell>
          <cell r="E7">
            <v>57.5</v>
          </cell>
        </row>
        <row r="8">
          <cell r="B8" t="str">
            <v>Mathys Tel</v>
          </cell>
          <cell r="C8" t="str">
            <v>Bayern München</v>
          </cell>
          <cell r="D8">
            <v>3.2</v>
          </cell>
          <cell r="E8">
            <v>56.1</v>
          </cell>
        </row>
        <row r="9">
          <cell r="B9" t="str">
            <v>Florian Pick</v>
          </cell>
          <cell r="C9" t="str">
            <v>1. FC Heidenheim 1846</v>
          </cell>
          <cell r="D9">
            <v>3.1</v>
          </cell>
          <cell r="E9">
            <v>45.8</v>
          </cell>
        </row>
        <row r="10">
          <cell r="B10" t="str">
            <v>Alphonso Davies</v>
          </cell>
          <cell r="C10" t="str">
            <v>Bayern München</v>
          </cell>
          <cell r="D10">
            <v>3</v>
          </cell>
          <cell r="E10">
            <v>59.8</v>
          </cell>
        </row>
        <row r="11">
          <cell r="B11" t="str">
            <v>Florian Wirtz</v>
          </cell>
          <cell r="C11" t="str">
            <v>Bayer 04 Leverkusen</v>
          </cell>
          <cell r="D11">
            <v>3</v>
          </cell>
          <cell r="E11">
            <v>51.3</v>
          </cell>
        </row>
        <row r="12">
          <cell r="B12" t="str">
            <v>Eric Maxim Choupo-Moting</v>
          </cell>
          <cell r="C12" t="str">
            <v>Bayern München</v>
          </cell>
          <cell r="D12">
            <v>2.9</v>
          </cell>
          <cell r="E12">
            <v>63.9</v>
          </cell>
        </row>
        <row r="13">
          <cell r="B13" t="str">
            <v>Xavi Simons</v>
          </cell>
          <cell r="C13" t="str">
            <v>RB Leipzig</v>
          </cell>
          <cell r="D13">
            <v>2.8</v>
          </cell>
          <cell r="E13">
            <v>60</v>
          </cell>
        </row>
        <row r="14">
          <cell r="B14" t="str">
            <v>Victor Okoh Boniface</v>
          </cell>
          <cell r="C14" t="str">
            <v>Bayer 04 Leverkusen</v>
          </cell>
          <cell r="D14">
            <v>2.7</v>
          </cell>
          <cell r="E14">
            <v>52.3</v>
          </cell>
        </row>
        <row r="15">
          <cell r="B15" t="str">
            <v>Chris Führich</v>
          </cell>
          <cell r="C15" t="str">
            <v>VfB Stuttgart</v>
          </cell>
          <cell r="D15">
            <v>2.5</v>
          </cell>
          <cell r="E15">
            <v>51.8</v>
          </cell>
        </row>
        <row r="16">
          <cell r="B16" t="str">
            <v>Brenden Aaronson</v>
          </cell>
          <cell r="C16" t="str">
            <v>1. FC Union Berlin</v>
          </cell>
          <cell r="D16">
            <v>2.4</v>
          </cell>
          <cell r="E16">
            <v>45.3</v>
          </cell>
        </row>
        <row r="17">
          <cell r="B17" t="str">
            <v>Kingsley Coman</v>
          </cell>
          <cell r="C17" t="str">
            <v>Bayern München</v>
          </cell>
          <cell r="D17">
            <v>2.2999999999999998</v>
          </cell>
          <cell r="E17">
            <v>47.5</v>
          </cell>
        </row>
        <row r="18">
          <cell r="B18" t="str">
            <v>Justin Njinmah</v>
          </cell>
          <cell r="C18" t="str">
            <v>SV Werder Bremen</v>
          </cell>
          <cell r="D18">
            <v>2.2999999999999998</v>
          </cell>
          <cell r="E18">
            <v>44.8</v>
          </cell>
        </row>
        <row r="19">
          <cell r="B19" t="str">
            <v>Nick Woltemade</v>
          </cell>
          <cell r="C19" t="str">
            <v>SV Werder Bremen</v>
          </cell>
          <cell r="D19">
            <v>2.2000000000000002</v>
          </cell>
          <cell r="E19">
            <v>65.900000000000006</v>
          </cell>
        </row>
        <row r="20">
          <cell r="B20" t="str">
            <v>Lukas Daschner</v>
          </cell>
          <cell r="C20" t="str">
            <v>VfL Bochum</v>
          </cell>
          <cell r="D20">
            <v>2.1</v>
          </cell>
          <cell r="E20">
            <v>60</v>
          </cell>
        </row>
        <row r="21">
          <cell r="B21" t="str">
            <v>Kouadio Koné</v>
          </cell>
          <cell r="C21" t="str">
            <v>Borussia Mönchengladbach</v>
          </cell>
          <cell r="D21">
            <v>2.1</v>
          </cell>
          <cell r="E21">
            <v>58.7</v>
          </cell>
        </row>
        <row r="22">
          <cell r="B22" t="str">
            <v>Donyell Malen</v>
          </cell>
          <cell r="C22" t="str">
            <v>Borussia Dortmund</v>
          </cell>
          <cell r="D22">
            <v>2.1</v>
          </cell>
          <cell r="E22">
            <v>51.2</v>
          </cell>
        </row>
        <row r="23">
          <cell r="B23" t="str">
            <v>Ritsu Doan</v>
          </cell>
          <cell r="C23" t="str">
            <v>SC Freiburg</v>
          </cell>
          <cell r="D23">
            <v>2.1</v>
          </cell>
          <cell r="E23">
            <v>49.1</v>
          </cell>
        </row>
        <row r="24">
          <cell r="B24" t="str">
            <v>Benedict Hollerbach</v>
          </cell>
          <cell r="C24" t="str">
            <v>1. FC Union Berlin</v>
          </cell>
          <cell r="D24">
            <v>2.1</v>
          </cell>
          <cell r="E24">
            <v>42.3</v>
          </cell>
        </row>
        <row r="25">
          <cell r="B25" t="str">
            <v>Marco Richter</v>
          </cell>
          <cell r="C25" t="str">
            <v>1. FSV Mainz 05</v>
          </cell>
          <cell r="D25">
            <v>2</v>
          </cell>
          <cell r="E25">
            <v>47.1</v>
          </cell>
        </row>
        <row r="26">
          <cell r="B26" t="str">
            <v>Adrian Beck</v>
          </cell>
          <cell r="C26" t="str">
            <v>1. FC Heidenheim 1846</v>
          </cell>
          <cell r="D26">
            <v>1.9</v>
          </cell>
          <cell r="E26">
            <v>61.8</v>
          </cell>
        </row>
        <row r="27">
          <cell r="B27" t="str">
            <v>Jeremie Frimpong</v>
          </cell>
          <cell r="C27" t="str">
            <v>Bayer 04 Leverkusen</v>
          </cell>
          <cell r="D27">
            <v>1.9</v>
          </cell>
          <cell r="E27">
            <v>50</v>
          </cell>
        </row>
        <row r="28">
          <cell r="B28" t="str">
            <v>Eric Ebimbe</v>
          </cell>
          <cell r="C28" t="str">
            <v>Eintracht Frankfurt</v>
          </cell>
          <cell r="D28">
            <v>1.9</v>
          </cell>
          <cell r="E28">
            <v>48.8</v>
          </cell>
        </row>
        <row r="29">
          <cell r="B29" t="str">
            <v>Dani Olmo</v>
          </cell>
          <cell r="C29" t="str">
            <v>RB Leipzig</v>
          </cell>
          <cell r="D29">
            <v>1.9</v>
          </cell>
          <cell r="E29">
            <v>44.9</v>
          </cell>
        </row>
        <row r="30">
          <cell r="B30" t="str">
            <v>Max Finkgrafe</v>
          </cell>
          <cell r="C30" t="str">
            <v>FC Köln</v>
          </cell>
          <cell r="D30">
            <v>1.8</v>
          </cell>
          <cell r="E30">
            <v>63.2</v>
          </cell>
        </row>
        <row r="31">
          <cell r="B31" t="str">
            <v>Enzo Millot</v>
          </cell>
          <cell r="C31" t="str">
            <v>VfB Stuttgart</v>
          </cell>
          <cell r="D31">
            <v>1.8</v>
          </cell>
          <cell r="E31">
            <v>55.4</v>
          </cell>
        </row>
        <row r="32">
          <cell r="B32" t="str">
            <v>Dion Drena Beljo</v>
          </cell>
          <cell r="C32" t="str">
            <v>FC Augsburg</v>
          </cell>
          <cell r="D32">
            <v>1.8</v>
          </cell>
          <cell r="E32">
            <v>52.4</v>
          </cell>
        </row>
        <row r="33">
          <cell r="B33" t="str">
            <v>Tiago Tomás</v>
          </cell>
          <cell r="C33" t="str">
            <v>VfL Wolfsburg</v>
          </cell>
          <cell r="D33">
            <v>1.8</v>
          </cell>
          <cell r="E33">
            <v>42.9</v>
          </cell>
        </row>
        <row r="34">
          <cell r="B34" t="str">
            <v>Karim Adeyemi</v>
          </cell>
          <cell r="C34" t="str">
            <v>Borussia Dortmund</v>
          </cell>
          <cell r="D34">
            <v>1.8</v>
          </cell>
          <cell r="E34">
            <v>36</v>
          </cell>
        </row>
        <row r="35">
          <cell r="B35" t="str">
            <v>Mitchell Weiser</v>
          </cell>
          <cell r="C35" t="str">
            <v>SV Werder Bremen</v>
          </cell>
          <cell r="D35">
            <v>1.7</v>
          </cell>
          <cell r="E35">
            <v>50</v>
          </cell>
        </row>
        <row r="36">
          <cell r="B36" t="str">
            <v>Nadiem Amiri</v>
          </cell>
          <cell r="C36" t="str">
            <v>1. FSV Mainz 05</v>
          </cell>
          <cell r="D36">
            <v>1.7</v>
          </cell>
          <cell r="E36">
            <v>48.1</v>
          </cell>
        </row>
        <row r="37">
          <cell r="B37" t="str">
            <v>Goncalo Paciencia</v>
          </cell>
          <cell r="C37" t="str">
            <v>VfL Bochum</v>
          </cell>
          <cell r="D37">
            <v>1.7</v>
          </cell>
          <cell r="E37">
            <v>46.2</v>
          </cell>
        </row>
        <row r="38">
          <cell r="B38" t="str">
            <v>Robin Hack</v>
          </cell>
          <cell r="C38" t="str">
            <v>Borussia Mönchengladbach</v>
          </cell>
          <cell r="D38">
            <v>1.7</v>
          </cell>
          <cell r="E38">
            <v>45.6</v>
          </cell>
        </row>
        <row r="39">
          <cell r="B39" t="str">
            <v>Faride Alidou</v>
          </cell>
          <cell r="C39" t="str">
            <v>FC Köln</v>
          </cell>
          <cell r="D39">
            <v>1.7</v>
          </cell>
          <cell r="E39">
            <v>38.700000000000003</v>
          </cell>
        </row>
        <row r="40">
          <cell r="B40" t="str">
            <v>Jessic Ngankam</v>
          </cell>
          <cell r="C40" t="str">
            <v>1. FSV Mainz 05</v>
          </cell>
          <cell r="D40">
            <v>1.6</v>
          </cell>
          <cell r="E40">
            <v>57.1</v>
          </cell>
        </row>
        <row r="41">
          <cell r="B41" t="str">
            <v>Youssoufa Moukoko</v>
          </cell>
          <cell r="C41" t="str">
            <v>Borussia Dortmund</v>
          </cell>
          <cell r="D41">
            <v>1.6</v>
          </cell>
          <cell r="E41">
            <v>52.4</v>
          </cell>
        </row>
        <row r="42">
          <cell r="B42" t="str">
            <v>Sven Michel</v>
          </cell>
          <cell r="C42" t="str">
            <v>FC Augsburg</v>
          </cell>
          <cell r="D42">
            <v>1.6</v>
          </cell>
          <cell r="E42">
            <v>47.6</v>
          </cell>
        </row>
        <row r="43">
          <cell r="B43" t="str">
            <v>András Schäfer</v>
          </cell>
          <cell r="C43" t="str">
            <v>1. FC Union Berlin</v>
          </cell>
          <cell r="D43">
            <v>1.6</v>
          </cell>
          <cell r="E43">
            <v>44.7</v>
          </cell>
        </row>
        <row r="44">
          <cell r="B44" t="str">
            <v>Maximilian Mittelstaedt</v>
          </cell>
          <cell r="C44" t="str">
            <v>VfB Stuttgart</v>
          </cell>
          <cell r="D44">
            <v>1.5</v>
          </cell>
          <cell r="E44">
            <v>65.5</v>
          </cell>
        </row>
        <row r="45">
          <cell r="B45" t="str">
            <v>Jamie Leweling</v>
          </cell>
          <cell r="C45" t="str">
            <v>VfB Stuttgart</v>
          </cell>
          <cell r="D45">
            <v>1.5</v>
          </cell>
          <cell r="E45">
            <v>49.1</v>
          </cell>
        </row>
        <row r="46">
          <cell r="B46" t="str">
            <v>Omar Marmoush</v>
          </cell>
          <cell r="C46" t="str">
            <v>Eintracht Frankfurt</v>
          </cell>
          <cell r="D46">
            <v>1.5</v>
          </cell>
          <cell r="E46">
            <v>37.9</v>
          </cell>
        </row>
        <row r="47">
          <cell r="B47" t="str">
            <v>Ramy Bensebaini</v>
          </cell>
          <cell r="C47" t="str">
            <v>Borussia Dortmund</v>
          </cell>
          <cell r="D47">
            <v>1.4</v>
          </cell>
          <cell r="E47">
            <v>100</v>
          </cell>
        </row>
        <row r="48">
          <cell r="B48" t="str">
            <v>Christoph Baumgartner</v>
          </cell>
          <cell r="C48" t="str">
            <v>RB Leipzig</v>
          </cell>
          <cell r="D48">
            <v>1.4</v>
          </cell>
          <cell r="E48">
            <v>54.5</v>
          </cell>
        </row>
        <row r="49">
          <cell r="B49" t="str">
            <v>Gian-Luca Waldschmidt</v>
          </cell>
          <cell r="C49" t="str">
            <v>FC Köln</v>
          </cell>
          <cell r="D49">
            <v>1.4</v>
          </cell>
          <cell r="E49">
            <v>47.4</v>
          </cell>
        </row>
        <row r="50">
          <cell r="B50" t="str">
            <v>Eren Dinkci</v>
          </cell>
          <cell r="C50" t="str">
            <v>1. FC Heidenheim 1846</v>
          </cell>
          <cell r="D50">
            <v>1.4</v>
          </cell>
          <cell r="E50">
            <v>47.1</v>
          </cell>
        </row>
        <row r="51">
          <cell r="B51" t="str">
            <v>Ihlas Bebou</v>
          </cell>
          <cell r="C51" t="str">
            <v>TSG Hoffenheim</v>
          </cell>
          <cell r="D51">
            <v>1.4</v>
          </cell>
          <cell r="E51">
            <v>44.8</v>
          </cell>
        </row>
        <row r="52">
          <cell r="B52" t="str">
            <v>Václav Cerný</v>
          </cell>
          <cell r="C52" t="str">
            <v>VfL Wolfsburg</v>
          </cell>
          <cell r="D52">
            <v>1.4</v>
          </cell>
          <cell r="E52">
            <v>43.8</v>
          </cell>
        </row>
        <row r="53">
          <cell r="B53" t="str">
            <v>Romano Schmid</v>
          </cell>
          <cell r="C53" t="str">
            <v>SV Werder Bremen</v>
          </cell>
          <cell r="D53">
            <v>1.4</v>
          </cell>
          <cell r="E53">
            <v>40.6</v>
          </cell>
        </row>
        <row r="54">
          <cell r="B54" t="str">
            <v>Aster Vranckx</v>
          </cell>
          <cell r="C54" t="str">
            <v>VfL Wolfsburg</v>
          </cell>
          <cell r="D54">
            <v>1.3</v>
          </cell>
          <cell r="E54">
            <v>64</v>
          </cell>
        </row>
        <row r="55">
          <cell r="B55" t="str">
            <v>Merlin Röhl</v>
          </cell>
          <cell r="C55" t="str">
            <v>SC Freiburg</v>
          </cell>
          <cell r="D55">
            <v>1.3</v>
          </cell>
          <cell r="E55">
            <v>60</v>
          </cell>
        </row>
        <row r="56">
          <cell r="B56" t="str">
            <v>Amine Adli</v>
          </cell>
          <cell r="C56" t="str">
            <v>Bayer 04 Leverkusen</v>
          </cell>
          <cell r="D56">
            <v>1.3</v>
          </cell>
          <cell r="E56">
            <v>56.5</v>
          </cell>
        </row>
        <row r="57">
          <cell r="B57" t="str">
            <v>Julian Justvan</v>
          </cell>
          <cell r="C57" t="str">
            <v>SV Darmstadt</v>
          </cell>
          <cell r="D57">
            <v>1.3</v>
          </cell>
          <cell r="E57">
            <v>45.7</v>
          </cell>
        </row>
        <row r="58">
          <cell r="B58" t="str">
            <v>Jonathan Burkardt</v>
          </cell>
          <cell r="C58" t="str">
            <v>1. FSV Mainz 05</v>
          </cell>
          <cell r="D58">
            <v>1.3</v>
          </cell>
          <cell r="E58">
            <v>44.2</v>
          </cell>
        </row>
        <row r="59">
          <cell r="B59" t="str">
            <v>Nathan N'Goumou</v>
          </cell>
          <cell r="C59" t="str">
            <v>Borussia Mönchengladbach</v>
          </cell>
          <cell r="D59">
            <v>1.3</v>
          </cell>
          <cell r="E59">
            <v>38.5</v>
          </cell>
        </row>
        <row r="60">
          <cell r="B60" t="str">
            <v>Kevin Mbabu</v>
          </cell>
          <cell r="C60" t="str">
            <v>FC Augsburg</v>
          </cell>
          <cell r="D60">
            <v>1.3</v>
          </cell>
          <cell r="E60">
            <v>37.700000000000003</v>
          </cell>
        </row>
        <row r="61">
          <cell r="B61" t="str">
            <v>Mads Valentin Pedersen</v>
          </cell>
          <cell r="C61" t="str">
            <v>FC Augsburg</v>
          </cell>
          <cell r="D61">
            <v>1.2</v>
          </cell>
          <cell r="E61">
            <v>71.900000000000006</v>
          </cell>
        </row>
        <row r="62">
          <cell r="B62" t="str">
            <v>Benjamin Henrichs</v>
          </cell>
          <cell r="C62" t="str">
            <v>RB Leipzig</v>
          </cell>
          <cell r="D62">
            <v>1.2</v>
          </cell>
          <cell r="E62">
            <v>68.8</v>
          </cell>
        </row>
        <row r="63">
          <cell r="B63" t="str">
            <v>Deniz Undav</v>
          </cell>
          <cell r="C63" t="str">
            <v>VfB Stuttgart</v>
          </cell>
          <cell r="D63">
            <v>1.2</v>
          </cell>
          <cell r="E63">
            <v>57.4</v>
          </cell>
        </row>
        <row r="64">
          <cell r="B64" t="str">
            <v>Konrad Laimer</v>
          </cell>
          <cell r="C64" t="str">
            <v>Bayern München</v>
          </cell>
          <cell r="D64">
            <v>1.2</v>
          </cell>
          <cell r="E64">
            <v>51.1</v>
          </cell>
        </row>
        <row r="65">
          <cell r="B65" t="str">
            <v>Marius Bülter</v>
          </cell>
          <cell r="C65" t="str">
            <v>TSG Hoffenheim</v>
          </cell>
          <cell r="D65">
            <v>1.2</v>
          </cell>
          <cell r="E65">
            <v>46.2</v>
          </cell>
        </row>
        <row r="66">
          <cell r="B66" t="str">
            <v>Maximilian Beier</v>
          </cell>
          <cell r="C66" t="str">
            <v>TSG Hoffenheim</v>
          </cell>
          <cell r="D66">
            <v>1.2</v>
          </cell>
          <cell r="E66">
            <v>42.3</v>
          </cell>
        </row>
        <row r="67">
          <cell r="B67" t="str">
            <v>Exequiel Palacios</v>
          </cell>
          <cell r="C67" t="str">
            <v>Bayer 04 Leverkusen</v>
          </cell>
          <cell r="D67">
            <v>1.1000000000000001</v>
          </cell>
          <cell r="E67">
            <v>88.5</v>
          </cell>
        </row>
        <row r="68">
          <cell r="B68" t="str">
            <v>Arne Maier</v>
          </cell>
          <cell r="C68" t="str">
            <v>FC Augsburg</v>
          </cell>
          <cell r="D68">
            <v>1.1000000000000001</v>
          </cell>
          <cell r="E68">
            <v>60</v>
          </cell>
        </row>
        <row r="69">
          <cell r="B69" t="str">
            <v>Odilon Kossounou</v>
          </cell>
          <cell r="C69" t="str">
            <v>Bayer 04 Leverkusen</v>
          </cell>
          <cell r="D69">
            <v>1.1000000000000001</v>
          </cell>
          <cell r="E69">
            <v>57.5</v>
          </cell>
        </row>
        <row r="70">
          <cell r="B70" t="str">
            <v>Lovro Majer</v>
          </cell>
          <cell r="C70" t="str">
            <v>VfL Wolfsburg</v>
          </cell>
          <cell r="D70">
            <v>1.1000000000000001</v>
          </cell>
          <cell r="E70">
            <v>56.8</v>
          </cell>
        </row>
        <row r="71">
          <cell r="B71" t="str">
            <v>Iago</v>
          </cell>
          <cell r="C71" t="str">
            <v>FC Augsburg</v>
          </cell>
          <cell r="D71">
            <v>1.1000000000000001</v>
          </cell>
          <cell r="E71">
            <v>55.9</v>
          </cell>
        </row>
        <row r="72">
          <cell r="B72" t="str">
            <v>Fabian Nürnberg</v>
          </cell>
          <cell r="C72" t="str">
            <v>SV Darmstadt</v>
          </cell>
          <cell r="D72">
            <v>1.1000000000000001</v>
          </cell>
          <cell r="E72">
            <v>54.5</v>
          </cell>
        </row>
        <row r="73">
          <cell r="B73" t="str">
            <v>Jordy Makengo</v>
          </cell>
          <cell r="C73" t="str">
            <v>SC Freiburg</v>
          </cell>
          <cell r="D73">
            <v>1.1000000000000001</v>
          </cell>
          <cell r="E73">
            <v>54.5</v>
          </cell>
        </row>
        <row r="74">
          <cell r="B74" t="str">
            <v>Karim Onisiwo</v>
          </cell>
          <cell r="C74" t="str">
            <v>1. FSV Mainz 05</v>
          </cell>
          <cell r="D74">
            <v>1.1000000000000001</v>
          </cell>
          <cell r="E74">
            <v>52.8</v>
          </cell>
        </row>
        <row r="75">
          <cell r="B75" t="str">
            <v>Kevin Sessa</v>
          </cell>
          <cell r="C75" t="str">
            <v>1. FC Heidenheim 1846</v>
          </cell>
          <cell r="D75">
            <v>1.1000000000000001</v>
          </cell>
          <cell r="E75">
            <v>50</v>
          </cell>
        </row>
        <row r="76">
          <cell r="B76" t="str">
            <v>Ansgar Knauff</v>
          </cell>
          <cell r="C76" t="str">
            <v>Eintracht Frankfurt</v>
          </cell>
          <cell r="D76">
            <v>1.1000000000000001</v>
          </cell>
          <cell r="E76">
            <v>43.1</v>
          </cell>
        </row>
        <row r="77">
          <cell r="B77" t="str">
            <v>Julian Brandt</v>
          </cell>
          <cell r="C77" t="str">
            <v>Borussia Dortmund</v>
          </cell>
          <cell r="D77">
            <v>1.1000000000000001</v>
          </cell>
          <cell r="E77">
            <v>41.5</v>
          </cell>
        </row>
        <row r="78">
          <cell r="B78" t="str">
            <v>Nikola Dovedan</v>
          </cell>
          <cell r="C78" t="str">
            <v>1. FC Heidenheim 1846</v>
          </cell>
          <cell r="D78">
            <v>1.1000000000000001</v>
          </cell>
          <cell r="E78">
            <v>38.1</v>
          </cell>
        </row>
        <row r="79">
          <cell r="B79" t="str">
            <v>Jan Thielmann</v>
          </cell>
          <cell r="C79" t="str">
            <v>FC Köln</v>
          </cell>
          <cell r="D79">
            <v>1</v>
          </cell>
          <cell r="E79">
            <v>75</v>
          </cell>
        </row>
        <row r="80">
          <cell r="B80" t="str">
            <v>Raphaël Guerreiro</v>
          </cell>
          <cell r="C80" t="str">
            <v>Bayern München</v>
          </cell>
          <cell r="D80">
            <v>1</v>
          </cell>
          <cell r="E80">
            <v>68.400000000000006</v>
          </cell>
        </row>
        <row r="81">
          <cell r="B81" t="str">
            <v>Andrej Kramaric</v>
          </cell>
          <cell r="C81" t="str">
            <v>TSG Hoffenheim</v>
          </cell>
          <cell r="D81">
            <v>1</v>
          </cell>
          <cell r="E81">
            <v>53.2</v>
          </cell>
        </row>
        <row r="82">
          <cell r="B82" t="str">
            <v>Benjamin Sesko</v>
          </cell>
          <cell r="C82" t="str">
            <v>RB Leipzig</v>
          </cell>
          <cell r="D82">
            <v>1</v>
          </cell>
          <cell r="E82">
            <v>51.5</v>
          </cell>
        </row>
        <row r="83">
          <cell r="B83" t="str">
            <v>Anton Stach</v>
          </cell>
          <cell r="C83" t="str">
            <v>TSG Hoffenheim</v>
          </cell>
          <cell r="D83">
            <v>1</v>
          </cell>
          <cell r="E83">
            <v>46.7</v>
          </cell>
        </row>
        <row r="84">
          <cell r="B84" t="str">
            <v>Tim Skarke</v>
          </cell>
          <cell r="C84" t="str">
            <v>SV Darmstadt</v>
          </cell>
          <cell r="D84">
            <v>1</v>
          </cell>
          <cell r="E84">
            <v>46.7</v>
          </cell>
        </row>
        <row r="85">
          <cell r="B85" t="str">
            <v>Alassane Plea</v>
          </cell>
          <cell r="C85" t="str">
            <v>Borussia Mönchengladbach</v>
          </cell>
          <cell r="D85">
            <v>1</v>
          </cell>
          <cell r="E85">
            <v>44.7</v>
          </cell>
        </row>
        <row r="86">
          <cell r="B86" t="str">
            <v>Roland Sallai</v>
          </cell>
          <cell r="C86" t="str">
            <v>SC Freiburg</v>
          </cell>
          <cell r="D86">
            <v>1</v>
          </cell>
          <cell r="E86">
            <v>42.9</v>
          </cell>
        </row>
        <row r="87">
          <cell r="B87" t="str">
            <v>Ruben Vargas</v>
          </cell>
          <cell r="C87" t="str">
            <v>FC Augsburg</v>
          </cell>
          <cell r="D87">
            <v>1</v>
          </cell>
          <cell r="E87">
            <v>42.3</v>
          </cell>
        </row>
        <row r="88">
          <cell r="B88" t="str">
            <v>Linton Maina</v>
          </cell>
          <cell r="C88" t="str">
            <v>FC Köln</v>
          </cell>
          <cell r="D88">
            <v>1</v>
          </cell>
          <cell r="E88">
            <v>41.5</v>
          </cell>
        </row>
        <row r="89">
          <cell r="B89" t="str">
            <v>Leonardo Bittencourt</v>
          </cell>
          <cell r="C89" t="str">
            <v>SV Werder Bremen</v>
          </cell>
          <cell r="D89">
            <v>1</v>
          </cell>
          <cell r="E89">
            <v>40.5</v>
          </cell>
        </row>
        <row r="90">
          <cell r="B90" t="str">
            <v>Jan-Niklas Beste</v>
          </cell>
          <cell r="C90" t="str">
            <v>1. FC Heidenheim 1846</v>
          </cell>
          <cell r="D90">
            <v>1</v>
          </cell>
          <cell r="E90">
            <v>40</v>
          </cell>
        </row>
        <row r="91">
          <cell r="B91" t="str">
            <v>Noah Weisshaupt</v>
          </cell>
          <cell r="C91" t="str">
            <v>SC Freiburg</v>
          </cell>
          <cell r="D91">
            <v>1</v>
          </cell>
          <cell r="E91">
            <v>27.6</v>
          </cell>
        </row>
        <row r="92">
          <cell r="B92" t="str">
            <v>Josip Stanisic</v>
          </cell>
          <cell r="C92" t="str">
            <v>Bayer 04 Leverkusen</v>
          </cell>
          <cell r="D92">
            <v>0.9</v>
          </cell>
          <cell r="E92">
            <v>66.7</v>
          </cell>
        </row>
        <row r="93">
          <cell r="B93" t="str">
            <v>Emir Karic</v>
          </cell>
          <cell r="C93" t="str">
            <v>SV Darmstadt</v>
          </cell>
          <cell r="D93">
            <v>0.9</v>
          </cell>
          <cell r="E93">
            <v>64.3</v>
          </cell>
        </row>
        <row r="94">
          <cell r="B94" t="str">
            <v>Yussuf Poulsen</v>
          </cell>
          <cell r="C94" t="str">
            <v>RB Leipzig</v>
          </cell>
          <cell r="D94">
            <v>0.9</v>
          </cell>
          <cell r="E94">
            <v>63.2</v>
          </cell>
        </row>
        <row r="95">
          <cell r="B95" t="str">
            <v>Florian Kainz</v>
          </cell>
          <cell r="C95" t="str">
            <v>FC Köln</v>
          </cell>
          <cell r="D95">
            <v>0.9</v>
          </cell>
          <cell r="E95">
            <v>57.5</v>
          </cell>
        </row>
        <row r="96">
          <cell r="B96" t="str">
            <v>Luca Netz</v>
          </cell>
          <cell r="C96" t="str">
            <v>Borussia Mönchengladbach</v>
          </cell>
          <cell r="D96">
            <v>0.9</v>
          </cell>
          <cell r="E96">
            <v>52.3</v>
          </cell>
        </row>
        <row r="97">
          <cell r="B97" t="str">
            <v>Noussair Mazraoui</v>
          </cell>
          <cell r="C97" t="str">
            <v>Bayern München</v>
          </cell>
          <cell r="D97">
            <v>0.9</v>
          </cell>
          <cell r="E97">
            <v>52.2</v>
          </cell>
        </row>
        <row r="98">
          <cell r="B98" t="str">
            <v>Marius Wolf</v>
          </cell>
          <cell r="C98" t="str">
            <v>Borussia Dortmund</v>
          </cell>
          <cell r="D98">
            <v>0.9</v>
          </cell>
          <cell r="E98">
            <v>50</v>
          </cell>
        </row>
        <row r="99">
          <cell r="B99" t="str">
            <v>Ermedin Demirovic</v>
          </cell>
          <cell r="C99" t="str">
            <v>FC Augsburg</v>
          </cell>
          <cell r="D99">
            <v>0.9</v>
          </cell>
          <cell r="E99">
            <v>48.3</v>
          </cell>
        </row>
        <row r="100">
          <cell r="B100" t="str">
            <v>Vincenzo Grifo</v>
          </cell>
          <cell r="C100" t="str">
            <v>SC Freiburg</v>
          </cell>
          <cell r="D100">
            <v>0.9</v>
          </cell>
          <cell r="E100">
            <v>45.1</v>
          </cell>
        </row>
        <row r="101">
          <cell r="B101" t="str">
            <v>Matthias Bader</v>
          </cell>
          <cell r="C101" t="str">
            <v>SV Darmstadt</v>
          </cell>
          <cell r="D101">
            <v>0.9</v>
          </cell>
          <cell r="E101">
            <v>42.9</v>
          </cell>
        </row>
        <row r="102">
          <cell r="B102" t="str">
            <v>Kevin Paredes</v>
          </cell>
          <cell r="C102" t="str">
            <v>VfL Wolfsburg</v>
          </cell>
          <cell r="D102">
            <v>0.9</v>
          </cell>
          <cell r="E102">
            <v>42.4</v>
          </cell>
        </row>
        <row r="103">
          <cell r="B103" t="str">
            <v>Josha Vagnoman</v>
          </cell>
          <cell r="C103" t="str">
            <v>VfB Stuttgart</v>
          </cell>
          <cell r="D103">
            <v>0.8</v>
          </cell>
          <cell r="E103">
            <v>71.400000000000006</v>
          </cell>
        </row>
        <row r="104">
          <cell r="B104" t="str">
            <v>Anthony Caci</v>
          </cell>
          <cell r="C104" t="str">
            <v>1. FSV Mainz 05</v>
          </cell>
          <cell r="D104">
            <v>0.8</v>
          </cell>
          <cell r="E104">
            <v>63.9</v>
          </cell>
        </row>
        <row r="105">
          <cell r="B105" t="str">
            <v>Felix Nmecha</v>
          </cell>
          <cell r="C105" t="str">
            <v>Borussia Dortmund</v>
          </cell>
          <cell r="D105">
            <v>0.8</v>
          </cell>
          <cell r="E105">
            <v>60</v>
          </cell>
        </row>
        <row r="106">
          <cell r="B106" t="str">
            <v>Danny da Costa</v>
          </cell>
          <cell r="C106" t="str">
            <v>1. FSV Mainz 05</v>
          </cell>
          <cell r="D106">
            <v>0.8</v>
          </cell>
          <cell r="E106">
            <v>58.3</v>
          </cell>
        </row>
        <row r="107">
          <cell r="B107" t="str">
            <v>Florian Neuhaus</v>
          </cell>
          <cell r="C107" t="str">
            <v>Borussia Mönchengladbach</v>
          </cell>
          <cell r="D107">
            <v>0.8</v>
          </cell>
          <cell r="E107">
            <v>57.9</v>
          </cell>
        </row>
        <row r="108">
          <cell r="B108" t="str">
            <v>Mattias Svanberg</v>
          </cell>
          <cell r="C108" t="str">
            <v>VfL Wolfsburg</v>
          </cell>
          <cell r="D108">
            <v>0.8</v>
          </cell>
          <cell r="E108">
            <v>53.6</v>
          </cell>
        </row>
        <row r="109">
          <cell r="B109" t="str">
            <v>Maximilian Wittek</v>
          </cell>
          <cell r="C109" t="str">
            <v>VfL Bochum</v>
          </cell>
          <cell r="D109">
            <v>0.8</v>
          </cell>
          <cell r="E109">
            <v>52.6</v>
          </cell>
        </row>
        <row r="110">
          <cell r="B110" t="str">
            <v>Mario Götze</v>
          </cell>
          <cell r="C110" t="str">
            <v>Eintracht Frankfurt</v>
          </cell>
          <cell r="D110">
            <v>0.8</v>
          </cell>
          <cell r="E110">
            <v>48.6</v>
          </cell>
        </row>
        <row r="111">
          <cell r="B111" t="str">
            <v>Ridle Baku</v>
          </cell>
          <cell r="C111" t="str">
            <v>VfL Wolfsburg</v>
          </cell>
          <cell r="D111">
            <v>0.8</v>
          </cell>
          <cell r="E111">
            <v>48.6</v>
          </cell>
        </row>
        <row r="112">
          <cell r="B112" t="str">
            <v>Kilian Sildillia</v>
          </cell>
          <cell r="C112" t="str">
            <v>SC Freiburg</v>
          </cell>
          <cell r="D112">
            <v>0.8</v>
          </cell>
          <cell r="E112">
            <v>48.5</v>
          </cell>
        </row>
        <row r="113">
          <cell r="B113" t="str">
            <v>Patrick Osterhage</v>
          </cell>
          <cell r="C113" t="str">
            <v>VfL Bochum</v>
          </cell>
          <cell r="D113">
            <v>0.8</v>
          </cell>
          <cell r="E113">
            <v>47.2</v>
          </cell>
        </row>
        <row r="114">
          <cell r="B114" t="str">
            <v>Julian Ryerson</v>
          </cell>
          <cell r="C114" t="str">
            <v>Borussia Dortmund</v>
          </cell>
          <cell r="D114">
            <v>0.8</v>
          </cell>
          <cell r="E114">
            <v>47.1</v>
          </cell>
        </row>
        <row r="115">
          <cell r="B115" t="str">
            <v>Felix Agu</v>
          </cell>
          <cell r="C115" t="str">
            <v>SV Werder Bremen</v>
          </cell>
          <cell r="D115">
            <v>0.8</v>
          </cell>
          <cell r="E115">
            <v>45.2</v>
          </cell>
        </row>
        <row r="116">
          <cell r="B116" t="str">
            <v>Kevin Stöger</v>
          </cell>
          <cell r="C116" t="str">
            <v>VfL Bochum</v>
          </cell>
          <cell r="D116">
            <v>0.8</v>
          </cell>
          <cell r="E116">
            <v>44.6</v>
          </cell>
        </row>
        <row r="117">
          <cell r="B117" t="str">
            <v>Harry Kane</v>
          </cell>
          <cell r="C117" t="str">
            <v>Bayern München</v>
          </cell>
          <cell r="D117">
            <v>0.8</v>
          </cell>
          <cell r="E117">
            <v>44.4</v>
          </cell>
        </row>
        <row r="118">
          <cell r="B118" t="str">
            <v>Rocco Reitz</v>
          </cell>
          <cell r="C118" t="str">
            <v>Borussia Mönchengladbach</v>
          </cell>
          <cell r="D118">
            <v>0.8</v>
          </cell>
          <cell r="E118">
            <v>44.4</v>
          </cell>
        </row>
        <row r="119">
          <cell r="B119" t="str">
            <v>Joakim Mæhle</v>
          </cell>
          <cell r="C119" t="str">
            <v>VfL Wolfsburg</v>
          </cell>
          <cell r="D119">
            <v>0.8</v>
          </cell>
          <cell r="E119">
            <v>43.1</v>
          </cell>
        </row>
        <row r="120">
          <cell r="B120" t="str">
            <v>Franck Honorat</v>
          </cell>
          <cell r="C120" t="str">
            <v>Borussia Mönchengladbach</v>
          </cell>
          <cell r="D120">
            <v>0.8</v>
          </cell>
          <cell r="E120">
            <v>42.9</v>
          </cell>
        </row>
        <row r="121">
          <cell r="B121" t="str">
            <v>Sargis Adamyan</v>
          </cell>
          <cell r="C121" t="str">
            <v>FC Köln</v>
          </cell>
          <cell r="D121">
            <v>0.8</v>
          </cell>
          <cell r="E121">
            <v>41.2</v>
          </cell>
        </row>
        <row r="122">
          <cell r="B122" t="str">
            <v>Aissa Laidouni</v>
          </cell>
          <cell r="C122" t="str">
            <v>1. FC Union Berlin</v>
          </cell>
          <cell r="D122">
            <v>0.8</v>
          </cell>
          <cell r="E122">
            <v>38.5</v>
          </cell>
        </row>
        <row r="123">
          <cell r="B123" t="str">
            <v>Moritz Broschinski</v>
          </cell>
          <cell r="C123" t="str">
            <v>VfL Bochum</v>
          </cell>
          <cell r="D123">
            <v>0.8</v>
          </cell>
          <cell r="E123">
            <v>36.700000000000003</v>
          </cell>
        </row>
        <row r="124">
          <cell r="B124" t="str">
            <v>Adam Hlozek</v>
          </cell>
          <cell r="C124" t="str">
            <v>Bayer 04 Leverkusen</v>
          </cell>
          <cell r="D124">
            <v>0.8</v>
          </cell>
          <cell r="E124">
            <v>30.8</v>
          </cell>
        </row>
        <row r="125">
          <cell r="B125" t="str">
            <v>Mathias Honsak</v>
          </cell>
          <cell r="C125" t="str">
            <v>SV Darmstadt</v>
          </cell>
          <cell r="D125">
            <v>0.8</v>
          </cell>
          <cell r="E125">
            <v>30</v>
          </cell>
        </row>
        <row r="126">
          <cell r="B126" t="str">
            <v>Finn Becker</v>
          </cell>
          <cell r="C126" t="str">
            <v>TSG Hoffenheim</v>
          </cell>
          <cell r="D126">
            <v>0.8</v>
          </cell>
          <cell r="E126">
            <v>29.4</v>
          </cell>
        </row>
        <row r="127">
          <cell r="B127" t="str">
            <v>Nathan Tella</v>
          </cell>
          <cell r="C127" t="str">
            <v>Bayer 04 Leverkusen</v>
          </cell>
          <cell r="D127">
            <v>0.8</v>
          </cell>
          <cell r="E127">
            <v>18.899999999999999</v>
          </cell>
        </row>
        <row r="128">
          <cell r="B128" t="str">
            <v>Kevin Kampl</v>
          </cell>
          <cell r="C128" t="str">
            <v>RB Leipzig</v>
          </cell>
          <cell r="D128">
            <v>0.7</v>
          </cell>
          <cell r="E128">
            <v>76.900000000000006</v>
          </cell>
        </row>
        <row r="129">
          <cell r="B129" t="str">
            <v>Castello Lukeba</v>
          </cell>
          <cell r="C129" t="str">
            <v>RB Leipzig</v>
          </cell>
          <cell r="D129">
            <v>0.7</v>
          </cell>
          <cell r="E129">
            <v>73.900000000000006</v>
          </cell>
        </row>
        <row r="130">
          <cell r="B130" t="str">
            <v>Xaver Schlager</v>
          </cell>
          <cell r="C130" t="str">
            <v>RB Leipzig</v>
          </cell>
          <cell r="D130">
            <v>0.7</v>
          </cell>
          <cell r="E130">
            <v>70.400000000000006</v>
          </cell>
        </row>
        <row r="131">
          <cell r="B131" t="str">
            <v>Kevin Akpoguma</v>
          </cell>
          <cell r="C131" t="str">
            <v>TSG Hoffenheim</v>
          </cell>
          <cell r="D131">
            <v>0.7</v>
          </cell>
          <cell r="E131">
            <v>69.2</v>
          </cell>
        </row>
        <row r="132">
          <cell r="B132" t="str">
            <v>Olivier Deman</v>
          </cell>
          <cell r="C132" t="str">
            <v>SV Werder Bremen</v>
          </cell>
          <cell r="D132">
            <v>0.7</v>
          </cell>
          <cell r="E132">
            <v>62.5</v>
          </cell>
        </row>
        <row r="133">
          <cell r="B133" t="str">
            <v>Emre Can</v>
          </cell>
          <cell r="C133" t="str">
            <v>Borussia Dortmund</v>
          </cell>
          <cell r="D133">
            <v>0.7</v>
          </cell>
          <cell r="E133">
            <v>57.7</v>
          </cell>
        </row>
        <row r="134">
          <cell r="B134" t="str">
            <v>Philipp Mwene</v>
          </cell>
          <cell r="C134" t="str">
            <v>1. FSV Mainz 05</v>
          </cell>
          <cell r="D134">
            <v>0.7</v>
          </cell>
          <cell r="E134">
            <v>53.6</v>
          </cell>
        </row>
        <row r="135">
          <cell r="B135" t="str">
            <v>Rasmus Carstensen</v>
          </cell>
          <cell r="C135" t="str">
            <v>FC Köln</v>
          </cell>
          <cell r="D135">
            <v>0.7</v>
          </cell>
          <cell r="E135">
            <v>52</v>
          </cell>
        </row>
        <row r="136">
          <cell r="B136" t="str">
            <v>Jonas Hofmann</v>
          </cell>
          <cell r="C136" t="str">
            <v>Bayer 04 Leverkusen</v>
          </cell>
          <cell r="D136">
            <v>0.7</v>
          </cell>
          <cell r="E136">
            <v>51.4</v>
          </cell>
        </row>
        <row r="137">
          <cell r="B137" t="str">
            <v>Dejan Ljubicic</v>
          </cell>
          <cell r="C137" t="str">
            <v>FC Köln</v>
          </cell>
          <cell r="D137">
            <v>0.7</v>
          </cell>
          <cell r="E137">
            <v>48.4</v>
          </cell>
        </row>
        <row r="138">
          <cell r="B138" t="str">
            <v>Josip Juranovic</v>
          </cell>
          <cell r="C138" t="str">
            <v>1. FC Union Berlin</v>
          </cell>
          <cell r="D138">
            <v>0.7</v>
          </cell>
          <cell r="E138">
            <v>47.6</v>
          </cell>
        </row>
        <row r="139">
          <cell r="B139" t="str">
            <v>Takuma Asano</v>
          </cell>
          <cell r="C139" t="str">
            <v>VfL Bochum</v>
          </cell>
          <cell r="D139">
            <v>0.7</v>
          </cell>
          <cell r="E139">
            <v>47.1</v>
          </cell>
        </row>
        <row r="140">
          <cell r="B140" t="str">
            <v>Omar Traoré</v>
          </cell>
          <cell r="C140" t="str">
            <v>1. FC Heidenheim 1846</v>
          </cell>
          <cell r="D140">
            <v>0.7</v>
          </cell>
          <cell r="E140">
            <v>43.5</v>
          </cell>
        </row>
        <row r="141">
          <cell r="B141" t="str">
            <v>Serhou Guirassy</v>
          </cell>
          <cell r="C141" t="str">
            <v>VfB Stuttgart</v>
          </cell>
          <cell r="D141">
            <v>0.7</v>
          </cell>
          <cell r="E141">
            <v>43.2</v>
          </cell>
        </row>
        <row r="142">
          <cell r="B142" t="str">
            <v>Ikoma Lois Openda</v>
          </cell>
          <cell r="C142" t="str">
            <v>RB Leipzig</v>
          </cell>
          <cell r="D142">
            <v>0.7</v>
          </cell>
          <cell r="E142">
            <v>36.4</v>
          </cell>
        </row>
        <row r="143">
          <cell r="B143" t="str">
            <v>Patrik Schick</v>
          </cell>
          <cell r="C143" t="str">
            <v>Bayer 04 Leverkusen</v>
          </cell>
          <cell r="D143">
            <v>0.7</v>
          </cell>
          <cell r="E143">
            <v>36.4</v>
          </cell>
        </row>
        <row r="144">
          <cell r="B144" t="str">
            <v>Edmond Tapsoba</v>
          </cell>
          <cell r="C144" t="str">
            <v>Bayer 04 Leverkusen</v>
          </cell>
          <cell r="D144">
            <v>0.6</v>
          </cell>
          <cell r="E144">
            <v>81.3</v>
          </cell>
        </row>
        <row r="145">
          <cell r="B145" t="str">
            <v>Angelo Stiller</v>
          </cell>
          <cell r="C145" t="str">
            <v>VfB Stuttgart</v>
          </cell>
          <cell r="D145">
            <v>0.6</v>
          </cell>
          <cell r="E145">
            <v>73.900000000000006</v>
          </cell>
        </row>
        <row r="146">
          <cell r="B146" t="str">
            <v>Leart Paqarada</v>
          </cell>
          <cell r="C146" t="str">
            <v>FC Köln</v>
          </cell>
          <cell r="D146">
            <v>0.6</v>
          </cell>
          <cell r="E146">
            <v>70</v>
          </cell>
        </row>
        <row r="147">
          <cell r="B147" t="str">
            <v>Maximilian Eggestein</v>
          </cell>
          <cell r="C147" t="str">
            <v>SC Freiburg</v>
          </cell>
          <cell r="D147">
            <v>0.6</v>
          </cell>
          <cell r="E147">
            <v>58.8</v>
          </cell>
        </row>
        <row r="148">
          <cell r="B148" t="str">
            <v>David Raum</v>
          </cell>
          <cell r="C148" t="str">
            <v>RB Leipzig</v>
          </cell>
          <cell r="D148">
            <v>0.6</v>
          </cell>
          <cell r="E148">
            <v>58.1</v>
          </cell>
        </row>
        <row r="149">
          <cell r="B149" t="str">
            <v>Thomas Müller</v>
          </cell>
          <cell r="C149" t="str">
            <v>Bayern München</v>
          </cell>
          <cell r="D149">
            <v>0.6</v>
          </cell>
          <cell r="E149">
            <v>57.9</v>
          </cell>
        </row>
        <row r="150">
          <cell r="B150" t="str">
            <v>Jérôme Roussillon</v>
          </cell>
          <cell r="C150" t="str">
            <v>1. FC Union Berlin</v>
          </cell>
          <cell r="D150">
            <v>0.6</v>
          </cell>
          <cell r="E150">
            <v>50</v>
          </cell>
        </row>
        <row r="151">
          <cell r="B151" t="str">
            <v>Lucas Tousart</v>
          </cell>
          <cell r="C151" t="str">
            <v>1. FC Union Berlin</v>
          </cell>
          <cell r="D151">
            <v>0.6</v>
          </cell>
          <cell r="E151">
            <v>47.6</v>
          </cell>
        </row>
        <row r="152">
          <cell r="B152" t="str">
            <v>Jae-Sung Lee</v>
          </cell>
          <cell r="C152" t="str">
            <v>1. FSV Mainz 05</v>
          </cell>
          <cell r="D152">
            <v>0.6</v>
          </cell>
          <cell r="E152">
            <v>46.9</v>
          </cell>
        </row>
        <row r="153">
          <cell r="B153" t="str">
            <v>Alejandro Grimaldo</v>
          </cell>
          <cell r="C153" t="str">
            <v>Bayer 04 Leverkusen</v>
          </cell>
          <cell r="D153">
            <v>0.6</v>
          </cell>
          <cell r="E153">
            <v>46.5</v>
          </cell>
        </row>
        <row r="154">
          <cell r="B154" t="str">
            <v>Denis Huseinbasic</v>
          </cell>
          <cell r="C154" t="str">
            <v>FC Köln</v>
          </cell>
          <cell r="D154">
            <v>0.6</v>
          </cell>
          <cell r="E154">
            <v>45.5</v>
          </cell>
        </row>
        <row r="155">
          <cell r="B155" t="str">
            <v>Marvin Mehlem</v>
          </cell>
          <cell r="C155" t="str">
            <v>SV Darmstadt</v>
          </cell>
          <cell r="D155">
            <v>0.6</v>
          </cell>
          <cell r="E155">
            <v>45.5</v>
          </cell>
        </row>
        <row r="156">
          <cell r="B156" t="str">
            <v>Janik Haberer</v>
          </cell>
          <cell r="C156" t="str">
            <v>1. FC Union Berlin</v>
          </cell>
          <cell r="D156">
            <v>0.6</v>
          </cell>
          <cell r="E156">
            <v>44.4</v>
          </cell>
        </row>
        <row r="157">
          <cell r="B157" t="str">
            <v>Marvin Pieringer</v>
          </cell>
          <cell r="C157" t="str">
            <v>1. FC Heidenheim 1846</v>
          </cell>
          <cell r="D157">
            <v>0.6</v>
          </cell>
          <cell r="E157">
            <v>43.5</v>
          </cell>
        </row>
        <row r="158">
          <cell r="B158" t="str">
            <v>Robert Skov</v>
          </cell>
          <cell r="C158" t="str">
            <v>TSG Hoffenheim</v>
          </cell>
          <cell r="D158">
            <v>0.6</v>
          </cell>
          <cell r="E158">
            <v>40.9</v>
          </cell>
        </row>
        <row r="159">
          <cell r="B159" t="str">
            <v>Aurelio Buta</v>
          </cell>
          <cell r="C159" t="str">
            <v>Eintracht Frankfurt</v>
          </cell>
          <cell r="D159">
            <v>0.6</v>
          </cell>
          <cell r="E159">
            <v>36.700000000000003</v>
          </cell>
        </row>
        <row r="160">
          <cell r="B160" t="str">
            <v>Rafael Santos Borre</v>
          </cell>
          <cell r="C160" t="str">
            <v>SV Werder Bremen</v>
          </cell>
          <cell r="D160">
            <v>0.6</v>
          </cell>
          <cell r="E160">
            <v>33.299999999999997</v>
          </cell>
        </row>
        <row r="161">
          <cell r="B161" t="str">
            <v>Tim Kleindienst</v>
          </cell>
          <cell r="C161" t="str">
            <v>1. FC Heidenheim 1846</v>
          </cell>
          <cell r="D161">
            <v>0.6</v>
          </cell>
          <cell r="E161">
            <v>31.7</v>
          </cell>
        </row>
        <row r="162">
          <cell r="B162" t="str">
            <v>Mikkel Kaufmann</v>
          </cell>
          <cell r="C162" t="str">
            <v>1. FC Union Berlin</v>
          </cell>
          <cell r="D162">
            <v>0.6</v>
          </cell>
          <cell r="E162">
            <v>30</v>
          </cell>
        </row>
        <row r="163">
          <cell r="B163" t="str">
            <v>Woo-Yeong Jeong</v>
          </cell>
          <cell r="C163" t="str">
            <v>VfB Stuttgart</v>
          </cell>
          <cell r="D163">
            <v>0.6</v>
          </cell>
          <cell r="E163">
            <v>26.7</v>
          </cell>
        </row>
        <row r="164">
          <cell r="B164" t="str">
            <v>Nicolas Höfler</v>
          </cell>
          <cell r="C164" t="str">
            <v>SC Freiburg</v>
          </cell>
          <cell r="D164">
            <v>0.5</v>
          </cell>
          <cell r="E164">
            <v>82.4</v>
          </cell>
        </row>
        <row r="165">
          <cell r="B165" t="str">
            <v>Amadou Haidara</v>
          </cell>
          <cell r="C165" t="str">
            <v>RB Leipzig</v>
          </cell>
          <cell r="D165">
            <v>0.5</v>
          </cell>
          <cell r="E165">
            <v>81.8</v>
          </cell>
        </row>
        <row r="166">
          <cell r="B166" t="str">
            <v>Pascal Stenzel</v>
          </cell>
          <cell r="C166" t="str">
            <v>VfB Stuttgart</v>
          </cell>
          <cell r="D166">
            <v>0.5</v>
          </cell>
          <cell r="E166">
            <v>75</v>
          </cell>
        </row>
        <row r="167">
          <cell r="B167" t="str">
            <v>Ellyes Skhiri</v>
          </cell>
          <cell r="C167" t="str">
            <v>Eintracht Frankfurt</v>
          </cell>
          <cell r="D167">
            <v>0.5</v>
          </cell>
          <cell r="E167">
            <v>70.599999999999994</v>
          </cell>
        </row>
        <row r="168">
          <cell r="B168" t="str">
            <v>Julian Weigl</v>
          </cell>
          <cell r="C168" t="str">
            <v>Borussia Mönchengladbach</v>
          </cell>
          <cell r="D168">
            <v>0.5</v>
          </cell>
          <cell r="E168">
            <v>70</v>
          </cell>
        </row>
        <row r="169">
          <cell r="B169" t="str">
            <v>Niklas Dorsch</v>
          </cell>
          <cell r="C169" t="str">
            <v>FC Augsburg</v>
          </cell>
          <cell r="D169">
            <v>0.5</v>
          </cell>
          <cell r="E169">
            <v>70</v>
          </cell>
        </row>
        <row r="170">
          <cell r="B170" t="str">
            <v>Waldemar Anton</v>
          </cell>
          <cell r="C170" t="str">
            <v>VfB Stuttgart</v>
          </cell>
          <cell r="D170">
            <v>0.5</v>
          </cell>
          <cell r="E170">
            <v>68.2</v>
          </cell>
        </row>
        <row r="171">
          <cell r="B171" t="str">
            <v>Dawid Kownacki</v>
          </cell>
          <cell r="C171" t="str">
            <v>SV Werder Bremen</v>
          </cell>
          <cell r="D171">
            <v>0.5</v>
          </cell>
          <cell r="E171">
            <v>66.7</v>
          </cell>
        </row>
        <row r="172">
          <cell r="B172" t="str">
            <v>Nicolas Seiwald</v>
          </cell>
          <cell r="C172" t="str">
            <v>RB Leipzig</v>
          </cell>
          <cell r="D172">
            <v>0.5</v>
          </cell>
          <cell r="E172">
            <v>66.7</v>
          </cell>
        </row>
        <row r="173">
          <cell r="B173" t="str">
            <v>Jeffrey Gouweleeuw</v>
          </cell>
          <cell r="C173" t="str">
            <v>FC Augsburg</v>
          </cell>
          <cell r="D173">
            <v>0.5</v>
          </cell>
          <cell r="E173">
            <v>65.2</v>
          </cell>
        </row>
        <row r="174">
          <cell r="B174" t="str">
            <v>Granit Xhaka</v>
          </cell>
          <cell r="C174" t="str">
            <v>Bayer 04 Leverkusen</v>
          </cell>
          <cell r="D174">
            <v>0.5</v>
          </cell>
          <cell r="E174">
            <v>64</v>
          </cell>
        </row>
        <row r="175">
          <cell r="B175" t="str">
            <v>Florian Grillitsch</v>
          </cell>
          <cell r="C175" t="str">
            <v>TSG Hoffenheim</v>
          </cell>
          <cell r="D175">
            <v>0.5</v>
          </cell>
          <cell r="E175">
            <v>61.9</v>
          </cell>
        </row>
        <row r="176">
          <cell r="B176" t="str">
            <v>Leon Goretzka</v>
          </cell>
          <cell r="C176" t="str">
            <v>Bayern München</v>
          </cell>
          <cell r="D176">
            <v>0.5</v>
          </cell>
          <cell r="E176">
            <v>61.9</v>
          </cell>
        </row>
        <row r="177">
          <cell r="B177" t="str">
            <v>Mohamed Simakan</v>
          </cell>
          <cell r="C177" t="str">
            <v>RB Leipzig</v>
          </cell>
          <cell r="D177">
            <v>0.5</v>
          </cell>
          <cell r="E177">
            <v>60</v>
          </cell>
        </row>
        <row r="178">
          <cell r="B178" t="str">
            <v>Philipp Hofmann</v>
          </cell>
          <cell r="C178" t="str">
            <v>VfL Bochum</v>
          </cell>
          <cell r="D178">
            <v>0.5</v>
          </cell>
          <cell r="E178">
            <v>60</v>
          </cell>
        </row>
        <row r="179">
          <cell r="B179" t="str">
            <v>Salih Ã–zcan</v>
          </cell>
          <cell r="C179" t="str">
            <v>Borussia Dortmund</v>
          </cell>
          <cell r="D179">
            <v>0.5</v>
          </cell>
          <cell r="E179">
            <v>60</v>
          </cell>
        </row>
        <row r="180">
          <cell r="B180" t="str">
            <v>Bartol Franjic</v>
          </cell>
          <cell r="C180" t="str">
            <v>SV Darmstadt</v>
          </cell>
          <cell r="D180">
            <v>0.5</v>
          </cell>
          <cell r="E180">
            <v>53.8</v>
          </cell>
        </row>
        <row r="181">
          <cell r="B181" t="str">
            <v>Jan Schöppner</v>
          </cell>
          <cell r="C181" t="str">
            <v>1. FC Heidenheim 1846</v>
          </cell>
          <cell r="D181">
            <v>0.5</v>
          </cell>
          <cell r="E181">
            <v>50</v>
          </cell>
        </row>
        <row r="182">
          <cell r="B182" t="str">
            <v>Leandro Barreiro</v>
          </cell>
          <cell r="C182" t="str">
            <v>1. FSV Mainz 05</v>
          </cell>
          <cell r="D182">
            <v>0.5</v>
          </cell>
          <cell r="E182">
            <v>50</v>
          </cell>
        </row>
        <row r="183">
          <cell r="B183" t="str">
            <v>Steffen Tigges</v>
          </cell>
          <cell r="C183" t="str">
            <v>FC Köln</v>
          </cell>
          <cell r="D183">
            <v>0.5</v>
          </cell>
          <cell r="E183">
            <v>50</v>
          </cell>
        </row>
        <row r="184">
          <cell r="B184" t="str">
            <v>Lucas Höler</v>
          </cell>
          <cell r="C184" t="str">
            <v>SC Freiburg</v>
          </cell>
          <cell r="D184">
            <v>0.5</v>
          </cell>
          <cell r="E184">
            <v>46.4</v>
          </cell>
        </row>
        <row r="185">
          <cell r="B185" t="str">
            <v>Grischa Prömel</v>
          </cell>
          <cell r="C185" t="str">
            <v>TSG Hoffenheim</v>
          </cell>
          <cell r="D185">
            <v>0.5</v>
          </cell>
          <cell r="E185">
            <v>44.4</v>
          </cell>
        </row>
        <row r="186">
          <cell r="B186" t="str">
            <v>Tobias Kempe</v>
          </cell>
          <cell r="C186" t="str">
            <v>SV Darmstadt</v>
          </cell>
          <cell r="D186">
            <v>0.5</v>
          </cell>
          <cell r="E186">
            <v>44.4</v>
          </cell>
        </row>
        <row r="187">
          <cell r="B187" t="str">
            <v>Marcel Sabitzer</v>
          </cell>
          <cell r="C187" t="str">
            <v>Borussia Dortmund</v>
          </cell>
          <cell r="D187">
            <v>0.5</v>
          </cell>
          <cell r="E187">
            <v>42.3</v>
          </cell>
        </row>
        <row r="188">
          <cell r="B188" t="str">
            <v>Phillip Tietz</v>
          </cell>
          <cell r="C188" t="str">
            <v>FC Augsburg</v>
          </cell>
          <cell r="D188">
            <v>0.5</v>
          </cell>
          <cell r="E188">
            <v>35.1</v>
          </cell>
        </row>
        <row r="189">
          <cell r="B189" t="str">
            <v>Tomas Cvancara</v>
          </cell>
          <cell r="C189" t="str">
            <v>Borussia Mönchengladbach</v>
          </cell>
          <cell r="D189">
            <v>0.5</v>
          </cell>
          <cell r="E189">
            <v>33.299999999999997</v>
          </cell>
        </row>
        <row r="190">
          <cell r="B190" t="str">
            <v>Christopher Antwi-Adjej</v>
          </cell>
          <cell r="C190" t="str">
            <v>VfL Bochum</v>
          </cell>
          <cell r="D190">
            <v>0.5</v>
          </cell>
          <cell r="E190">
            <v>22.6</v>
          </cell>
        </row>
        <row r="191">
          <cell r="B191" t="str">
            <v>Denis Thomalla</v>
          </cell>
          <cell r="C191" t="str">
            <v>1. FC Heidenheim 1846</v>
          </cell>
          <cell r="D191">
            <v>0.4</v>
          </cell>
          <cell r="E191">
            <v>100</v>
          </cell>
        </row>
        <row r="192">
          <cell r="B192" t="str">
            <v>Benedikt Gimber</v>
          </cell>
          <cell r="C192" t="str">
            <v>1. FC Heidenheim 1846</v>
          </cell>
          <cell r="D192">
            <v>0.4</v>
          </cell>
          <cell r="E192">
            <v>88.9</v>
          </cell>
        </row>
        <row r="193">
          <cell r="B193" t="str">
            <v>Willian Pacho</v>
          </cell>
          <cell r="C193" t="str">
            <v>Eintracht Frankfurt</v>
          </cell>
          <cell r="D193">
            <v>0.4</v>
          </cell>
          <cell r="E193">
            <v>85.7</v>
          </cell>
        </row>
        <row r="194">
          <cell r="B194" t="str">
            <v>Edimilson Fernandes</v>
          </cell>
          <cell r="C194" t="str">
            <v>1. FSV Mainz 05</v>
          </cell>
          <cell r="D194">
            <v>0.4</v>
          </cell>
          <cell r="E194">
            <v>75</v>
          </cell>
        </row>
        <row r="195">
          <cell r="B195" t="str">
            <v>Ozan Kabak</v>
          </cell>
          <cell r="C195" t="str">
            <v>TSG Hoffenheim</v>
          </cell>
          <cell r="D195">
            <v>0.4</v>
          </cell>
          <cell r="E195">
            <v>64.3</v>
          </cell>
        </row>
        <row r="196">
          <cell r="B196" t="str">
            <v>Robert Andrich</v>
          </cell>
          <cell r="C196" t="str">
            <v>Bayer 04 Leverkusen</v>
          </cell>
          <cell r="D196">
            <v>0.4</v>
          </cell>
          <cell r="E196">
            <v>63.6</v>
          </cell>
        </row>
        <row r="197">
          <cell r="B197" t="str">
            <v>Bernardo</v>
          </cell>
          <cell r="C197" t="str">
            <v>VfL Bochum</v>
          </cell>
          <cell r="D197">
            <v>0.4</v>
          </cell>
          <cell r="E197">
            <v>57.1</v>
          </cell>
        </row>
        <row r="198">
          <cell r="B198" t="str">
            <v>Fabian Holland</v>
          </cell>
          <cell r="C198" t="str">
            <v>SV Darmstadt</v>
          </cell>
          <cell r="D198">
            <v>0.4</v>
          </cell>
          <cell r="E198">
            <v>57.1</v>
          </cell>
        </row>
        <row r="199">
          <cell r="B199" t="str">
            <v>Cristian Gamboa</v>
          </cell>
          <cell r="C199" t="str">
            <v>VfL Bochum</v>
          </cell>
          <cell r="D199">
            <v>0.4</v>
          </cell>
          <cell r="E199">
            <v>55.6</v>
          </cell>
        </row>
        <row r="200">
          <cell r="B200" t="str">
            <v>Arne Engels</v>
          </cell>
          <cell r="C200" t="str">
            <v>FC Augsburg</v>
          </cell>
          <cell r="D200">
            <v>0.4</v>
          </cell>
          <cell r="E200">
            <v>54.5</v>
          </cell>
        </row>
        <row r="201">
          <cell r="B201" t="str">
            <v>Philipp Max</v>
          </cell>
          <cell r="C201" t="str">
            <v>Eintracht Frankfurt</v>
          </cell>
          <cell r="D201">
            <v>0.4</v>
          </cell>
          <cell r="E201">
            <v>54.5</v>
          </cell>
        </row>
        <row r="202">
          <cell r="B202" t="str">
            <v>Aleksandar Pavlovic</v>
          </cell>
          <cell r="C202" t="str">
            <v>Bayern München</v>
          </cell>
          <cell r="D202">
            <v>0.4</v>
          </cell>
          <cell r="E202">
            <v>50</v>
          </cell>
        </row>
        <row r="203">
          <cell r="B203" t="str">
            <v>Davie Selke</v>
          </cell>
          <cell r="C203" t="str">
            <v>FC Köln</v>
          </cell>
          <cell r="D203">
            <v>0.4</v>
          </cell>
          <cell r="E203">
            <v>50</v>
          </cell>
        </row>
        <row r="204">
          <cell r="B204" t="str">
            <v>Kristijan Jakic</v>
          </cell>
          <cell r="C204" t="str">
            <v>FC Augsburg</v>
          </cell>
          <cell r="D204">
            <v>0.4</v>
          </cell>
          <cell r="E204">
            <v>50</v>
          </cell>
        </row>
        <row r="205">
          <cell r="B205" t="str">
            <v>Joshua Kimmich</v>
          </cell>
          <cell r="C205" t="str">
            <v>Bayern München</v>
          </cell>
          <cell r="D205">
            <v>0.4</v>
          </cell>
          <cell r="E205">
            <v>45.5</v>
          </cell>
        </row>
        <row r="206">
          <cell r="B206" t="str">
            <v>Jonas Wind</v>
          </cell>
          <cell r="C206" t="str">
            <v>VfL Wolfsburg</v>
          </cell>
          <cell r="D206">
            <v>0.4</v>
          </cell>
          <cell r="E206">
            <v>44.8</v>
          </cell>
        </row>
        <row r="207">
          <cell r="B207" t="str">
            <v>Marco Reus</v>
          </cell>
          <cell r="C207" t="str">
            <v>Borussia Dortmund</v>
          </cell>
          <cell r="D207">
            <v>0.4</v>
          </cell>
          <cell r="E207">
            <v>44.4</v>
          </cell>
        </row>
        <row r="208">
          <cell r="B208" t="str">
            <v>Tuta</v>
          </cell>
          <cell r="C208" t="str">
            <v>Eintracht Frankfurt</v>
          </cell>
          <cell r="D208">
            <v>0.4</v>
          </cell>
          <cell r="E208">
            <v>44</v>
          </cell>
        </row>
        <row r="209">
          <cell r="B209" t="str">
            <v>Luca Pfeiffer</v>
          </cell>
          <cell r="C209" t="str">
            <v>SV Darmstadt</v>
          </cell>
          <cell r="D209">
            <v>0.4</v>
          </cell>
          <cell r="E209">
            <v>43.8</v>
          </cell>
        </row>
        <row r="210">
          <cell r="B210" t="str">
            <v>Marvin Ducksch</v>
          </cell>
          <cell r="C210" t="str">
            <v>SV Werder Bremen</v>
          </cell>
          <cell r="D210">
            <v>0.4</v>
          </cell>
          <cell r="E210">
            <v>42.9</v>
          </cell>
        </row>
        <row r="211">
          <cell r="B211" t="str">
            <v>Senne Lynen</v>
          </cell>
          <cell r="C211" t="str">
            <v>SV Werder Bremen</v>
          </cell>
          <cell r="D211">
            <v>0.4</v>
          </cell>
          <cell r="E211">
            <v>42.1</v>
          </cell>
        </row>
        <row r="212">
          <cell r="B212" t="str">
            <v>Benno Schmitz</v>
          </cell>
          <cell r="C212" t="str">
            <v>FC Köln</v>
          </cell>
          <cell r="D212">
            <v>0.4</v>
          </cell>
          <cell r="E212">
            <v>41.7</v>
          </cell>
        </row>
        <row r="213">
          <cell r="B213" t="str">
            <v>Elvis Rexhbecaj</v>
          </cell>
          <cell r="C213" t="str">
            <v>FC Augsburg</v>
          </cell>
          <cell r="D213">
            <v>0.4</v>
          </cell>
          <cell r="E213">
            <v>36.4</v>
          </cell>
        </row>
        <row r="214">
          <cell r="B214" t="str">
            <v>Joseph Scally</v>
          </cell>
          <cell r="C214" t="str">
            <v>Borussia Mönchengladbach</v>
          </cell>
          <cell r="D214">
            <v>0.4</v>
          </cell>
          <cell r="E214">
            <v>35.5</v>
          </cell>
        </row>
        <row r="215">
          <cell r="B215" t="str">
            <v>Kevin Volland</v>
          </cell>
          <cell r="C215" t="str">
            <v>1. FC Union Berlin</v>
          </cell>
          <cell r="D215">
            <v>0.4</v>
          </cell>
          <cell r="E215">
            <v>33.299999999999997</v>
          </cell>
        </row>
        <row r="216">
          <cell r="B216" t="str">
            <v>Sebastiaan Bornauw</v>
          </cell>
          <cell r="C216" t="str">
            <v>VfL Wolfsburg</v>
          </cell>
          <cell r="D216">
            <v>0.3</v>
          </cell>
          <cell r="E216">
            <v>80</v>
          </cell>
        </row>
        <row r="217">
          <cell r="B217" t="str">
            <v>Ko Itakura</v>
          </cell>
          <cell r="C217" t="str">
            <v>Borussia Mönchengladbach</v>
          </cell>
          <cell r="D217">
            <v>0.3</v>
          </cell>
          <cell r="E217">
            <v>71.400000000000006</v>
          </cell>
        </row>
        <row r="218">
          <cell r="B218" t="str">
            <v>Hiroki Ito</v>
          </cell>
          <cell r="C218" t="str">
            <v>VfB Stuttgart</v>
          </cell>
          <cell r="D218">
            <v>0.3</v>
          </cell>
          <cell r="E218">
            <v>70</v>
          </cell>
        </row>
        <row r="219">
          <cell r="B219" t="str">
            <v>Maximilian Arnold</v>
          </cell>
          <cell r="C219" t="str">
            <v>VfL Wolfsburg</v>
          </cell>
          <cell r="D219">
            <v>0.3</v>
          </cell>
          <cell r="E219">
            <v>70</v>
          </cell>
        </row>
        <row r="220">
          <cell r="B220" t="str">
            <v>Christopher Trimmel</v>
          </cell>
          <cell r="C220" t="str">
            <v>1. FC Union Berlin</v>
          </cell>
          <cell r="D220">
            <v>0.3</v>
          </cell>
          <cell r="E220">
            <v>66.7</v>
          </cell>
        </row>
        <row r="221">
          <cell r="B221" t="str">
            <v>Dayot Upamecano</v>
          </cell>
          <cell r="C221" t="str">
            <v>Bayern München</v>
          </cell>
          <cell r="D221">
            <v>0.3</v>
          </cell>
          <cell r="E221">
            <v>60</v>
          </cell>
        </row>
        <row r="222">
          <cell r="B222" t="str">
            <v>Patrick Mainka</v>
          </cell>
          <cell r="C222" t="str">
            <v>1. FC Heidenheim 1846</v>
          </cell>
          <cell r="D222">
            <v>0.3</v>
          </cell>
          <cell r="E222">
            <v>58.8</v>
          </cell>
        </row>
        <row r="223">
          <cell r="B223" t="str">
            <v>Rani Khedira</v>
          </cell>
          <cell r="C223" t="str">
            <v>1. FC Union Berlin</v>
          </cell>
          <cell r="D223">
            <v>0.3</v>
          </cell>
          <cell r="E223">
            <v>57.1</v>
          </cell>
        </row>
        <row r="224">
          <cell r="B224" t="str">
            <v>Eric Martel</v>
          </cell>
          <cell r="C224" t="str">
            <v>FC Köln</v>
          </cell>
          <cell r="D224">
            <v>0.3</v>
          </cell>
          <cell r="E224">
            <v>53.8</v>
          </cell>
        </row>
        <row r="225">
          <cell r="B225" t="str">
            <v>Jens Stage</v>
          </cell>
          <cell r="C225" t="str">
            <v>SV Werder Bremen</v>
          </cell>
          <cell r="D225">
            <v>0.3</v>
          </cell>
          <cell r="E225">
            <v>53.8</v>
          </cell>
        </row>
        <row r="226">
          <cell r="B226" t="str">
            <v>Nico Schlotterbeck</v>
          </cell>
          <cell r="C226" t="str">
            <v>Borussia Dortmund</v>
          </cell>
          <cell r="D226">
            <v>0.3</v>
          </cell>
          <cell r="E226">
            <v>53.3</v>
          </cell>
        </row>
        <row r="227">
          <cell r="B227" t="str">
            <v>Julian Chabot</v>
          </cell>
          <cell r="C227" t="str">
            <v>FC Köln</v>
          </cell>
          <cell r="D227">
            <v>0.3</v>
          </cell>
          <cell r="E227">
            <v>52.9</v>
          </cell>
        </row>
        <row r="228">
          <cell r="B228" t="str">
            <v>Alex Kral</v>
          </cell>
          <cell r="C228" t="str">
            <v>1. FC Union Berlin</v>
          </cell>
          <cell r="D228">
            <v>0.3</v>
          </cell>
          <cell r="E228">
            <v>50</v>
          </cell>
        </row>
        <row r="229">
          <cell r="B229" t="str">
            <v>Kevin Behrens</v>
          </cell>
          <cell r="C229" t="str">
            <v>VfL Wolfsburg</v>
          </cell>
          <cell r="D229">
            <v>0.3</v>
          </cell>
          <cell r="E229">
            <v>46.7</v>
          </cell>
        </row>
        <row r="230">
          <cell r="B230" t="str">
            <v>Maxence Lacroix</v>
          </cell>
          <cell r="C230" t="str">
            <v>VfL Wolfsburg</v>
          </cell>
          <cell r="D230">
            <v>0.3</v>
          </cell>
          <cell r="E230">
            <v>46.7</v>
          </cell>
        </row>
        <row r="231">
          <cell r="B231" t="str">
            <v>Anthony Losilla</v>
          </cell>
          <cell r="C231" t="str">
            <v>VfL Bochum</v>
          </cell>
          <cell r="D231">
            <v>0.3</v>
          </cell>
          <cell r="E231">
            <v>43.5</v>
          </cell>
        </row>
        <row r="232">
          <cell r="B232" t="str">
            <v>Hugo Larsson</v>
          </cell>
          <cell r="C232" t="str">
            <v>Eintracht Frankfurt</v>
          </cell>
          <cell r="D232">
            <v>0.3</v>
          </cell>
          <cell r="E232">
            <v>38.9</v>
          </cell>
        </row>
        <row r="233">
          <cell r="B233" t="str">
            <v>Fares Chaibi</v>
          </cell>
          <cell r="C233" t="str">
            <v>Eintracht Frankfurt</v>
          </cell>
          <cell r="D233">
            <v>0.3</v>
          </cell>
          <cell r="E233">
            <v>35</v>
          </cell>
        </row>
        <row r="234">
          <cell r="B234" t="str">
            <v>Jonas Föhrenbach</v>
          </cell>
          <cell r="C234" t="str">
            <v>1. FC Heidenheim 1846</v>
          </cell>
          <cell r="D234">
            <v>0.3</v>
          </cell>
          <cell r="E234">
            <v>33.299999999999997</v>
          </cell>
        </row>
        <row r="235">
          <cell r="B235" t="str">
            <v>Michael Gregoritsch</v>
          </cell>
          <cell r="C235" t="str">
            <v>SC Freiburg</v>
          </cell>
          <cell r="D235">
            <v>0.3</v>
          </cell>
          <cell r="E235">
            <v>31.3</v>
          </cell>
        </row>
        <row r="236">
          <cell r="B236" t="str">
            <v>Oscar Vilhelmsson</v>
          </cell>
          <cell r="C236" t="str">
            <v>SV Darmstadt</v>
          </cell>
          <cell r="D236">
            <v>0.3</v>
          </cell>
          <cell r="E236">
            <v>29.4</v>
          </cell>
        </row>
        <row r="237">
          <cell r="B237" t="str">
            <v>Fredrik Jensen</v>
          </cell>
          <cell r="C237" t="str">
            <v>FC Augsburg</v>
          </cell>
          <cell r="D237">
            <v>0.3</v>
          </cell>
          <cell r="E237">
            <v>20</v>
          </cell>
        </row>
        <row r="238">
          <cell r="B238" t="str">
            <v>Umut Tohumcu</v>
          </cell>
          <cell r="C238" t="str">
            <v>TSG Hoffenheim</v>
          </cell>
          <cell r="D238">
            <v>0.3</v>
          </cell>
          <cell r="E238">
            <v>20</v>
          </cell>
        </row>
        <row r="239">
          <cell r="B239" t="str">
            <v>Anthony Jung</v>
          </cell>
          <cell r="C239" t="str">
            <v>SV Werder Bremen</v>
          </cell>
          <cell r="D239">
            <v>0.2</v>
          </cell>
          <cell r="E239">
            <v>100</v>
          </cell>
        </row>
        <row r="240">
          <cell r="B240" t="str">
            <v>Cedric Zesiger</v>
          </cell>
          <cell r="C240" t="str">
            <v>VfL Wolfsburg</v>
          </cell>
          <cell r="D240">
            <v>0.2</v>
          </cell>
          <cell r="E240">
            <v>100</v>
          </cell>
        </row>
        <row r="241">
          <cell r="B241" t="str">
            <v>Christoph Klarer</v>
          </cell>
          <cell r="C241" t="str">
            <v>SV Darmstadt</v>
          </cell>
          <cell r="D241">
            <v>0.2</v>
          </cell>
          <cell r="E241">
            <v>85.7</v>
          </cell>
        </row>
        <row r="242">
          <cell r="B242" t="str">
            <v>Felix Uduokhai</v>
          </cell>
          <cell r="C242" t="str">
            <v>FC Augsburg</v>
          </cell>
          <cell r="D242">
            <v>0.2</v>
          </cell>
          <cell r="E242">
            <v>85.7</v>
          </cell>
        </row>
        <row r="243">
          <cell r="B243" t="str">
            <v>Kevin Vogt</v>
          </cell>
          <cell r="C243" t="str">
            <v>1. FC Union Berlin</v>
          </cell>
          <cell r="D243">
            <v>0.2</v>
          </cell>
          <cell r="E243">
            <v>85.7</v>
          </cell>
        </row>
        <row r="244">
          <cell r="B244" t="str">
            <v>Nico Elvedi</v>
          </cell>
          <cell r="C244" t="str">
            <v>Borussia Mönchengladbach</v>
          </cell>
          <cell r="D244">
            <v>0.2</v>
          </cell>
          <cell r="E244">
            <v>85.7</v>
          </cell>
        </row>
        <row r="245">
          <cell r="B245" t="str">
            <v>Marco Friedl</v>
          </cell>
          <cell r="C245" t="str">
            <v>SV Werder Bremen</v>
          </cell>
          <cell r="D245">
            <v>0.2</v>
          </cell>
          <cell r="E245">
            <v>83.3</v>
          </cell>
        </row>
        <row r="246">
          <cell r="B246" t="str">
            <v>Dan-Axel Zagadou</v>
          </cell>
          <cell r="C246" t="str">
            <v>VfB Stuttgart</v>
          </cell>
          <cell r="D246">
            <v>0.2</v>
          </cell>
          <cell r="E246">
            <v>75</v>
          </cell>
        </row>
        <row r="247">
          <cell r="B247" t="str">
            <v>John Anthony Brooks</v>
          </cell>
          <cell r="C247" t="str">
            <v>TSG Hoffenheim</v>
          </cell>
          <cell r="D247">
            <v>0.2</v>
          </cell>
          <cell r="E247">
            <v>75</v>
          </cell>
        </row>
        <row r="248">
          <cell r="B248" t="str">
            <v>Keven Schlotterbeck</v>
          </cell>
          <cell r="C248" t="str">
            <v>VfL Bochum</v>
          </cell>
          <cell r="D248">
            <v>0.2</v>
          </cell>
          <cell r="E248">
            <v>75</v>
          </cell>
        </row>
        <row r="249">
          <cell r="B249" t="str">
            <v>Lennard Maloney</v>
          </cell>
          <cell r="C249" t="str">
            <v>1. FC Heidenheim 1846</v>
          </cell>
          <cell r="D249">
            <v>0.2</v>
          </cell>
          <cell r="E249">
            <v>75</v>
          </cell>
        </row>
        <row r="250">
          <cell r="B250" t="str">
            <v>Niklas Süle</v>
          </cell>
          <cell r="C250" t="str">
            <v>Borussia Dortmund</v>
          </cell>
          <cell r="D250">
            <v>0.2</v>
          </cell>
          <cell r="E250">
            <v>75</v>
          </cell>
        </row>
        <row r="251">
          <cell r="B251" t="str">
            <v>Christian Gross</v>
          </cell>
          <cell r="C251" t="str">
            <v>SV Werder Bremen</v>
          </cell>
          <cell r="D251">
            <v>0.2</v>
          </cell>
          <cell r="E251">
            <v>66.7</v>
          </cell>
        </row>
        <row r="252">
          <cell r="B252" t="str">
            <v>Klaus Gjasula</v>
          </cell>
          <cell r="C252" t="str">
            <v>SV Darmstadt</v>
          </cell>
          <cell r="D252">
            <v>0.2</v>
          </cell>
          <cell r="E252">
            <v>60</v>
          </cell>
        </row>
        <row r="253">
          <cell r="B253" t="str">
            <v>Jonathan Tah</v>
          </cell>
          <cell r="C253" t="str">
            <v>Bayer 04 Leverkusen</v>
          </cell>
          <cell r="D253">
            <v>0.2</v>
          </cell>
          <cell r="E253">
            <v>55.6</v>
          </cell>
        </row>
        <row r="254">
          <cell r="B254" t="str">
            <v>Diogo Leite</v>
          </cell>
          <cell r="C254" t="str">
            <v>1. FC Union Berlin</v>
          </cell>
          <cell r="D254">
            <v>0.2</v>
          </cell>
          <cell r="E254">
            <v>54.5</v>
          </cell>
        </row>
        <row r="255">
          <cell r="B255" t="str">
            <v>Norman Theuerkauf</v>
          </cell>
          <cell r="C255" t="str">
            <v>1. FC Heidenheim 1846</v>
          </cell>
          <cell r="D255">
            <v>0.2</v>
          </cell>
          <cell r="E255">
            <v>50</v>
          </cell>
        </row>
        <row r="256">
          <cell r="B256" t="str">
            <v>Dominik Kohr</v>
          </cell>
          <cell r="C256" t="str">
            <v>1. FSV Mainz 05</v>
          </cell>
          <cell r="D256">
            <v>0.2</v>
          </cell>
          <cell r="E256">
            <v>45.5</v>
          </cell>
        </row>
        <row r="257">
          <cell r="B257" t="str">
            <v>Robin Gosens</v>
          </cell>
          <cell r="C257" t="str">
            <v>1. FC Union Berlin</v>
          </cell>
          <cell r="D257">
            <v>0.2</v>
          </cell>
          <cell r="E257">
            <v>41.7</v>
          </cell>
        </row>
        <row r="258">
          <cell r="B258" t="str">
            <v>Anthony Rouault</v>
          </cell>
          <cell r="C258" t="str">
            <v>VfB Stuttgart</v>
          </cell>
          <cell r="D258">
            <v>0.2</v>
          </cell>
          <cell r="E258">
            <v>33.299999999999997</v>
          </cell>
        </row>
        <row r="259">
          <cell r="B259" t="str">
            <v>Niclas Füllkrug</v>
          </cell>
          <cell r="C259" t="str">
            <v>Borussia Dortmund</v>
          </cell>
          <cell r="D259">
            <v>0.2</v>
          </cell>
          <cell r="E259">
            <v>31.3</v>
          </cell>
        </row>
        <row r="260">
          <cell r="B260" t="str">
            <v>Tom Krauss</v>
          </cell>
          <cell r="C260" t="str">
            <v>1. FSV Mainz 05</v>
          </cell>
          <cell r="D260">
            <v>0.2</v>
          </cell>
          <cell r="E260">
            <v>27.3</v>
          </cell>
        </row>
        <row r="261">
          <cell r="B261" t="str">
            <v>Atakan Karazor</v>
          </cell>
          <cell r="C261" t="str">
            <v>VfB Stuttgart</v>
          </cell>
          <cell r="D261">
            <v>0.2</v>
          </cell>
          <cell r="E261">
            <v>26.3</v>
          </cell>
        </row>
        <row r="262">
          <cell r="B262" t="str">
            <v>Jordan Pefok</v>
          </cell>
          <cell r="C262" t="str">
            <v>Borussia Mönchengladbach</v>
          </cell>
          <cell r="D262">
            <v>0.2</v>
          </cell>
          <cell r="E262">
            <v>25</v>
          </cell>
        </row>
        <row r="263">
          <cell r="B263" t="str">
            <v>Matus Bero</v>
          </cell>
          <cell r="C263" t="str">
            <v>VfL Bochum</v>
          </cell>
          <cell r="D263">
            <v>0.2</v>
          </cell>
          <cell r="E263">
            <v>22.2</v>
          </cell>
        </row>
        <row r="264">
          <cell r="B264" t="str">
            <v>Jakub Kaminski</v>
          </cell>
          <cell r="C264" t="str">
            <v>VfL Wolfsburg</v>
          </cell>
          <cell r="D264">
            <v>0.2</v>
          </cell>
          <cell r="E264">
            <v>8.3000000000000007</v>
          </cell>
        </row>
        <row r="265">
          <cell r="B265" t="str">
            <v>Danilho Doekhi</v>
          </cell>
          <cell r="C265" t="str">
            <v>1. FC Union Berlin</v>
          </cell>
          <cell r="D265">
            <v>0.1</v>
          </cell>
          <cell r="E265">
            <v>100</v>
          </cell>
        </row>
        <row r="266">
          <cell r="B266" t="str">
            <v>Matthijs de Ligt</v>
          </cell>
          <cell r="C266" t="str">
            <v>Bayern München</v>
          </cell>
          <cell r="D266">
            <v>0.1</v>
          </cell>
          <cell r="E266">
            <v>100</v>
          </cell>
        </row>
        <row r="267">
          <cell r="B267" t="str">
            <v>Min-Jae Kim</v>
          </cell>
          <cell r="C267" t="str">
            <v>Bayern München</v>
          </cell>
          <cell r="D267">
            <v>0.1</v>
          </cell>
          <cell r="E267">
            <v>100</v>
          </cell>
        </row>
        <row r="268">
          <cell r="B268" t="str">
            <v>Moritz Jenz</v>
          </cell>
          <cell r="C268" t="str">
            <v>VfL Wolfsburg</v>
          </cell>
          <cell r="D268">
            <v>0.1</v>
          </cell>
          <cell r="E268">
            <v>100</v>
          </cell>
        </row>
        <row r="269">
          <cell r="B269" t="str">
            <v>Niklas Stark</v>
          </cell>
          <cell r="C269" t="str">
            <v>SV Werder Bremen</v>
          </cell>
          <cell r="D269">
            <v>0.1</v>
          </cell>
          <cell r="E269">
            <v>100</v>
          </cell>
        </row>
        <row r="270">
          <cell r="B270" t="str">
            <v>Willi Orban</v>
          </cell>
          <cell r="C270" t="str">
            <v>RB Leipzig</v>
          </cell>
          <cell r="D270">
            <v>0.1</v>
          </cell>
          <cell r="E270">
            <v>100</v>
          </cell>
        </row>
        <row r="271">
          <cell r="B271" t="str">
            <v>Sepp van den Berg</v>
          </cell>
          <cell r="C271" t="str">
            <v>1. FSV Mainz 05</v>
          </cell>
          <cell r="D271">
            <v>0.1</v>
          </cell>
          <cell r="E271">
            <v>80</v>
          </cell>
        </row>
        <row r="272">
          <cell r="B272" t="str">
            <v>Milos Veljkovic</v>
          </cell>
          <cell r="C272" t="str">
            <v>SV Werder Bremen</v>
          </cell>
          <cell r="D272">
            <v>0.1</v>
          </cell>
          <cell r="E272">
            <v>75</v>
          </cell>
        </row>
        <row r="273">
          <cell r="B273" t="str">
            <v>Robin Knoche</v>
          </cell>
          <cell r="C273" t="str">
            <v>1. FC Union Berlin</v>
          </cell>
          <cell r="D273">
            <v>0.1</v>
          </cell>
          <cell r="E273">
            <v>75</v>
          </cell>
        </row>
        <row r="274">
          <cell r="B274" t="str">
            <v>Christoph Zimmermann</v>
          </cell>
          <cell r="C274" t="str">
            <v>SV Darmstadt</v>
          </cell>
          <cell r="D274">
            <v>0.1</v>
          </cell>
          <cell r="E274">
            <v>66.7</v>
          </cell>
        </row>
        <row r="275">
          <cell r="B275" t="str">
            <v>Marvin Friedrich</v>
          </cell>
          <cell r="C275" t="str">
            <v>Borussia Mönchengladbach</v>
          </cell>
          <cell r="D275">
            <v>0.1</v>
          </cell>
          <cell r="E275">
            <v>66.7</v>
          </cell>
        </row>
        <row r="276">
          <cell r="B276" t="str">
            <v>Timo Hübers</v>
          </cell>
          <cell r="C276" t="str">
            <v>FC Köln</v>
          </cell>
          <cell r="D276">
            <v>0.1</v>
          </cell>
          <cell r="E276">
            <v>66.7</v>
          </cell>
        </row>
        <row r="277">
          <cell r="B277" t="str">
            <v>Erhan Masovic</v>
          </cell>
          <cell r="C277" t="str">
            <v>VfL Bochum</v>
          </cell>
          <cell r="D277">
            <v>0.1</v>
          </cell>
          <cell r="E277">
            <v>60</v>
          </cell>
        </row>
        <row r="278">
          <cell r="B278" t="str">
            <v>Lukas Kübler</v>
          </cell>
          <cell r="C278" t="str">
            <v>SC Freiburg</v>
          </cell>
          <cell r="D278">
            <v>0.1</v>
          </cell>
          <cell r="E278">
            <v>50</v>
          </cell>
        </row>
        <row r="279">
          <cell r="B279" t="str">
            <v>Manuel Gulde</v>
          </cell>
          <cell r="C279" t="str">
            <v>SC Freiburg</v>
          </cell>
          <cell r="D279">
            <v>0.1</v>
          </cell>
          <cell r="E279">
            <v>50</v>
          </cell>
        </row>
        <row r="280">
          <cell r="B280" t="str">
            <v>Maximilian Wöber</v>
          </cell>
          <cell r="C280" t="str">
            <v>Borussia Mönchengladbach</v>
          </cell>
          <cell r="D280">
            <v>0.1</v>
          </cell>
          <cell r="E280">
            <v>50</v>
          </cell>
        </row>
        <row r="281">
          <cell r="B281" t="str">
            <v>Robin Koch</v>
          </cell>
          <cell r="C281" t="str">
            <v>Eintracht Frankfurt</v>
          </cell>
          <cell r="D281">
            <v>0.1</v>
          </cell>
          <cell r="E281">
            <v>50</v>
          </cell>
        </row>
        <row r="282">
          <cell r="B282" t="str">
            <v>Matthias Ginter</v>
          </cell>
          <cell r="C282" t="str">
            <v>SC Freiburg</v>
          </cell>
          <cell r="D282">
            <v>0.1</v>
          </cell>
          <cell r="E282">
            <v>40</v>
          </cell>
        </row>
        <row r="283">
          <cell r="B283" t="str">
            <v>Mats Hummels</v>
          </cell>
          <cell r="C283" t="str">
            <v>Borussia Dortmund</v>
          </cell>
          <cell r="D283">
            <v>0.1</v>
          </cell>
          <cell r="E283">
            <v>33.299999999999997</v>
          </cell>
        </row>
        <row r="284">
          <cell r="B284" t="str">
            <v>Matej Maglica</v>
          </cell>
          <cell r="C284" t="str">
            <v>SV Darmstadt</v>
          </cell>
          <cell r="D284">
            <v>0.1</v>
          </cell>
          <cell r="E284">
            <v>25</v>
          </cell>
        </row>
        <row r="285">
          <cell r="B285" t="str">
            <v>Pavel Kaderabek</v>
          </cell>
          <cell r="C285" t="str">
            <v>TSG Hoffenheim</v>
          </cell>
          <cell r="D285">
            <v>0.1</v>
          </cell>
          <cell r="E285">
            <v>21.4</v>
          </cell>
        </row>
        <row r="286">
          <cell r="B286" t="str">
            <v>Ludovic Ajorque</v>
          </cell>
          <cell r="C286" t="str">
            <v>1. FSV Mainz 05</v>
          </cell>
          <cell r="D286">
            <v>0.1</v>
          </cell>
          <cell r="E286">
            <v>20</v>
          </cell>
        </row>
        <row r="287">
          <cell r="B287" t="str">
            <v>Wout Weghorst</v>
          </cell>
          <cell r="C287" t="str">
            <v>TSG Hoffenheim</v>
          </cell>
          <cell r="D287">
            <v>0.1</v>
          </cell>
          <cell r="E287">
            <v>20</v>
          </cell>
        </row>
        <row r="288">
          <cell r="B288" t="str">
            <v>Piero Hincapié</v>
          </cell>
          <cell r="C288" t="str">
            <v>Bayer 04 Leverkusen</v>
          </cell>
          <cell r="D288">
            <v>0.1</v>
          </cell>
          <cell r="E288">
            <v>16.7</v>
          </cell>
        </row>
        <row r="289">
          <cell r="B289" t="str">
            <v>Silvan Widmer</v>
          </cell>
          <cell r="C289" t="str">
            <v>1. FSV Mainz 05</v>
          </cell>
          <cell r="D289">
            <v>0.1</v>
          </cell>
          <cell r="E289">
            <v>12.5</v>
          </cell>
        </row>
        <row r="290">
          <cell r="B290" t="str">
            <v>Gregor Kobel</v>
          </cell>
          <cell r="C290" t="str">
            <v>Borussia Dortmund</v>
          </cell>
          <cell r="D290">
            <v>0</v>
          </cell>
          <cell r="E290">
            <v>100</v>
          </cell>
        </row>
        <row r="291">
          <cell r="B291" t="str">
            <v>Manuel Neuer</v>
          </cell>
          <cell r="C291" t="str">
            <v>Bayern München</v>
          </cell>
          <cell r="D291">
            <v>0</v>
          </cell>
          <cell r="E291">
            <v>100</v>
          </cell>
        </row>
        <row r="292">
          <cell r="B292" t="str">
            <v>Manuel Riemann</v>
          </cell>
          <cell r="C292" t="str">
            <v>VfL Bochum</v>
          </cell>
          <cell r="D292">
            <v>0</v>
          </cell>
          <cell r="E292">
            <v>100</v>
          </cell>
        </row>
        <row r="293">
          <cell r="B293" t="str">
            <v>Marcel Schuhen</v>
          </cell>
          <cell r="C293" t="str">
            <v>SV Darmstadt</v>
          </cell>
          <cell r="D293">
            <v>0</v>
          </cell>
          <cell r="E293">
            <v>100</v>
          </cell>
        </row>
        <row r="294">
          <cell r="B294" t="str">
            <v>Robin Zentner</v>
          </cell>
          <cell r="C294" t="str">
            <v>1. FSV Mainz 05</v>
          </cell>
          <cell r="D294">
            <v>0</v>
          </cell>
          <cell r="E294">
            <v>100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player_ratings"/>
    </sheetNames>
    <sheetDataSet>
      <sheetData sheetId="0">
        <row r="2">
          <cell r="B2" t="str">
            <v>Exequiel Palacios</v>
          </cell>
          <cell r="C2" t="str">
            <v>Bayer 04 Leverkusen</v>
          </cell>
          <cell r="D2">
            <v>8.0500000000000007</v>
          </cell>
          <cell r="E2">
            <v>3</v>
          </cell>
        </row>
        <row r="3">
          <cell r="B3" t="str">
            <v>Harry Kane</v>
          </cell>
          <cell r="C3" t="str">
            <v>Bayern München</v>
          </cell>
          <cell r="D3">
            <v>7.98</v>
          </cell>
          <cell r="E3">
            <v>8</v>
          </cell>
        </row>
        <row r="4">
          <cell r="B4" t="str">
            <v>Alejandro Grimaldo</v>
          </cell>
          <cell r="C4" t="str">
            <v>Bayer 04 Leverkusen</v>
          </cell>
          <cell r="D4">
            <v>7.98</v>
          </cell>
          <cell r="E4">
            <v>7</v>
          </cell>
        </row>
        <row r="5">
          <cell r="B5" t="str">
            <v>Serhou Guirassy</v>
          </cell>
          <cell r="C5" t="str">
            <v>VfB Stuttgart</v>
          </cell>
          <cell r="D5">
            <v>7.92</v>
          </cell>
          <cell r="E5">
            <v>9</v>
          </cell>
        </row>
        <row r="6">
          <cell r="B6" t="str">
            <v>Leroy Sané</v>
          </cell>
          <cell r="C6" t="str">
            <v>Bayern München</v>
          </cell>
          <cell r="D6">
            <v>7.82</v>
          </cell>
          <cell r="E6">
            <v>3</v>
          </cell>
        </row>
        <row r="7">
          <cell r="B7" t="str">
            <v>Florian Wirtz</v>
          </cell>
          <cell r="C7" t="str">
            <v>Bayer 04 Leverkusen</v>
          </cell>
          <cell r="D7">
            <v>7.81</v>
          </cell>
          <cell r="E7">
            <v>6</v>
          </cell>
        </row>
        <row r="8">
          <cell r="B8" t="str">
            <v>Xavi Simons</v>
          </cell>
          <cell r="C8" t="str">
            <v>RB Leipzig</v>
          </cell>
          <cell r="D8">
            <v>7.81</v>
          </cell>
          <cell r="E8">
            <v>7</v>
          </cell>
        </row>
        <row r="9">
          <cell r="B9" t="str">
            <v>Victor Okoh Boniface</v>
          </cell>
          <cell r="C9" t="str">
            <v>Bayer 04 Leverkusen</v>
          </cell>
          <cell r="D9">
            <v>7.77</v>
          </cell>
          <cell r="E9">
            <v>3</v>
          </cell>
        </row>
        <row r="10">
          <cell r="B10" t="str">
            <v>Granit Xhaka</v>
          </cell>
          <cell r="C10" t="str">
            <v>Bayer 04 Leverkusen</v>
          </cell>
          <cell r="D10">
            <v>7.71</v>
          </cell>
          <cell r="E10">
            <v>2</v>
          </cell>
        </row>
        <row r="11">
          <cell r="B11" t="str">
            <v>Kevin Stöger</v>
          </cell>
          <cell r="C11" t="str">
            <v>VfL Bochum</v>
          </cell>
          <cell r="D11">
            <v>7.69</v>
          </cell>
          <cell r="E11">
            <v>8</v>
          </cell>
        </row>
        <row r="12">
          <cell r="B12" t="str">
            <v>Jamal Musiala</v>
          </cell>
          <cell r="C12" t="str">
            <v>Bayern München</v>
          </cell>
          <cell r="D12">
            <v>7.67</v>
          </cell>
          <cell r="E12">
            <v>2</v>
          </cell>
        </row>
        <row r="13">
          <cell r="B13" t="str">
            <v>Deniz Undav</v>
          </cell>
          <cell r="C13" t="str">
            <v>VfB Stuttgart</v>
          </cell>
          <cell r="D13">
            <v>7.63</v>
          </cell>
          <cell r="E13">
            <v>7</v>
          </cell>
        </row>
        <row r="14">
          <cell r="B14" t="str">
            <v>Jonas Hofmann</v>
          </cell>
          <cell r="C14" t="str">
            <v>Bayer 04 Leverkusen</v>
          </cell>
          <cell r="D14">
            <v>7.59</v>
          </cell>
          <cell r="E14">
            <v>2</v>
          </cell>
        </row>
        <row r="15">
          <cell r="B15" t="str">
            <v>Andrej Kramaric</v>
          </cell>
          <cell r="C15" t="str">
            <v>TSG Hoffenheim</v>
          </cell>
          <cell r="D15">
            <v>7.55</v>
          </cell>
          <cell r="E15">
            <v>6</v>
          </cell>
        </row>
        <row r="16">
          <cell r="B16" t="str">
            <v>Maximilian Mittelstaedt</v>
          </cell>
          <cell r="C16" t="str">
            <v>VfB Stuttgart</v>
          </cell>
          <cell r="D16">
            <v>7.55</v>
          </cell>
          <cell r="E16">
            <v>1</v>
          </cell>
        </row>
        <row r="17">
          <cell r="B17" t="str">
            <v>Ikoma Lois Openda</v>
          </cell>
          <cell r="C17" t="str">
            <v>RB Leipzig</v>
          </cell>
          <cell r="D17">
            <v>7.53</v>
          </cell>
          <cell r="E17">
            <v>7</v>
          </cell>
        </row>
        <row r="18">
          <cell r="B18" t="str">
            <v>Jan-Niklas Beste</v>
          </cell>
          <cell r="C18" t="str">
            <v>1. FC Heidenheim 1846</v>
          </cell>
          <cell r="D18">
            <v>7.52</v>
          </cell>
          <cell r="E18">
            <v>4</v>
          </cell>
        </row>
        <row r="19">
          <cell r="B19" t="str">
            <v>Angelo Stiller</v>
          </cell>
          <cell r="C19" t="str">
            <v>VfB Stuttgart</v>
          </cell>
          <cell r="D19">
            <v>7.51</v>
          </cell>
          <cell r="E19">
            <v>1</v>
          </cell>
        </row>
        <row r="20">
          <cell r="B20" t="str">
            <v>Joshua Kimmich</v>
          </cell>
          <cell r="C20" t="str">
            <v>Bayern München</v>
          </cell>
          <cell r="D20">
            <v>7.5</v>
          </cell>
          <cell r="E20">
            <v>2</v>
          </cell>
        </row>
        <row r="21">
          <cell r="B21" t="str">
            <v>David Raum</v>
          </cell>
          <cell r="C21" t="str">
            <v>RB Leipzig</v>
          </cell>
          <cell r="D21">
            <v>7.48</v>
          </cell>
          <cell r="E21">
            <v>2</v>
          </cell>
        </row>
        <row r="22">
          <cell r="B22" t="str">
            <v>Xaver Schlager</v>
          </cell>
          <cell r="C22" t="str">
            <v>RB Leipzig</v>
          </cell>
          <cell r="D22">
            <v>7.47</v>
          </cell>
          <cell r="E22">
            <v>2</v>
          </cell>
        </row>
        <row r="23">
          <cell r="B23" t="str">
            <v>Chris Führich</v>
          </cell>
          <cell r="C23" t="str">
            <v>VfB Stuttgart</v>
          </cell>
          <cell r="D23">
            <v>7.46</v>
          </cell>
          <cell r="E23">
            <v>1</v>
          </cell>
        </row>
        <row r="24">
          <cell r="B24" t="str">
            <v>Alphonso Davies</v>
          </cell>
          <cell r="C24" t="str">
            <v>Bayern München</v>
          </cell>
          <cell r="D24">
            <v>7.46</v>
          </cell>
          <cell r="E24">
            <v>1</v>
          </cell>
        </row>
        <row r="25">
          <cell r="B25" t="str">
            <v>Nico Schlotterbeck</v>
          </cell>
          <cell r="C25" t="str">
            <v>Borussia Dortmund</v>
          </cell>
          <cell r="D25">
            <v>7.46</v>
          </cell>
          <cell r="E25">
            <v>1</v>
          </cell>
        </row>
        <row r="26">
          <cell r="B26" t="str">
            <v>Odilon Kossounou</v>
          </cell>
          <cell r="C26" t="str">
            <v>Bayer 04 Leverkusen</v>
          </cell>
          <cell r="D26">
            <v>7.44</v>
          </cell>
          <cell r="E26">
            <v>0</v>
          </cell>
        </row>
        <row r="27">
          <cell r="B27" t="str">
            <v>Jeremie Frimpong</v>
          </cell>
          <cell r="C27" t="str">
            <v>Bayer 04 Leverkusen</v>
          </cell>
          <cell r="D27">
            <v>7.44</v>
          </cell>
          <cell r="E27">
            <v>1</v>
          </cell>
        </row>
        <row r="28">
          <cell r="B28" t="str">
            <v>Edmond Tapsoba</v>
          </cell>
          <cell r="C28" t="str">
            <v>Bayer 04 Leverkusen</v>
          </cell>
          <cell r="D28">
            <v>7.43</v>
          </cell>
          <cell r="E28">
            <v>1</v>
          </cell>
        </row>
        <row r="29">
          <cell r="B29" t="str">
            <v>Amadou Haidara</v>
          </cell>
          <cell r="C29" t="str">
            <v>RB Leipzig</v>
          </cell>
          <cell r="D29">
            <v>7.41</v>
          </cell>
          <cell r="E29">
            <v>1</v>
          </cell>
        </row>
        <row r="30">
          <cell r="B30" t="str">
            <v>Anton Stach</v>
          </cell>
          <cell r="C30" t="str">
            <v>TSG Hoffenheim</v>
          </cell>
          <cell r="D30">
            <v>7.4</v>
          </cell>
          <cell r="E30">
            <v>1</v>
          </cell>
        </row>
        <row r="31">
          <cell r="B31" t="str">
            <v>Dani Olmo</v>
          </cell>
          <cell r="C31" t="str">
            <v>RB Leipzig</v>
          </cell>
          <cell r="D31">
            <v>7.37</v>
          </cell>
          <cell r="E31">
            <v>0</v>
          </cell>
        </row>
        <row r="32">
          <cell r="B32" t="str">
            <v>Mitchell Weiser</v>
          </cell>
          <cell r="C32" t="str">
            <v>SV Werder Bremen</v>
          </cell>
          <cell r="D32">
            <v>7.36</v>
          </cell>
          <cell r="E32">
            <v>0</v>
          </cell>
        </row>
        <row r="33">
          <cell r="B33" t="str">
            <v>Jonathan Tah</v>
          </cell>
          <cell r="C33" t="str">
            <v>Bayer 04 Leverkusen</v>
          </cell>
          <cell r="D33">
            <v>7.36</v>
          </cell>
          <cell r="E33">
            <v>0</v>
          </cell>
        </row>
        <row r="34">
          <cell r="B34" t="str">
            <v>Robert Andrich</v>
          </cell>
          <cell r="C34" t="str">
            <v>Bayer 04 Leverkusen</v>
          </cell>
          <cell r="D34">
            <v>7.35</v>
          </cell>
          <cell r="E34">
            <v>2</v>
          </cell>
        </row>
        <row r="35">
          <cell r="B35" t="str">
            <v>Emre Can</v>
          </cell>
          <cell r="C35" t="str">
            <v>Borussia Dortmund</v>
          </cell>
          <cell r="D35">
            <v>7.34</v>
          </cell>
          <cell r="E35">
            <v>1</v>
          </cell>
        </row>
        <row r="36">
          <cell r="B36" t="str">
            <v>Omar Marmoush</v>
          </cell>
          <cell r="C36" t="str">
            <v>Eintracht Frankfurt</v>
          </cell>
          <cell r="D36">
            <v>7.34</v>
          </cell>
          <cell r="E36">
            <v>4</v>
          </cell>
        </row>
        <row r="37">
          <cell r="B37" t="str">
            <v>Leon Goretzka</v>
          </cell>
          <cell r="C37" t="str">
            <v>Bayern München</v>
          </cell>
          <cell r="D37">
            <v>7.33</v>
          </cell>
          <cell r="E37">
            <v>3</v>
          </cell>
        </row>
        <row r="38">
          <cell r="B38" t="str">
            <v>Kingsley Coman</v>
          </cell>
          <cell r="C38" t="str">
            <v>Bayern München</v>
          </cell>
          <cell r="D38">
            <v>7.33</v>
          </cell>
          <cell r="E38">
            <v>2</v>
          </cell>
        </row>
        <row r="39">
          <cell r="B39" t="str">
            <v>Vincenzo Grifo</v>
          </cell>
          <cell r="C39" t="str">
            <v>SC Freiburg</v>
          </cell>
          <cell r="D39">
            <v>7.32</v>
          </cell>
          <cell r="E39">
            <v>5</v>
          </cell>
        </row>
        <row r="40">
          <cell r="B40" t="str">
            <v>Marvin Ducksch</v>
          </cell>
          <cell r="C40" t="str">
            <v>SV Werder Bremen</v>
          </cell>
          <cell r="D40">
            <v>7.31</v>
          </cell>
          <cell r="E40">
            <v>4</v>
          </cell>
        </row>
        <row r="41">
          <cell r="B41" t="str">
            <v>Franck Honorat</v>
          </cell>
          <cell r="C41" t="str">
            <v>Borussia Mönchengladbach</v>
          </cell>
          <cell r="D41">
            <v>7.31</v>
          </cell>
          <cell r="E41">
            <v>5</v>
          </cell>
        </row>
        <row r="42">
          <cell r="B42" t="str">
            <v>Atakan Karazor</v>
          </cell>
          <cell r="C42" t="str">
            <v>VfB Stuttgart</v>
          </cell>
          <cell r="D42">
            <v>7.31</v>
          </cell>
          <cell r="E42">
            <v>1</v>
          </cell>
        </row>
        <row r="43">
          <cell r="B43" t="str">
            <v>Julian Brandt</v>
          </cell>
          <cell r="C43" t="str">
            <v>Borussia Dortmund</v>
          </cell>
          <cell r="D43">
            <v>7.3</v>
          </cell>
          <cell r="E43">
            <v>4</v>
          </cell>
        </row>
        <row r="44">
          <cell r="B44" t="str">
            <v>Benjamin Henrichs</v>
          </cell>
          <cell r="C44" t="str">
            <v>RB Leipzig</v>
          </cell>
          <cell r="D44">
            <v>7.3</v>
          </cell>
          <cell r="E44">
            <v>1</v>
          </cell>
        </row>
        <row r="45">
          <cell r="B45" t="str">
            <v>Piero Hincapié</v>
          </cell>
          <cell r="C45" t="str">
            <v>Bayer 04 Leverkusen</v>
          </cell>
          <cell r="D45">
            <v>7.28</v>
          </cell>
          <cell r="E45">
            <v>0</v>
          </cell>
        </row>
        <row r="46">
          <cell r="B46" t="str">
            <v>Raphaël Guerreiro</v>
          </cell>
          <cell r="C46" t="str">
            <v>Bayern München</v>
          </cell>
          <cell r="D46">
            <v>7.28</v>
          </cell>
          <cell r="E46">
            <v>1</v>
          </cell>
        </row>
        <row r="47">
          <cell r="B47" t="str">
            <v>Donyell Malen</v>
          </cell>
          <cell r="C47" t="str">
            <v>Borussia Dortmund</v>
          </cell>
          <cell r="D47">
            <v>7.28</v>
          </cell>
          <cell r="E47">
            <v>2</v>
          </cell>
        </row>
        <row r="48">
          <cell r="B48" t="str">
            <v>Enzo Millot</v>
          </cell>
          <cell r="C48" t="str">
            <v>VfB Stuttgart</v>
          </cell>
          <cell r="D48">
            <v>7.26</v>
          </cell>
          <cell r="E48">
            <v>0</v>
          </cell>
        </row>
        <row r="49">
          <cell r="B49" t="str">
            <v>Waldemar Anton</v>
          </cell>
          <cell r="C49" t="str">
            <v>VfB Stuttgart</v>
          </cell>
          <cell r="D49">
            <v>7.26</v>
          </cell>
          <cell r="E49">
            <v>1</v>
          </cell>
        </row>
        <row r="50">
          <cell r="B50" t="str">
            <v>Min-Jae Kim</v>
          </cell>
          <cell r="C50" t="str">
            <v>Bayern München</v>
          </cell>
          <cell r="D50">
            <v>7.25</v>
          </cell>
          <cell r="E50">
            <v>0</v>
          </cell>
        </row>
        <row r="51">
          <cell r="B51" t="str">
            <v>Thomas Müller</v>
          </cell>
          <cell r="C51" t="str">
            <v>Bayern München</v>
          </cell>
          <cell r="D51">
            <v>7.23</v>
          </cell>
          <cell r="E51">
            <v>1</v>
          </cell>
        </row>
        <row r="52">
          <cell r="B52" t="str">
            <v>Maximilian Beier</v>
          </cell>
          <cell r="C52" t="str">
            <v>TSG Hoffenheim</v>
          </cell>
          <cell r="D52">
            <v>7.21</v>
          </cell>
          <cell r="E52">
            <v>1</v>
          </cell>
        </row>
        <row r="53">
          <cell r="B53" t="str">
            <v>Marco Reus</v>
          </cell>
          <cell r="C53" t="str">
            <v>Borussia Dortmund</v>
          </cell>
          <cell r="D53">
            <v>7.2</v>
          </cell>
          <cell r="E53">
            <v>3</v>
          </cell>
        </row>
        <row r="54">
          <cell r="B54" t="str">
            <v>Florian Grillitsch</v>
          </cell>
          <cell r="C54" t="str">
            <v>TSG Hoffenheim</v>
          </cell>
          <cell r="D54">
            <v>7.2</v>
          </cell>
          <cell r="E54">
            <v>1</v>
          </cell>
        </row>
        <row r="55">
          <cell r="B55" t="str">
            <v>Willian Pacho</v>
          </cell>
          <cell r="C55" t="str">
            <v>Eintracht Frankfurt</v>
          </cell>
          <cell r="D55">
            <v>7.17</v>
          </cell>
          <cell r="E55">
            <v>3</v>
          </cell>
        </row>
        <row r="56">
          <cell r="B56" t="str">
            <v>Ermedin Demirovic</v>
          </cell>
          <cell r="C56" t="str">
            <v>FC Augsburg</v>
          </cell>
          <cell r="D56">
            <v>7.17</v>
          </cell>
          <cell r="E56">
            <v>4</v>
          </cell>
        </row>
        <row r="57">
          <cell r="B57" t="str">
            <v>Ellyes Skhiri</v>
          </cell>
          <cell r="C57" t="str">
            <v>Eintracht Frankfurt</v>
          </cell>
          <cell r="D57">
            <v>7.17</v>
          </cell>
          <cell r="E57">
            <v>0</v>
          </cell>
        </row>
        <row r="58">
          <cell r="B58" t="str">
            <v>Noussair Mazraoui</v>
          </cell>
          <cell r="C58" t="str">
            <v>Bayern München</v>
          </cell>
          <cell r="D58">
            <v>7.16</v>
          </cell>
          <cell r="E58">
            <v>0</v>
          </cell>
        </row>
        <row r="59">
          <cell r="B59" t="str">
            <v>Dan-Axel Zagadou</v>
          </cell>
          <cell r="C59" t="str">
            <v>VfB Stuttgart</v>
          </cell>
          <cell r="D59">
            <v>7.16</v>
          </cell>
          <cell r="E59">
            <v>0</v>
          </cell>
        </row>
        <row r="60">
          <cell r="B60" t="str">
            <v>Mats Hummels</v>
          </cell>
          <cell r="C60" t="str">
            <v>Borussia Dortmund</v>
          </cell>
          <cell r="D60">
            <v>7.15</v>
          </cell>
          <cell r="E60">
            <v>2</v>
          </cell>
        </row>
        <row r="61">
          <cell r="B61" t="str">
            <v>Willi Orban</v>
          </cell>
          <cell r="C61" t="str">
            <v>RB Leipzig</v>
          </cell>
          <cell r="D61">
            <v>7.14</v>
          </cell>
          <cell r="E61">
            <v>0</v>
          </cell>
        </row>
        <row r="62">
          <cell r="B62" t="str">
            <v>Hiroki Ito</v>
          </cell>
          <cell r="C62" t="str">
            <v>VfB Stuttgart</v>
          </cell>
          <cell r="D62">
            <v>7.13</v>
          </cell>
          <cell r="E62">
            <v>0</v>
          </cell>
        </row>
        <row r="63">
          <cell r="B63" t="str">
            <v>Amine Adli</v>
          </cell>
          <cell r="C63" t="str">
            <v>Bayer 04 Leverkusen</v>
          </cell>
          <cell r="D63">
            <v>7.12</v>
          </cell>
          <cell r="E63">
            <v>0</v>
          </cell>
        </row>
        <row r="64">
          <cell r="B64" t="str">
            <v>Robin Gosens</v>
          </cell>
          <cell r="C64" t="str">
            <v>1. FC Union Berlin</v>
          </cell>
          <cell r="D64">
            <v>7.11</v>
          </cell>
          <cell r="E64">
            <v>1</v>
          </cell>
        </row>
        <row r="65">
          <cell r="B65" t="str">
            <v>Sepp van den Berg</v>
          </cell>
          <cell r="C65" t="str">
            <v>1. FSV Mainz 05</v>
          </cell>
          <cell r="D65">
            <v>7.1</v>
          </cell>
          <cell r="E65">
            <v>0</v>
          </cell>
        </row>
        <row r="66">
          <cell r="B66" t="str">
            <v>Niclas Füllkrug</v>
          </cell>
          <cell r="C66" t="str">
            <v>Borussia Dortmund</v>
          </cell>
          <cell r="D66">
            <v>7.1</v>
          </cell>
          <cell r="E66">
            <v>2</v>
          </cell>
        </row>
        <row r="67">
          <cell r="B67" t="str">
            <v>Julian Weigl</v>
          </cell>
          <cell r="C67" t="str">
            <v>Borussia Mönchengladbach</v>
          </cell>
          <cell r="D67">
            <v>7.09</v>
          </cell>
          <cell r="E67">
            <v>1</v>
          </cell>
        </row>
        <row r="68">
          <cell r="B68" t="str">
            <v>Marcel Sabitzer</v>
          </cell>
          <cell r="C68" t="str">
            <v>Borussia Dortmund</v>
          </cell>
          <cell r="D68">
            <v>7.09</v>
          </cell>
          <cell r="E68">
            <v>2</v>
          </cell>
        </row>
        <row r="69">
          <cell r="B69" t="str">
            <v>Maximilian Arnold</v>
          </cell>
          <cell r="C69" t="str">
            <v>VfL Wolfsburg</v>
          </cell>
          <cell r="D69">
            <v>7.08</v>
          </cell>
          <cell r="E69">
            <v>1</v>
          </cell>
        </row>
        <row r="70">
          <cell r="B70" t="str">
            <v>Mohamed Simakan</v>
          </cell>
          <cell r="C70" t="str">
            <v>RB Leipzig</v>
          </cell>
          <cell r="D70">
            <v>7.08</v>
          </cell>
          <cell r="E70">
            <v>0</v>
          </cell>
        </row>
        <row r="71">
          <cell r="B71" t="str">
            <v>Keven Schlotterbeck</v>
          </cell>
          <cell r="C71" t="str">
            <v>VfL Bochum</v>
          </cell>
          <cell r="D71">
            <v>7.08</v>
          </cell>
          <cell r="E71">
            <v>0</v>
          </cell>
        </row>
        <row r="72">
          <cell r="B72" t="str">
            <v>Castello Lukeba</v>
          </cell>
          <cell r="C72" t="str">
            <v>RB Leipzig</v>
          </cell>
          <cell r="D72">
            <v>7.08</v>
          </cell>
          <cell r="E72">
            <v>0</v>
          </cell>
        </row>
        <row r="73">
          <cell r="B73" t="str">
            <v>Marco Friedl</v>
          </cell>
          <cell r="C73" t="str">
            <v>SV Werder Bremen</v>
          </cell>
          <cell r="D73">
            <v>7.07</v>
          </cell>
          <cell r="E73">
            <v>0</v>
          </cell>
        </row>
        <row r="74">
          <cell r="B74" t="str">
            <v>Julian Ryerson</v>
          </cell>
          <cell r="C74" t="str">
            <v>Borussia Dortmund</v>
          </cell>
          <cell r="D74">
            <v>7.06</v>
          </cell>
          <cell r="E74">
            <v>2</v>
          </cell>
        </row>
        <row r="75">
          <cell r="B75" t="str">
            <v>Patrick Mainka</v>
          </cell>
          <cell r="C75" t="str">
            <v>1. FC Heidenheim 1846</v>
          </cell>
          <cell r="D75">
            <v>7.06</v>
          </cell>
          <cell r="E75">
            <v>2</v>
          </cell>
        </row>
        <row r="76">
          <cell r="B76" t="str">
            <v>Jae-Sung Lee</v>
          </cell>
          <cell r="C76" t="str">
            <v>1. FSV Mainz 05</v>
          </cell>
          <cell r="D76">
            <v>7.06</v>
          </cell>
          <cell r="E76">
            <v>2</v>
          </cell>
        </row>
        <row r="77">
          <cell r="B77" t="str">
            <v>Ritsu Doan</v>
          </cell>
          <cell r="C77" t="str">
            <v>SC Freiburg</v>
          </cell>
          <cell r="D77">
            <v>7.06</v>
          </cell>
          <cell r="E77">
            <v>2</v>
          </cell>
        </row>
        <row r="78">
          <cell r="B78" t="str">
            <v>Timo Hübers</v>
          </cell>
          <cell r="C78" t="str">
            <v>FC Köln</v>
          </cell>
          <cell r="D78">
            <v>7.06</v>
          </cell>
          <cell r="E78">
            <v>2</v>
          </cell>
        </row>
        <row r="79">
          <cell r="B79" t="str">
            <v>Leandro Barreiro</v>
          </cell>
          <cell r="C79" t="str">
            <v>1. FSV Mainz 05</v>
          </cell>
          <cell r="D79">
            <v>7.06</v>
          </cell>
          <cell r="E79">
            <v>2</v>
          </cell>
        </row>
        <row r="80">
          <cell r="B80" t="str">
            <v>Tuta</v>
          </cell>
          <cell r="C80" t="str">
            <v>Eintracht Frankfurt</v>
          </cell>
          <cell r="D80">
            <v>7.05</v>
          </cell>
          <cell r="E80">
            <v>0</v>
          </cell>
        </row>
        <row r="81">
          <cell r="B81" t="str">
            <v>Aleksandar Pavlovic</v>
          </cell>
          <cell r="C81" t="str">
            <v>Bayern München</v>
          </cell>
          <cell r="D81">
            <v>7.04</v>
          </cell>
          <cell r="E81">
            <v>0</v>
          </cell>
        </row>
        <row r="82">
          <cell r="B82" t="str">
            <v>Anthony Caci</v>
          </cell>
          <cell r="C82" t="str">
            <v>1. FSV Mainz 05</v>
          </cell>
          <cell r="D82">
            <v>7.04</v>
          </cell>
          <cell r="E82">
            <v>1</v>
          </cell>
        </row>
        <row r="83">
          <cell r="B83" t="str">
            <v>Jens Stage</v>
          </cell>
          <cell r="C83" t="str">
            <v>SV Werder Bremen</v>
          </cell>
          <cell r="D83">
            <v>7.04</v>
          </cell>
          <cell r="E83">
            <v>0</v>
          </cell>
        </row>
        <row r="84">
          <cell r="B84" t="str">
            <v>Eren Dinkci</v>
          </cell>
          <cell r="C84" t="str">
            <v>1. FC Heidenheim 1846</v>
          </cell>
          <cell r="D84">
            <v>7.04</v>
          </cell>
          <cell r="E84">
            <v>1</v>
          </cell>
        </row>
        <row r="85">
          <cell r="B85" t="str">
            <v>Jonas Wind</v>
          </cell>
          <cell r="C85" t="str">
            <v>VfL Wolfsburg</v>
          </cell>
          <cell r="D85">
            <v>7.04</v>
          </cell>
          <cell r="E85">
            <v>5</v>
          </cell>
        </row>
        <row r="86">
          <cell r="B86" t="str">
            <v>Lovro Majer</v>
          </cell>
          <cell r="C86" t="str">
            <v>VfL Wolfsburg</v>
          </cell>
          <cell r="D86">
            <v>7.03</v>
          </cell>
          <cell r="E86">
            <v>3</v>
          </cell>
        </row>
        <row r="87">
          <cell r="B87" t="str">
            <v>Dayot Upamecano</v>
          </cell>
          <cell r="C87" t="str">
            <v>Bayern München</v>
          </cell>
          <cell r="D87">
            <v>7.03</v>
          </cell>
          <cell r="E87">
            <v>1</v>
          </cell>
        </row>
        <row r="88">
          <cell r="B88" t="str">
            <v>Brajan Gruda</v>
          </cell>
          <cell r="C88" t="str">
            <v>1. FSV Mainz 05</v>
          </cell>
          <cell r="D88">
            <v>7.03</v>
          </cell>
          <cell r="E88">
            <v>2</v>
          </cell>
        </row>
        <row r="89">
          <cell r="B89" t="str">
            <v>Romano Schmid</v>
          </cell>
          <cell r="C89" t="str">
            <v>SV Werder Bremen</v>
          </cell>
          <cell r="D89">
            <v>7.02</v>
          </cell>
          <cell r="E89">
            <v>1</v>
          </cell>
        </row>
        <row r="90">
          <cell r="B90" t="str">
            <v>Tim Kleindienst</v>
          </cell>
          <cell r="C90" t="str">
            <v>1. FC Heidenheim 1846</v>
          </cell>
          <cell r="D90">
            <v>7.02</v>
          </cell>
          <cell r="E90">
            <v>2</v>
          </cell>
        </row>
        <row r="91">
          <cell r="B91" t="str">
            <v>Mario Götze</v>
          </cell>
          <cell r="C91" t="str">
            <v>Eintracht Frankfurt</v>
          </cell>
          <cell r="D91">
            <v>7.02</v>
          </cell>
          <cell r="E91">
            <v>2</v>
          </cell>
        </row>
        <row r="92">
          <cell r="B92" t="str">
            <v>Dominik Kohr</v>
          </cell>
          <cell r="C92" t="str">
            <v>1. FSV Mainz 05</v>
          </cell>
          <cell r="D92">
            <v>7.01</v>
          </cell>
          <cell r="E92">
            <v>0</v>
          </cell>
        </row>
        <row r="93">
          <cell r="B93" t="str">
            <v>Rocco Reitz</v>
          </cell>
          <cell r="C93" t="str">
            <v>Borussia Mönchengladbach</v>
          </cell>
          <cell r="D93">
            <v>7.01</v>
          </cell>
          <cell r="E93">
            <v>1</v>
          </cell>
        </row>
        <row r="94">
          <cell r="B94" t="str">
            <v>Maximilian Wöber</v>
          </cell>
          <cell r="C94" t="str">
            <v>Borussia Mönchengladbach</v>
          </cell>
          <cell r="D94">
            <v>7.01</v>
          </cell>
          <cell r="E94">
            <v>0</v>
          </cell>
        </row>
        <row r="95">
          <cell r="B95" t="str">
            <v>Matthijs de Ligt</v>
          </cell>
          <cell r="C95" t="str">
            <v>Bayern München</v>
          </cell>
          <cell r="D95">
            <v>7.01</v>
          </cell>
          <cell r="E95">
            <v>0</v>
          </cell>
        </row>
        <row r="96">
          <cell r="B96" t="str">
            <v>Wout Weghorst</v>
          </cell>
          <cell r="C96" t="str">
            <v>TSG Hoffenheim</v>
          </cell>
          <cell r="D96">
            <v>7</v>
          </cell>
          <cell r="E96">
            <v>0</v>
          </cell>
        </row>
        <row r="97">
          <cell r="B97" t="str">
            <v>Lucas Höler</v>
          </cell>
          <cell r="C97" t="str">
            <v>SC Freiburg</v>
          </cell>
          <cell r="D97">
            <v>6.99</v>
          </cell>
          <cell r="E97">
            <v>2</v>
          </cell>
        </row>
        <row r="98">
          <cell r="B98" t="str">
            <v>Pavel Kaderabek</v>
          </cell>
          <cell r="C98" t="str">
            <v>TSG Hoffenheim</v>
          </cell>
          <cell r="D98">
            <v>6.99</v>
          </cell>
          <cell r="E98">
            <v>1</v>
          </cell>
        </row>
        <row r="99">
          <cell r="B99" t="str">
            <v>Alassane Plea</v>
          </cell>
          <cell r="C99" t="str">
            <v>Borussia Mönchengladbach</v>
          </cell>
          <cell r="D99">
            <v>6.99</v>
          </cell>
          <cell r="E99">
            <v>3</v>
          </cell>
        </row>
        <row r="100">
          <cell r="B100" t="str">
            <v>Konrad Laimer</v>
          </cell>
          <cell r="C100" t="str">
            <v>Bayern München</v>
          </cell>
          <cell r="D100">
            <v>6.99</v>
          </cell>
          <cell r="E100">
            <v>0</v>
          </cell>
        </row>
        <row r="101">
          <cell r="B101" t="str">
            <v>Marvin Mehlem</v>
          </cell>
          <cell r="C101" t="str">
            <v>SV Darmstadt</v>
          </cell>
          <cell r="D101">
            <v>6.98</v>
          </cell>
          <cell r="E101">
            <v>1</v>
          </cell>
        </row>
        <row r="102">
          <cell r="B102" t="str">
            <v>Joakim Mæhle</v>
          </cell>
          <cell r="C102" t="str">
            <v>VfL Wolfsburg</v>
          </cell>
          <cell r="D102">
            <v>6.97</v>
          </cell>
          <cell r="E102">
            <v>1</v>
          </cell>
        </row>
        <row r="103">
          <cell r="B103" t="str">
            <v>Iago</v>
          </cell>
          <cell r="C103" t="str">
            <v>FC Augsburg</v>
          </cell>
          <cell r="D103">
            <v>6.97</v>
          </cell>
          <cell r="E103">
            <v>0</v>
          </cell>
        </row>
        <row r="104">
          <cell r="B104" t="str">
            <v>Grischa Prömel</v>
          </cell>
          <cell r="C104" t="str">
            <v>TSG Hoffenheim</v>
          </cell>
          <cell r="D104">
            <v>6.97</v>
          </cell>
          <cell r="E104">
            <v>1</v>
          </cell>
        </row>
        <row r="105">
          <cell r="B105" t="str">
            <v>Jeffrey Gouweleeuw</v>
          </cell>
          <cell r="C105" t="str">
            <v>FC Augsburg</v>
          </cell>
          <cell r="D105">
            <v>6.97</v>
          </cell>
          <cell r="E105">
            <v>1</v>
          </cell>
        </row>
        <row r="106">
          <cell r="B106" t="str">
            <v>Maximilian Wittek</v>
          </cell>
          <cell r="C106" t="str">
            <v>VfL Bochum</v>
          </cell>
          <cell r="D106">
            <v>6.97</v>
          </cell>
          <cell r="E106">
            <v>1</v>
          </cell>
        </row>
        <row r="107">
          <cell r="B107" t="str">
            <v>Mattias Svanberg</v>
          </cell>
          <cell r="C107" t="str">
            <v>VfL Wolfsburg</v>
          </cell>
          <cell r="D107">
            <v>6.96</v>
          </cell>
          <cell r="E107">
            <v>0</v>
          </cell>
        </row>
        <row r="108">
          <cell r="B108" t="str">
            <v>Julian Chabot</v>
          </cell>
          <cell r="C108" t="str">
            <v>FC Köln</v>
          </cell>
          <cell r="D108">
            <v>6.96</v>
          </cell>
          <cell r="E108">
            <v>0</v>
          </cell>
        </row>
        <row r="109">
          <cell r="B109" t="str">
            <v>Max Finkgrafe</v>
          </cell>
          <cell r="C109" t="str">
            <v>FC Köln</v>
          </cell>
          <cell r="D109">
            <v>6.96</v>
          </cell>
          <cell r="E109">
            <v>2</v>
          </cell>
        </row>
        <row r="110">
          <cell r="B110" t="str">
            <v>Fabian Nürnberg</v>
          </cell>
          <cell r="C110" t="str">
            <v>SV Darmstadt</v>
          </cell>
          <cell r="D110">
            <v>6.96</v>
          </cell>
          <cell r="E110">
            <v>0</v>
          </cell>
        </row>
        <row r="111">
          <cell r="B111" t="str">
            <v>Jan Schöppner</v>
          </cell>
          <cell r="C111" t="str">
            <v>1. FC Heidenheim 1846</v>
          </cell>
          <cell r="D111">
            <v>6.96</v>
          </cell>
          <cell r="E111">
            <v>0</v>
          </cell>
        </row>
        <row r="112">
          <cell r="B112" t="str">
            <v>Lukas Hradecky</v>
          </cell>
          <cell r="C112" t="str">
            <v>Bayer 04 Leverkusen</v>
          </cell>
          <cell r="D112">
            <v>6.95</v>
          </cell>
          <cell r="E112">
            <v>0</v>
          </cell>
        </row>
        <row r="113">
          <cell r="B113" t="str">
            <v>Eric Ebimbe</v>
          </cell>
          <cell r="C113" t="str">
            <v>Eintracht Frankfurt</v>
          </cell>
          <cell r="D113">
            <v>6.94</v>
          </cell>
          <cell r="E113">
            <v>1</v>
          </cell>
        </row>
        <row r="114">
          <cell r="B114" t="str">
            <v>Kouadio Koné</v>
          </cell>
          <cell r="C114" t="str">
            <v>Borussia Mönchengladbach</v>
          </cell>
          <cell r="D114">
            <v>6.94</v>
          </cell>
          <cell r="E114">
            <v>0</v>
          </cell>
        </row>
        <row r="115">
          <cell r="B115" t="str">
            <v>Robin Koch</v>
          </cell>
          <cell r="C115" t="str">
            <v>Eintracht Frankfurt</v>
          </cell>
          <cell r="D115">
            <v>6.94</v>
          </cell>
          <cell r="E115">
            <v>1</v>
          </cell>
        </row>
        <row r="116">
          <cell r="B116" t="str">
            <v>Michael Zetterer</v>
          </cell>
          <cell r="C116" t="str">
            <v>SV Werder Bremen</v>
          </cell>
          <cell r="D116">
            <v>6.94</v>
          </cell>
          <cell r="E116">
            <v>1</v>
          </cell>
        </row>
        <row r="117">
          <cell r="B117" t="str">
            <v>Oliver Baumann</v>
          </cell>
          <cell r="C117" t="str">
            <v>TSG Hoffenheim</v>
          </cell>
          <cell r="D117">
            <v>6.94</v>
          </cell>
          <cell r="E117">
            <v>1</v>
          </cell>
        </row>
        <row r="118">
          <cell r="B118" t="str">
            <v>Bernardo</v>
          </cell>
          <cell r="C118" t="str">
            <v>VfL Bochum</v>
          </cell>
          <cell r="D118">
            <v>6.94</v>
          </cell>
          <cell r="E118">
            <v>3</v>
          </cell>
        </row>
        <row r="119">
          <cell r="B119" t="str">
            <v>Patrick Osterhage</v>
          </cell>
          <cell r="C119" t="str">
            <v>VfL Bochum</v>
          </cell>
          <cell r="D119">
            <v>6.94</v>
          </cell>
          <cell r="E119">
            <v>0</v>
          </cell>
        </row>
        <row r="120">
          <cell r="B120" t="str">
            <v>Kristijan Jakic</v>
          </cell>
          <cell r="C120" t="str">
            <v>FC Augsburg</v>
          </cell>
          <cell r="D120">
            <v>6.94</v>
          </cell>
          <cell r="E120">
            <v>2</v>
          </cell>
        </row>
        <row r="121">
          <cell r="B121" t="str">
            <v>Florian Kainz</v>
          </cell>
          <cell r="C121" t="str">
            <v>FC Köln</v>
          </cell>
          <cell r="D121">
            <v>6.94</v>
          </cell>
          <cell r="E121">
            <v>4</v>
          </cell>
        </row>
        <row r="122">
          <cell r="B122" t="str">
            <v>Robert Skov</v>
          </cell>
          <cell r="C122" t="str">
            <v>TSG Hoffenheim</v>
          </cell>
          <cell r="D122">
            <v>6.93</v>
          </cell>
          <cell r="E122">
            <v>0</v>
          </cell>
        </row>
        <row r="123">
          <cell r="B123" t="str">
            <v>Josip Juranovic</v>
          </cell>
          <cell r="C123" t="str">
            <v>1. FC Union Berlin</v>
          </cell>
          <cell r="D123">
            <v>6.92</v>
          </cell>
          <cell r="E123">
            <v>0</v>
          </cell>
        </row>
        <row r="124">
          <cell r="B124" t="str">
            <v>Felix Agu</v>
          </cell>
          <cell r="C124" t="str">
            <v>SV Werder Bremen</v>
          </cell>
          <cell r="D124">
            <v>6.92</v>
          </cell>
          <cell r="E124">
            <v>0</v>
          </cell>
        </row>
        <row r="125">
          <cell r="B125" t="str">
            <v>Philipp Mwene</v>
          </cell>
          <cell r="C125" t="str">
            <v>1. FSV Mainz 05</v>
          </cell>
          <cell r="D125">
            <v>6.91</v>
          </cell>
          <cell r="E125">
            <v>0</v>
          </cell>
        </row>
        <row r="126">
          <cell r="B126" t="str">
            <v>Senne Lynen</v>
          </cell>
          <cell r="C126" t="str">
            <v>SV Werder Bremen</v>
          </cell>
          <cell r="D126">
            <v>6.91</v>
          </cell>
          <cell r="E126">
            <v>0</v>
          </cell>
        </row>
        <row r="127">
          <cell r="B127" t="str">
            <v>Anthony Losilla</v>
          </cell>
          <cell r="C127" t="str">
            <v>VfL Bochum</v>
          </cell>
          <cell r="D127">
            <v>6.91</v>
          </cell>
          <cell r="E127">
            <v>0</v>
          </cell>
        </row>
        <row r="128">
          <cell r="B128" t="str">
            <v>Patrik Schick</v>
          </cell>
          <cell r="C128" t="str">
            <v>Bayer 04 Leverkusen</v>
          </cell>
          <cell r="D128">
            <v>6.91</v>
          </cell>
          <cell r="E128">
            <v>1</v>
          </cell>
        </row>
        <row r="129">
          <cell r="B129" t="str">
            <v>Nico Elvedi</v>
          </cell>
          <cell r="C129" t="str">
            <v>Borussia Mönchengladbach</v>
          </cell>
          <cell r="D129">
            <v>6.91</v>
          </cell>
          <cell r="E129">
            <v>0</v>
          </cell>
        </row>
        <row r="130">
          <cell r="B130" t="str">
            <v>John Anthony Brooks</v>
          </cell>
          <cell r="C130" t="str">
            <v>TSG Hoffenheim</v>
          </cell>
          <cell r="D130">
            <v>6.91</v>
          </cell>
          <cell r="E130">
            <v>0</v>
          </cell>
        </row>
        <row r="131">
          <cell r="B131" t="str">
            <v>Fredrik Jensen</v>
          </cell>
          <cell r="C131" t="str">
            <v>FC Augsburg</v>
          </cell>
          <cell r="D131">
            <v>6.9</v>
          </cell>
          <cell r="E131">
            <v>0</v>
          </cell>
        </row>
        <row r="132">
          <cell r="B132" t="str">
            <v>Robin Hack</v>
          </cell>
          <cell r="C132" t="str">
            <v>Borussia Mönchengladbach</v>
          </cell>
          <cell r="D132">
            <v>6.9</v>
          </cell>
          <cell r="E132">
            <v>3</v>
          </cell>
        </row>
        <row r="133">
          <cell r="B133" t="str">
            <v>Florian Neuhaus</v>
          </cell>
          <cell r="C133" t="str">
            <v>Borussia Mönchengladbach</v>
          </cell>
          <cell r="D133">
            <v>6.89</v>
          </cell>
          <cell r="E133">
            <v>1</v>
          </cell>
        </row>
        <row r="134">
          <cell r="B134" t="str">
            <v>Robin Knoche</v>
          </cell>
          <cell r="C134" t="str">
            <v>1. FC Union Berlin</v>
          </cell>
          <cell r="D134">
            <v>6.89</v>
          </cell>
          <cell r="E134">
            <v>0</v>
          </cell>
        </row>
        <row r="135">
          <cell r="B135" t="str">
            <v>Kevin Mbabu</v>
          </cell>
          <cell r="C135" t="str">
            <v>FC Augsburg</v>
          </cell>
          <cell r="D135">
            <v>6.88</v>
          </cell>
          <cell r="E135">
            <v>1</v>
          </cell>
        </row>
        <row r="136">
          <cell r="B136" t="str">
            <v>Maxence Lacroix</v>
          </cell>
          <cell r="C136" t="str">
            <v>VfL Wolfsburg</v>
          </cell>
          <cell r="D136">
            <v>6.88</v>
          </cell>
          <cell r="E136">
            <v>0</v>
          </cell>
        </row>
        <row r="137">
          <cell r="B137" t="str">
            <v>Justin Njinmah</v>
          </cell>
          <cell r="C137" t="str">
            <v>SV Werder Bremen</v>
          </cell>
          <cell r="D137">
            <v>6.88</v>
          </cell>
          <cell r="E137">
            <v>0</v>
          </cell>
        </row>
        <row r="138">
          <cell r="B138" t="str">
            <v>Nicolas Höfler</v>
          </cell>
          <cell r="C138" t="str">
            <v>SC Freiburg</v>
          </cell>
          <cell r="D138">
            <v>6.87</v>
          </cell>
          <cell r="E138">
            <v>1</v>
          </cell>
        </row>
        <row r="139">
          <cell r="B139" t="str">
            <v>Jonathan Burkardt</v>
          </cell>
          <cell r="C139" t="str">
            <v>1. FSV Mainz 05</v>
          </cell>
          <cell r="D139">
            <v>6.87</v>
          </cell>
          <cell r="E139">
            <v>1</v>
          </cell>
        </row>
        <row r="140">
          <cell r="B140" t="str">
            <v>Michael Gregoritsch</v>
          </cell>
          <cell r="C140" t="str">
            <v>SC Freiburg</v>
          </cell>
          <cell r="D140">
            <v>6.87</v>
          </cell>
          <cell r="E140">
            <v>3</v>
          </cell>
        </row>
        <row r="141">
          <cell r="B141" t="str">
            <v>Matthias Bader</v>
          </cell>
          <cell r="C141" t="str">
            <v>SV Darmstadt</v>
          </cell>
          <cell r="D141">
            <v>6.87</v>
          </cell>
          <cell r="E141">
            <v>1</v>
          </cell>
        </row>
        <row r="142">
          <cell r="B142" t="str">
            <v>Anthony Jung</v>
          </cell>
          <cell r="C142" t="str">
            <v>SV Werder Bremen</v>
          </cell>
          <cell r="D142">
            <v>6.86</v>
          </cell>
          <cell r="E142">
            <v>0</v>
          </cell>
        </row>
        <row r="143">
          <cell r="B143" t="str">
            <v>Leonardo Bittencourt</v>
          </cell>
          <cell r="C143" t="str">
            <v>SV Werder Bremen</v>
          </cell>
          <cell r="D143">
            <v>6.86</v>
          </cell>
          <cell r="E143">
            <v>0</v>
          </cell>
        </row>
        <row r="144">
          <cell r="B144" t="str">
            <v>Niels Nkounkou</v>
          </cell>
          <cell r="C144" t="str">
            <v>Eintracht Frankfurt</v>
          </cell>
          <cell r="D144">
            <v>6.86</v>
          </cell>
          <cell r="E144">
            <v>3</v>
          </cell>
        </row>
        <row r="145">
          <cell r="B145" t="str">
            <v>Ozan Kabak</v>
          </cell>
          <cell r="C145" t="str">
            <v>TSG Hoffenheim</v>
          </cell>
          <cell r="D145">
            <v>6.85</v>
          </cell>
          <cell r="E145">
            <v>1</v>
          </cell>
        </row>
        <row r="146">
          <cell r="B146" t="str">
            <v>Tim Skarke</v>
          </cell>
          <cell r="C146" t="str">
            <v>SV Darmstadt</v>
          </cell>
          <cell r="D146">
            <v>6.85</v>
          </cell>
          <cell r="E146">
            <v>1</v>
          </cell>
        </row>
        <row r="147">
          <cell r="B147" t="str">
            <v>Niklas Süle</v>
          </cell>
          <cell r="C147" t="str">
            <v>Borussia Dortmund</v>
          </cell>
          <cell r="D147">
            <v>6.85</v>
          </cell>
          <cell r="E147">
            <v>0</v>
          </cell>
        </row>
        <row r="148">
          <cell r="B148" t="str">
            <v>Felix Nmecha</v>
          </cell>
          <cell r="C148" t="str">
            <v>Borussia Dortmund</v>
          </cell>
          <cell r="D148">
            <v>6.85</v>
          </cell>
          <cell r="E148">
            <v>0</v>
          </cell>
        </row>
        <row r="149">
          <cell r="B149" t="str">
            <v>Gregor Kobel</v>
          </cell>
          <cell r="C149" t="str">
            <v>Borussia Dortmund</v>
          </cell>
          <cell r="D149">
            <v>6.85</v>
          </cell>
          <cell r="E149">
            <v>1</v>
          </cell>
        </row>
        <row r="150">
          <cell r="B150" t="str">
            <v>Fares Chaibi</v>
          </cell>
          <cell r="C150" t="str">
            <v>Eintracht Frankfurt</v>
          </cell>
          <cell r="D150">
            <v>6.85</v>
          </cell>
          <cell r="E150">
            <v>1</v>
          </cell>
        </row>
        <row r="151">
          <cell r="B151" t="str">
            <v>Felix Uduokhai</v>
          </cell>
          <cell r="C151" t="str">
            <v>FC Augsburg</v>
          </cell>
          <cell r="D151">
            <v>6.85</v>
          </cell>
          <cell r="E151">
            <v>1</v>
          </cell>
        </row>
        <row r="152">
          <cell r="B152" t="str">
            <v>Kevin Kampl</v>
          </cell>
          <cell r="C152" t="str">
            <v>RB Leipzig</v>
          </cell>
          <cell r="D152">
            <v>6.84</v>
          </cell>
          <cell r="E152">
            <v>0</v>
          </cell>
        </row>
        <row r="153">
          <cell r="B153" t="str">
            <v>Eric Martel</v>
          </cell>
          <cell r="C153" t="str">
            <v>FC Köln</v>
          </cell>
          <cell r="D153">
            <v>6.84</v>
          </cell>
          <cell r="E153">
            <v>3</v>
          </cell>
        </row>
        <row r="154">
          <cell r="B154" t="str">
            <v>Benjamin Sesko</v>
          </cell>
          <cell r="C154" t="str">
            <v>RB Leipzig</v>
          </cell>
          <cell r="D154">
            <v>6.84</v>
          </cell>
          <cell r="E154">
            <v>1</v>
          </cell>
        </row>
        <row r="155">
          <cell r="B155" t="str">
            <v>Maximilian Eggestein</v>
          </cell>
          <cell r="C155" t="str">
            <v>SC Freiburg</v>
          </cell>
          <cell r="D155">
            <v>6.83</v>
          </cell>
          <cell r="E155">
            <v>1</v>
          </cell>
        </row>
        <row r="156">
          <cell r="B156" t="str">
            <v>Edimilson Fernandes</v>
          </cell>
          <cell r="C156" t="str">
            <v>1. FSV Mainz 05</v>
          </cell>
          <cell r="D156">
            <v>6.82</v>
          </cell>
          <cell r="E156">
            <v>1</v>
          </cell>
        </row>
        <row r="157">
          <cell r="B157" t="str">
            <v>Josha Vagnoman</v>
          </cell>
          <cell r="C157" t="str">
            <v>VfB Stuttgart</v>
          </cell>
          <cell r="D157">
            <v>6.82</v>
          </cell>
          <cell r="E157">
            <v>0</v>
          </cell>
        </row>
        <row r="158">
          <cell r="B158" t="str">
            <v>Phillip Tietz</v>
          </cell>
          <cell r="C158" t="str">
            <v>FC Augsburg</v>
          </cell>
          <cell r="D158">
            <v>6.82</v>
          </cell>
          <cell r="E158">
            <v>2</v>
          </cell>
        </row>
        <row r="159">
          <cell r="B159" t="str">
            <v>Elvis Rexhbecaj</v>
          </cell>
          <cell r="C159" t="str">
            <v>FC Augsburg</v>
          </cell>
          <cell r="D159">
            <v>6.81</v>
          </cell>
          <cell r="E159">
            <v>0</v>
          </cell>
        </row>
        <row r="160">
          <cell r="B160" t="str">
            <v>Omar Traoré</v>
          </cell>
          <cell r="C160" t="str">
            <v>1. FC Heidenheim 1846</v>
          </cell>
          <cell r="D160">
            <v>6.8</v>
          </cell>
          <cell r="E160">
            <v>0</v>
          </cell>
        </row>
        <row r="161">
          <cell r="B161" t="str">
            <v>Niklas Dorsch</v>
          </cell>
          <cell r="C161" t="str">
            <v>FC Augsburg</v>
          </cell>
          <cell r="D161">
            <v>6.8</v>
          </cell>
          <cell r="E161">
            <v>0</v>
          </cell>
        </row>
        <row r="162">
          <cell r="B162" t="str">
            <v>Aster Vranckx</v>
          </cell>
          <cell r="C162" t="str">
            <v>VfL Wolfsburg</v>
          </cell>
          <cell r="D162">
            <v>6.8</v>
          </cell>
          <cell r="E162">
            <v>0</v>
          </cell>
        </row>
        <row r="163">
          <cell r="B163" t="str">
            <v>Ihlas Bebou</v>
          </cell>
          <cell r="C163" t="str">
            <v>TSG Hoffenheim</v>
          </cell>
          <cell r="D163">
            <v>6.79</v>
          </cell>
          <cell r="E163">
            <v>1</v>
          </cell>
        </row>
        <row r="164">
          <cell r="B164" t="str">
            <v>Kevin Paredes</v>
          </cell>
          <cell r="C164" t="str">
            <v>VfL Wolfsburg</v>
          </cell>
          <cell r="D164">
            <v>6.79</v>
          </cell>
          <cell r="E164">
            <v>0</v>
          </cell>
        </row>
        <row r="165">
          <cell r="B165" t="str">
            <v>Ansgar Knauff</v>
          </cell>
          <cell r="C165" t="str">
            <v>Eintracht Frankfurt</v>
          </cell>
          <cell r="D165">
            <v>6.79</v>
          </cell>
          <cell r="E165">
            <v>1</v>
          </cell>
        </row>
        <row r="166">
          <cell r="B166" t="str">
            <v>Ruben Vargas</v>
          </cell>
          <cell r="C166" t="str">
            <v>FC Augsburg</v>
          </cell>
          <cell r="D166">
            <v>6.79</v>
          </cell>
          <cell r="E166">
            <v>0</v>
          </cell>
        </row>
        <row r="167">
          <cell r="B167" t="str">
            <v>Philipp Max</v>
          </cell>
          <cell r="C167" t="str">
            <v>Eintracht Frankfurt</v>
          </cell>
          <cell r="D167">
            <v>6.79</v>
          </cell>
          <cell r="E167">
            <v>0</v>
          </cell>
        </row>
        <row r="168">
          <cell r="B168" t="str">
            <v>Jamie Bynoe-Gittens</v>
          </cell>
          <cell r="C168" t="str">
            <v>Borussia Dortmund</v>
          </cell>
          <cell r="D168">
            <v>6.78</v>
          </cell>
          <cell r="E168">
            <v>0</v>
          </cell>
        </row>
        <row r="169">
          <cell r="B169" t="str">
            <v>Salih Ã–zcan</v>
          </cell>
          <cell r="C169" t="str">
            <v>Borussia Dortmund</v>
          </cell>
          <cell r="D169">
            <v>6.78</v>
          </cell>
          <cell r="E169">
            <v>0</v>
          </cell>
        </row>
        <row r="170">
          <cell r="B170" t="str">
            <v>Roland Sallai</v>
          </cell>
          <cell r="C170" t="str">
            <v>SC Freiburg</v>
          </cell>
          <cell r="D170">
            <v>6.78</v>
          </cell>
          <cell r="E170">
            <v>0</v>
          </cell>
        </row>
        <row r="171">
          <cell r="B171" t="str">
            <v>Tom Krauss</v>
          </cell>
          <cell r="C171" t="str">
            <v>1. FSV Mainz 05</v>
          </cell>
          <cell r="D171">
            <v>6.77</v>
          </cell>
          <cell r="E171">
            <v>0</v>
          </cell>
        </row>
        <row r="172">
          <cell r="B172" t="str">
            <v>Christopher Trimmel</v>
          </cell>
          <cell r="C172" t="str">
            <v>1. FC Union Berlin</v>
          </cell>
          <cell r="D172">
            <v>6.77</v>
          </cell>
          <cell r="E172">
            <v>0</v>
          </cell>
        </row>
        <row r="173">
          <cell r="B173" t="str">
            <v>Ko Itakura</v>
          </cell>
          <cell r="C173" t="str">
            <v>Borussia Mönchengladbach</v>
          </cell>
          <cell r="D173">
            <v>6.77</v>
          </cell>
          <cell r="E173">
            <v>0</v>
          </cell>
        </row>
        <row r="174">
          <cell r="B174" t="str">
            <v>András Schäfer</v>
          </cell>
          <cell r="C174" t="str">
            <v>1. FC Union Berlin</v>
          </cell>
          <cell r="D174">
            <v>6.77</v>
          </cell>
          <cell r="E174">
            <v>1</v>
          </cell>
        </row>
        <row r="175">
          <cell r="B175" t="str">
            <v>Matthias Ginter</v>
          </cell>
          <cell r="C175" t="str">
            <v>SC Freiburg</v>
          </cell>
          <cell r="D175">
            <v>6.77</v>
          </cell>
          <cell r="E175">
            <v>0</v>
          </cell>
        </row>
        <row r="176">
          <cell r="B176" t="str">
            <v>Luca Netz</v>
          </cell>
          <cell r="C176" t="str">
            <v>Borussia Mönchengladbach</v>
          </cell>
          <cell r="D176">
            <v>6.77</v>
          </cell>
          <cell r="E176">
            <v>0</v>
          </cell>
        </row>
        <row r="177">
          <cell r="B177" t="str">
            <v>Robin Zentner</v>
          </cell>
          <cell r="C177" t="str">
            <v>1. FSV Mainz 05</v>
          </cell>
          <cell r="D177">
            <v>6.76</v>
          </cell>
          <cell r="E177">
            <v>1</v>
          </cell>
        </row>
        <row r="178">
          <cell r="B178" t="str">
            <v>Tobias Kempe</v>
          </cell>
          <cell r="C178" t="str">
            <v>SV Darmstadt</v>
          </cell>
          <cell r="D178">
            <v>6.76</v>
          </cell>
          <cell r="E178">
            <v>1</v>
          </cell>
        </row>
        <row r="179">
          <cell r="B179" t="str">
            <v>Yannick Gerhardt</v>
          </cell>
          <cell r="C179" t="str">
            <v>VfL Wolfsburg</v>
          </cell>
          <cell r="D179">
            <v>6.76</v>
          </cell>
          <cell r="E179">
            <v>2</v>
          </cell>
        </row>
        <row r="180">
          <cell r="B180" t="str">
            <v>Mathys Tel</v>
          </cell>
          <cell r="C180" t="str">
            <v>Bayern München</v>
          </cell>
          <cell r="D180">
            <v>6.76</v>
          </cell>
          <cell r="E180">
            <v>0</v>
          </cell>
        </row>
        <row r="181">
          <cell r="B181" t="str">
            <v>Olivier Deman</v>
          </cell>
          <cell r="C181" t="str">
            <v>SV Werder Bremen</v>
          </cell>
          <cell r="D181">
            <v>6.75</v>
          </cell>
          <cell r="E181">
            <v>0</v>
          </cell>
        </row>
        <row r="182">
          <cell r="B182" t="str">
            <v>Philipp Hofmann</v>
          </cell>
          <cell r="C182" t="str">
            <v>VfL Bochum</v>
          </cell>
          <cell r="D182">
            <v>6.75</v>
          </cell>
          <cell r="E182">
            <v>1</v>
          </cell>
        </row>
        <row r="183">
          <cell r="B183" t="str">
            <v>Hugo Larsson</v>
          </cell>
          <cell r="C183" t="str">
            <v>Eintracht Frankfurt</v>
          </cell>
          <cell r="D183">
            <v>6.75</v>
          </cell>
          <cell r="E183">
            <v>0</v>
          </cell>
        </row>
        <row r="184">
          <cell r="B184" t="str">
            <v>Marius Wolf</v>
          </cell>
          <cell r="C184" t="str">
            <v>Borussia Dortmund</v>
          </cell>
          <cell r="D184">
            <v>6.75</v>
          </cell>
          <cell r="E184">
            <v>0</v>
          </cell>
        </row>
        <row r="185">
          <cell r="B185" t="str">
            <v>Kevin Behrens</v>
          </cell>
          <cell r="C185" t="str">
            <v>VfL Wolfsburg</v>
          </cell>
          <cell r="D185">
            <v>6.75</v>
          </cell>
          <cell r="E185">
            <v>1</v>
          </cell>
        </row>
        <row r="186">
          <cell r="B186" t="str">
            <v>Silvan Widmer</v>
          </cell>
          <cell r="C186" t="str">
            <v>1. FSV Mainz 05</v>
          </cell>
          <cell r="D186">
            <v>6.75</v>
          </cell>
          <cell r="E186">
            <v>0</v>
          </cell>
        </row>
        <row r="187">
          <cell r="B187" t="str">
            <v>Merlin Röhl</v>
          </cell>
          <cell r="C187" t="str">
            <v>SC Freiburg</v>
          </cell>
          <cell r="D187">
            <v>6.75</v>
          </cell>
          <cell r="E187">
            <v>0</v>
          </cell>
        </row>
        <row r="188">
          <cell r="B188" t="str">
            <v>Fabian Holland</v>
          </cell>
          <cell r="C188" t="str">
            <v>SV Darmstadt</v>
          </cell>
          <cell r="D188">
            <v>6.75</v>
          </cell>
          <cell r="E188">
            <v>0</v>
          </cell>
        </row>
        <row r="189">
          <cell r="B189" t="str">
            <v>Jamie Leweling</v>
          </cell>
          <cell r="C189" t="str">
            <v>VfB Stuttgart</v>
          </cell>
          <cell r="D189">
            <v>6.74</v>
          </cell>
          <cell r="E189">
            <v>0</v>
          </cell>
        </row>
        <row r="190">
          <cell r="B190" t="str">
            <v>Diogo Leite</v>
          </cell>
          <cell r="C190" t="str">
            <v>1. FC Union Berlin</v>
          </cell>
          <cell r="D190">
            <v>6.74</v>
          </cell>
          <cell r="E190">
            <v>0</v>
          </cell>
        </row>
        <row r="191">
          <cell r="B191" t="str">
            <v>Ridle Baku</v>
          </cell>
          <cell r="C191" t="str">
            <v>VfL Wolfsburg</v>
          </cell>
          <cell r="D191">
            <v>6.74</v>
          </cell>
          <cell r="E191">
            <v>0</v>
          </cell>
        </row>
        <row r="192">
          <cell r="B192" t="str">
            <v>Janik Haberer</v>
          </cell>
          <cell r="C192" t="str">
            <v>1. FC Union Berlin</v>
          </cell>
          <cell r="D192">
            <v>6.73</v>
          </cell>
          <cell r="E192">
            <v>1</v>
          </cell>
        </row>
        <row r="193">
          <cell r="B193" t="str">
            <v>Silas Katompa Mvumpa</v>
          </cell>
          <cell r="C193" t="str">
            <v>VfB Stuttgart</v>
          </cell>
          <cell r="D193">
            <v>6.72</v>
          </cell>
          <cell r="E193">
            <v>0</v>
          </cell>
        </row>
        <row r="194">
          <cell r="B194" t="str">
            <v>Mads Valentin Pedersen</v>
          </cell>
          <cell r="C194" t="str">
            <v>FC Augsburg</v>
          </cell>
          <cell r="D194">
            <v>6.72</v>
          </cell>
          <cell r="E194">
            <v>0</v>
          </cell>
        </row>
        <row r="195">
          <cell r="B195" t="str">
            <v>Lukas Klostermann</v>
          </cell>
          <cell r="C195" t="str">
            <v>RB Leipzig</v>
          </cell>
          <cell r="D195">
            <v>6.72</v>
          </cell>
          <cell r="E195">
            <v>0</v>
          </cell>
        </row>
        <row r="196">
          <cell r="B196" t="str">
            <v>Frederik RÃ¸nnow</v>
          </cell>
          <cell r="C196" t="str">
            <v>1. FC Union Berlin</v>
          </cell>
          <cell r="D196">
            <v>6.71</v>
          </cell>
          <cell r="E196">
            <v>3</v>
          </cell>
        </row>
        <row r="197">
          <cell r="B197" t="str">
            <v>Lukas Kübler</v>
          </cell>
          <cell r="C197" t="str">
            <v>SC Freiburg</v>
          </cell>
          <cell r="D197">
            <v>6.7</v>
          </cell>
          <cell r="E197">
            <v>0</v>
          </cell>
        </row>
        <row r="198">
          <cell r="B198" t="str">
            <v>Emir Karic</v>
          </cell>
          <cell r="C198" t="str">
            <v>SV Darmstadt</v>
          </cell>
          <cell r="D198">
            <v>6.7</v>
          </cell>
          <cell r="E198">
            <v>0</v>
          </cell>
        </row>
        <row r="199">
          <cell r="B199" t="str">
            <v>Danilho Doekhi</v>
          </cell>
          <cell r="C199" t="str">
            <v>1. FC Union Berlin</v>
          </cell>
          <cell r="D199">
            <v>6.7</v>
          </cell>
          <cell r="E199">
            <v>1</v>
          </cell>
        </row>
        <row r="200">
          <cell r="B200" t="str">
            <v>Benedikt Gimber</v>
          </cell>
          <cell r="C200" t="str">
            <v>1. FC Heidenheim 1846</v>
          </cell>
          <cell r="D200">
            <v>6.69</v>
          </cell>
          <cell r="E200">
            <v>1</v>
          </cell>
        </row>
        <row r="201">
          <cell r="B201" t="str">
            <v>Gian-Luca Waldschmidt</v>
          </cell>
          <cell r="C201" t="str">
            <v>FC Köln</v>
          </cell>
          <cell r="D201">
            <v>6.69</v>
          </cell>
          <cell r="E201">
            <v>0</v>
          </cell>
        </row>
        <row r="202">
          <cell r="B202" t="str">
            <v>Rani Khedira</v>
          </cell>
          <cell r="C202" t="str">
            <v>1. FC Union Berlin</v>
          </cell>
          <cell r="D202">
            <v>6.69</v>
          </cell>
          <cell r="E202">
            <v>0</v>
          </cell>
        </row>
        <row r="203">
          <cell r="B203" t="str">
            <v>Cristian Gamboa</v>
          </cell>
          <cell r="C203" t="str">
            <v>VfL Bochum</v>
          </cell>
          <cell r="D203">
            <v>6.69</v>
          </cell>
          <cell r="E203">
            <v>0</v>
          </cell>
        </row>
        <row r="204">
          <cell r="B204" t="str">
            <v>Alexander Nobel</v>
          </cell>
          <cell r="C204" t="str">
            <v>VfB Stuttgart</v>
          </cell>
          <cell r="D204">
            <v>6.68</v>
          </cell>
          <cell r="E204">
            <v>1</v>
          </cell>
        </row>
        <row r="205">
          <cell r="B205" t="str">
            <v>Yussuf Poulsen</v>
          </cell>
          <cell r="C205" t="str">
            <v>RB Leipzig</v>
          </cell>
          <cell r="D205">
            <v>6.68</v>
          </cell>
          <cell r="E205">
            <v>0</v>
          </cell>
        </row>
        <row r="206">
          <cell r="B206" t="str">
            <v>Kilian Sildillia</v>
          </cell>
          <cell r="C206" t="str">
            <v>SC Freiburg</v>
          </cell>
          <cell r="D206">
            <v>6.68</v>
          </cell>
          <cell r="E206">
            <v>1</v>
          </cell>
        </row>
        <row r="207">
          <cell r="B207" t="str">
            <v>Manuel Riemann</v>
          </cell>
          <cell r="C207" t="str">
            <v>VfL Bochum</v>
          </cell>
          <cell r="D207">
            <v>6.68</v>
          </cell>
          <cell r="E207">
            <v>1</v>
          </cell>
        </row>
        <row r="208">
          <cell r="B208" t="str">
            <v>Dejan Ljubicic</v>
          </cell>
          <cell r="C208" t="str">
            <v>FC Köln</v>
          </cell>
          <cell r="D208">
            <v>6.68</v>
          </cell>
          <cell r="E208">
            <v>1</v>
          </cell>
        </row>
        <row r="209">
          <cell r="B209" t="str">
            <v>Jordy Makengo</v>
          </cell>
          <cell r="C209" t="str">
            <v>SC Freiburg</v>
          </cell>
          <cell r="D209">
            <v>6.67</v>
          </cell>
          <cell r="E209">
            <v>0</v>
          </cell>
        </row>
        <row r="210">
          <cell r="B210" t="str">
            <v>Jordan Pefok</v>
          </cell>
          <cell r="C210" t="str">
            <v>Borussia Mönchengladbach</v>
          </cell>
          <cell r="D210">
            <v>6.67</v>
          </cell>
          <cell r="E210">
            <v>0</v>
          </cell>
        </row>
        <row r="211">
          <cell r="B211" t="str">
            <v>Marvin Pieringer</v>
          </cell>
          <cell r="C211" t="str">
            <v>1. FC Heidenheim 1846</v>
          </cell>
          <cell r="D211">
            <v>6.67</v>
          </cell>
          <cell r="E211">
            <v>0</v>
          </cell>
        </row>
        <row r="212">
          <cell r="B212" t="str">
            <v>Lucas Tousart</v>
          </cell>
          <cell r="C212" t="str">
            <v>1. FC Union Berlin</v>
          </cell>
          <cell r="D212">
            <v>6.66</v>
          </cell>
          <cell r="E212">
            <v>0</v>
          </cell>
        </row>
        <row r="213">
          <cell r="B213" t="str">
            <v>Woo-Yeong Jeong</v>
          </cell>
          <cell r="C213" t="str">
            <v>VfB Stuttgart</v>
          </cell>
          <cell r="D213">
            <v>6.66</v>
          </cell>
          <cell r="E213">
            <v>0</v>
          </cell>
        </row>
        <row r="214">
          <cell r="B214" t="str">
            <v>Moritz Jenz</v>
          </cell>
          <cell r="C214" t="str">
            <v>VfL Wolfsburg</v>
          </cell>
          <cell r="D214">
            <v>6.66</v>
          </cell>
          <cell r="E214">
            <v>0</v>
          </cell>
        </row>
        <row r="215">
          <cell r="B215" t="str">
            <v>Lennard Maloney</v>
          </cell>
          <cell r="C215" t="str">
            <v>1. FC Heidenheim 1846</v>
          </cell>
          <cell r="D215">
            <v>6.65</v>
          </cell>
          <cell r="E215">
            <v>0</v>
          </cell>
        </row>
        <row r="216">
          <cell r="B216" t="str">
            <v>Aurelio Buta</v>
          </cell>
          <cell r="C216" t="str">
            <v>Eintracht Frankfurt</v>
          </cell>
          <cell r="D216">
            <v>6.65</v>
          </cell>
          <cell r="E216">
            <v>0</v>
          </cell>
        </row>
        <row r="217">
          <cell r="B217" t="str">
            <v>Nick Woltemade</v>
          </cell>
          <cell r="C217" t="str">
            <v>SV Werder Bremen</v>
          </cell>
          <cell r="D217">
            <v>6.64</v>
          </cell>
          <cell r="E217">
            <v>1</v>
          </cell>
        </row>
        <row r="218">
          <cell r="B218" t="str">
            <v>Davie Selke</v>
          </cell>
          <cell r="C218" t="str">
            <v>FC Köln</v>
          </cell>
          <cell r="D218">
            <v>6.63</v>
          </cell>
          <cell r="E218">
            <v>0</v>
          </cell>
        </row>
        <row r="219">
          <cell r="B219" t="str">
            <v>Kevin Sessa</v>
          </cell>
          <cell r="C219" t="str">
            <v>1. FC Heidenheim 1846</v>
          </cell>
          <cell r="D219">
            <v>6.63</v>
          </cell>
          <cell r="E219">
            <v>0</v>
          </cell>
        </row>
        <row r="220">
          <cell r="B220" t="str">
            <v>Kevin Vogt</v>
          </cell>
          <cell r="C220" t="str">
            <v>1. FC Union Berlin</v>
          </cell>
          <cell r="D220">
            <v>6.63</v>
          </cell>
          <cell r="E220">
            <v>0</v>
          </cell>
        </row>
        <row r="221">
          <cell r="B221" t="str">
            <v>Adrian Beck</v>
          </cell>
          <cell r="C221" t="str">
            <v>1. FC Heidenheim 1846</v>
          </cell>
          <cell r="D221">
            <v>6.62</v>
          </cell>
          <cell r="E221">
            <v>0</v>
          </cell>
        </row>
        <row r="222">
          <cell r="B222" t="str">
            <v>Nathan N'Goumou</v>
          </cell>
          <cell r="C222" t="str">
            <v>Borussia Mönchengladbach</v>
          </cell>
          <cell r="D222">
            <v>6.62</v>
          </cell>
          <cell r="E222">
            <v>0</v>
          </cell>
        </row>
        <row r="223">
          <cell r="B223" t="str">
            <v>Jan Thielmann</v>
          </cell>
          <cell r="C223" t="str">
            <v>FC Köln</v>
          </cell>
          <cell r="D223">
            <v>6.62</v>
          </cell>
          <cell r="E223">
            <v>0</v>
          </cell>
        </row>
        <row r="224">
          <cell r="B224" t="str">
            <v>Milos Veljkovic</v>
          </cell>
          <cell r="C224" t="str">
            <v>SV Werder Bremen</v>
          </cell>
          <cell r="D224">
            <v>6.62</v>
          </cell>
          <cell r="E224">
            <v>1</v>
          </cell>
        </row>
        <row r="225">
          <cell r="B225" t="str">
            <v>Noah Weisshaupt</v>
          </cell>
          <cell r="C225" t="str">
            <v>SC Freiburg</v>
          </cell>
          <cell r="D225">
            <v>6.61</v>
          </cell>
          <cell r="E225">
            <v>0</v>
          </cell>
        </row>
        <row r="226">
          <cell r="B226" t="str">
            <v>Jonas Föhrenbach</v>
          </cell>
          <cell r="C226" t="str">
            <v>1. FC Heidenheim 1846</v>
          </cell>
          <cell r="D226">
            <v>6.61</v>
          </cell>
          <cell r="E226">
            <v>0</v>
          </cell>
        </row>
        <row r="227">
          <cell r="B227" t="str">
            <v>Karim Adeyemi</v>
          </cell>
          <cell r="C227" t="str">
            <v>Borussia Dortmund</v>
          </cell>
          <cell r="D227">
            <v>6.61</v>
          </cell>
          <cell r="E227">
            <v>0</v>
          </cell>
        </row>
        <row r="228">
          <cell r="B228" t="str">
            <v>Václav Cerný</v>
          </cell>
          <cell r="C228" t="str">
            <v>VfL Wolfsburg</v>
          </cell>
          <cell r="D228">
            <v>6.61</v>
          </cell>
          <cell r="E228">
            <v>0</v>
          </cell>
        </row>
        <row r="229">
          <cell r="B229" t="str">
            <v>Denis Huseinbasic</v>
          </cell>
          <cell r="C229" t="str">
            <v>FC Köln</v>
          </cell>
          <cell r="D229">
            <v>6.61</v>
          </cell>
          <cell r="E229">
            <v>0</v>
          </cell>
        </row>
        <row r="230">
          <cell r="B230" t="str">
            <v>Norman Theuerkauf</v>
          </cell>
          <cell r="C230" t="str">
            <v>1. FC Heidenheim 1846</v>
          </cell>
          <cell r="D230">
            <v>6.6</v>
          </cell>
          <cell r="E230">
            <v>0</v>
          </cell>
        </row>
        <row r="231">
          <cell r="B231" t="str">
            <v>Christoph Baumgartner</v>
          </cell>
          <cell r="C231" t="str">
            <v>RB Leipzig</v>
          </cell>
          <cell r="D231">
            <v>6.59</v>
          </cell>
          <cell r="E231">
            <v>0</v>
          </cell>
        </row>
        <row r="232">
          <cell r="B232" t="str">
            <v>Luca Pfeiffer</v>
          </cell>
          <cell r="C232" t="str">
            <v>SV Darmstadt</v>
          </cell>
          <cell r="D232">
            <v>6.59</v>
          </cell>
          <cell r="E232">
            <v>0</v>
          </cell>
        </row>
        <row r="233">
          <cell r="B233" t="str">
            <v>Takuma Asano</v>
          </cell>
          <cell r="C233" t="str">
            <v>VfL Bochum</v>
          </cell>
          <cell r="D233">
            <v>6.58</v>
          </cell>
          <cell r="E233">
            <v>2</v>
          </cell>
        </row>
        <row r="234">
          <cell r="B234" t="str">
            <v>Finn Dahmen</v>
          </cell>
          <cell r="C234" t="str">
            <v>FC Augsburg</v>
          </cell>
          <cell r="D234">
            <v>6.58</v>
          </cell>
          <cell r="E234">
            <v>1</v>
          </cell>
        </row>
        <row r="235">
          <cell r="B235" t="str">
            <v>Marius Bülter</v>
          </cell>
          <cell r="C235" t="str">
            <v>TSG Hoffenheim</v>
          </cell>
          <cell r="D235">
            <v>6.58</v>
          </cell>
          <cell r="E235">
            <v>0</v>
          </cell>
        </row>
        <row r="236">
          <cell r="B236" t="str">
            <v>Umut Tohumcu</v>
          </cell>
          <cell r="C236" t="str">
            <v>TSG Hoffenheim</v>
          </cell>
          <cell r="D236">
            <v>6.57</v>
          </cell>
          <cell r="E236">
            <v>0</v>
          </cell>
        </row>
        <row r="237">
          <cell r="B237" t="str">
            <v>Arne Engels</v>
          </cell>
          <cell r="C237" t="str">
            <v>FC Augsburg</v>
          </cell>
          <cell r="D237">
            <v>6.56</v>
          </cell>
          <cell r="E237">
            <v>0</v>
          </cell>
        </row>
        <row r="238">
          <cell r="B238" t="str">
            <v>Joseph Scally</v>
          </cell>
          <cell r="C238" t="str">
            <v>Borussia Mönchengladbach</v>
          </cell>
          <cell r="D238">
            <v>6.56</v>
          </cell>
          <cell r="E238">
            <v>0</v>
          </cell>
        </row>
        <row r="239">
          <cell r="B239" t="str">
            <v>Christopher Antwi-Adjej</v>
          </cell>
          <cell r="C239" t="str">
            <v>VfL Bochum</v>
          </cell>
          <cell r="D239">
            <v>6.55</v>
          </cell>
          <cell r="E239">
            <v>0</v>
          </cell>
        </row>
        <row r="240">
          <cell r="B240" t="str">
            <v>Moritz Nicolas</v>
          </cell>
          <cell r="C240" t="str">
            <v>Borussia Mönchengladbach</v>
          </cell>
          <cell r="D240">
            <v>6.55</v>
          </cell>
          <cell r="E240">
            <v>1</v>
          </cell>
        </row>
        <row r="241">
          <cell r="B241" t="str">
            <v>Alex Kral</v>
          </cell>
          <cell r="C241" t="str">
            <v>1. FC Union Berlin</v>
          </cell>
          <cell r="D241">
            <v>6.54</v>
          </cell>
          <cell r="E241">
            <v>0</v>
          </cell>
        </row>
        <row r="242">
          <cell r="B242" t="str">
            <v>Kevin Muller</v>
          </cell>
          <cell r="C242" t="str">
            <v>1. FC Heidenheim 1846</v>
          </cell>
          <cell r="D242">
            <v>6.54</v>
          </cell>
          <cell r="E242">
            <v>3</v>
          </cell>
        </row>
        <row r="243">
          <cell r="B243" t="str">
            <v>Ivan Ordets</v>
          </cell>
          <cell r="C243" t="str">
            <v>VfL Bochum</v>
          </cell>
          <cell r="D243">
            <v>6.54</v>
          </cell>
          <cell r="E243">
            <v>0</v>
          </cell>
        </row>
        <row r="244">
          <cell r="B244" t="str">
            <v>Noah Atubolu</v>
          </cell>
          <cell r="C244" t="str">
            <v>SC Freiburg</v>
          </cell>
          <cell r="D244">
            <v>6.53</v>
          </cell>
          <cell r="E244">
            <v>3</v>
          </cell>
        </row>
        <row r="245">
          <cell r="B245" t="str">
            <v>Aissa Laidouni</v>
          </cell>
          <cell r="C245" t="str">
            <v>1. FC Union Berlin</v>
          </cell>
          <cell r="D245">
            <v>6.53</v>
          </cell>
          <cell r="E245">
            <v>0</v>
          </cell>
        </row>
        <row r="246">
          <cell r="B246" t="str">
            <v>Marvin Friedrich</v>
          </cell>
          <cell r="C246" t="str">
            <v>Borussia Mönchengladbach</v>
          </cell>
          <cell r="D246">
            <v>6.53</v>
          </cell>
          <cell r="E246">
            <v>0</v>
          </cell>
        </row>
        <row r="247">
          <cell r="B247" t="str">
            <v>Matus Bero</v>
          </cell>
          <cell r="C247" t="str">
            <v>VfL Bochum</v>
          </cell>
          <cell r="D247">
            <v>6.53</v>
          </cell>
          <cell r="E247">
            <v>0</v>
          </cell>
        </row>
        <row r="248">
          <cell r="B248" t="str">
            <v>Brenden Aaronson</v>
          </cell>
          <cell r="C248" t="str">
            <v>1. FC Union Berlin</v>
          </cell>
          <cell r="D248">
            <v>6.53</v>
          </cell>
          <cell r="E248">
            <v>1</v>
          </cell>
        </row>
        <row r="249">
          <cell r="B249" t="str">
            <v>Manuel Gulde</v>
          </cell>
          <cell r="C249" t="str">
            <v>SC Freiburg</v>
          </cell>
          <cell r="D249">
            <v>6.53</v>
          </cell>
          <cell r="E249">
            <v>0</v>
          </cell>
        </row>
        <row r="250">
          <cell r="B250" t="str">
            <v>Janis Blaswich</v>
          </cell>
          <cell r="C250" t="str">
            <v>RB Leipzig</v>
          </cell>
          <cell r="D250">
            <v>6.52</v>
          </cell>
          <cell r="E250">
            <v>0</v>
          </cell>
        </row>
        <row r="251">
          <cell r="B251" t="str">
            <v>Linton Maina</v>
          </cell>
          <cell r="C251" t="str">
            <v>FC Köln</v>
          </cell>
          <cell r="D251">
            <v>6.52</v>
          </cell>
          <cell r="E251">
            <v>0</v>
          </cell>
        </row>
        <row r="252">
          <cell r="B252" t="str">
            <v>Benno Schmitz</v>
          </cell>
          <cell r="C252" t="str">
            <v>FC Köln</v>
          </cell>
          <cell r="D252">
            <v>6.52</v>
          </cell>
          <cell r="E252">
            <v>0</v>
          </cell>
        </row>
        <row r="253">
          <cell r="B253" t="str">
            <v>Kevin Trapp</v>
          </cell>
          <cell r="C253" t="str">
            <v>Eintracht Frankfurt</v>
          </cell>
          <cell r="D253">
            <v>6.52</v>
          </cell>
          <cell r="E253">
            <v>1</v>
          </cell>
        </row>
        <row r="254">
          <cell r="B254" t="str">
            <v>Christoph Klarer</v>
          </cell>
          <cell r="C254" t="str">
            <v>SV Darmstadt</v>
          </cell>
          <cell r="D254">
            <v>6.51</v>
          </cell>
          <cell r="E254">
            <v>1</v>
          </cell>
        </row>
        <row r="255">
          <cell r="B255" t="str">
            <v>Koen Casteels</v>
          </cell>
          <cell r="C255" t="str">
            <v>VfL Wolfsburg</v>
          </cell>
          <cell r="D255">
            <v>6.49</v>
          </cell>
          <cell r="E255">
            <v>1</v>
          </cell>
        </row>
        <row r="256">
          <cell r="B256" t="str">
            <v>Manuel Neuer</v>
          </cell>
          <cell r="C256" t="str">
            <v>Bayern München</v>
          </cell>
          <cell r="D256">
            <v>6.48</v>
          </cell>
          <cell r="E256">
            <v>0</v>
          </cell>
        </row>
        <row r="257">
          <cell r="B257" t="str">
            <v>Marco Richter</v>
          </cell>
          <cell r="C257" t="str">
            <v>1. FSV Mainz 05</v>
          </cell>
          <cell r="D257">
            <v>6.48</v>
          </cell>
          <cell r="E257">
            <v>0</v>
          </cell>
        </row>
        <row r="258">
          <cell r="B258" t="str">
            <v>Erhan Masovic</v>
          </cell>
          <cell r="C258" t="str">
            <v>VfL Bochum</v>
          </cell>
          <cell r="D258">
            <v>6.47</v>
          </cell>
          <cell r="E258">
            <v>0</v>
          </cell>
        </row>
        <row r="259">
          <cell r="B259" t="str">
            <v>Kevin Volland</v>
          </cell>
          <cell r="C259" t="str">
            <v>1. FC Union Berlin</v>
          </cell>
          <cell r="D259">
            <v>6.47</v>
          </cell>
          <cell r="E259">
            <v>1</v>
          </cell>
        </row>
        <row r="260">
          <cell r="B260" t="str">
            <v>Tomas Cvancara</v>
          </cell>
          <cell r="C260" t="str">
            <v>Borussia Mönchengladbach</v>
          </cell>
          <cell r="D260">
            <v>6.46</v>
          </cell>
          <cell r="E260">
            <v>1</v>
          </cell>
        </row>
        <row r="261">
          <cell r="B261" t="str">
            <v>Karim Onisiwo</v>
          </cell>
          <cell r="C261" t="str">
            <v>1. FSV Mainz 05</v>
          </cell>
          <cell r="D261">
            <v>6.46</v>
          </cell>
          <cell r="E261">
            <v>0</v>
          </cell>
        </row>
        <row r="262">
          <cell r="B262" t="str">
            <v>Bartol Franjic</v>
          </cell>
          <cell r="C262" t="str">
            <v>SV Darmstadt</v>
          </cell>
          <cell r="D262">
            <v>6.44</v>
          </cell>
          <cell r="E262">
            <v>0</v>
          </cell>
        </row>
        <row r="263">
          <cell r="B263" t="str">
            <v>Cedric Zesiger</v>
          </cell>
          <cell r="C263" t="str">
            <v>VfL Wolfsburg</v>
          </cell>
          <cell r="D263">
            <v>6.42</v>
          </cell>
          <cell r="E263">
            <v>0</v>
          </cell>
        </row>
        <row r="264">
          <cell r="B264" t="str">
            <v>Steffen Tigges</v>
          </cell>
          <cell r="C264" t="str">
            <v>FC Köln</v>
          </cell>
          <cell r="D264">
            <v>6.42</v>
          </cell>
          <cell r="E264">
            <v>0</v>
          </cell>
        </row>
        <row r="265">
          <cell r="B265" t="str">
            <v>Sebastiaan Bornauw</v>
          </cell>
          <cell r="C265" t="str">
            <v>VfL Wolfsburg</v>
          </cell>
          <cell r="D265">
            <v>6.42</v>
          </cell>
          <cell r="E265">
            <v>1</v>
          </cell>
        </row>
        <row r="266">
          <cell r="B266" t="str">
            <v>Leart Paqarada</v>
          </cell>
          <cell r="C266" t="str">
            <v>FC Köln</v>
          </cell>
          <cell r="D266">
            <v>6.41</v>
          </cell>
          <cell r="E266">
            <v>0</v>
          </cell>
        </row>
        <row r="267">
          <cell r="B267" t="str">
            <v>Faride Alidou</v>
          </cell>
          <cell r="C267" t="str">
            <v>FC Köln</v>
          </cell>
          <cell r="D267">
            <v>6.39</v>
          </cell>
          <cell r="E267">
            <v>1</v>
          </cell>
        </row>
        <row r="268">
          <cell r="B268" t="str">
            <v>Tiago Tomás</v>
          </cell>
          <cell r="C268" t="str">
            <v>VfL Wolfsburg</v>
          </cell>
          <cell r="D268">
            <v>6.39</v>
          </cell>
          <cell r="E268">
            <v>0</v>
          </cell>
        </row>
        <row r="269">
          <cell r="B269" t="str">
            <v>Matej Maglica</v>
          </cell>
          <cell r="C269" t="str">
            <v>SV Darmstadt</v>
          </cell>
          <cell r="D269">
            <v>6.38</v>
          </cell>
          <cell r="E269">
            <v>0</v>
          </cell>
        </row>
        <row r="270">
          <cell r="B270" t="str">
            <v>Ludovic Ajorque</v>
          </cell>
          <cell r="C270" t="str">
            <v>1. FSV Mainz 05</v>
          </cell>
          <cell r="D270">
            <v>6.38</v>
          </cell>
          <cell r="E270">
            <v>0</v>
          </cell>
        </row>
        <row r="271">
          <cell r="B271" t="str">
            <v>Klaus Gjasula</v>
          </cell>
          <cell r="C271" t="str">
            <v>SV Darmstadt</v>
          </cell>
          <cell r="D271">
            <v>6.38</v>
          </cell>
          <cell r="E271">
            <v>0</v>
          </cell>
        </row>
        <row r="272">
          <cell r="B272" t="str">
            <v>Marvin SchwÃ¤be</v>
          </cell>
          <cell r="C272" t="str">
            <v>FC Köln</v>
          </cell>
          <cell r="D272">
            <v>6.38</v>
          </cell>
          <cell r="E272">
            <v>0</v>
          </cell>
        </row>
        <row r="273">
          <cell r="B273" t="str">
            <v>Rasmus Carstensen</v>
          </cell>
          <cell r="C273" t="str">
            <v>FC Köln</v>
          </cell>
          <cell r="D273">
            <v>6.37</v>
          </cell>
          <cell r="E273">
            <v>0</v>
          </cell>
        </row>
        <row r="274">
          <cell r="B274" t="str">
            <v>Nikola Dovedan</v>
          </cell>
          <cell r="C274" t="str">
            <v>1. FC Heidenheim 1846</v>
          </cell>
          <cell r="D274">
            <v>6.37</v>
          </cell>
          <cell r="E274">
            <v>0</v>
          </cell>
        </row>
        <row r="275">
          <cell r="B275" t="str">
            <v>Mathias Honsak</v>
          </cell>
          <cell r="C275" t="str">
            <v>SV Darmstadt</v>
          </cell>
          <cell r="D275">
            <v>6.35</v>
          </cell>
          <cell r="E275">
            <v>0</v>
          </cell>
        </row>
        <row r="276">
          <cell r="B276" t="str">
            <v>Benedict Hollerbach</v>
          </cell>
          <cell r="C276" t="str">
            <v>1. FC Union Berlin</v>
          </cell>
          <cell r="D276">
            <v>6.34</v>
          </cell>
          <cell r="E276">
            <v>1</v>
          </cell>
        </row>
        <row r="277">
          <cell r="B277" t="str">
            <v>Sven Michel</v>
          </cell>
          <cell r="C277" t="str">
            <v>FC Augsburg</v>
          </cell>
          <cell r="D277">
            <v>6.33</v>
          </cell>
          <cell r="E277">
            <v>0</v>
          </cell>
        </row>
        <row r="278">
          <cell r="B278" t="str">
            <v>Dion Drena Beljo</v>
          </cell>
          <cell r="C278" t="str">
            <v>FC Augsburg</v>
          </cell>
          <cell r="D278">
            <v>6.33</v>
          </cell>
          <cell r="E278">
            <v>0</v>
          </cell>
        </row>
        <row r="279">
          <cell r="B279" t="str">
            <v>Marcel Schuhen</v>
          </cell>
          <cell r="C279" t="str">
            <v>SV Darmstadt</v>
          </cell>
          <cell r="D279">
            <v>6.25</v>
          </cell>
          <cell r="E279">
            <v>1</v>
          </cell>
        </row>
        <row r="280">
          <cell r="B280" t="str">
            <v>Oscar Vilhelmsson</v>
          </cell>
          <cell r="C280" t="str">
            <v>SV Darmstadt</v>
          </cell>
          <cell r="D280">
            <v>6.24</v>
          </cell>
          <cell r="E280">
            <v>0</v>
          </cell>
        </row>
        <row r="281">
          <cell r="B281" t="str">
            <v>Moritz Broschinski</v>
          </cell>
          <cell r="C281" t="str">
            <v>VfL Bochum</v>
          </cell>
          <cell r="D281">
            <v>6.16</v>
          </cell>
          <cell r="E28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saves_made"/>
    </sheetNames>
    <sheetDataSet>
      <sheetData sheetId="0">
        <row r="2">
          <cell r="B2" t="str">
            <v>Oliver Baumann</v>
          </cell>
          <cell r="C2" t="str">
            <v>TSG Hoffenheim</v>
          </cell>
          <cell r="D2">
            <v>4.3</v>
          </cell>
          <cell r="E2">
            <v>146</v>
          </cell>
        </row>
        <row r="3">
          <cell r="B3" t="str">
            <v>Moritz Nicolas</v>
          </cell>
          <cell r="C3" t="str">
            <v>Borussia Mönchengladbach</v>
          </cell>
          <cell r="D3">
            <v>4.2</v>
          </cell>
          <cell r="E3">
            <v>114</v>
          </cell>
        </row>
        <row r="4">
          <cell r="B4" t="str">
            <v>Marcel Schuhen</v>
          </cell>
          <cell r="C4" t="str">
            <v>SV Darmstadt</v>
          </cell>
          <cell r="D4">
            <v>4</v>
          </cell>
          <cell r="E4">
            <v>124</v>
          </cell>
        </row>
        <row r="5">
          <cell r="B5" t="str">
            <v>Kevin Muller</v>
          </cell>
          <cell r="C5" t="str">
            <v>1. FC Heidenheim 1846</v>
          </cell>
          <cell r="D5">
            <v>3.6</v>
          </cell>
          <cell r="E5">
            <v>124</v>
          </cell>
        </row>
        <row r="6">
          <cell r="B6" t="str">
            <v>Manuel Riemann</v>
          </cell>
          <cell r="C6" t="str">
            <v>VfL Bochum</v>
          </cell>
          <cell r="D6">
            <v>3.6</v>
          </cell>
          <cell r="E6">
            <v>118</v>
          </cell>
        </row>
        <row r="7">
          <cell r="B7" t="str">
            <v>Finn Dahmen</v>
          </cell>
          <cell r="C7" t="str">
            <v>FC Augsburg</v>
          </cell>
          <cell r="D7">
            <v>3.5</v>
          </cell>
          <cell r="E7">
            <v>110</v>
          </cell>
        </row>
        <row r="8">
          <cell r="B8" t="str">
            <v>Michael Zetterer</v>
          </cell>
          <cell r="C8" t="str">
            <v>SV Werder Bremen</v>
          </cell>
          <cell r="D8">
            <v>3.4</v>
          </cell>
          <cell r="E8">
            <v>93</v>
          </cell>
        </row>
        <row r="9">
          <cell r="B9" t="str">
            <v>Frederik RÃ¸nnow</v>
          </cell>
          <cell r="C9" t="str">
            <v>1. FC Union Berlin</v>
          </cell>
          <cell r="D9">
            <v>3.3</v>
          </cell>
          <cell r="E9">
            <v>109</v>
          </cell>
        </row>
        <row r="10">
          <cell r="B10" t="str">
            <v>Marvin SchwÃ¤be</v>
          </cell>
          <cell r="C10" t="str">
            <v>FC Köln</v>
          </cell>
          <cell r="D10">
            <v>3.2</v>
          </cell>
          <cell r="E10">
            <v>109</v>
          </cell>
        </row>
        <row r="11">
          <cell r="B11" t="str">
            <v>Gregor Kobel</v>
          </cell>
          <cell r="C11" t="str">
            <v>Borussia Dortmund</v>
          </cell>
          <cell r="D11">
            <v>3.2</v>
          </cell>
          <cell r="E11">
            <v>85</v>
          </cell>
        </row>
        <row r="12">
          <cell r="B12" t="str">
            <v>Koen Casteels</v>
          </cell>
          <cell r="C12" t="str">
            <v>VfL Wolfsburg</v>
          </cell>
          <cell r="D12">
            <v>3.1</v>
          </cell>
          <cell r="E12">
            <v>78</v>
          </cell>
        </row>
        <row r="13">
          <cell r="B13" t="str">
            <v>Noah Atubolu</v>
          </cell>
          <cell r="C13" t="str">
            <v>SC Freiburg</v>
          </cell>
          <cell r="D13">
            <v>3</v>
          </cell>
          <cell r="E13">
            <v>103</v>
          </cell>
        </row>
        <row r="14">
          <cell r="B14" t="str">
            <v>Kevin Trapp</v>
          </cell>
          <cell r="C14" t="str">
            <v>Eintracht Frankfurt</v>
          </cell>
          <cell r="D14">
            <v>2.8</v>
          </cell>
          <cell r="E14">
            <v>90</v>
          </cell>
        </row>
        <row r="15">
          <cell r="B15" t="str">
            <v>Robin Zentner</v>
          </cell>
          <cell r="C15" t="str">
            <v>1. FSV Mainz 05</v>
          </cell>
          <cell r="D15">
            <v>2.7</v>
          </cell>
          <cell r="E15">
            <v>82</v>
          </cell>
        </row>
        <row r="16">
          <cell r="B16" t="str">
            <v>Manuel Neuer</v>
          </cell>
          <cell r="C16" t="str">
            <v>Bayern München</v>
          </cell>
          <cell r="D16">
            <v>2.6</v>
          </cell>
          <cell r="E16">
            <v>60</v>
          </cell>
        </row>
        <row r="17">
          <cell r="B17" t="str">
            <v>Alexander Nobel</v>
          </cell>
          <cell r="C17" t="str">
            <v>VfB Stuttgart</v>
          </cell>
          <cell r="D17">
            <v>2.5</v>
          </cell>
          <cell r="E17">
            <v>76</v>
          </cell>
        </row>
        <row r="18">
          <cell r="B18" t="str">
            <v>Lukas Hradecky</v>
          </cell>
          <cell r="C18" t="str">
            <v>Bayer 04 Leverkusen</v>
          </cell>
          <cell r="D18">
            <v>2.4</v>
          </cell>
          <cell r="E18">
            <v>78</v>
          </cell>
        </row>
        <row r="19">
          <cell r="B19" t="str">
            <v>Janis Blaswich</v>
          </cell>
          <cell r="C19" t="str">
            <v>RB Leipzig</v>
          </cell>
          <cell r="D19">
            <v>2.2000000000000002</v>
          </cell>
          <cell r="E19">
            <v>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goals_conceded"/>
    </sheetNames>
    <sheetDataSet>
      <sheetData sheetId="0">
        <row r="2">
          <cell r="B2" t="str">
            <v>Marcel Schuhen</v>
          </cell>
          <cell r="C2" t="str">
            <v>SV Darmstadt</v>
          </cell>
          <cell r="D2">
            <v>2.5</v>
          </cell>
          <cell r="E2">
            <v>76</v>
          </cell>
        </row>
        <row r="3">
          <cell r="B3" t="str">
            <v>Manuel Riemann</v>
          </cell>
          <cell r="C3" t="str">
            <v>VfL Bochum</v>
          </cell>
          <cell r="D3">
            <v>2.1</v>
          </cell>
          <cell r="E3">
            <v>70</v>
          </cell>
        </row>
        <row r="4">
          <cell r="B4" t="str">
            <v>Oliver Baumann</v>
          </cell>
          <cell r="C4" t="str">
            <v>TSG Hoffenheim</v>
          </cell>
          <cell r="D4">
            <v>1.9</v>
          </cell>
          <cell r="E4">
            <v>66</v>
          </cell>
        </row>
        <row r="5">
          <cell r="B5" t="str">
            <v>Marvin SchwÃ¤be</v>
          </cell>
          <cell r="C5" t="str">
            <v>FC Köln</v>
          </cell>
          <cell r="D5">
            <v>1.8</v>
          </cell>
          <cell r="E5">
            <v>60</v>
          </cell>
        </row>
        <row r="6">
          <cell r="B6" t="str">
            <v>Moritz Nicolas</v>
          </cell>
          <cell r="C6" t="str">
            <v>Borussia Mönchengladbach</v>
          </cell>
          <cell r="D6">
            <v>1.8</v>
          </cell>
          <cell r="E6">
            <v>49</v>
          </cell>
        </row>
        <row r="7">
          <cell r="B7" t="str">
            <v>Noah Atubolu</v>
          </cell>
          <cell r="C7" t="str">
            <v>SC Freiburg</v>
          </cell>
          <cell r="D7">
            <v>1.7</v>
          </cell>
          <cell r="E7">
            <v>58</v>
          </cell>
        </row>
        <row r="8">
          <cell r="B8" t="str">
            <v>Frederik RÃ¸nnow</v>
          </cell>
          <cell r="C8" t="str">
            <v>1. FC Union Berlin</v>
          </cell>
          <cell r="D8">
            <v>1.7</v>
          </cell>
          <cell r="E8">
            <v>56</v>
          </cell>
        </row>
        <row r="9">
          <cell r="B9" t="str">
            <v>Finn Dahmen</v>
          </cell>
          <cell r="C9" t="str">
            <v>FC Augsburg</v>
          </cell>
          <cell r="D9">
            <v>1.7</v>
          </cell>
          <cell r="E9">
            <v>52</v>
          </cell>
        </row>
        <row r="10">
          <cell r="B10" t="str">
            <v>Kevin Muller</v>
          </cell>
          <cell r="C10" t="str">
            <v>1. FC Heidenheim 1846</v>
          </cell>
          <cell r="D10">
            <v>1.6</v>
          </cell>
          <cell r="E10">
            <v>55</v>
          </cell>
        </row>
        <row r="11">
          <cell r="B11" t="str">
            <v>Robin Zentner</v>
          </cell>
          <cell r="C11" t="str">
            <v>1. FSV Mainz 05</v>
          </cell>
          <cell r="D11">
            <v>1.6</v>
          </cell>
          <cell r="E11">
            <v>48</v>
          </cell>
        </row>
        <row r="12">
          <cell r="B12" t="str">
            <v>Koen Casteels</v>
          </cell>
          <cell r="C12" t="str">
            <v>VfL Wolfsburg</v>
          </cell>
          <cell r="D12">
            <v>1.6</v>
          </cell>
          <cell r="E12">
            <v>39</v>
          </cell>
        </row>
        <row r="13">
          <cell r="B13" t="str">
            <v>Kevin Trapp</v>
          </cell>
          <cell r="C13" t="str">
            <v>Eintracht Frankfurt</v>
          </cell>
          <cell r="D13">
            <v>1.5</v>
          </cell>
          <cell r="E13">
            <v>48</v>
          </cell>
        </row>
        <row r="14">
          <cell r="B14" t="str">
            <v>Michael Zetterer</v>
          </cell>
          <cell r="C14" t="str">
            <v>SV Werder Bremen</v>
          </cell>
          <cell r="D14">
            <v>1.4</v>
          </cell>
          <cell r="E14">
            <v>37</v>
          </cell>
        </row>
        <row r="15">
          <cell r="B15" t="str">
            <v>Manuel Neuer</v>
          </cell>
          <cell r="C15" t="str">
            <v>Bayern München</v>
          </cell>
          <cell r="D15">
            <v>1.4</v>
          </cell>
          <cell r="E15">
            <v>33</v>
          </cell>
        </row>
        <row r="16">
          <cell r="B16" t="str">
            <v>Janis Blaswich</v>
          </cell>
          <cell r="C16" t="str">
            <v>RB Leipzig</v>
          </cell>
          <cell r="D16">
            <v>1.4</v>
          </cell>
          <cell r="E16">
            <v>30</v>
          </cell>
        </row>
        <row r="17">
          <cell r="B17" t="str">
            <v>Gregor Kobel</v>
          </cell>
          <cell r="C17" t="str">
            <v>Borussia Dortmund</v>
          </cell>
          <cell r="D17">
            <v>1.3</v>
          </cell>
          <cell r="E17">
            <v>34</v>
          </cell>
        </row>
        <row r="18">
          <cell r="B18" t="str">
            <v>Alexander Nobel</v>
          </cell>
          <cell r="C18" t="str">
            <v>VfB Stuttgart</v>
          </cell>
          <cell r="D18">
            <v>1.2</v>
          </cell>
          <cell r="E18">
            <v>36</v>
          </cell>
        </row>
        <row r="19">
          <cell r="B19" t="str">
            <v>Lukas Hradecky</v>
          </cell>
          <cell r="C19" t="str">
            <v>Bayer 04 Leverkusen</v>
          </cell>
          <cell r="D19">
            <v>0.7</v>
          </cell>
          <cell r="E19">
            <v>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clean_sheets"/>
    </sheetNames>
    <sheetDataSet>
      <sheetData sheetId="0">
        <row r="2">
          <cell r="B2" t="str">
            <v>Lukas Hradecky</v>
          </cell>
          <cell r="C2" t="str">
            <v>Bayer 04 Leverkusen</v>
          </cell>
          <cell r="D2">
            <v>15</v>
          </cell>
          <cell r="E2">
            <v>24</v>
          </cell>
        </row>
        <row r="3">
          <cell r="B3" t="str">
            <v>Alexander Nobel</v>
          </cell>
          <cell r="C3" t="str">
            <v>VfB Stuttgart</v>
          </cell>
          <cell r="D3">
            <v>11</v>
          </cell>
          <cell r="E3">
            <v>36</v>
          </cell>
        </row>
        <row r="4">
          <cell r="B4" t="str">
            <v>Noah Atubolu</v>
          </cell>
          <cell r="C4" t="str">
            <v>SC Freiburg</v>
          </cell>
          <cell r="D4">
            <v>10</v>
          </cell>
          <cell r="E4">
            <v>58</v>
          </cell>
        </row>
        <row r="5">
          <cell r="B5" t="str">
            <v>Gregor Kobel</v>
          </cell>
          <cell r="C5" t="str">
            <v>Borussia Dortmund</v>
          </cell>
          <cell r="D5">
            <v>7</v>
          </cell>
          <cell r="E5">
            <v>34</v>
          </cell>
        </row>
        <row r="6">
          <cell r="B6" t="str">
            <v>Kevin Trapp</v>
          </cell>
          <cell r="C6" t="str">
            <v>Eintracht Frankfurt</v>
          </cell>
          <cell r="D6">
            <v>7</v>
          </cell>
          <cell r="E6">
            <v>48</v>
          </cell>
        </row>
        <row r="7">
          <cell r="B7" t="str">
            <v>Robin Zentner</v>
          </cell>
          <cell r="C7" t="str">
            <v>1. FSV Mainz 05</v>
          </cell>
          <cell r="D7">
            <v>7</v>
          </cell>
          <cell r="E7">
            <v>48</v>
          </cell>
        </row>
        <row r="8">
          <cell r="B8" t="str">
            <v>Frederik RÃ¸nnow</v>
          </cell>
          <cell r="C8" t="str">
            <v>1. FC Union Berlin</v>
          </cell>
          <cell r="D8">
            <v>7</v>
          </cell>
          <cell r="E8">
            <v>56</v>
          </cell>
        </row>
        <row r="9">
          <cell r="B9" t="str">
            <v>Manuel Neuer</v>
          </cell>
          <cell r="C9" t="str">
            <v>Bayern München</v>
          </cell>
          <cell r="D9">
            <v>6</v>
          </cell>
          <cell r="E9">
            <v>33</v>
          </cell>
        </row>
        <row r="10">
          <cell r="B10" t="str">
            <v>Michael Zetterer</v>
          </cell>
          <cell r="C10" t="str">
            <v>SV Werder Bremen</v>
          </cell>
          <cell r="D10">
            <v>6</v>
          </cell>
          <cell r="E10">
            <v>37</v>
          </cell>
        </row>
        <row r="11">
          <cell r="B11" t="str">
            <v>Kevin Muller</v>
          </cell>
          <cell r="C11" t="str">
            <v>1. FC Heidenheim 1846</v>
          </cell>
          <cell r="D11">
            <v>6</v>
          </cell>
          <cell r="E11">
            <v>55</v>
          </cell>
        </row>
        <row r="12">
          <cell r="B12" t="str">
            <v>Peter Gulacsi</v>
          </cell>
          <cell r="C12" t="str">
            <v>RB Leipzig</v>
          </cell>
          <cell r="D12">
            <v>5</v>
          </cell>
          <cell r="E12">
            <v>9</v>
          </cell>
        </row>
        <row r="13">
          <cell r="B13" t="str">
            <v>Janis Blaswich</v>
          </cell>
          <cell r="C13" t="str">
            <v>RB Leipzig</v>
          </cell>
          <cell r="D13">
            <v>5</v>
          </cell>
          <cell r="E13">
            <v>30</v>
          </cell>
        </row>
        <row r="14">
          <cell r="B14" t="str">
            <v>Sven Ulreich</v>
          </cell>
          <cell r="C14" t="str">
            <v>Bayern München</v>
          </cell>
          <cell r="D14">
            <v>4</v>
          </cell>
          <cell r="E14">
            <v>12</v>
          </cell>
        </row>
        <row r="15">
          <cell r="B15" t="str">
            <v>Koen Casteels</v>
          </cell>
          <cell r="C15" t="str">
            <v>VfL Wolfsburg</v>
          </cell>
          <cell r="D15">
            <v>4</v>
          </cell>
          <cell r="E15">
            <v>39</v>
          </cell>
        </row>
        <row r="16">
          <cell r="B16" t="str">
            <v>Moritz Nicolas</v>
          </cell>
          <cell r="C16" t="str">
            <v>Borussia Mönchengladbach</v>
          </cell>
          <cell r="D16">
            <v>4</v>
          </cell>
          <cell r="E16">
            <v>49</v>
          </cell>
        </row>
        <row r="17">
          <cell r="B17" t="str">
            <v>Marvin SchwÃ¤be</v>
          </cell>
          <cell r="C17" t="str">
            <v>FC Köln</v>
          </cell>
          <cell r="D17">
            <v>4</v>
          </cell>
          <cell r="E17">
            <v>60</v>
          </cell>
        </row>
        <row r="18">
          <cell r="B18" t="str">
            <v>Manuel Riemann</v>
          </cell>
          <cell r="C18" t="str">
            <v>VfL Bochum</v>
          </cell>
          <cell r="D18">
            <v>4</v>
          </cell>
          <cell r="E18">
            <v>70</v>
          </cell>
        </row>
        <row r="19">
          <cell r="B19" t="str">
            <v>Alexander Meyer</v>
          </cell>
          <cell r="C19" t="str">
            <v>Borussia Dortmund</v>
          </cell>
          <cell r="D19">
            <v>3</v>
          </cell>
          <cell r="E19">
            <v>9</v>
          </cell>
        </row>
        <row r="20">
          <cell r="B20" t="str">
            <v>Finn Dahmen</v>
          </cell>
          <cell r="C20" t="str">
            <v>FC Augsburg</v>
          </cell>
          <cell r="D20">
            <v>3</v>
          </cell>
          <cell r="E20">
            <v>52</v>
          </cell>
        </row>
        <row r="21">
          <cell r="B21" t="str">
            <v>Marcel Schuhen</v>
          </cell>
          <cell r="C21" t="str">
            <v>SV Darmstadt</v>
          </cell>
          <cell r="D21">
            <v>3</v>
          </cell>
          <cell r="E21">
            <v>76</v>
          </cell>
        </row>
        <row r="22">
          <cell r="B22" t="str">
            <v>Pavao Pervan</v>
          </cell>
          <cell r="C22" t="str">
            <v>VfL Wolfsburg</v>
          </cell>
          <cell r="D22">
            <v>2</v>
          </cell>
          <cell r="E22">
            <v>17</v>
          </cell>
        </row>
        <row r="23">
          <cell r="B23" t="str">
            <v>Oliver Baumann</v>
          </cell>
          <cell r="C23" t="str">
            <v>TSG Hoffenheim</v>
          </cell>
          <cell r="D23">
            <v>2</v>
          </cell>
          <cell r="E23">
            <v>66</v>
          </cell>
        </row>
        <row r="24">
          <cell r="B24" t="str">
            <v>Matej Kovar</v>
          </cell>
          <cell r="C24" t="str">
            <v>Bayer 04 Leverkusen</v>
          </cell>
          <cell r="D24">
            <v>1</v>
          </cell>
          <cell r="E24">
            <v>0</v>
          </cell>
        </row>
        <row r="25">
          <cell r="B25" t="str">
            <v>Daniel Batz</v>
          </cell>
          <cell r="C25" t="str">
            <v>1. FSV Mainz 05</v>
          </cell>
          <cell r="D25">
            <v>1</v>
          </cell>
          <cell r="E25">
            <v>3</v>
          </cell>
        </row>
        <row r="26">
          <cell r="B26" t="str">
            <v>Fabian Bredlow</v>
          </cell>
          <cell r="C26" t="str">
            <v>VfB Stuttgart</v>
          </cell>
          <cell r="D26">
            <v>1</v>
          </cell>
          <cell r="E26">
            <v>3</v>
          </cell>
        </row>
        <row r="27">
          <cell r="B27" t="str">
            <v>Jiri Pavlenka</v>
          </cell>
          <cell r="C27" t="str">
            <v>SV Werder Bremen</v>
          </cell>
          <cell r="D27">
            <v>1</v>
          </cell>
          <cell r="E27">
            <v>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goals_per_90"/>
    </sheetNames>
    <sheetDataSet>
      <sheetData sheetId="0">
        <row r="2">
          <cell r="B2" t="str">
            <v>Harry Kane</v>
          </cell>
          <cell r="C2" t="str">
            <v>Bayern München</v>
          </cell>
          <cell r="D2">
            <v>1.1399999999999999</v>
          </cell>
          <cell r="E2">
            <v>36</v>
          </cell>
        </row>
        <row r="3">
          <cell r="B3" t="str">
            <v>Serhou Guirassy</v>
          </cell>
          <cell r="C3" t="str">
            <v>VfB Stuttgart</v>
          </cell>
          <cell r="D3">
            <v>1.1399999999999999</v>
          </cell>
          <cell r="E3">
            <v>28</v>
          </cell>
        </row>
        <row r="4">
          <cell r="B4" t="str">
            <v>Benjamin Sesko</v>
          </cell>
          <cell r="C4" t="str">
            <v>RB Leipzig</v>
          </cell>
          <cell r="D4">
            <v>0.82</v>
          </cell>
          <cell r="E4">
            <v>14</v>
          </cell>
        </row>
        <row r="5">
          <cell r="B5" t="str">
            <v>Victor Okoh Boniface</v>
          </cell>
          <cell r="C5" t="str">
            <v>Bayer 04 Leverkusen</v>
          </cell>
          <cell r="D5">
            <v>0.81</v>
          </cell>
          <cell r="E5">
            <v>14</v>
          </cell>
        </row>
        <row r="6">
          <cell r="B6" t="str">
            <v>Ikoma Lois Openda</v>
          </cell>
          <cell r="C6" t="str">
            <v>RB Leipzig</v>
          </cell>
          <cell r="D6">
            <v>0.8</v>
          </cell>
          <cell r="E6">
            <v>24</v>
          </cell>
        </row>
        <row r="7">
          <cell r="B7" t="str">
            <v>Deniz Undav</v>
          </cell>
          <cell r="C7" t="str">
            <v>VfB Stuttgart</v>
          </cell>
          <cell r="D7">
            <v>0.77</v>
          </cell>
          <cell r="E7">
            <v>18</v>
          </cell>
        </row>
        <row r="8">
          <cell r="B8" t="str">
            <v>Youssoufa Moukoko</v>
          </cell>
          <cell r="C8" t="str">
            <v>Borussia Dortmund</v>
          </cell>
          <cell r="D8">
            <v>0.73</v>
          </cell>
          <cell r="E8">
            <v>5</v>
          </cell>
        </row>
        <row r="9">
          <cell r="B9" t="str">
            <v>Robin Hack</v>
          </cell>
          <cell r="C9" t="str">
            <v>Borussia Mönchengladbach</v>
          </cell>
          <cell r="D9">
            <v>0.67</v>
          </cell>
          <cell r="E9">
            <v>10</v>
          </cell>
        </row>
        <row r="10">
          <cell r="B10" t="str">
            <v>Donyell Malen</v>
          </cell>
          <cell r="C10" t="str">
            <v>Borussia Dortmund</v>
          </cell>
          <cell r="D10">
            <v>0.66</v>
          </cell>
          <cell r="E10">
            <v>13</v>
          </cell>
        </row>
        <row r="11">
          <cell r="B11" t="str">
            <v>Andrej Kramaric</v>
          </cell>
          <cell r="C11" t="str">
            <v>TSG Hoffenheim</v>
          </cell>
          <cell r="D11">
            <v>0.61</v>
          </cell>
          <cell r="E11">
            <v>15</v>
          </cell>
        </row>
        <row r="12">
          <cell r="B12" t="str">
            <v>Mathys Tel</v>
          </cell>
          <cell r="C12" t="str">
            <v>Bayern München</v>
          </cell>
          <cell r="D12">
            <v>0.61</v>
          </cell>
          <cell r="E12">
            <v>7</v>
          </cell>
        </row>
        <row r="13">
          <cell r="B13" t="str">
            <v>Maximilian Beier</v>
          </cell>
          <cell r="C13" t="str">
            <v>TSG Hoffenheim</v>
          </cell>
          <cell r="D13">
            <v>0.59</v>
          </cell>
          <cell r="E13">
            <v>16</v>
          </cell>
        </row>
        <row r="14">
          <cell r="B14" t="str">
            <v>Patrik Schick</v>
          </cell>
          <cell r="C14" t="str">
            <v>Bayer 04 Leverkusen</v>
          </cell>
          <cell r="D14">
            <v>0.59</v>
          </cell>
          <cell r="E14">
            <v>7</v>
          </cell>
        </row>
        <row r="15">
          <cell r="B15" t="str">
            <v>Nathan Tella</v>
          </cell>
          <cell r="C15" t="str">
            <v>Bayer 04 Leverkusen</v>
          </cell>
          <cell r="D15">
            <v>0.55000000000000004</v>
          </cell>
          <cell r="E15">
            <v>5</v>
          </cell>
        </row>
        <row r="16">
          <cell r="B16" t="str">
            <v>Justin Njinmah</v>
          </cell>
          <cell r="C16" t="str">
            <v>SV Werder Bremen</v>
          </cell>
          <cell r="D16">
            <v>0.53</v>
          </cell>
          <cell r="E16">
            <v>6</v>
          </cell>
        </row>
        <row r="17">
          <cell r="B17" t="str">
            <v>Jamal Musiala</v>
          </cell>
          <cell r="C17" t="str">
            <v>Bayern München</v>
          </cell>
          <cell r="D17">
            <v>0.51</v>
          </cell>
          <cell r="E17">
            <v>10</v>
          </cell>
        </row>
        <row r="18">
          <cell r="B18" t="str">
            <v>Silas Katompa Mvumpa</v>
          </cell>
          <cell r="C18" t="str">
            <v>VfB Stuttgart</v>
          </cell>
          <cell r="D18">
            <v>0.51</v>
          </cell>
          <cell r="E18">
            <v>5</v>
          </cell>
        </row>
        <row r="19">
          <cell r="B19" t="str">
            <v>Ermedin Demirovic</v>
          </cell>
          <cell r="C19" t="str">
            <v>FC Augsburg</v>
          </cell>
          <cell r="D19">
            <v>0.47</v>
          </cell>
          <cell r="E19">
            <v>15</v>
          </cell>
        </row>
        <row r="20">
          <cell r="B20" t="str">
            <v>Omar Marmoush</v>
          </cell>
          <cell r="C20" t="str">
            <v>Eintracht Frankfurt</v>
          </cell>
          <cell r="D20">
            <v>0.47</v>
          </cell>
          <cell r="E20">
            <v>12</v>
          </cell>
        </row>
        <row r="21">
          <cell r="B21" t="str">
            <v>Jonathan Burkardt</v>
          </cell>
          <cell r="C21" t="str">
            <v>1. FSV Mainz 05</v>
          </cell>
          <cell r="D21">
            <v>0.47</v>
          </cell>
          <cell r="E21">
            <v>8</v>
          </cell>
        </row>
        <row r="22">
          <cell r="B22" t="str">
            <v>Niclas Füllkrug</v>
          </cell>
          <cell r="C22" t="str">
            <v>Borussia Dortmund</v>
          </cell>
          <cell r="D22">
            <v>0.45</v>
          </cell>
          <cell r="E22">
            <v>12</v>
          </cell>
        </row>
        <row r="23">
          <cell r="B23" t="str">
            <v>Florian Wirtz</v>
          </cell>
          <cell r="C23" t="str">
            <v>Bayer 04 Leverkusen</v>
          </cell>
          <cell r="D23">
            <v>0.42</v>
          </cell>
          <cell r="E23">
            <v>11</v>
          </cell>
        </row>
        <row r="24">
          <cell r="B24" t="str">
            <v>Davie Selke</v>
          </cell>
          <cell r="C24" t="str">
            <v>FC Köln</v>
          </cell>
          <cell r="D24">
            <v>0.42</v>
          </cell>
          <cell r="E24">
            <v>6</v>
          </cell>
        </row>
        <row r="25">
          <cell r="B25" t="str">
            <v>Goncalo Paciencia</v>
          </cell>
          <cell r="C25" t="str">
            <v>VfL Bochum</v>
          </cell>
          <cell r="D25">
            <v>0.42</v>
          </cell>
          <cell r="E25">
            <v>3</v>
          </cell>
        </row>
        <row r="26">
          <cell r="B26" t="str">
            <v>Nikola Dovedan</v>
          </cell>
          <cell r="C26" t="str">
            <v>1. FC Heidenheim 1846</v>
          </cell>
          <cell r="D26">
            <v>0.42</v>
          </cell>
          <cell r="E26">
            <v>3</v>
          </cell>
        </row>
        <row r="27">
          <cell r="B27" t="str">
            <v>Marvin Ducksch</v>
          </cell>
          <cell r="C27" t="str">
            <v>SV Werder Bremen</v>
          </cell>
          <cell r="D27">
            <v>0.4</v>
          </cell>
          <cell r="E27">
            <v>12</v>
          </cell>
        </row>
        <row r="28">
          <cell r="B28" t="str">
            <v>Amine Adli</v>
          </cell>
          <cell r="C28" t="str">
            <v>Bayer 04 Leverkusen</v>
          </cell>
          <cell r="D28">
            <v>0.4</v>
          </cell>
          <cell r="E28">
            <v>4</v>
          </cell>
        </row>
        <row r="29">
          <cell r="B29" t="str">
            <v>Tomas Cvancara</v>
          </cell>
          <cell r="C29" t="str">
            <v>Borussia Mönchengladbach</v>
          </cell>
          <cell r="D29">
            <v>0.4</v>
          </cell>
          <cell r="E29">
            <v>4</v>
          </cell>
        </row>
        <row r="30">
          <cell r="B30" t="str">
            <v>Adam Hlozek</v>
          </cell>
          <cell r="C30" t="str">
            <v>Bayer 04 Leverkusen</v>
          </cell>
          <cell r="D30">
            <v>0.4</v>
          </cell>
          <cell r="E30">
            <v>2</v>
          </cell>
        </row>
        <row r="31">
          <cell r="B31" t="str">
            <v>Ihlas Bebou</v>
          </cell>
          <cell r="C31" t="str">
            <v>TSG Hoffenheim</v>
          </cell>
          <cell r="D31">
            <v>0.39</v>
          </cell>
          <cell r="E31">
            <v>7</v>
          </cell>
        </row>
        <row r="32">
          <cell r="B32" t="str">
            <v>Christoph Baumgartner</v>
          </cell>
          <cell r="C32" t="str">
            <v>RB Leipzig</v>
          </cell>
          <cell r="D32">
            <v>0.39</v>
          </cell>
          <cell r="E32">
            <v>5</v>
          </cell>
        </row>
        <row r="33">
          <cell r="B33" t="str">
            <v>Václav Cerný</v>
          </cell>
          <cell r="C33" t="str">
            <v>VfL Wolfsburg</v>
          </cell>
          <cell r="D33">
            <v>0.39</v>
          </cell>
          <cell r="E33">
            <v>4</v>
          </cell>
        </row>
        <row r="34">
          <cell r="B34" t="str">
            <v>Tim Kleindienst</v>
          </cell>
          <cell r="C34" t="str">
            <v>1. FC Heidenheim 1846</v>
          </cell>
          <cell r="D34">
            <v>0.38</v>
          </cell>
          <cell r="E34">
            <v>12</v>
          </cell>
        </row>
        <row r="35">
          <cell r="B35" t="str">
            <v>Steffen Tigges</v>
          </cell>
          <cell r="C35" t="str">
            <v>FC Köln</v>
          </cell>
          <cell r="D35">
            <v>0.38</v>
          </cell>
          <cell r="E35">
            <v>3</v>
          </cell>
        </row>
        <row r="36">
          <cell r="B36" t="str">
            <v>Jonas Wind</v>
          </cell>
          <cell r="C36" t="str">
            <v>VfL Wolfsburg</v>
          </cell>
          <cell r="D36">
            <v>0.37</v>
          </cell>
          <cell r="E36">
            <v>11</v>
          </cell>
        </row>
        <row r="37">
          <cell r="B37" t="str">
            <v>Michael Gregoritsch</v>
          </cell>
          <cell r="C37" t="str">
            <v>SC Freiburg</v>
          </cell>
          <cell r="D37">
            <v>0.37</v>
          </cell>
          <cell r="E37">
            <v>7</v>
          </cell>
        </row>
        <row r="38">
          <cell r="B38" t="str">
            <v>Yussuf Poulsen</v>
          </cell>
          <cell r="C38" t="str">
            <v>RB Leipzig</v>
          </cell>
          <cell r="D38">
            <v>0.37</v>
          </cell>
          <cell r="E38">
            <v>5</v>
          </cell>
        </row>
        <row r="39">
          <cell r="B39" t="str">
            <v>Jeremie Frimpong</v>
          </cell>
          <cell r="C39" t="str">
            <v>Bayer 04 Leverkusen</v>
          </cell>
          <cell r="D39">
            <v>0.36</v>
          </cell>
          <cell r="E39">
            <v>9</v>
          </cell>
        </row>
        <row r="40">
          <cell r="B40" t="str">
            <v>Rafael Santos Borre</v>
          </cell>
          <cell r="C40" t="str">
            <v>SV Werder Bremen</v>
          </cell>
          <cell r="D40">
            <v>0.36</v>
          </cell>
          <cell r="E40">
            <v>4</v>
          </cell>
        </row>
        <row r="41">
          <cell r="B41" t="str">
            <v>Benedict Hollerbach</v>
          </cell>
          <cell r="C41" t="str">
            <v>1. FC Union Berlin</v>
          </cell>
          <cell r="D41">
            <v>0.35</v>
          </cell>
          <cell r="E41">
            <v>5</v>
          </cell>
        </row>
        <row r="42">
          <cell r="B42" t="str">
            <v>Eren Dinkci</v>
          </cell>
          <cell r="C42" t="str">
            <v>1. FC Heidenheim 1846</v>
          </cell>
          <cell r="D42">
            <v>0.34</v>
          </cell>
          <cell r="E42">
            <v>10</v>
          </cell>
        </row>
        <row r="43">
          <cell r="B43" t="str">
            <v>Leroy Sané</v>
          </cell>
          <cell r="C43" t="str">
            <v>Bayern München</v>
          </cell>
          <cell r="D43">
            <v>0.34</v>
          </cell>
          <cell r="E43">
            <v>8</v>
          </cell>
        </row>
        <row r="44">
          <cell r="B44" t="str">
            <v>Alassane Plea</v>
          </cell>
          <cell r="C44" t="str">
            <v>Borussia Mönchengladbach</v>
          </cell>
          <cell r="D44">
            <v>0.33</v>
          </cell>
          <cell r="E44">
            <v>7</v>
          </cell>
        </row>
        <row r="45">
          <cell r="B45" t="str">
            <v>Marco Reus</v>
          </cell>
          <cell r="C45" t="str">
            <v>Borussia Dortmund</v>
          </cell>
          <cell r="D45">
            <v>0.33</v>
          </cell>
          <cell r="E45">
            <v>6</v>
          </cell>
        </row>
        <row r="46">
          <cell r="B46" t="str">
            <v>Nathan N'Goumou</v>
          </cell>
          <cell r="C46" t="str">
            <v>Borussia Mönchengladbach</v>
          </cell>
          <cell r="D46">
            <v>0.33</v>
          </cell>
          <cell r="E46">
            <v>5</v>
          </cell>
        </row>
        <row r="47">
          <cell r="B47" t="str">
            <v>Alejandro Grimaldo</v>
          </cell>
          <cell r="C47" t="str">
            <v>Bayer 04 Leverkusen</v>
          </cell>
          <cell r="D47">
            <v>0.32</v>
          </cell>
          <cell r="E47">
            <v>10</v>
          </cell>
        </row>
        <row r="48">
          <cell r="B48" t="str">
            <v>Wout Weghorst</v>
          </cell>
          <cell r="C48" t="str">
            <v>TSG Hoffenheim</v>
          </cell>
          <cell r="D48">
            <v>0.32</v>
          </cell>
          <cell r="E48">
            <v>7</v>
          </cell>
        </row>
        <row r="49">
          <cell r="B49" t="str">
            <v>Dion Drena Beljo</v>
          </cell>
          <cell r="C49" t="str">
            <v>FC Augsburg</v>
          </cell>
          <cell r="D49">
            <v>0.32</v>
          </cell>
          <cell r="E49">
            <v>2</v>
          </cell>
        </row>
        <row r="50">
          <cell r="B50" t="str">
            <v>Vincenzo Grifo</v>
          </cell>
          <cell r="C50" t="str">
            <v>SC Freiburg</v>
          </cell>
          <cell r="D50">
            <v>0.31</v>
          </cell>
          <cell r="E50">
            <v>8</v>
          </cell>
        </row>
        <row r="51">
          <cell r="B51" t="str">
            <v>Jordan Pefok</v>
          </cell>
          <cell r="C51" t="str">
            <v>Borussia Mönchengladbach</v>
          </cell>
          <cell r="D51">
            <v>0.31</v>
          </cell>
          <cell r="E51">
            <v>5</v>
          </cell>
        </row>
        <row r="52">
          <cell r="B52" t="str">
            <v>Sven Michel</v>
          </cell>
          <cell r="C52" t="str">
            <v>FC Augsburg</v>
          </cell>
          <cell r="D52">
            <v>0.31</v>
          </cell>
          <cell r="E52">
            <v>2</v>
          </cell>
        </row>
        <row r="53">
          <cell r="B53" t="str">
            <v>Phillip Tietz</v>
          </cell>
          <cell r="C53" t="str">
            <v>FC Augsburg</v>
          </cell>
          <cell r="D53">
            <v>0.3</v>
          </cell>
          <cell r="E53">
            <v>8</v>
          </cell>
        </row>
        <row r="54">
          <cell r="B54" t="str">
            <v>Tim Skarke</v>
          </cell>
          <cell r="C54" t="str">
            <v>SV Darmstadt</v>
          </cell>
          <cell r="D54">
            <v>0.3</v>
          </cell>
          <cell r="E54">
            <v>8</v>
          </cell>
        </row>
        <row r="55">
          <cell r="B55" t="str">
            <v>Ansgar Knauff</v>
          </cell>
          <cell r="C55" t="str">
            <v>Eintracht Frankfurt</v>
          </cell>
          <cell r="D55">
            <v>0.3</v>
          </cell>
          <cell r="E55">
            <v>7</v>
          </cell>
        </row>
        <row r="56">
          <cell r="B56" t="str">
            <v>Karim Adeyemi</v>
          </cell>
          <cell r="C56" t="str">
            <v>Borussia Dortmund</v>
          </cell>
          <cell r="D56">
            <v>0.3</v>
          </cell>
          <cell r="E56">
            <v>3</v>
          </cell>
        </row>
        <row r="57">
          <cell r="B57" t="str">
            <v>Florian Neuhaus</v>
          </cell>
          <cell r="C57" t="str">
            <v>Borussia Mönchengladbach</v>
          </cell>
          <cell r="D57">
            <v>0.28999999999999998</v>
          </cell>
          <cell r="E57">
            <v>4</v>
          </cell>
        </row>
        <row r="58">
          <cell r="B58" t="str">
            <v>Woo-Yeong Jeong</v>
          </cell>
          <cell r="C58" t="str">
            <v>VfB Stuttgart</v>
          </cell>
          <cell r="D58">
            <v>0.28999999999999998</v>
          </cell>
          <cell r="E58">
            <v>2</v>
          </cell>
        </row>
        <row r="59">
          <cell r="B59" t="str">
            <v>Maximilian Philipp</v>
          </cell>
          <cell r="C59" t="str">
            <v>SC Freiburg</v>
          </cell>
          <cell r="D59">
            <v>0.28999999999999998</v>
          </cell>
          <cell r="E59">
            <v>1</v>
          </cell>
        </row>
        <row r="60">
          <cell r="B60" t="str">
            <v>Chris Führich</v>
          </cell>
          <cell r="C60" t="str">
            <v>VfB Stuttgart</v>
          </cell>
          <cell r="D60">
            <v>0.28000000000000003</v>
          </cell>
          <cell r="E60">
            <v>8</v>
          </cell>
        </row>
        <row r="61">
          <cell r="B61" t="str">
            <v>Jan-Niklas Beste</v>
          </cell>
          <cell r="C61" t="str">
            <v>1. FC Heidenheim 1846</v>
          </cell>
          <cell r="D61">
            <v>0.28000000000000003</v>
          </cell>
          <cell r="E61">
            <v>8</v>
          </cell>
        </row>
        <row r="62">
          <cell r="B62" t="str">
            <v>Julian Brandt</v>
          </cell>
          <cell r="C62" t="str">
            <v>Borussia Dortmund</v>
          </cell>
          <cell r="D62">
            <v>0.28000000000000003</v>
          </cell>
          <cell r="E62">
            <v>7</v>
          </cell>
        </row>
        <row r="63">
          <cell r="B63" t="str">
            <v>Ritsu Doan</v>
          </cell>
          <cell r="C63" t="str">
            <v>SC Freiburg</v>
          </cell>
          <cell r="D63">
            <v>0.28000000000000003</v>
          </cell>
          <cell r="E63">
            <v>7</v>
          </cell>
        </row>
        <row r="64">
          <cell r="B64" t="str">
            <v>Faride Alidou</v>
          </cell>
          <cell r="C64" t="str">
            <v>FC Köln</v>
          </cell>
          <cell r="D64">
            <v>0.28000000000000003</v>
          </cell>
          <cell r="E64">
            <v>4</v>
          </cell>
        </row>
        <row r="65">
          <cell r="B65" t="str">
            <v>Xavi Simons</v>
          </cell>
          <cell r="C65" t="str">
            <v>RB Leipzig</v>
          </cell>
          <cell r="D65">
            <v>0.27</v>
          </cell>
          <cell r="E65">
            <v>8</v>
          </cell>
        </row>
        <row r="66">
          <cell r="B66" t="str">
            <v>Lucas Höler</v>
          </cell>
          <cell r="C66" t="str">
            <v>SC Freiburg</v>
          </cell>
          <cell r="D66">
            <v>0.27</v>
          </cell>
          <cell r="E66">
            <v>7</v>
          </cell>
        </row>
        <row r="67">
          <cell r="B67" t="str">
            <v>Takuma Asano</v>
          </cell>
          <cell r="C67" t="str">
            <v>VfL Bochum</v>
          </cell>
          <cell r="D67">
            <v>0.27</v>
          </cell>
          <cell r="E67">
            <v>6</v>
          </cell>
        </row>
        <row r="68">
          <cell r="B68" t="str">
            <v>Thomas Müller</v>
          </cell>
          <cell r="C68" t="str">
            <v>Bayern München</v>
          </cell>
          <cell r="D68">
            <v>0.27</v>
          </cell>
          <cell r="E68">
            <v>5</v>
          </cell>
        </row>
        <row r="69">
          <cell r="B69" t="str">
            <v>Kevin Sessa</v>
          </cell>
          <cell r="C69" t="str">
            <v>1. FC Heidenheim 1846</v>
          </cell>
          <cell r="D69">
            <v>0.27</v>
          </cell>
          <cell r="E69">
            <v>3</v>
          </cell>
        </row>
        <row r="70">
          <cell r="B70" t="str">
            <v>Oscar Vilhelmsson</v>
          </cell>
          <cell r="C70" t="str">
            <v>SV Darmstadt</v>
          </cell>
          <cell r="D70">
            <v>0.26</v>
          </cell>
          <cell r="E70">
            <v>4</v>
          </cell>
        </row>
        <row r="71">
          <cell r="B71" t="str">
            <v>Eric Maxim Choupo-Moting</v>
          </cell>
          <cell r="C71" t="str">
            <v>Bayern München</v>
          </cell>
          <cell r="D71">
            <v>0.26</v>
          </cell>
          <cell r="E71">
            <v>2</v>
          </cell>
        </row>
        <row r="72">
          <cell r="B72" t="str">
            <v>Jae-Sung Lee</v>
          </cell>
          <cell r="C72" t="str">
            <v>1. FSV Mainz 05</v>
          </cell>
          <cell r="D72">
            <v>0.25</v>
          </cell>
          <cell r="E72">
            <v>6</v>
          </cell>
        </row>
        <row r="73">
          <cell r="B73" t="str">
            <v>Rocco Reitz</v>
          </cell>
          <cell r="C73" t="str">
            <v>Borussia Mönchengladbach</v>
          </cell>
          <cell r="D73">
            <v>0.25</v>
          </cell>
          <cell r="E73">
            <v>6</v>
          </cell>
        </row>
        <row r="74">
          <cell r="B74" t="str">
            <v>Dani Olmo</v>
          </cell>
          <cell r="C74" t="str">
            <v>RB Leipzig</v>
          </cell>
          <cell r="D74">
            <v>0.25</v>
          </cell>
          <cell r="E74">
            <v>4</v>
          </cell>
        </row>
        <row r="75">
          <cell r="B75" t="str">
            <v>Maximilian Wittek</v>
          </cell>
          <cell r="C75" t="str">
            <v>VfL Bochum</v>
          </cell>
          <cell r="D75">
            <v>0.25</v>
          </cell>
          <cell r="E75">
            <v>3</v>
          </cell>
        </row>
        <row r="76">
          <cell r="B76" t="str">
            <v>Kevin Stöger</v>
          </cell>
          <cell r="C76" t="str">
            <v>VfL Bochum</v>
          </cell>
          <cell r="D76">
            <v>0.24</v>
          </cell>
          <cell r="E76">
            <v>7</v>
          </cell>
        </row>
        <row r="77">
          <cell r="B77" t="str">
            <v>Leon Goretzka</v>
          </cell>
          <cell r="C77" t="str">
            <v>Bayern München</v>
          </cell>
          <cell r="D77">
            <v>0.24</v>
          </cell>
          <cell r="E77">
            <v>6</v>
          </cell>
        </row>
        <row r="78">
          <cell r="B78" t="str">
            <v>Robin Gosens</v>
          </cell>
          <cell r="C78" t="str">
            <v>1. FC Union Berlin</v>
          </cell>
          <cell r="D78">
            <v>0.24</v>
          </cell>
          <cell r="E78">
            <v>6</v>
          </cell>
        </row>
        <row r="79">
          <cell r="B79" t="str">
            <v>Kevin Behrens</v>
          </cell>
          <cell r="C79" t="str">
            <v>VfL Wolfsburg</v>
          </cell>
          <cell r="D79">
            <v>0.24</v>
          </cell>
          <cell r="E79">
            <v>5</v>
          </cell>
        </row>
        <row r="80">
          <cell r="B80" t="str">
            <v>Jamie Leweling</v>
          </cell>
          <cell r="C80" t="str">
            <v>VfB Stuttgart</v>
          </cell>
          <cell r="D80">
            <v>0.24</v>
          </cell>
          <cell r="E80">
            <v>4</v>
          </cell>
        </row>
        <row r="81">
          <cell r="B81" t="str">
            <v>Kingsley Coman</v>
          </cell>
          <cell r="C81" t="str">
            <v>Bayern München</v>
          </cell>
          <cell r="D81">
            <v>0.24</v>
          </cell>
          <cell r="E81">
            <v>3</v>
          </cell>
        </row>
        <row r="82">
          <cell r="B82" t="str">
            <v>Eric Ebimbe</v>
          </cell>
          <cell r="C82" t="str">
            <v>Eintracht Frankfurt</v>
          </cell>
          <cell r="D82">
            <v>0.23</v>
          </cell>
          <cell r="E82">
            <v>5</v>
          </cell>
        </row>
        <row r="83">
          <cell r="B83" t="str">
            <v>Philipp Hofmann</v>
          </cell>
          <cell r="C83" t="str">
            <v>VfL Bochum</v>
          </cell>
          <cell r="D83">
            <v>0.23</v>
          </cell>
          <cell r="E83">
            <v>4</v>
          </cell>
        </row>
        <row r="84">
          <cell r="B84" t="str">
            <v>Gian-Luca Waldschmidt</v>
          </cell>
          <cell r="C84" t="str">
            <v>FC Köln</v>
          </cell>
          <cell r="D84">
            <v>0.23</v>
          </cell>
          <cell r="E84">
            <v>3</v>
          </cell>
        </row>
        <row r="85">
          <cell r="B85" t="str">
            <v>Raphaël Guerreiro</v>
          </cell>
          <cell r="C85" t="str">
            <v>Bayern München</v>
          </cell>
          <cell r="D85">
            <v>0.23</v>
          </cell>
          <cell r="E85">
            <v>3</v>
          </cell>
        </row>
        <row r="86">
          <cell r="B86" t="str">
            <v>Brajan Gruda</v>
          </cell>
          <cell r="C86" t="str">
            <v>1. FSV Mainz 05</v>
          </cell>
          <cell r="D86">
            <v>0.22</v>
          </cell>
          <cell r="E86">
            <v>4</v>
          </cell>
        </row>
        <row r="87">
          <cell r="B87" t="str">
            <v>Keven Schlotterbeck</v>
          </cell>
          <cell r="C87" t="str">
            <v>VfL Bochum</v>
          </cell>
          <cell r="D87">
            <v>0.21</v>
          </cell>
          <cell r="E87">
            <v>5</v>
          </cell>
        </row>
        <row r="88">
          <cell r="B88" t="str">
            <v>Lovro Majer</v>
          </cell>
          <cell r="C88" t="str">
            <v>VfL Wolfsburg</v>
          </cell>
          <cell r="D88">
            <v>0.21</v>
          </cell>
          <cell r="E88">
            <v>5</v>
          </cell>
        </row>
        <row r="89">
          <cell r="B89" t="str">
            <v>Robert Andrich</v>
          </cell>
          <cell r="C89" t="str">
            <v>Bayer 04 Leverkusen</v>
          </cell>
          <cell r="D89">
            <v>0.21</v>
          </cell>
          <cell r="E89">
            <v>4</v>
          </cell>
        </row>
        <row r="90">
          <cell r="B90" t="str">
            <v>Josip Stanisic</v>
          </cell>
          <cell r="C90" t="str">
            <v>Bayer 04 Leverkusen</v>
          </cell>
          <cell r="D90">
            <v>0.21</v>
          </cell>
          <cell r="E90">
            <v>3</v>
          </cell>
        </row>
        <row r="91">
          <cell r="B91" t="str">
            <v>Niels Nkounkou</v>
          </cell>
          <cell r="C91" t="str">
            <v>Eintracht Frankfurt</v>
          </cell>
          <cell r="D91">
            <v>0.21</v>
          </cell>
          <cell r="E91">
            <v>3</v>
          </cell>
        </row>
        <row r="92">
          <cell r="B92" t="str">
            <v>Robert Skov</v>
          </cell>
          <cell r="C92" t="str">
            <v>TSG Hoffenheim</v>
          </cell>
          <cell r="D92">
            <v>0.21</v>
          </cell>
          <cell r="E92">
            <v>3</v>
          </cell>
        </row>
        <row r="93">
          <cell r="B93" t="str">
            <v>Enzo Millot</v>
          </cell>
          <cell r="C93" t="str">
            <v>VfB Stuttgart</v>
          </cell>
          <cell r="D93">
            <v>0.2</v>
          </cell>
          <cell r="E93">
            <v>5</v>
          </cell>
        </row>
        <row r="94">
          <cell r="B94" t="str">
            <v>Florian Kainz</v>
          </cell>
          <cell r="C94" t="str">
            <v>FC Köln</v>
          </cell>
          <cell r="D94">
            <v>0.2</v>
          </cell>
          <cell r="E94">
            <v>5</v>
          </cell>
        </row>
        <row r="95">
          <cell r="B95" t="str">
            <v>Jonas Hofmann</v>
          </cell>
          <cell r="C95" t="str">
            <v>Bayer 04 Leverkusen</v>
          </cell>
          <cell r="D95">
            <v>0.2</v>
          </cell>
          <cell r="E95">
            <v>5</v>
          </cell>
        </row>
        <row r="96">
          <cell r="B96" t="str">
            <v>Exequiel Palacios</v>
          </cell>
          <cell r="C96" t="str">
            <v>Bayer 04 Leverkusen</v>
          </cell>
          <cell r="D96">
            <v>0.2</v>
          </cell>
          <cell r="E96">
            <v>4</v>
          </cell>
        </row>
        <row r="97">
          <cell r="B97" t="str">
            <v>Julian Ryerson</v>
          </cell>
          <cell r="C97" t="str">
            <v>Borussia Dortmund</v>
          </cell>
          <cell r="D97">
            <v>0.2</v>
          </cell>
          <cell r="E97">
            <v>4</v>
          </cell>
        </row>
        <row r="98">
          <cell r="B98" t="str">
            <v>Kevin Volland</v>
          </cell>
          <cell r="C98" t="str">
            <v>1. FC Union Berlin</v>
          </cell>
          <cell r="D98">
            <v>0.2</v>
          </cell>
          <cell r="E98">
            <v>3</v>
          </cell>
        </row>
        <row r="99">
          <cell r="B99" t="str">
            <v>Tobias Kempe</v>
          </cell>
          <cell r="C99" t="str">
            <v>SV Darmstadt</v>
          </cell>
          <cell r="D99">
            <v>0.2</v>
          </cell>
          <cell r="E99">
            <v>3</v>
          </cell>
        </row>
        <row r="100">
          <cell r="B100" t="str">
            <v>Arne Engels</v>
          </cell>
          <cell r="C100" t="str">
            <v>FC Augsburg</v>
          </cell>
          <cell r="D100">
            <v>0.19</v>
          </cell>
          <cell r="E100">
            <v>3</v>
          </cell>
        </row>
        <row r="101">
          <cell r="B101" t="str">
            <v>Kevin Paredes</v>
          </cell>
          <cell r="C101" t="str">
            <v>VfL Wolfsburg</v>
          </cell>
          <cell r="D101">
            <v>0.19</v>
          </cell>
          <cell r="E101">
            <v>3</v>
          </cell>
        </row>
        <row r="102">
          <cell r="B102" t="str">
            <v>Mikkel Kaufmann</v>
          </cell>
          <cell r="C102" t="str">
            <v>1. FC Union Berlin</v>
          </cell>
          <cell r="D102">
            <v>0.19</v>
          </cell>
          <cell r="E102">
            <v>1</v>
          </cell>
        </row>
        <row r="103">
          <cell r="B103" t="str">
            <v>Marcel Sabitzer</v>
          </cell>
          <cell r="C103" t="str">
            <v>Borussia Dortmund</v>
          </cell>
          <cell r="D103">
            <v>0.18</v>
          </cell>
          <cell r="E103">
            <v>4</v>
          </cell>
        </row>
        <row r="104">
          <cell r="B104" t="str">
            <v>Ruben Vargas</v>
          </cell>
          <cell r="C104" t="str">
            <v>FC Augsburg</v>
          </cell>
          <cell r="D104">
            <v>0.18</v>
          </cell>
          <cell r="E104">
            <v>4</v>
          </cell>
        </row>
        <row r="105">
          <cell r="B105" t="str">
            <v>Marvin Mehlem</v>
          </cell>
          <cell r="C105" t="str">
            <v>SV Darmstadt</v>
          </cell>
          <cell r="D105">
            <v>0.18</v>
          </cell>
          <cell r="E105">
            <v>3</v>
          </cell>
        </row>
        <row r="106">
          <cell r="B106" t="str">
            <v>Marvin Pieringer</v>
          </cell>
          <cell r="C106" t="str">
            <v>1. FC Heidenheim 1846</v>
          </cell>
          <cell r="D106">
            <v>0.18</v>
          </cell>
          <cell r="E106">
            <v>3</v>
          </cell>
        </row>
        <row r="107">
          <cell r="B107" t="str">
            <v>Arne Maier</v>
          </cell>
          <cell r="C107" t="str">
            <v>FC Augsburg</v>
          </cell>
          <cell r="D107">
            <v>0.18</v>
          </cell>
          <cell r="E107">
            <v>2</v>
          </cell>
        </row>
        <row r="108">
          <cell r="B108" t="str">
            <v>Grischa Prömel</v>
          </cell>
          <cell r="C108" t="str">
            <v>TSG Hoffenheim</v>
          </cell>
          <cell r="D108">
            <v>0.17</v>
          </cell>
          <cell r="E108">
            <v>4</v>
          </cell>
        </row>
        <row r="109">
          <cell r="B109" t="str">
            <v>Ko Itakura</v>
          </cell>
          <cell r="C109" t="str">
            <v>Borussia Mönchengladbach</v>
          </cell>
          <cell r="D109">
            <v>0.17</v>
          </cell>
          <cell r="E109">
            <v>3</v>
          </cell>
        </row>
        <row r="110">
          <cell r="B110" t="str">
            <v>Mats Hummels</v>
          </cell>
          <cell r="C110" t="str">
            <v>Borussia Dortmund</v>
          </cell>
          <cell r="D110">
            <v>0.17</v>
          </cell>
          <cell r="E110">
            <v>3</v>
          </cell>
        </row>
        <row r="111">
          <cell r="B111" t="str">
            <v>Julian Justvan</v>
          </cell>
          <cell r="C111" t="str">
            <v>SV Darmstadt</v>
          </cell>
          <cell r="D111">
            <v>0.17</v>
          </cell>
          <cell r="E111">
            <v>2</v>
          </cell>
        </row>
        <row r="112">
          <cell r="B112" t="str">
            <v>Niklas Stark</v>
          </cell>
          <cell r="C112" t="str">
            <v>SV Werder Bremen</v>
          </cell>
          <cell r="D112">
            <v>0.17</v>
          </cell>
          <cell r="E112">
            <v>2</v>
          </cell>
        </row>
        <row r="113">
          <cell r="B113" t="str">
            <v>Lukas Daschner</v>
          </cell>
          <cell r="C113" t="str">
            <v>VfL Bochum</v>
          </cell>
          <cell r="D113">
            <v>0.17</v>
          </cell>
          <cell r="E113">
            <v>1</v>
          </cell>
        </row>
        <row r="114">
          <cell r="B114" t="str">
            <v>Ozan Kabak</v>
          </cell>
          <cell r="C114" t="str">
            <v>TSG Hoffenheim</v>
          </cell>
          <cell r="D114">
            <v>0.16</v>
          </cell>
          <cell r="E114">
            <v>4</v>
          </cell>
        </row>
        <row r="115">
          <cell r="B115" t="str">
            <v>Maxence Lacroix</v>
          </cell>
          <cell r="C115" t="str">
            <v>VfL Wolfsburg</v>
          </cell>
          <cell r="D115">
            <v>0.15</v>
          </cell>
          <cell r="E115">
            <v>4</v>
          </cell>
        </row>
        <row r="116">
          <cell r="B116" t="str">
            <v>Roland Sallai</v>
          </cell>
          <cell r="C116" t="str">
            <v>SC Freiburg</v>
          </cell>
          <cell r="D116">
            <v>0.15</v>
          </cell>
          <cell r="E116">
            <v>3</v>
          </cell>
        </row>
        <row r="117">
          <cell r="B117" t="str">
            <v>Aleksandar Pavlovic</v>
          </cell>
          <cell r="C117" t="str">
            <v>Bayern München</v>
          </cell>
          <cell r="D117">
            <v>0.15</v>
          </cell>
          <cell r="E117">
            <v>2</v>
          </cell>
        </row>
        <row r="118">
          <cell r="B118" t="str">
            <v>Christopher Antwi-Adjej</v>
          </cell>
          <cell r="C118" t="str">
            <v>VfL Bochum</v>
          </cell>
          <cell r="D118">
            <v>0.15</v>
          </cell>
          <cell r="E118">
            <v>2</v>
          </cell>
        </row>
        <row r="119">
          <cell r="B119" t="str">
            <v>Josha Vagnoman</v>
          </cell>
          <cell r="C119" t="str">
            <v>VfB Stuttgart</v>
          </cell>
          <cell r="D119">
            <v>0.15</v>
          </cell>
          <cell r="E119">
            <v>2</v>
          </cell>
        </row>
        <row r="120">
          <cell r="B120" t="str">
            <v>Nick Woltemade</v>
          </cell>
          <cell r="C120" t="str">
            <v>SV Werder Bremen</v>
          </cell>
          <cell r="D120">
            <v>0.15</v>
          </cell>
          <cell r="E120">
            <v>2</v>
          </cell>
        </row>
        <row r="121">
          <cell r="B121" t="str">
            <v>Jonathan Tah</v>
          </cell>
          <cell r="C121" t="str">
            <v>Bayer 04 Leverkusen</v>
          </cell>
          <cell r="D121">
            <v>0.14000000000000001</v>
          </cell>
          <cell r="E121">
            <v>4</v>
          </cell>
        </row>
        <row r="122">
          <cell r="B122" t="str">
            <v>Leandro Barreiro</v>
          </cell>
          <cell r="C122" t="str">
            <v>1. FSV Mainz 05</v>
          </cell>
          <cell r="D122">
            <v>0.14000000000000001</v>
          </cell>
          <cell r="E122">
            <v>4</v>
          </cell>
        </row>
        <row r="123">
          <cell r="B123" t="str">
            <v>Romano Schmid</v>
          </cell>
          <cell r="C123" t="str">
            <v>SV Werder Bremen</v>
          </cell>
          <cell r="D123">
            <v>0.14000000000000001</v>
          </cell>
          <cell r="E123">
            <v>4</v>
          </cell>
        </row>
        <row r="124">
          <cell r="B124" t="str">
            <v>Brenden Aaronson</v>
          </cell>
          <cell r="C124" t="str">
            <v>1. FC Union Berlin</v>
          </cell>
          <cell r="D124">
            <v>0.14000000000000001</v>
          </cell>
          <cell r="E124">
            <v>2</v>
          </cell>
        </row>
        <row r="125">
          <cell r="B125" t="str">
            <v>Kristijan Jakic</v>
          </cell>
          <cell r="C125" t="str">
            <v>FC Augsburg</v>
          </cell>
          <cell r="D125">
            <v>0.14000000000000001</v>
          </cell>
          <cell r="E125">
            <v>2</v>
          </cell>
        </row>
        <row r="126">
          <cell r="B126" t="str">
            <v>Moritz Broschinski</v>
          </cell>
          <cell r="C126" t="str">
            <v>VfL Bochum</v>
          </cell>
          <cell r="D126">
            <v>0.14000000000000001</v>
          </cell>
          <cell r="E126">
            <v>2</v>
          </cell>
        </row>
        <row r="127">
          <cell r="B127" t="str">
            <v>Mario Götze</v>
          </cell>
          <cell r="C127" t="str">
            <v>Eintracht Frankfurt</v>
          </cell>
          <cell r="D127">
            <v>0.13</v>
          </cell>
          <cell r="E127">
            <v>3</v>
          </cell>
        </row>
        <row r="128">
          <cell r="B128" t="str">
            <v>Fredrik Jensen</v>
          </cell>
          <cell r="C128" t="str">
            <v>FC Augsburg</v>
          </cell>
          <cell r="D128">
            <v>0.13</v>
          </cell>
          <cell r="E128">
            <v>2</v>
          </cell>
        </row>
        <row r="129">
          <cell r="B129" t="str">
            <v>Ludovic Ajorque</v>
          </cell>
          <cell r="C129" t="str">
            <v>1. FSV Mainz 05</v>
          </cell>
          <cell r="D129">
            <v>0.13</v>
          </cell>
          <cell r="E129">
            <v>2</v>
          </cell>
        </row>
        <row r="130">
          <cell r="B130" t="str">
            <v>Matthijs de Ligt</v>
          </cell>
          <cell r="C130" t="str">
            <v>Bayern München</v>
          </cell>
          <cell r="D130">
            <v>0.13</v>
          </cell>
          <cell r="E130">
            <v>2</v>
          </cell>
        </row>
        <row r="131">
          <cell r="B131" t="str">
            <v>Olivier Deman</v>
          </cell>
          <cell r="C131" t="str">
            <v>SV Werder Bremen</v>
          </cell>
          <cell r="D131">
            <v>0.13</v>
          </cell>
          <cell r="E131">
            <v>2</v>
          </cell>
        </row>
        <row r="132">
          <cell r="B132" t="str">
            <v>Marco Richter</v>
          </cell>
          <cell r="C132" t="str">
            <v>1. FSV Mainz 05</v>
          </cell>
          <cell r="D132">
            <v>0.13</v>
          </cell>
          <cell r="E132">
            <v>1</v>
          </cell>
        </row>
        <row r="133">
          <cell r="B133" t="str">
            <v>Jens Stage</v>
          </cell>
          <cell r="C133" t="str">
            <v>SV Werder Bremen</v>
          </cell>
          <cell r="D133">
            <v>0.12</v>
          </cell>
          <cell r="E133">
            <v>3</v>
          </cell>
        </row>
        <row r="134">
          <cell r="B134" t="str">
            <v>Amadou Haidara</v>
          </cell>
          <cell r="C134" t="str">
            <v>RB Leipzig</v>
          </cell>
          <cell r="D134">
            <v>0.12</v>
          </cell>
          <cell r="E134">
            <v>2</v>
          </cell>
        </row>
        <row r="135">
          <cell r="B135" t="str">
            <v>John Anthony Brooks</v>
          </cell>
          <cell r="C135" t="str">
            <v>TSG Hoffenheim</v>
          </cell>
          <cell r="D135">
            <v>0.12</v>
          </cell>
          <cell r="E135">
            <v>2</v>
          </cell>
        </row>
        <row r="136">
          <cell r="B136" t="str">
            <v>Merlin Röhl</v>
          </cell>
          <cell r="C136" t="str">
            <v>SC Freiburg</v>
          </cell>
          <cell r="D136">
            <v>0.12</v>
          </cell>
          <cell r="E136">
            <v>2</v>
          </cell>
        </row>
        <row r="137">
          <cell r="B137" t="str">
            <v>Noah Weisshaupt</v>
          </cell>
          <cell r="C137" t="str">
            <v>SC Freiburg</v>
          </cell>
          <cell r="D137">
            <v>0.12</v>
          </cell>
          <cell r="E137">
            <v>1</v>
          </cell>
        </row>
        <row r="138">
          <cell r="B138" t="str">
            <v>Franck Honorat</v>
          </cell>
          <cell r="C138" t="str">
            <v>Borussia Mönchengladbach</v>
          </cell>
          <cell r="D138">
            <v>0.11</v>
          </cell>
          <cell r="E138">
            <v>3</v>
          </cell>
        </row>
        <row r="139">
          <cell r="B139" t="str">
            <v>Pavel Kaderabek</v>
          </cell>
          <cell r="C139" t="str">
            <v>TSG Hoffenheim</v>
          </cell>
          <cell r="D139">
            <v>0.11</v>
          </cell>
          <cell r="E139">
            <v>3</v>
          </cell>
        </row>
        <row r="140">
          <cell r="B140" t="str">
            <v>Yannick Gerhardt</v>
          </cell>
          <cell r="C140" t="str">
            <v>VfL Wolfsburg</v>
          </cell>
          <cell r="D140">
            <v>0.11</v>
          </cell>
          <cell r="E140">
            <v>2</v>
          </cell>
        </row>
        <row r="141">
          <cell r="B141" t="str">
            <v>Sargis Adamyan</v>
          </cell>
          <cell r="C141" t="str">
            <v>FC Köln</v>
          </cell>
          <cell r="D141">
            <v>0.11</v>
          </cell>
          <cell r="E141">
            <v>1</v>
          </cell>
        </row>
        <row r="142">
          <cell r="B142" t="str">
            <v>Granit Xhaka</v>
          </cell>
          <cell r="C142" t="str">
            <v>Bayer 04 Leverkusen</v>
          </cell>
          <cell r="D142">
            <v>0.1</v>
          </cell>
          <cell r="E142">
            <v>3</v>
          </cell>
        </row>
        <row r="143">
          <cell r="B143" t="str">
            <v>Mitchell Weiser</v>
          </cell>
          <cell r="C143" t="str">
            <v>SV Werder Bremen</v>
          </cell>
          <cell r="D143">
            <v>0.1</v>
          </cell>
          <cell r="E143">
            <v>3</v>
          </cell>
        </row>
        <row r="144">
          <cell r="B144" t="str">
            <v>Sepp van den Berg</v>
          </cell>
          <cell r="C144" t="str">
            <v>1. FSV Mainz 05</v>
          </cell>
          <cell r="D144">
            <v>0.1</v>
          </cell>
          <cell r="E144">
            <v>3</v>
          </cell>
        </row>
        <row r="145">
          <cell r="B145" t="str">
            <v>Hugo Larsson</v>
          </cell>
          <cell r="C145" t="str">
            <v>Eintracht Frankfurt</v>
          </cell>
          <cell r="D145">
            <v>0.1</v>
          </cell>
          <cell r="E145">
            <v>2</v>
          </cell>
        </row>
        <row r="146">
          <cell r="B146" t="str">
            <v>Patrick Osterhage</v>
          </cell>
          <cell r="C146" t="str">
            <v>VfL Bochum</v>
          </cell>
          <cell r="D146">
            <v>0.1</v>
          </cell>
          <cell r="E146">
            <v>2</v>
          </cell>
        </row>
        <row r="147">
          <cell r="B147" t="str">
            <v>Alphonso Davies</v>
          </cell>
          <cell r="C147" t="str">
            <v>Bayern München</v>
          </cell>
          <cell r="D147">
            <v>0.09</v>
          </cell>
          <cell r="E147">
            <v>2</v>
          </cell>
        </row>
        <row r="148">
          <cell r="B148" t="str">
            <v>Elvis Rexhbecaj</v>
          </cell>
          <cell r="C148" t="str">
            <v>FC Augsburg</v>
          </cell>
          <cell r="D148">
            <v>0.09</v>
          </cell>
          <cell r="E148">
            <v>2</v>
          </cell>
        </row>
        <row r="149">
          <cell r="B149" t="str">
            <v>Emre Can</v>
          </cell>
          <cell r="C149" t="str">
            <v>Borussia Dortmund</v>
          </cell>
          <cell r="D149">
            <v>0.09</v>
          </cell>
          <cell r="E149">
            <v>2</v>
          </cell>
        </row>
        <row r="150">
          <cell r="B150" t="str">
            <v>Fares Chaibi</v>
          </cell>
          <cell r="C150" t="str">
            <v>Eintracht Frankfurt</v>
          </cell>
          <cell r="D150">
            <v>0.09</v>
          </cell>
          <cell r="E150">
            <v>2</v>
          </cell>
        </row>
        <row r="151">
          <cell r="B151" t="str">
            <v>Jan Schöppner</v>
          </cell>
          <cell r="C151" t="str">
            <v>1. FC Heidenheim 1846</v>
          </cell>
          <cell r="D151">
            <v>0.09</v>
          </cell>
          <cell r="E151">
            <v>2</v>
          </cell>
        </row>
        <row r="152">
          <cell r="B152" t="str">
            <v>Maximilian Mittelstaedt</v>
          </cell>
          <cell r="C152" t="str">
            <v>VfB Stuttgart</v>
          </cell>
          <cell r="D152">
            <v>0.09</v>
          </cell>
          <cell r="E152">
            <v>2</v>
          </cell>
        </row>
        <row r="153">
          <cell r="B153" t="str">
            <v>Maximilian Wöber</v>
          </cell>
          <cell r="C153" t="str">
            <v>Borussia Mönchengladbach</v>
          </cell>
          <cell r="D153">
            <v>0.09</v>
          </cell>
          <cell r="E153">
            <v>2</v>
          </cell>
        </row>
        <row r="154">
          <cell r="B154" t="str">
            <v>Milos Veljkovic</v>
          </cell>
          <cell r="C154" t="str">
            <v>SV Werder Bremen</v>
          </cell>
          <cell r="D154">
            <v>0.09</v>
          </cell>
          <cell r="E154">
            <v>2</v>
          </cell>
        </row>
        <row r="155">
          <cell r="B155" t="str">
            <v>Adrian Beck</v>
          </cell>
          <cell r="C155" t="str">
            <v>1. FC Heidenheim 1846</v>
          </cell>
          <cell r="D155">
            <v>0.09</v>
          </cell>
          <cell r="E155">
            <v>1</v>
          </cell>
        </row>
        <row r="156">
          <cell r="B156" t="str">
            <v>Felix Nmecha</v>
          </cell>
          <cell r="C156" t="str">
            <v>Borussia Dortmund</v>
          </cell>
          <cell r="D156">
            <v>0.09</v>
          </cell>
          <cell r="E156">
            <v>1</v>
          </cell>
        </row>
        <row r="157">
          <cell r="B157" t="str">
            <v>Mathias Honsak</v>
          </cell>
          <cell r="C157" t="str">
            <v>SV Darmstadt</v>
          </cell>
          <cell r="D157">
            <v>0.09</v>
          </cell>
          <cell r="E157">
            <v>1</v>
          </cell>
        </row>
        <row r="158">
          <cell r="B158" t="str">
            <v>Tiago Tomás</v>
          </cell>
          <cell r="C158" t="str">
            <v>VfL Wolfsburg</v>
          </cell>
          <cell r="D158">
            <v>0.09</v>
          </cell>
          <cell r="E158">
            <v>1</v>
          </cell>
        </row>
        <row r="159">
          <cell r="B159" t="str">
            <v>Christoph Klarer</v>
          </cell>
          <cell r="C159" t="str">
            <v>SV Darmstadt</v>
          </cell>
          <cell r="D159">
            <v>0.08</v>
          </cell>
          <cell r="E159">
            <v>2</v>
          </cell>
        </row>
        <row r="160">
          <cell r="B160" t="str">
            <v>Danilho Doekhi</v>
          </cell>
          <cell r="C160" t="str">
            <v>1. FC Union Berlin</v>
          </cell>
          <cell r="D160">
            <v>0.08</v>
          </cell>
          <cell r="E160">
            <v>2</v>
          </cell>
        </row>
        <row r="161">
          <cell r="B161" t="str">
            <v>Ellyes Skhiri</v>
          </cell>
          <cell r="C161" t="str">
            <v>Eintracht Frankfurt</v>
          </cell>
          <cell r="D161">
            <v>0.08</v>
          </cell>
          <cell r="E161">
            <v>2</v>
          </cell>
        </row>
        <row r="162">
          <cell r="B162" t="str">
            <v>Mohamed Simakan</v>
          </cell>
          <cell r="C162" t="str">
            <v>RB Leipzig</v>
          </cell>
          <cell r="D162">
            <v>0.08</v>
          </cell>
          <cell r="E162">
            <v>2</v>
          </cell>
        </row>
        <row r="163">
          <cell r="B163" t="str">
            <v>Jamie Bynoe-Gittens</v>
          </cell>
          <cell r="C163" t="str">
            <v>Borussia Dortmund</v>
          </cell>
          <cell r="D163">
            <v>0.08</v>
          </cell>
          <cell r="E163">
            <v>1</v>
          </cell>
        </row>
        <row r="164">
          <cell r="B164" t="str">
            <v>Anthony Caci</v>
          </cell>
          <cell r="C164" t="str">
            <v>1. FSV Mainz 05</v>
          </cell>
          <cell r="D164">
            <v>7.0000000000000007E-2</v>
          </cell>
          <cell r="E164">
            <v>2</v>
          </cell>
        </row>
        <row r="165">
          <cell r="B165" t="str">
            <v>Anton Stach</v>
          </cell>
          <cell r="C165" t="str">
            <v>TSG Hoffenheim</v>
          </cell>
          <cell r="D165">
            <v>7.0000000000000007E-2</v>
          </cell>
          <cell r="E165">
            <v>2</v>
          </cell>
        </row>
        <row r="166">
          <cell r="B166" t="str">
            <v>David Raum</v>
          </cell>
          <cell r="C166" t="str">
            <v>RB Leipzig</v>
          </cell>
          <cell r="D166">
            <v>7.0000000000000007E-2</v>
          </cell>
          <cell r="E166">
            <v>2</v>
          </cell>
        </row>
        <row r="167">
          <cell r="B167" t="str">
            <v>Joakim Mæhle</v>
          </cell>
          <cell r="C167" t="str">
            <v>VfL Wolfsburg</v>
          </cell>
          <cell r="D167">
            <v>7.0000000000000007E-2</v>
          </cell>
          <cell r="E167">
            <v>2</v>
          </cell>
        </row>
        <row r="168">
          <cell r="B168" t="str">
            <v>Julian Weigl</v>
          </cell>
          <cell r="C168" t="str">
            <v>Borussia Mönchengladbach</v>
          </cell>
          <cell r="D168">
            <v>7.0000000000000007E-2</v>
          </cell>
          <cell r="E168">
            <v>2</v>
          </cell>
        </row>
        <row r="169">
          <cell r="B169" t="str">
            <v>Maximilian Arnold</v>
          </cell>
          <cell r="C169" t="str">
            <v>VfL Wolfsburg</v>
          </cell>
          <cell r="D169">
            <v>7.0000000000000007E-2</v>
          </cell>
          <cell r="E169">
            <v>2</v>
          </cell>
        </row>
        <row r="170">
          <cell r="B170" t="str">
            <v>Nico Elvedi</v>
          </cell>
          <cell r="C170" t="str">
            <v>Borussia Mönchengladbach</v>
          </cell>
          <cell r="D170">
            <v>7.0000000000000007E-2</v>
          </cell>
          <cell r="E170">
            <v>2</v>
          </cell>
        </row>
        <row r="171">
          <cell r="B171" t="str">
            <v>Robin Koch</v>
          </cell>
          <cell r="C171" t="str">
            <v>Eintracht Frankfurt</v>
          </cell>
          <cell r="D171">
            <v>7.0000000000000007E-2</v>
          </cell>
          <cell r="E171">
            <v>2</v>
          </cell>
        </row>
        <row r="172">
          <cell r="B172" t="str">
            <v>András Schäfer</v>
          </cell>
          <cell r="C172" t="str">
            <v>1. FC Union Berlin</v>
          </cell>
          <cell r="D172">
            <v>7.0000000000000007E-2</v>
          </cell>
          <cell r="E172">
            <v>1</v>
          </cell>
        </row>
        <row r="173">
          <cell r="B173" t="str">
            <v>Janik Haberer</v>
          </cell>
          <cell r="C173" t="str">
            <v>1. FC Union Berlin</v>
          </cell>
          <cell r="D173">
            <v>7.0000000000000007E-2</v>
          </cell>
          <cell r="E173">
            <v>1</v>
          </cell>
        </row>
        <row r="174">
          <cell r="B174" t="str">
            <v>Kevin Kampl</v>
          </cell>
          <cell r="C174" t="str">
            <v>RB Leipzig</v>
          </cell>
          <cell r="D174">
            <v>7.0000000000000007E-2</v>
          </cell>
          <cell r="E174">
            <v>1</v>
          </cell>
        </row>
        <row r="175">
          <cell r="B175" t="str">
            <v>Marius Bülter</v>
          </cell>
          <cell r="C175" t="str">
            <v>TSG Hoffenheim</v>
          </cell>
          <cell r="D175">
            <v>7.0000000000000007E-2</v>
          </cell>
          <cell r="E175">
            <v>1</v>
          </cell>
        </row>
        <row r="176">
          <cell r="B176" t="str">
            <v>Philipp Max</v>
          </cell>
          <cell r="C176" t="str">
            <v>Eintracht Frankfurt</v>
          </cell>
          <cell r="D176">
            <v>7.0000000000000007E-2</v>
          </cell>
          <cell r="E176">
            <v>1</v>
          </cell>
        </row>
        <row r="177">
          <cell r="B177" t="str">
            <v>Silvan Widmer</v>
          </cell>
          <cell r="C177" t="str">
            <v>1. FSV Mainz 05</v>
          </cell>
          <cell r="D177">
            <v>7.0000000000000007E-2</v>
          </cell>
          <cell r="E177">
            <v>1</v>
          </cell>
        </row>
        <row r="178">
          <cell r="B178" t="str">
            <v>Tom Krauss</v>
          </cell>
          <cell r="C178" t="str">
            <v>1. FSV Mainz 05</v>
          </cell>
          <cell r="D178">
            <v>7.0000000000000007E-2</v>
          </cell>
          <cell r="E178">
            <v>1</v>
          </cell>
        </row>
        <row r="179">
          <cell r="B179" t="str">
            <v>Felix Uduokhai</v>
          </cell>
          <cell r="C179" t="str">
            <v>FC Augsburg</v>
          </cell>
          <cell r="D179">
            <v>0.06</v>
          </cell>
          <cell r="E179">
            <v>2</v>
          </cell>
        </row>
        <row r="180">
          <cell r="B180" t="str">
            <v>Nico Schlotterbeck</v>
          </cell>
          <cell r="C180" t="str">
            <v>Borussia Dortmund</v>
          </cell>
          <cell r="D180">
            <v>0.06</v>
          </cell>
          <cell r="E180">
            <v>2</v>
          </cell>
        </row>
        <row r="181">
          <cell r="B181" t="str">
            <v>Patrick Mainka</v>
          </cell>
          <cell r="C181" t="str">
            <v>1. FC Heidenheim 1846</v>
          </cell>
          <cell r="D181">
            <v>0.06</v>
          </cell>
          <cell r="E181">
            <v>2</v>
          </cell>
        </row>
        <row r="182">
          <cell r="B182" t="str">
            <v>Dan-Axel Zagadou</v>
          </cell>
          <cell r="C182" t="str">
            <v>VfB Stuttgart</v>
          </cell>
          <cell r="D182">
            <v>0.06</v>
          </cell>
          <cell r="E182">
            <v>1</v>
          </cell>
        </row>
        <row r="183">
          <cell r="B183" t="str">
            <v>Fabian Nürnberg</v>
          </cell>
          <cell r="C183" t="str">
            <v>SV Darmstadt</v>
          </cell>
          <cell r="D183">
            <v>0.06</v>
          </cell>
          <cell r="E183">
            <v>1</v>
          </cell>
        </row>
        <row r="184">
          <cell r="B184" t="str">
            <v>Iago</v>
          </cell>
          <cell r="C184" t="str">
            <v>FC Augsburg</v>
          </cell>
          <cell r="D184">
            <v>0.06</v>
          </cell>
          <cell r="E184">
            <v>1</v>
          </cell>
        </row>
        <row r="185">
          <cell r="B185" t="str">
            <v>Jan Thielmann</v>
          </cell>
          <cell r="C185" t="str">
            <v>FC Köln</v>
          </cell>
          <cell r="D185">
            <v>0.06</v>
          </cell>
          <cell r="E185">
            <v>1</v>
          </cell>
        </row>
        <row r="186">
          <cell r="B186" t="str">
            <v>Karim Onisiwo</v>
          </cell>
          <cell r="C186" t="str">
            <v>1. FSV Mainz 05</v>
          </cell>
          <cell r="D186">
            <v>0.06</v>
          </cell>
          <cell r="E186">
            <v>1</v>
          </cell>
        </row>
        <row r="187">
          <cell r="B187" t="str">
            <v>Kouadio Koné</v>
          </cell>
          <cell r="C187" t="str">
            <v>Borussia Mönchengladbach</v>
          </cell>
          <cell r="D187">
            <v>0.06</v>
          </cell>
          <cell r="E187">
            <v>1</v>
          </cell>
        </row>
        <row r="188">
          <cell r="B188" t="str">
            <v>Leonardo Bittencourt</v>
          </cell>
          <cell r="C188" t="str">
            <v>SV Werder Bremen</v>
          </cell>
          <cell r="D188">
            <v>0.06</v>
          </cell>
          <cell r="E188">
            <v>1</v>
          </cell>
        </row>
        <row r="189">
          <cell r="B189" t="str">
            <v>Luca Pfeiffer</v>
          </cell>
          <cell r="C189" t="str">
            <v>SV Darmstadt</v>
          </cell>
          <cell r="D189">
            <v>0.06</v>
          </cell>
          <cell r="E189">
            <v>1</v>
          </cell>
        </row>
        <row r="190">
          <cell r="B190" t="str">
            <v>Lukas Klostermann</v>
          </cell>
          <cell r="C190" t="str">
            <v>RB Leipzig</v>
          </cell>
          <cell r="D190">
            <v>0.06</v>
          </cell>
          <cell r="E190">
            <v>1</v>
          </cell>
        </row>
        <row r="191">
          <cell r="B191" t="str">
            <v>Nadiem Amiri</v>
          </cell>
          <cell r="C191" t="str">
            <v>1. FSV Mainz 05</v>
          </cell>
          <cell r="D191">
            <v>0.06</v>
          </cell>
          <cell r="E191">
            <v>1</v>
          </cell>
        </row>
        <row r="192">
          <cell r="B192" t="str">
            <v>Niklas Süle</v>
          </cell>
          <cell r="C192" t="str">
            <v>Borussia Dortmund</v>
          </cell>
          <cell r="D192">
            <v>0.06</v>
          </cell>
          <cell r="E192">
            <v>1</v>
          </cell>
        </row>
        <row r="193">
          <cell r="B193" t="str">
            <v>Piero Hincapié</v>
          </cell>
          <cell r="C193" t="str">
            <v>Bayer 04 Leverkusen</v>
          </cell>
          <cell r="D193">
            <v>0.06</v>
          </cell>
          <cell r="E193">
            <v>1</v>
          </cell>
        </row>
        <row r="194">
          <cell r="B194" t="str">
            <v>Aurelio Buta</v>
          </cell>
          <cell r="C194" t="str">
            <v>Eintracht Frankfurt</v>
          </cell>
          <cell r="D194">
            <v>0.05</v>
          </cell>
          <cell r="E194">
            <v>1</v>
          </cell>
        </row>
        <row r="195">
          <cell r="B195" t="str">
            <v>Dayot Upamecano</v>
          </cell>
          <cell r="C195" t="str">
            <v>Bayern München</v>
          </cell>
          <cell r="D195">
            <v>0.05</v>
          </cell>
          <cell r="E195">
            <v>1</v>
          </cell>
        </row>
        <row r="196">
          <cell r="B196" t="str">
            <v>Ivan Ordets</v>
          </cell>
          <cell r="C196" t="str">
            <v>VfL Bochum</v>
          </cell>
          <cell r="D196">
            <v>0.05</v>
          </cell>
          <cell r="E196">
            <v>1</v>
          </cell>
        </row>
        <row r="197">
          <cell r="B197" t="str">
            <v>Linton Maina</v>
          </cell>
          <cell r="C197" t="str">
            <v>FC Köln</v>
          </cell>
          <cell r="D197">
            <v>0.05</v>
          </cell>
          <cell r="E197">
            <v>1</v>
          </cell>
        </row>
        <row r="198">
          <cell r="B198" t="str">
            <v>Lukas Kübler</v>
          </cell>
          <cell r="C198" t="str">
            <v>SC Freiburg</v>
          </cell>
          <cell r="D198">
            <v>0.05</v>
          </cell>
          <cell r="E198">
            <v>1</v>
          </cell>
        </row>
        <row r="199">
          <cell r="B199" t="str">
            <v>Mads Valentin Pedersen</v>
          </cell>
          <cell r="C199" t="str">
            <v>FC Augsburg</v>
          </cell>
          <cell r="D199">
            <v>0.05</v>
          </cell>
          <cell r="E199">
            <v>1</v>
          </cell>
        </row>
        <row r="200">
          <cell r="B200" t="str">
            <v>Matej Maglica</v>
          </cell>
          <cell r="C200" t="str">
            <v>SV Darmstadt</v>
          </cell>
          <cell r="D200">
            <v>0.05</v>
          </cell>
          <cell r="E200">
            <v>1</v>
          </cell>
        </row>
        <row r="201">
          <cell r="B201" t="str">
            <v>Matthias Bader</v>
          </cell>
          <cell r="C201" t="str">
            <v>SV Darmstadt</v>
          </cell>
          <cell r="D201">
            <v>0.05</v>
          </cell>
          <cell r="E201">
            <v>1</v>
          </cell>
        </row>
        <row r="202">
          <cell r="B202" t="str">
            <v>Mattias Svanberg</v>
          </cell>
          <cell r="C202" t="str">
            <v>VfL Wolfsburg</v>
          </cell>
          <cell r="D202">
            <v>0.05</v>
          </cell>
          <cell r="E202">
            <v>1</v>
          </cell>
        </row>
        <row r="203">
          <cell r="B203" t="str">
            <v>Matus Bero</v>
          </cell>
          <cell r="C203" t="str">
            <v>VfL Bochum</v>
          </cell>
          <cell r="D203">
            <v>0.05</v>
          </cell>
          <cell r="E203">
            <v>1</v>
          </cell>
        </row>
        <row r="204">
          <cell r="B204" t="str">
            <v>Max Finkgrafe</v>
          </cell>
          <cell r="C204" t="str">
            <v>FC Köln</v>
          </cell>
          <cell r="D204">
            <v>0.05</v>
          </cell>
          <cell r="E204">
            <v>1</v>
          </cell>
        </row>
        <row r="205">
          <cell r="B205" t="str">
            <v>Min-Jae Kim</v>
          </cell>
          <cell r="C205" t="str">
            <v>Bayern München</v>
          </cell>
          <cell r="D205">
            <v>0.05</v>
          </cell>
          <cell r="E205">
            <v>1</v>
          </cell>
        </row>
        <row r="206">
          <cell r="B206" t="str">
            <v>Odilon Kossounou</v>
          </cell>
          <cell r="C206" t="str">
            <v>Bayer 04 Leverkusen</v>
          </cell>
          <cell r="D206">
            <v>0.05</v>
          </cell>
          <cell r="E206">
            <v>1</v>
          </cell>
        </row>
        <row r="207">
          <cell r="B207" t="str">
            <v>Robin Knoche</v>
          </cell>
          <cell r="C207" t="str">
            <v>1. FC Union Berlin</v>
          </cell>
          <cell r="D207">
            <v>0.05</v>
          </cell>
          <cell r="E207">
            <v>1</v>
          </cell>
        </row>
        <row r="208">
          <cell r="B208" t="str">
            <v>Benedikt Gimber</v>
          </cell>
          <cell r="C208" t="str">
            <v>1. FC Heidenheim 1846</v>
          </cell>
          <cell r="D208">
            <v>0.04</v>
          </cell>
          <cell r="E208">
            <v>1</v>
          </cell>
        </row>
        <row r="209">
          <cell r="B209" t="str">
            <v>Benjamin Henrichs</v>
          </cell>
          <cell r="C209" t="str">
            <v>RB Leipzig</v>
          </cell>
          <cell r="D209">
            <v>0.04</v>
          </cell>
          <cell r="E209">
            <v>1</v>
          </cell>
        </row>
        <row r="210">
          <cell r="B210" t="str">
            <v>Castello Lukeba</v>
          </cell>
          <cell r="C210" t="str">
            <v>RB Leipzig</v>
          </cell>
          <cell r="D210">
            <v>0.04</v>
          </cell>
          <cell r="E210">
            <v>1</v>
          </cell>
        </row>
        <row r="211">
          <cell r="B211" t="str">
            <v>Dominik Kohr</v>
          </cell>
          <cell r="C211" t="str">
            <v>1. FSV Mainz 05</v>
          </cell>
          <cell r="D211">
            <v>0.04</v>
          </cell>
          <cell r="E211">
            <v>1</v>
          </cell>
        </row>
        <row r="212">
          <cell r="B212" t="str">
            <v>Eric Martel</v>
          </cell>
          <cell r="C212" t="str">
            <v>FC Köln</v>
          </cell>
          <cell r="D212">
            <v>0.04</v>
          </cell>
          <cell r="E212">
            <v>1</v>
          </cell>
        </row>
        <row r="213">
          <cell r="B213" t="str">
            <v>Florian Grillitsch</v>
          </cell>
          <cell r="C213" t="str">
            <v>TSG Hoffenheim</v>
          </cell>
          <cell r="D213">
            <v>0.04</v>
          </cell>
          <cell r="E213">
            <v>1</v>
          </cell>
        </row>
        <row r="214">
          <cell r="B214" t="str">
            <v>Joseph Scally</v>
          </cell>
          <cell r="C214" t="str">
            <v>Borussia Mönchengladbach</v>
          </cell>
          <cell r="D214">
            <v>0.04</v>
          </cell>
          <cell r="E214">
            <v>1</v>
          </cell>
        </row>
        <row r="215">
          <cell r="B215" t="str">
            <v>Joshua Kimmich</v>
          </cell>
          <cell r="C215" t="str">
            <v>Bayern München</v>
          </cell>
          <cell r="D215">
            <v>0.04</v>
          </cell>
          <cell r="E215">
            <v>1</v>
          </cell>
        </row>
        <row r="216">
          <cell r="B216" t="str">
            <v>Lennard Maloney</v>
          </cell>
          <cell r="C216" t="str">
            <v>1. FC Heidenheim 1846</v>
          </cell>
          <cell r="D216">
            <v>0.04</v>
          </cell>
          <cell r="E216">
            <v>1</v>
          </cell>
        </row>
        <row r="217">
          <cell r="B217" t="str">
            <v>Manuel Gulde</v>
          </cell>
          <cell r="C217" t="str">
            <v>SC Freiburg</v>
          </cell>
          <cell r="D217">
            <v>0.04</v>
          </cell>
          <cell r="E217">
            <v>1</v>
          </cell>
        </row>
        <row r="218">
          <cell r="B218" t="str">
            <v>Marco Friedl</v>
          </cell>
          <cell r="C218" t="str">
            <v>SV Werder Bremen</v>
          </cell>
          <cell r="D218">
            <v>0.04</v>
          </cell>
          <cell r="E218">
            <v>1</v>
          </cell>
        </row>
        <row r="219">
          <cell r="B219" t="str">
            <v>Nicolas Höfler</v>
          </cell>
          <cell r="C219" t="str">
            <v>SC Freiburg</v>
          </cell>
          <cell r="D219">
            <v>0.04</v>
          </cell>
          <cell r="E219">
            <v>1</v>
          </cell>
        </row>
        <row r="220">
          <cell r="B220" t="str">
            <v>Philipp Mwene</v>
          </cell>
          <cell r="C220" t="str">
            <v>1. FSV Mainz 05</v>
          </cell>
          <cell r="D220">
            <v>0.04</v>
          </cell>
          <cell r="E220">
            <v>1</v>
          </cell>
        </row>
        <row r="221">
          <cell r="B221" t="str">
            <v>Ridle Baku</v>
          </cell>
          <cell r="C221" t="str">
            <v>VfL Wolfsburg</v>
          </cell>
          <cell r="D221">
            <v>0.04</v>
          </cell>
          <cell r="E221">
            <v>1</v>
          </cell>
        </row>
        <row r="222">
          <cell r="B222" t="str">
            <v>Angelo Stiller</v>
          </cell>
          <cell r="C222" t="str">
            <v>VfB Stuttgart</v>
          </cell>
          <cell r="D222">
            <v>0.03</v>
          </cell>
          <cell r="E222">
            <v>1</v>
          </cell>
        </row>
        <row r="223">
          <cell r="B223" t="str">
            <v>Anthony Jung</v>
          </cell>
          <cell r="C223" t="str">
            <v>SV Werder Bremen</v>
          </cell>
          <cell r="D223">
            <v>0.03</v>
          </cell>
          <cell r="E223">
            <v>1</v>
          </cell>
        </row>
        <row r="224">
          <cell r="B224" t="str">
            <v>Anthony Losilla</v>
          </cell>
          <cell r="C224" t="str">
            <v>VfL Bochum</v>
          </cell>
          <cell r="D224">
            <v>0.03</v>
          </cell>
          <cell r="E224">
            <v>1</v>
          </cell>
        </row>
        <row r="225">
          <cell r="B225" t="str">
            <v>Bernardo</v>
          </cell>
          <cell r="C225" t="str">
            <v>VfL Bochum</v>
          </cell>
          <cell r="D225">
            <v>0.03</v>
          </cell>
          <cell r="E225">
            <v>1</v>
          </cell>
        </row>
        <row r="226">
          <cell r="B226" t="str">
            <v>Jeffrey Gouweleeuw</v>
          </cell>
          <cell r="C226" t="str">
            <v>FC Augsburg</v>
          </cell>
          <cell r="D226">
            <v>0.03</v>
          </cell>
          <cell r="E226">
            <v>1</v>
          </cell>
        </row>
        <row r="227">
          <cell r="B227" t="str">
            <v>Maximilian Eggestein</v>
          </cell>
          <cell r="C227" t="str">
            <v>SC Freiburg</v>
          </cell>
          <cell r="D227">
            <v>0.03</v>
          </cell>
          <cell r="E227">
            <v>1</v>
          </cell>
        </row>
        <row r="228">
          <cell r="B228" t="str">
            <v>Tuta</v>
          </cell>
          <cell r="C228" t="str">
            <v>Eintracht Frankfurt</v>
          </cell>
          <cell r="D228">
            <v>0.03</v>
          </cell>
          <cell r="E228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expected_assists_per_90"/>
    </sheetNames>
    <sheetDataSet>
      <sheetData sheetId="0">
        <row r="2">
          <cell r="B2" t="str">
            <v>Thomas Müller</v>
          </cell>
          <cell r="C2" t="str">
            <v>Bayern München</v>
          </cell>
          <cell r="D2">
            <v>0.43</v>
          </cell>
          <cell r="E2">
            <v>0.5</v>
          </cell>
        </row>
        <row r="3">
          <cell r="B3" t="str">
            <v>Leroy Sané</v>
          </cell>
          <cell r="C3" t="str">
            <v>Bayern München</v>
          </cell>
          <cell r="D3">
            <v>0.4</v>
          </cell>
          <cell r="E3">
            <v>0.5</v>
          </cell>
        </row>
        <row r="4">
          <cell r="B4" t="str">
            <v>Joshua Kimmich</v>
          </cell>
          <cell r="C4" t="str">
            <v>Bayern München</v>
          </cell>
          <cell r="D4">
            <v>0.38</v>
          </cell>
          <cell r="E4">
            <v>0.2</v>
          </cell>
        </row>
        <row r="5">
          <cell r="B5" t="str">
            <v>Florian Wirtz</v>
          </cell>
          <cell r="C5" t="str">
            <v>Bayer 04 Leverkusen</v>
          </cell>
          <cell r="D5">
            <v>0.37</v>
          </cell>
          <cell r="E5">
            <v>0.4</v>
          </cell>
        </row>
        <row r="6">
          <cell r="B6" t="str">
            <v>Alejandro Grimaldo</v>
          </cell>
          <cell r="C6" t="str">
            <v>Bayer 04 Leverkusen</v>
          </cell>
          <cell r="D6">
            <v>0.36</v>
          </cell>
          <cell r="E6">
            <v>0.4</v>
          </cell>
        </row>
        <row r="7">
          <cell r="B7" t="str">
            <v>Franck Honorat</v>
          </cell>
          <cell r="C7" t="str">
            <v>Borussia Mönchengladbach</v>
          </cell>
          <cell r="D7">
            <v>0.36</v>
          </cell>
          <cell r="E7">
            <v>0.3</v>
          </cell>
        </row>
        <row r="8">
          <cell r="B8" t="str">
            <v>Kingsley Coman</v>
          </cell>
          <cell r="C8" t="str">
            <v>Bayern München</v>
          </cell>
          <cell r="D8">
            <v>0.36</v>
          </cell>
          <cell r="E8">
            <v>0.2</v>
          </cell>
        </row>
        <row r="9">
          <cell r="B9" t="str">
            <v>David Raum</v>
          </cell>
          <cell r="C9" t="str">
            <v>RB Leipzig</v>
          </cell>
          <cell r="D9">
            <v>0.35</v>
          </cell>
          <cell r="E9">
            <v>0.3</v>
          </cell>
        </row>
        <row r="10">
          <cell r="B10" t="str">
            <v>Jakub Kaminski</v>
          </cell>
          <cell r="C10" t="str">
            <v>VfL Wolfsburg</v>
          </cell>
          <cell r="D10">
            <v>0.34</v>
          </cell>
          <cell r="E10">
            <v>0.4</v>
          </cell>
        </row>
        <row r="11">
          <cell r="B11" t="str">
            <v>Jonas Hofmann</v>
          </cell>
          <cell r="C11" t="str">
            <v>Bayer 04 Leverkusen</v>
          </cell>
          <cell r="D11">
            <v>0.34</v>
          </cell>
          <cell r="E11">
            <v>0.3</v>
          </cell>
        </row>
        <row r="12">
          <cell r="B12" t="str">
            <v>Florian Pick</v>
          </cell>
          <cell r="C12" t="str">
            <v>1. FC Heidenheim 1846</v>
          </cell>
          <cell r="D12">
            <v>0.33</v>
          </cell>
          <cell r="E12">
            <v>0.3</v>
          </cell>
        </row>
        <row r="13">
          <cell r="B13" t="str">
            <v>Kevin Stöger</v>
          </cell>
          <cell r="C13" t="str">
            <v>VfL Bochum</v>
          </cell>
          <cell r="D13">
            <v>0.33</v>
          </cell>
          <cell r="E13">
            <v>0.3</v>
          </cell>
        </row>
        <row r="14">
          <cell r="B14" t="str">
            <v>Chris Führich</v>
          </cell>
          <cell r="C14" t="str">
            <v>VfB Stuttgart</v>
          </cell>
          <cell r="D14">
            <v>0.32</v>
          </cell>
          <cell r="E14">
            <v>0.2</v>
          </cell>
        </row>
        <row r="15">
          <cell r="B15" t="str">
            <v>Nathan Tella</v>
          </cell>
          <cell r="C15" t="str">
            <v>Bayer 04 Leverkusen</v>
          </cell>
          <cell r="D15">
            <v>0.32</v>
          </cell>
          <cell r="E15">
            <v>0.2</v>
          </cell>
        </row>
        <row r="16">
          <cell r="B16" t="str">
            <v>Julian Brandt</v>
          </cell>
          <cell r="C16" t="str">
            <v>Borussia Dortmund</v>
          </cell>
          <cell r="D16">
            <v>0.3</v>
          </cell>
          <cell r="E16">
            <v>0.4</v>
          </cell>
        </row>
        <row r="17">
          <cell r="B17" t="str">
            <v>Xavi Simons</v>
          </cell>
          <cell r="C17" t="str">
            <v>RB Leipzig</v>
          </cell>
          <cell r="D17">
            <v>0.3</v>
          </cell>
          <cell r="E17">
            <v>0.4</v>
          </cell>
        </row>
        <row r="18">
          <cell r="B18" t="str">
            <v>Jamal Musiala</v>
          </cell>
          <cell r="C18" t="str">
            <v>Bayern München</v>
          </cell>
          <cell r="D18">
            <v>0.3</v>
          </cell>
          <cell r="E18">
            <v>0.3</v>
          </cell>
        </row>
        <row r="19">
          <cell r="B19" t="str">
            <v>Julian Justvan</v>
          </cell>
          <cell r="C19" t="str">
            <v>SV Darmstadt</v>
          </cell>
          <cell r="D19">
            <v>0.3</v>
          </cell>
          <cell r="E19">
            <v>0.2</v>
          </cell>
        </row>
        <row r="20">
          <cell r="B20" t="str">
            <v>Amine Adli</v>
          </cell>
          <cell r="C20" t="str">
            <v>Bayer 04 Leverkusen</v>
          </cell>
          <cell r="D20">
            <v>0.28999999999999998</v>
          </cell>
          <cell r="E20">
            <v>0.4</v>
          </cell>
        </row>
        <row r="21">
          <cell r="B21" t="str">
            <v>Marius Bülter</v>
          </cell>
          <cell r="C21" t="str">
            <v>TSG Hoffenheim</v>
          </cell>
          <cell r="D21">
            <v>0.28999999999999998</v>
          </cell>
          <cell r="E21">
            <v>0.3</v>
          </cell>
        </row>
        <row r="22">
          <cell r="B22" t="str">
            <v>Vincenzo Grifo</v>
          </cell>
          <cell r="C22" t="str">
            <v>SC Freiburg</v>
          </cell>
          <cell r="D22">
            <v>0.28999999999999998</v>
          </cell>
          <cell r="E22">
            <v>0.3</v>
          </cell>
        </row>
        <row r="23">
          <cell r="B23" t="str">
            <v>Andrej Kramaric</v>
          </cell>
          <cell r="C23" t="str">
            <v>TSG Hoffenheim</v>
          </cell>
          <cell r="D23">
            <v>0.28999999999999998</v>
          </cell>
          <cell r="E23">
            <v>0.2</v>
          </cell>
        </row>
        <row r="24">
          <cell r="B24" t="str">
            <v>Fares Chaibi</v>
          </cell>
          <cell r="C24" t="str">
            <v>Eintracht Frankfurt</v>
          </cell>
          <cell r="D24">
            <v>0.28999999999999998</v>
          </cell>
          <cell r="E24">
            <v>0.2</v>
          </cell>
        </row>
        <row r="25">
          <cell r="B25" t="str">
            <v>Maximilian Mittelstaedt</v>
          </cell>
          <cell r="C25" t="str">
            <v>VfB Stuttgart</v>
          </cell>
          <cell r="D25">
            <v>0.28999999999999998</v>
          </cell>
          <cell r="E25">
            <v>0.2</v>
          </cell>
        </row>
        <row r="26">
          <cell r="B26" t="str">
            <v>Fredrik Jensen</v>
          </cell>
          <cell r="C26" t="str">
            <v>FC Augsburg</v>
          </cell>
          <cell r="D26">
            <v>0.28000000000000003</v>
          </cell>
          <cell r="E26">
            <v>0.3</v>
          </cell>
        </row>
        <row r="27">
          <cell r="B27" t="str">
            <v>Brajan Gruda</v>
          </cell>
          <cell r="C27" t="str">
            <v>1. FSV Mainz 05</v>
          </cell>
          <cell r="D27">
            <v>0.28000000000000003</v>
          </cell>
          <cell r="E27">
            <v>0.2</v>
          </cell>
        </row>
        <row r="28">
          <cell r="B28" t="str">
            <v>Nadiem Amiri</v>
          </cell>
          <cell r="C28" t="str">
            <v>1. FSV Mainz 05</v>
          </cell>
          <cell r="D28">
            <v>0.27</v>
          </cell>
          <cell r="E28">
            <v>0.3</v>
          </cell>
        </row>
        <row r="29">
          <cell r="B29" t="str">
            <v>Deniz Undav</v>
          </cell>
          <cell r="C29" t="str">
            <v>VfB Stuttgart</v>
          </cell>
          <cell r="D29">
            <v>0.26</v>
          </cell>
          <cell r="E29">
            <v>0.4</v>
          </cell>
        </row>
        <row r="30">
          <cell r="B30" t="str">
            <v>Mathys Tel</v>
          </cell>
          <cell r="C30" t="str">
            <v>Bayern München</v>
          </cell>
          <cell r="D30">
            <v>0.26</v>
          </cell>
          <cell r="E30">
            <v>0.4</v>
          </cell>
        </row>
        <row r="31">
          <cell r="B31" t="str">
            <v>Marco Richter</v>
          </cell>
          <cell r="C31" t="str">
            <v>1. FSV Mainz 05</v>
          </cell>
          <cell r="D31">
            <v>0.26</v>
          </cell>
          <cell r="E31">
            <v>0</v>
          </cell>
        </row>
        <row r="32">
          <cell r="B32" t="str">
            <v>Raphaël Guerreiro</v>
          </cell>
          <cell r="C32" t="str">
            <v>Bayern München</v>
          </cell>
          <cell r="D32">
            <v>0.26</v>
          </cell>
          <cell r="E32">
            <v>0</v>
          </cell>
        </row>
        <row r="33">
          <cell r="B33" t="str">
            <v>Arne Maier</v>
          </cell>
          <cell r="C33" t="str">
            <v>FC Augsburg</v>
          </cell>
          <cell r="D33">
            <v>0.25</v>
          </cell>
          <cell r="E33">
            <v>0.4</v>
          </cell>
        </row>
        <row r="34">
          <cell r="B34" t="str">
            <v>Jamie Bynoe-Gittens</v>
          </cell>
          <cell r="C34" t="str">
            <v>Borussia Dortmund</v>
          </cell>
          <cell r="D34">
            <v>0.25</v>
          </cell>
          <cell r="E34">
            <v>0.3</v>
          </cell>
        </row>
        <row r="35">
          <cell r="B35" t="str">
            <v>Leart Paqarada</v>
          </cell>
          <cell r="C35" t="str">
            <v>FC Köln</v>
          </cell>
          <cell r="D35">
            <v>0.25</v>
          </cell>
          <cell r="E35">
            <v>0</v>
          </cell>
        </row>
        <row r="36">
          <cell r="B36" t="str">
            <v>Václav Cerný</v>
          </cell>
          <cell r="C36" t="str">
            <v>VfL Wolfsburg</v>
          </cell>
          <cell r="D36">
            <v>0.25</v>
          </cell>
          <cell r="E36">
            <v>0</v>
          </cell>
        </row>
        <row r="37">
          <cell r="B37" t="str">
            <v>Adam Hlozek</v>
          </cell>
          <cell r="C37" t="str">
            <v>Bayer 04 Leverkusen</v>
          </cell>
          <cell r="D37">
            <v>0.23</v>
          </cell>
          <cell r="E37">
            <v>0.6</v>
          </cell>
        </row>
        <row r="38">
          <cell r="B38" t="str">
            <v>Woo-Yeong Jeong</v>
          </cell>
          <cell r="C38" t="str">
            <v>VfB Stuttgart</v>
          </cell>
          <cell r="D38">
            <v>0.23</v>
          </cell>
          <cell r="E38">
            <v>0.4</v>
          </cell>
        </row>
        <row r="39">
          <cell r="B39" t="str">
            <v>Dani Olmo</v>
          </cell>
          <cell r="C39" t="str">
            <v>RB Leipzig</v>
          </cell>
          <cell r="D39">
            <v>0.23</v>
          </cell>
          <cell r="E39">
            <v>0.3</v>
          </cell>
        </row>
        <row r="40">
          <cell r="B40" t="str">
            <v>Konrad Laimer</v>
          </cell>
          <cell r="C40" t="str">
            <v>Bayern München</v>
          </cell>
          <cell r="D40">
            <v>0.23</v>
          </cell>
          <cell r="E40">
            <v>0.2</v>
          </cell>
        </row>
        <row r="41">
          <cell r="B41" t="str">
            <v>Romano Schmid</v>
          </cell>
          <cell r="C41" t="str">
            <v>SV Werder Bremen</v>
          </cell>
          <cell r="D41">
            <v>0.23</v>
          </cell>
          <cell r="E41">
            <v>0.2</v>
          </cell>
        </row>
        <row r="42">
          <cell r="B42" t="str">
            <v>Maximilian Wittek</v>
          </cell>
          <cell r="C42" t="str">
            <v>VfL Bochum</v>
          </cell>
          <cell r="D42">
            <v>0.23</v>
          </cell>
          <cell r="E42">
            <v>0.1</v>
          </cell>
        </row>
        <row r="43">
          <cell r="B43" t="str">
            <v>Jan-Niklas Beste</v>
          </cell>
          <cell r="C43" t="str">
            <v>1. FC Heidenheim 1846</v>
          </cell>
          <cell r="D43">
            <v>0.22</v>
          </cell>
          <cell r="E43">
            <v>0.4</v>
          </cell>
        </row>
        <row r="44">
          <cell r="B44" t="str">
            <v>Jeremie Frimpong</v>
          </cell>
          <cell r="C44" t="str">
            <v>Bayer 04 Leverkusen</v>
          </cell>
          <cell r="D44">
            <v>0.22</v>
          </cell>
          <cell r="E44">
            <v>0.3</v>
          </cell>
        </row>
        <row r="45">
          <cell r="B45" t="str">
            <v>Marvin Ducksch</v>
          </cell>
          <cell r="C45" t="str">
            <v>SV Werder Bremen</v>
          </cell>
          <cell r="D45">
            <v>0.22</v>
          </cell>
          <cell r="E45">
            <v>0.3</v>
          </cell>
        </row>
        <row r="46">
          <cell r="B46" t="str">
            <v>Noah Weisshaupt</v>
          </cell>
          <cell r="C46" t="str">
            <v>SC Freiburg</v>
          </cell>
          <cell r="D46">
            <v>0.22</v>
          </cell>
          <cell r="E46">
            <v>0.2</v>
          </cell>
        </row>
        <row r="47">
          <cell r="B47" t="str">
            <v>Christopher Antwi-Adjej</v>
          </cell>
          <cell r="C47" t="str">
            <v>VfL Bochum</v>
          </cell>
          <cell r="D47">
            <v>0.22</v>
          </cell>
          <cell r="E47">
            <v>0.1</v>
          </cell>
        </row>
        <row r="48">
          <cell r="B48" t="str">
            <v>Serhou Guirassy</v>
          </cell>
          <cell r="C48" t="str">
            <v>VfB Stuttgart</v>
          </cell>
          <cell r="D48">
            <v>0.22</v>
          </cell>
          <cell r="E48">
            <v>0.1</v>
          </cell>
        </row>
        <row r="49">
          <cell r="B49" t="str">
            <v>Marco Reus</v>
          </cell>
          <cell r="C49" t="str">
            <v>Borussia Dortmund</v>
          </cell>
          <cell r="D49">
            <v>0.21</v>
          </cell>
          <cell r="E49">
            <v>0.3</v>
          </cell>
        </row>
        <row r="50">
          <cell r="B50" t="str">
            <v>Benjamin Henrichs</v>
          </cell>
          <cell r="C50" t="str">
            <v>RB Leipzig</v>
          </cell>
          <cell r="D50">
            <v>0.21</v>
          </cell>
          <cell r="E50">
            <v>0.2</v>
          </cell>
        </row>
        <row r="51">
          <cell r="B51" t="str">
            <v>Enzo Millot</v>
          </cell>
          <cell r="C51" t="str">
            <v>VfB Stuttgart</v>
          </cell>
          <cell r="D51">
            <v>0.21</v>
          </cell>
          <cell r="E51">
            <v>0.2</v>
          </cell>
        </row>
        <row r="52">
          <cell r="B52" t="str">
            <v>Lovro Majer</v>
          </cell>
          <cell r="C52" t="str">
            <v>VfL Wolfsburg</v>
          </cell>
          <cell r="D52">
            <v>0.21</v>
          </cell>
          <cell r="E52">
            <v>0.2</v>
          </cell>
        </row>
        <row r="53">
          <cell r="B53" t="str">
            <v>Lukas Daschner</v>
          </cell>
          <cell r="C53" t="str">
            <v>VfL Bochum</v>
          </cell>
          <cell r="D53">
            <v>0.21</v>
          </cell>
          <cell r="E53">
            <v>0.2</v>
          </cell>
        </row>
        <row r="54">
          <cell r="B54" t="str">
            <v>Josip Juranovic</v>
          </cell>
          <cell r="C54" t="str">
            <v>1. FC Union Berlin</v>
          </cell>
          <cell r="D54">
            <v>0.21</v>
          </cell>
          <cell r="E54">
            <v>0.1</v>
          </cell>
        </row>
        <row r="55">
          <cell r="B55" t="str">
            <v>Pascal Stenzel</v>
          </cell>
          <cell r="C55" t="str">
            <v>VfB Stuttgart</v>
          </cell>
          <cell r="D55">
            <v>0.2</v>
          </cell>
          <cell r="E55">
            <v>0.4</v>
          </cell>
        </row>
        <row r="56">
          <cell r="B56" t="str">
            <v>Exequiel Palacios</v>
          </cell>
          <cell r="C56" t="str">
            <v>Bayer 04 Leverkusen</v>
          </cell>
          <cell r="D56">
            <v>0.2</v>
          </cell>
          <cell r="E56">
            <v>0.2</v>
          </cell>
        </row>
        <row r="57">
          <cell r="B57" t="str">
            <v>Justin Njinmah</v>
          </cell>
          <cell r="C57" t="str">
            <v>SV Werder Bremen</v>
          </cell>
          <cell r="D57">
            <v>0.2</v>
          </cell>
          <cell r="E57">
            <v>0.2</v>
          </cell>
        </row>
        <row r="58">
          <cell r="B58" t="str">
            <v>Mitchell Weiser</v>
          </cell>
          <cell r="C58" t="str">
            <v>SV Werder Bremen</v>
          </cell>
          <cell r="D58">
            <v>0.2</v>
          </cell>
          <cell r="E58">
            <v>0.2</v>
          </cell>
        </row>
        <row r="59">
          <cell r="B59" t="str">
            <v>Christopher Trimmel</v>
          </cell>
          <cell r="C59" t="str">
            <v>1. FC Union Berlin</v>
          </cell>
          <cell r="D59">
            <v>0.2</v>
          </cell>
          <cell r="E59">
            <v>0.1</v>
          </cell>
        </row>
        <row r="60">
          <cell r="B60" t="str">
            <v>Pavel Kaderabek</v>
          </cell>
          <cell r="C60" t="str">
            <v>TSG Hoffenheim</v>
          </cell>
          <cell r="D60">
            <v>0.2</v>
          </cell>
          <cell r="E60">
            <v>0.1</v>
          </cell>
        </row>
        <row r="61">
          <cell r="B61" t="str">
            <v>Victor Okoh Boniface</v>
          </cell>
          <cell r="C61" t="str">
            <v>Bayer 04 Leverkusen</v>
          </cell>
          <cell r="D61">
            <v>0.19</v>
          </cell>
          <cell r="E61">
            <v>0.5</v>
          </cell>
        </row>
        <row r="62">
          <cell r="B62" t="str">
            <v>Harry Kane</v>
          </cell>
          <cell r="C62" t="str">
            <v>Bayern München</v>
          </cell>
          <cell r="D62">
            <v>0.19</v>
          </cell>
          <cell r="E62">
            <v>0.3</v>
          </cell>
        </row>
        <row r="63">
          <cell r="B63" t="str">
            <v>Leon Goretzka</v>
          </cell>
          <cell r="C63" t="str">
            <v>Bayern München</v>
          </cell>
          <cell r="D63">
            <v>0.19</v>
          </cell>
          <cell r="E63">
            <v>0.3</v>
          </cell>
        </row>
        <row r="64">
          <cell r="B64" t="str">
            <v>Alassane Plea</v>
          </cell>
          <cell r="C64" t="str">
            <v>Borussia Mönchengladbach</v>
          </cell>
          <cell r="D64">
            <v>0.19</v>
          </cell>
          <cell r="E64">
            <v>0.2</v>
          </cell>
        </row>
        <row r="65">
          <cell r="B65" t="str">
            <v>Jamie Leweling</v>
          </cell>
          <cell r="C65" t="str">
            <v>VfB Stuttgart</v>
          </cell>
          <cell r="D65">
            <v>0.19</v>
          </cell>
          <cell r="E65">
            <v>0.2</v>
          </cell>
        </row>
        <row r="66">
          <cell r="B66" t="str">
            <v>Florian Neuhaus</v>
          </cell>
          <cell r="C66" t="str">
            <v>Borussia Mönchengladbach</v>
          </cell>
          <cell r="D66">
            <v>0.19</v>
          </cell>
          <cell r="E66">
            <v>0.1</v>
          </cell>
        </row>
        <row r="67">
          <cell r="B67" t="str">
            <v>Joakim Mæhle</v>
          </cell>
          <cell r="C67" t="str">
            <v>VfL Wolfsburg</v>
          </cell>
          <cell r="D67">
            <v>0.19</v>
          </cell>
          <cell r="E67">
            <v>0.1</v>
          </cell>
        </row>
        <row r="68">
          <cell r="B68" t="str">
            <v>Nathan N'Goumou</v>
          </cell>
          <cell r="C68" t="str">
            <v>Borussia Mönchengladbach</v>
          </cell>
          <cell r="D68">
            <v>0.19</v>
          </cell>
          <cell r="E68">
            <v>0.1</v>
          </cell>
        </row>
        <row r="69">
          <cell r="B69" t="str">
            <v>Granit Xhaka</v>
          </cell>
          <cell r="C69" t="str">
            <v>Bayer 04 Leverkusen</v>
          </cell>
          <cell r="D69">
            <v>0.19</v>
          </cell>
          <cell r="E69">
            <v>0</v>
          </cell>
        </row>
        <row r="70">
          <cell r="B70" t="str">
            <v>Angelo Stiller</v>
          </cell>
          <cell r="C70" t="str">
            <v>VfB Stuttgart</v>
          </cell>
          <cell r="D70">
            <v>0.18</v>
          </cell>
          <cell r="E70">
            <v>0.2</v>
          </cell>
        </row>
        <row r="71">
          <cell r="B71" t="str">
            <v>Florian Kainz</v>
          </cell>
          <cell r="C71" t="str">
            <v>FC Köln</v>
          </cell>
          <cell r="D71">
            <v>0.18</v>
          </cell>
          <cell r="E71">
            <v>0.2</v>
          </cell>
        </row>
        <row r="72">
          <cell r="B72" t="str">
            <v>Noussair Mazraoui</v>
          </cell>
          <cell r="C72" t="str">
            <v>Bayern München</v>
          </cell>
          <cell r="D72">
            <v>0.18</v>
          </cell>
          <cell r="E72">
            <v>0.2</v>
          </cell>
        </row>
        <row r="73">
          <cell r="B73" t="str">
            <v>Silvan Widmer</v>
          </cell>
          <cell r="C73" t="str">
            <v>1. FSV Mainz 05</v>
          </cell>
          <cell r="D73">
            <v>0.18</v>
          </cell>
          <cell r="E73">
            <v>0.2</v>
          </cell>
        </row>
        <row r="74">
          <cell r="B74" t="str">
            <v>Marius Wolf</v>
          </cell>
          <cell r="C74" t="str">
            <v>Borussia Dortmund</v>
          </cell>
          <cell r="D74">
            <v>0.18</v>
          </cell>
          <cell r="E74">
            <v>0.1</v>
          </cell>
        </row>
        <row r="75">
          <cell r="B75" t="str">
            <v>Rafael Santos Borre</v>
          </cell>
          <cell r="C75" t="str">
            <v>SV Werder Bremen</v>
          </cell>
          <cell r="D75">
            <v>0.18</v>
          </cell>
          <cell r="E75">
            <v>0</v>
          </cell>
        </row>
        <row r="76">
          <cell r="B76" t="str">
            <v>Rasmus Carstensen</v>
          </cell>
          <cell r="C76" t="str">
            <v>FC Köln</v>
          </cell>
          <cell r="D76">
            <v>0.18</v>
          </cell>
          <cell r="E76">
            <v>0</v>
          </cell>
        </row>
        <row r="77">
          <cell r="B77" t="str">
            <v>Eric Maxim Choupo-Moting</v>
          </cell>
          <cell r="C77" t="str">
            <v>Bayern München</v>
          </cell>
          <cell r="D77">
            <v>0.17</v>
          </cell>
          <cell r="E77">
            <v>0.3</v>
          </cell>
        </row>
        <row r="78">
          <cell r="B78" t="str">
            <v>Omar Marmoush</v>
          </cell>
          <cell r="C78" t="str">
            <v>Eintracht Frankfurt</v>
          </cell>
          <cell r="D78">
            <v>0.17</v>
          </cell>
          <cell r="E78">
            <v>0.2</v>
          </cell>
        </row>
        <row r="79">
          <cell r="B79" t="str">
            <v>Silas Katompa Mvumpa</v>
          </cell>
          <cell r="C79" t="str">
            <v>VfB Stuttgart</v>
          </cell>
          <cell r="D79">
            <v>0.17</v>
          </cell>
          <cell r="E79">
            <v>0.2</v>
          </cell>
        </row>
        <row r="80">
          <cell r="B80" t="str">
            <v>Umut Tohumcu</v>
          </cell>
          <cell r="C80" t="str">
            <v>TSG Hoffenheim</v>
          </cell>
          <cell r="D80">
            <v>0.17</v>
          </cell>
          <cell r="E80">
            <v>0.2</v>
          </cell>
        </row>
        <row r="81">
          <cell r="B81" t="str">
            <v>Donyell Malen</v>
          </cell>
          <cell r="C81" t="str">
            <v>Borussia Dortmund</v>
          </cell>
          <cell r="D81">
            <v>0.17</v>
          </cell>
          <cell r="E81">
            <v>0.1</v>
          </cell>
        </row>
        <row r="82">
          <cell r="B82" t="str">
            <v>Eric Ebimbe</v>
          </cell>
          <cell r="C82" t="str">
            <v>Eintracht Frankfurt</v>
          </cell>
          <cell r="D82">
            <v>0.17</v>
          </cell>
          <cell r="E82">
            <v>0.1</v>
          </cell>
        </row>
        <row r="83">
          <cell r="B83" t="str">
            <v>Kevin Mbabu</v>
          </cell>
          <cell r="C83" t="str">
            <v>FC Augsburg</v>
          </cell>
          <cell r="D83">
            <v>0.17</v>
          </cell>
          <cell r="E83">
            <v>0.1</v>
          </cell>
        </row>
        <row r="84">
          <cell r="B84" t="str">
            <v>Matthias Bader</v>
          </cell>
          <cell r="C84" t="str">
            <v>SV Darmstadt</v>
          </cell>
          <cell r="D84">
            <v>0.17</v>
          </cell>
          <cell r="E84">
            <v>0.1</v>
          </cell>
        </row>
        <row r="85">
          <cell r="B85" t="str">
            <v>Ritsu Doan</v>
          </cell>
          <cell r="C85" t="str">
            <v>SC Freiburg</v>
          </cell>
          <cell r="D85">
            <v>0.17</v>
          </cell>
          <cell r="E85">
            <v>0.1</v>
          </cell>
        </row>
        <row r="86">
          <cell r="B86" t="str">
            <v>Tobias Kempe</v>
          </cell>
          <cell r="C86" t="str">
            <v>SV Darmstadt</v>
          </cell>
          <cell r="D86">
            <v>0.17</v>
          </cell>
          <cell r="E86">
            <v>0.1</v>
          </cell>
        </row>
        <row r="87">
          <cell r="B87" t="str">
            <v>Yussuf Poulsen</v>
          </cell>
          <cell r="C87" t="str">
            <v>RB Leipzig</v>
          </cell>
          <cell r="D87">
            <v>0.17</v>
          </cell>
          <cell r="E87">
            <v>0.1</v>
          </cell>
        </row>
        <row r="88">
          <cell r="B88" t="str">
            <v>Denis Thomalla</v>
          </cell>
          <cell r="C88" t="str">
            <v>1. FC Heidenheim 1846</v>
          </cell>
          <cell r="D88">
            <v>0.17</v>
          </cell>
          <cell r="E88">
            <v>0</v>
          </cell>
        </row>
        <row r="89">
          <cell r="B89" t="str">
            <v>Roland Sallai</v>
          </cell>
          <cell r="C89" t="str">
            <v>SC Freiburg</v>
          </cell>
          <cell r="D89">
            <v>0.17</v>
          </cell>
          <cell r="E89">
            <v>0</v>
          </cell>
        </row>
        <row r="90">
          <cell r="B90" t="str">
            <v>Ihlas Bebou</v>
          </cell>
          <cell r="C90" t="str">
            <v>TSG Hoffenheim</v>
          </cell>
          <cell r="D90">
            <v>0.16</v>
          </cell>
          <cell r="E90">
            <v>0.3</v>
          </cell>
        </row>
        <row r="91">
          <cell r="B91" t="str">
            <v>Kevin Volland</v>
          </cell>
          <cell r="C91" t="str">
            <v>1. FC Union Berlin</v>
          </cell>
          <cell r="D91">
            <v>0.16</v>
          </cell>
          <cell r="E91">
            <v>0.3</v>
          </cell>
        </row>
        <row r="92">
          <cell r="B92" t="str">
            <v>Iago</v>
          </cell>
          <cell r="C92" t="str">
            <v>FC Augsburg</v>
          </cell>
          <cell r="D92">
            <v>0.16</v>
          </cell>
          <cell r="E92">
            <v>0.1</v>
          </cell>
        </row>
        <row r="93">
          <cell r="B93" t="str">
            <v>Karim Adeyemi</v>
          </cell>
          <cell r="C93" t="str">
            <v>Borussia Dortmund</v>
          </cell>
          <cell r="D93">
            <v>0.16</v>
          </cell>
          <cell r="E93">
            <v>0.1</v>
          </cell>
        </row>
        <row r="94">
          <cell r="B94" t="str">
            <v>Leonardo Bittencourt</v>
          </cell>
          <cell r="C94" t="str">
            <v>SV Werder Bremen</v>
          </cell>
          <cell r="D94">
            <v>0.16</v>
          </cell>
          <cell r="E94">
            <v>0.1</v>
          </cell>
        </row>
        <row r="95">
          <cell r="B95" t="str">
            <v>Linton Maina</v>
          </cell>
          <cell r="C95" t="str">
            <v>FC Köln</v>
          </cell>
          <cell r="D95">
            <v>0.16</v>
          </cell>
          <cell r="E95">
            <v>0.1</v>
          </cell>
        </row>
        <row r="96">
          <cell r="B96" t="str">
            <v>Mario Götze</v>
          </cell>
          <cell r="C96" t="str">
            <v>Eintracht Frankfurt</v>
          </cell>
          <cell r="D96">
            <v>0.16</v>
          </cell>
          <cell r="E96">
            <v>0.1</v>
          </cell>
        </row>
        <row r="97">
          <cell r="B97" t="str">
            <v>Philipp Max</v>
          </cell>
          <cell r="C97" t="str">
            <v>Eintracht Frankfurt</v>
          </cell>
          <cell r="D97">
            <v>0.16</v>
          </cell>
          <cell r="E97">
            <v>0.1</v>
          </cell>
        </row>
        <row r="98">
          <cell r="B98" t="str">
            <v>Kevin Sessa</v>
          </cell>
          <cell r="C98" t="str">
            <v>1. FC Heidenheim 1846</v>
          </cell>
          <cell r="D98">
            <v>0.16</v>
          </cell>
          <cell r="E98">
            <v>0</v>
          </cell>
        </row>
        <row r="99">
          <cell r="B99" t="str">
            <v>Maximilian Arnold</v>
          </cell>
          <cell r="C99" t="str">
            <v>VfL Wolfsburg</v>
          </cell>
          <cell r="D99">
            <v>0.16</v>
          </cell>
          <cell r="E99">
            <v>0</v>
          </cell>
        </row>
        <row r="100">
          <cell r="B100" t="str">
            <v>Ridle Baku</v>
          </cell>
          <cell r="C100" t="str">
            <v>VfL Wolfsburg</v>
          </cell>
          <cell r="D100">
            <v>0.16</v>
          </cell>
          <cell r="E100">
            <v>0</v>
          </cell>
        </row>
        <row r="101">
          <cell r="B101" t="str">
            <v>Ikoma Lois Openda</v>
          </cell>
          <cell r="C101" t="str">
            <v>RB Leipzig</v>
          </cell>
          <cell r="D101">
            <v>0.15</v>
          </cell>
          <cell r="E101">
            <v>0.2</v>
          </cell>
        </row>
        <row r="102">
          <cell r="B102" t="str">
            <v>Fabian Nürnberg</v>
          </cell>
          <cell r="C102" t="str">
            <v>SV Darmstadt</v>
          </cell>
          <cell r="D102">
            <v>0.15</v>
          </cell>
          <cell r="E102">
            <v>0.1</v>
          </cell>
        </row>
        <row r="103">
          <cell r="B103" t="str">
            <v>Dawid Kownacki</v>
          </cell>
          <cell r="C103" t="str">
            <v>SV Werder Bremen</v>
          </cell>
          <cell r="D103">
            <v>0.15</v>
          </cell>
          <cell r="E103">
            <v>0</v>
          </cell>
        </row>
        <row r="104">
          <cell r="B104" t="str">
            <v>Aissa Laidouni</v>
          </cell>
          <cell r="C104" t="str">
            <v>1. FC Union Berlin</v>
          </cell>
          <cell r="D104">
            <v>0.14000000000000001</v>
          </cell>
          <cell r="E104">
            <v>0.3</v>
          </cell>
        </row>
        <row r="105">
          <cell r="B105" t="str">
            <v>Niclas Füllkrug</v>
          </cell>
          <cell r="C105" t="str">
            <v>Borussia Dortmund</v>
          </cell>
          <cell r="D105">
            <v>0.14000000000000001</v>
          </cell>
          <cell r="E105">
            <v>0.3</v>
          </cell>
        </row>
        <row r="106">
          <cell r="B106" t="str">
            <v>Alphonso Davies</v>
          </cell>
          <cell r="C106" t="str">
            <v>Bayern München</v>
          </cell>
          <cell r="D106">
            <v>0.14000000000000001</v>
          </cell>
          <cell r="E106">
            <v>0.2</v>
          </cell>
        </row>
        <row r="107">
          <cell r="B107" t="str">
            <v>Ruben Vargas</v>
          </cell>
          <cell r="C107" t="str">
            <v>FC Augsburg</v>
          </cell>
          <cell r="D107">
            <v>0.14000000000000001</v>
          </cell>
          <cell r="E107">
            <v>0.2</v>
          </cell>
        </row>
        <row r="108">
          <cell r="B108" t="str">
            <v>Brenden Aaronson</v>
          </cell>
          <cell r="C108" t="str">
            <v>1. FC Union Berlin</v>
          </cell>
          <cell r="D108">
            <v>0.14000000000000001</v>
          </cell>
          <cell r="E108">
            <v>0.1</v>
          </cell>
        </row>
        <row r="109">
          <cell r="B109" t="str">
            <v>Danny da Costa</v>
          </cell>
          <cell r="C109" t="str">
            <v>1. FSV Mainz 05</v>
          </cell>
          <cell r="D109">
            <v>0.14000000000000001</v>
          </cell>
          <cell r="E109">
            <v>0.1</v>
          </cell>
        </row>
        <row r="110">
          <cell r="B110" t="str">
            <v>Edimilson Fernandes</v>
          </cell>
          <cell r="C110" t="str">
            <v>1. FSV Mainz 05</v>
          </cell>
          <cell r="D110">
            <v>0.14000000000000001</v>
          </cell>
          <cell r="E110">
            <v>0.1</v>
          </cell>
        </row>
        <row r="111">
          <cell r="B111" t="str">
            <v>Julian Ryerson</v>
          </cell>
          <cell r="C111" t="str">
            <v>Borussia Dortmund</v>
          </cell>
          <cell r="D111">
            <v>0.14000000000000001</v>
          </cell>
          <cell r="E111">
            <v>0.1</v>
          </cell>
        </row>
        <row r="112">
          <cell r="B112" t="str">
            <v>Marcel Sabitzer</v>
          </cell>
          <cell r="C112" t="str">
            <v>Borussia Dortmund</v>
          </cell>
          <cell r="D112">
            <v>0.14000000000000001</v>
          </cell>
          <cell r="E112">
            <v>0.1</v>
          </cell>
        </row>
        <row r="113">
          <cell r="B113" t="str">
            <v>Niels Nkounkou</v>
          </cell>
          <cell r="C113" t="str">
            <v>Eintracht Frankfurt</v>
          </cell>
          <cell r="D113">
            <v>0.14000000000000001</v>
          </cell>
          <cell r="E113">
            <v>0.1</v>
          </cell>
        </row>
        <row r="114">
          <cell r="B114" t="str">
            <v>Robin Hack</v>
          </cell>
          <cell r="C114" t="str">
            <v>Borussia Mönchengladbach</v>
          </cell>
          <cell r="D114">
            <v>0.14000000000000001</v>
          </cell>
          <cell r="E114">
            <v>0.1</v>
          </cell>
        </row>
        <row r="115">
          <cell r="B115" t="str">
            <v>Gian-Luca Waldschmidt</v>
          </cell>
          <cell r="C115" t="str">
            <v>FC Köln</v>
          </cell>
          <cell r="D115">
            <v>0.14000000000000001</v>
          </cell>
          <cell r="E115">
            <v>0</v>
          </cell>
        </row>
        <row r="116">
          <cell r="B116" t="str">
            <v>Nick Woltemade</v>
          </cell>
          <cell r="C116" t="str">
            <v>SV Werder Bremen</v>
          </cell>
          <cell r="D116">
            <v>0.14000000000000001</v>
          </cell>
          <cell r="E116">
            <v>0</v>
          </cell>
        </row>
        <row r="117">
          <cell r="B117" t="str">
            <v>Patrik Schick</v>
          </cell>
          <cell r="C117" t="str">
            <v>Bayer 04 Leverkusen</v>
          </cell>
          <cell r="D117">
            <v>0.14000000000000001</v>
          </cell>
          <cell r="E117">
            <v>0</v>
          </cell>
        </row>
        <row r="118">
          <cell r="B118" t="str">
            <v>Robert Skov</v>
          </cell>
          <cell r="C118" t="str">
            <v>TSG Hoffenheim</v>
          </cell>
          <cell r="D118">
            <v>0.13</v>
          </cell>
          <cell r="E118">
            <v>0.3</v>
          </cell>
        </row>
        <row r="119">
          <cell r="B119" t="str">
            <v>Jonas Wind</v>
          </cell>
          <cell r="C119" t="str">
            <v>VfL Wolfsburg</v>
          </cell>
          <cell r="D119">
            <v>0.13</v>
          </cell>
          <cell r="E119">
            <v>0.2</v>
          </cell>
        </row>
        <row r="120">
          <cell r="B120" t="str">
            <v>Mattias Svanberg</v>
          </cell>
          <cell r="C120" t="str">
            <v>VfL Wolfsburg</v>
          </cell>
          <cell r="D120">
            <v>0.13</v>
          </cell>
          <cell r="E120">
            <v>0.2</v>
          </cell>
        </row>
        <row r="121">
          <cell r="B121" t="str">
            <v>Merlin Röhl</v>
          </cell>
          <cell r="C121" t="str">
            <v>SC Freiburg</v>
          </cell>
          <cell r="D121">
            <v>0.13</v>
          </cell>
          <cell r="E121">
            <v>0.2</v>
          </cell>
        </row>
        <row r="122">
          <cell r="B122" t="str">
            <v>Sven Michel</v>
          </cell>
          <cell r="C122" t="str">
            <v>FC Augsburg</v>
          </cell>
          <cell r="D122">
            <v>0.13</v>
          </cell>
          <cell r="E122">
            <v>0.2</v>
          </cell>
        </row>
        <row r="123">
          <cell r="B123" t="str">
            <v>Aleksandar Pavlovic</v>
          </cell>
          <cell r="C123" t="str">
            <v>Bayern München</v>
          </cell>
          <cell r="D123">
            <v>0.13</v>
          </cell>
          <cell r="E123">
            <v>0.1</v>
          </cell>
        </row>
        <row r="124">
          <cell r="B124" t="str">
            <v>Anthony Caci</v>
          </cell>
          <cell r="C124" t="str">
            <v>1. FSV Mainz 05</v>
          </cell>
          <cell r="D124">
            <v>0.13</v>
          </cell>
          <cell r="E124">
            <v>0.1</v>
          </cell>
        </row>
        <row r="125">
          <cell r="B125" t="str">
            <v>Phillip Tietz</v>
          </cell>
          <cell r="C125" t="str">
            <v>FC Augsburg</v>
          </cell>
          <cell r="D125">
            <v>0.13</v>
          </cell>
          <cell r="E125">
            <v>0.1</v>
          </cell>
        </row>
        <row r="126">
          <cell r="B126" t="str">
            <v>Robin Gosens</v>
          </cell>
          <cell r="C126" t="str">
            <v>1. FC Union Berlin</v>
          </cell>
          <cell r="D126">
            <v>0.13</v>
          </cell>
          <cell r="E126">
            <v>0.1</v>
          </cell>
        </row>
        <row r="127">
          <cell r="B127" t="str">
            <v>Wout Weghorst</v>
          </cell>
          <cell r="C127" t="str">
            <v>TSG Hoffenheim</v>
          </cell>
          <cell r="D127">
            <v>0.13</v>
          </cell>
          <cell r="E127">
            <v>0.1</v>
          </cell>
        </row>
        <row r="128">
          <cell r="B128" t="str">
            <v>Jessic Ngankam</v>
          </cell>
          <cell r="C128" t="str">
            <v>1. FSV Mainz 05</v>
          </cell>
          <cell r="D128">
            <v>0.13</v>
          </cell>
          <cell r="E128">
            <v>0</v>
          </cell>
        </row>
        <row r="129">
          <cell r="B129" t="str">
            <v>Ermedin Demirovic</v>
          </cell>
          <cell r="C129" t="str">
            <v>FC Augsburg</v>
          </cell>
          <cell r="D129">
            <v>0.12</v>
          </cell>
          <cell r="E129">
            <v>0.3</v>
          </cell>
        </row>
        <row r="130">
          <cell r="B130" t="str">
            <v>Jordan Pefok</v>
          </cell>
          <cell r="C130" t="str">
            <v>Borussia Mönchengladbach</v>
          </cell>
          <cell r="D130">
            <v>0.12</v>
          </cell>
          <cell r="E130">
            <v>0.2</v>
          </cell>
        </row>
        <row r="131">
          <cell r="B131" t="str">
            <v>Luca Netz</v>
          </cell>
          <cell r="C131" t="str">
            <v>Borussia Mönchengladbach</v>
          </cell>
          <cell r="D131">
            <v>0.12</v>
          </cell>
          <cell r="E131">
            <v>0.2</v>
          </cell>
        </row>
        <row r="132">
          <cell r="B132" t="str">
            <v>Sargis Adamyan</v>
          </cell>
          <cell r="C132" t="str">
            <v>FC Köln</v>
          </cell>
          <cell r="D132">
            <v>0.12</v>
          </cell>
          <cell r="E132">
            <v>0.2</v>
          </cell>
        </row>
        <row r="133">
          <cell r="B133" t="str">
            <v>Ansgar Knauff</v>
          </cell>
          <cell r="C133" t="str">
            <v>Eintracht Frankfurt</v>
          </cell>
          <cell r="D133">
            <v>0.12</v>
          </cell>
          <cell r="E133">
            <v>0.1</v>
          </cell>
        </row>
        <row r="134">
          <cell r="B134" t="str">
            <v>Christoph Baumgartner</v>
          </cell>
          <cell r="C134" t="str">
            <v>RB Leipzig</v>
          </cell>
          <cell r="D134">
            <v>0.12</v>
          </cell>
          <cell r="E134">
            <v>0.1</v>
          </cell>
        </row>
        <row r="135">
          <cell r="B135" t="str">
            <v>Eren Dinkci</v>
          </cell>
          <cell r="C135" t="str">
            <v>1. FC Heidenheim 1846</v>
          </cell>
          <cell r="D135">
            <v>0.12</v>
          </cell>
          <cell r="E135">
            <v>0.1</v>
          </cell>
        </row>
        <row r="136">
          <cell r="B136" t="str">
            <v>Josip Stanisic</v>
          </cell>
          <cell r="C136" t="str">
            <v>Bayer 04 Leverkusen</v>
          </cell>
          <cell r="D136">
            <v>0.12</v>
          </cell>
          <cell r="E136">
            <v>0.1</v>
          </cell>
        </row>
        <row r="137">
          <cell r="B137" t="str">
            <v>Mohamed Simakan</v>
          </cell>
          <cell r="C137" t="str">
            <v>RB Leipzig</v>
          </cell>
          <cell r="D137">
            <v>0.12</v>
          </cell>
          <cell r="E137">
            <v>0.1</v>
          </cell>
        </row>
        <row r="138">
          <cell r="B138" t="str">
            <v>Nikola Dovedan</v>
          </cell>
          <cell r="C138" t="str">
            <v>1. FC Heidenheim 1846</v>
          </cell>
          <cell r="D138">
            <v>0.12</v>
          </cell>
          <cell r="E138">
            <v>0.1</v>
          </cell>
        </row>
        <row r="139">
          <cell r="B139" t="str">
            <v>Philipp Mwene</v>
          </cell>
          <cell r="C139" t="str">
            <v>1. FSV Mainz 05</v>
          </cell>
          <cell r="D139">
            <v>0.12</v>
          </cell>
          <cell r="E139">
            <v>0.1</v>
          </cell>
        </row>
        <row r="140">
          <cell r="B140" t="str">
            <v>Robert Andrich</v>
          </cell>
          <cell r="C140" t="str">
            <v>Bayer 04 Leverkusen</v>
          </cell>
          <cell r="D140">
            <v>0.12</v>
          </cell>
          <cell r="E140">
            <v>0.1</v>
          </cell>
        </row>
        <row r="141">
          <cell r="B141" t="str">
            <v>Dion Drena Beljo</v>
          </cell>
          <cell r="C141" t="str">
            <v>FC Augsburg</v>
          </cell>
          <cell r="D141">
            <v>0.12</v>
          </cell>
          <cell r="E141">
            <v>0</v>
          </cell>
        </row>
        <row r="142">
          <cell r="B142" t="str">
            <v>Kevin Paredes</v>
          </cell>
          <cell r="C142" t="str">
            <v>VfL Wolfsburg</v>
          </cell>
          <cell r="D142">
            <v>0.12</v>
          </cell>
          <cell r="E142">
            <v>0</v>
          </cell>
        </row>
        <row r="143">
          <cell r="B143" t="str">
            <v>Maximilian Philipp</v>
          </cell>
          <cell r="C143" t="str">
            <v>SC Freiburg</v>
          </cell>
          <cell r="D143">
            <v>0.12</v>
          </cell>
          <cell r="E143">
            <v>0</v>
          </cell>
        </row>
        <row r="144">
          <cell r="B144" t="str">
            <v>Felix Nmecha</v>
          </cell>
          <cell r="C144" t="str">
            <v>Borussia Dortmund</v>
          </cell>
          <cell r="D144">
            <v>0.11</v>
          </cell>
          <cell r="E144">
            <v>0.2</v>
          </cell>
        </row>
        <row r="145">
          <cell r="B145" t="str">
            <v>Josha Vagnoman</v>
          </cell>
          <cell r="C145" t="str">
            <v>VfB Stuttgart</v>
          </cell>
          <cell r="D145">
            <v>0.11</v>
          </cell>
          <cell r="E145">
            <v>0.2</v>
          </cell>
        </row>
        <row r="146">
          <cell r="B146" t="str">
            <v>Xaver Schlager</v>
          </cell>
          <cell r="C146" t="str">
            <v>RB Leipzig</v>
          </cell>
          <cell r="D146">
            <v>0.11</v>
          </cell>
          <cell r="E146">
            <v>0.2</v>
          </cell>
        </row>
        <row r="147">
          <cell r="B147" t="str">
            <v>Arne Engels</v>
          </cell>
          <cell r="C147" t="str">
            <v>FC Augsburg</v>
          </cell>
          <cell r="D147">
            <v>0.11</v>
          </cell>
          <cell r="E147">
            <v>0.1</v>
          </cell>
        </row>
        <row r="148">
          <cell r="B148" t="str">
            <v>Mads Valentin Pedersen</v>
          </cell>
          <cell r="C148" t="str">
            <v>FC Augsburg</v>
          </cell>
          <cell r="D148">
            <v>0.11</v>
          </cell>
          <cell r="E148">
            <v>0.1</v>
          </cell>
        </row>
        <row r="149">
          <cell r="B149" t="str">
            <v>Rocco Reitz</v>
          </cell>
          <cell r="C149" t="str">
            <v>Borussia Mönchengladbach</v>
          </cell>
          <cell r="D149">
            <v>0.11</v>
          </cell>
          <cell r="E149">
            <v>0.1</v>
          </cell>
        </row>
        <row r="150">
          <cell r="B150" t="str">
            <v>Ludovic Ajorque</v>
          </cell>
          <cell r="C150" t="str">
            <v>1. FSV Mainz 05</v>
          </cell>
          <cell r="D150">
            <v>0.11</v>
          </cell>
          <cell r="E150">
            <v>0</v>
          </cell>
        </row>
        <row r="151">
          <cell r="B151" t="str">
            <v>Maximilian Beier</v>
          </cell>
          <cell r="C151" t="str">
            <v>TSG Hoffenheim</v>
          </cell>
          <cell r="D151">
            <v>0.11</v>
          </cell>
          <cell r="E151">
            <v>0</v>
          </cell>
        </row>
        <row r="152">
          <cell r="B152" t="str">
            <v>Tim Skarke</v>
          </cell>
          <cell r="C152" t="str">
            <v>SV Darmstadt</v>
          </cell>
          <cell r="D152">
            <v>0.11</v>
          </cell>
          <cell r="E152">
            <v>0</v>
          </cell>
        </row>
        <row r="153">
          <cell r="B153" t="str">
            <v>Anthony Rouault</v>
          </cell>
          <cell r="C153" t="str">
            <v>VfB Stuttgart</v>
          </cell>
          <cell r="D153">
            <v>0.1</v>
          </cell>
          <cell r="E153">
            <v>0.2</v>
          </cell>
        </row>
        <row r="154">
          <cell r="B154" t="str">
            <v>Anton Stach</v>
          </cell>
          <cell r="C154" t="str">
            <v>TSG Hoffenheim</v>
          </cell>
          <cell r="D154">
            <v>0.1</v>
          </cell>
          <cell r="E154">
            <v>0.1</v>
          </cell>
        </row>
        <row r="155">
          <cell r="B155" t="str">
            <v>Hiroki Ito</v>
          </cell>
          <cell r="C155" t="str">
            <v>VfB Stuttgart</v>
          </cell>
          <cell r="D155">
            <v>0.1</v>
          </cell>
          <cell r="E155">
            <v>0.1</v>
          </cell>
        </row>
        <row r="156">
          <cell r="B156" t="str">
            <v>Matus Bero</v>
          </cell>
          <cell r="C156" t="str">
            <v>VfL Bochum</v>
          </cell>
          <cell r="D156">
            <v>0.1</v>
          </cell>
          <cell r="E156">
            <v>0.1</v>
          </cell>
        </row>
        <row r="157">
          <cell r="B157" t="str">
            <v>Norman Theuerkauf</v>
          </cell>
          <cell r="C157" t="str">
            <v>1. FC Heidenheim 1846</v>
          </cell>
          <cell r="D157">
            <v>0.1</v>
          </cell>
          <cell r="E157">
            <v>0.1</v>
          </cell>
        </row>
        <row r="158">
          <cell r="B158" t="str">
            <v>Yannick Gerhardt</v>
          </cell>
          <cell r="C158" t="str">
            <v>VfL Wolfsburg</v>
          </cell>
          <cell r="D158">
            <v>0.1</v>
          </cell>
          <cell r="E158">
            <v>0.1</v>
          </cell>
        </row>
        <row r="159">
          <cell r="B159" t="str">
            <v>Benedict Hollerbach</v>
          </cell>
          <cell r="C159" t="str">
            <v>1. FC Union Berlin</v>
          </cell>
          <cell r="D159">
            <v>0.1</v>
          </cell>
          <cell r="E159">
            <v>0</v>
          </cell>
        </row>
        <row r="160">
          <cell r="B160" t="str">
            <v>Emir Karic</v>
          </cell>
          <cell r="C160" t="str">
            <v>SV Darmstadt</v>
          </cell>
          <cell r="D160">
            <v>0.1</v>
          </cell>
          <cell r="E160">
            <v>0</v>
          </cell>
        </row>
        <row r="161">
          <cell r="B161" t="str">
            <v>Finn Becker</v>
          </cell>
          <cell r="C161" t="str">
            <v>TSG Hoffenheim</v>
          </cell>
          <cell r="D161">
            <v>0.1</v>
          </cell>
          <cell r="E161">
            <v>0</v>
          </cell>
        </row>
        <row r="162">
          <cell r="B162" t="str">
            <v>Kevin Behrens</v>
          </cell>
          <cell r="C162" t="str">
            <v>VfL Wolfsburg</v>
          </cell>
          <cell r="D162">
            <v>0.1</v>
          </cell>
          <cell r="E162">
            <v>0</v>
          </cell>
        </row>
        <row r="163">
          <cell r="B163" t="str">
            <v>Kevin Kampl</v>
          </cell>
          <cell r="C163" t="str">
            <v>RB Leipzig</v>
          </cell>
          <cell r="D163">
            <v>0.1</v>
          </cell>
          <cell r="E163">
            <v>0</v>
          </cell>
        </row>
        <row r="164">
          <cell r="B164" t="str">
            <v>Youssoufa Moukoko</v>
          </cell>
          <cell r="C164" t="str">
            <v>Borussia Dortmund</v>
          </cell>
          <cell r="D164">
            <v>0.1</v>
          </cell>
          <cell r="E164">
            <v>0</v>
          </cell>
        </row>
        <row r="165">
          <cell r="B165" t="str">
            <v>Grischa Prömel</v>
          </cell>
          <cell r="C165" t="str">
            <v>TSG Hoffenheim</v>
          </cell>
          <cell r="D165">
            <v>0.09</v>
          </cell>
          <cell r="E165">
            <v>0.2</v>
          </cell>
        </row>
        <row r="166">
          <cell r="B166" t="str">
            <v>Marvin Pieringer</v>
          </cell>
          <cell r="C166" t="str">
            <v>1. FC Heidenheim 1846</v>
          </cell>
          <cell r="D166">
            <v>0.09</v>
          </cell>
          <cell r="E166">
            <v>0.2</v>
          </cell>
        </row>
        <row r="167">
          <cell r="B167" t="str">
            <v>Amadou Haidara</v>
          </cell>
          <cell r="C167" t="str">
            <v>RB Leipzig</v>
          </cell>
          <cell r="D167">
            <v>0.09</v>
          </cell>
          <cell r="E167">
            <v>0.1</v>
          </cell>
        </row>
        <row r="168">
          <cell r="B168" t="str">
            <v>Atakan Karazor</v>
          </cell>
          <cell r="C168" t="str">
            <v>VfB Stuttgart</v>
          </cell>
          <cell r="D168">
            <v>0.09</v>
          </cell>
          <cell r="E168">
            <v>0.1</v>
          </cell>
        </row>
        <row r="169">
          <cell r="B169" t="str">
            <v>Aurelio Buta</v>
          </cell>
          <cell r="C169" t="str">
            <v>Eintracht Frankfurt</v>
          </cell>
          <cell r="D169">
            <v>0.09</v>
          </cell>
          <cell r="E169">
            <v>0.1</v>
          </cell>
        </row>
        <row r="170">
          <cell r="B170" t="str">
            <v>Benno Schmitz</v>
          </cell>
          <cell r="C170" t="str">
            <v>FC Köln</v>
          </cell>
          <cell r="D170">
            <v>0.09</v>
          </cell>
          <cell r="E170">
            <v>0.1</v>
          </cell>
        </row>
        <row r="171">
          <cell r="B171" t="str">
            <v>Dejan Ljubicic</v>
          </cell>
          <cell r="C171" t="str">
            <v>FC Köln</v>
          </cell>
          <cell r="D171">
            <v>0.09</v>
          </cell>
          <cell r="E171">
            <v>0.1</v>
          </cell>
        </row>
        <row r="172">
          <cell r="B172" t="str">
            <v>Jae-Sung Lee</v>
          </cell>
          <cell r="C172" t="str">
            <v>1. FSV Mainz 05</v>
          </cell>
          <cell r="D172">
            <v>0.09</v>
          </cell>
          <cell r="E172">
            <v>0.1</v>
          </cell>
        </row>
        <row r="173">
          <cell r="B173" t="str">
            <v>Janik Haberer</v>
          </cell>
          <cell r="C173" t="str">
            <v>1. FC Union Berlin</v>
          </cell>
          <cell r="D173">
            <v>0.09</v>
          </cell>
          <cell r="E173">
            <v>0.1</v>
          </cell>
        </row>
        <row r="174">
          <cell r="B174" t="str">
            <v>Marvin Mehlem</v>
          </cell>
          <cell r="C174" t="str">
            <v>SV Darmstadt</v>
          </cell>
          <cell r="D174">
            <v>0.09</v>
          </cell>
          <cell r="E174">
            <v>0.1</v>
          </cell>
        </row>
        <row r="175">
          <cell r="B175" t="str">
            <v>Steffen Tigges</v>
          </cell>
          <cell r="C175" t="str">
            <v>FC Köln</v>
          </cell>
          <cell r="D175">
            <v>0.09</v>
          </cell>
          <cell r="E175">
            <v>0</v>
          </cell>
        </row>
        <row r="176">
          <cell r="B176" t="str">
            <v>Karim Onisiwo</v>
          </cell>
          <cell r="C176" t="str">
            <v>1. FSV Mainz 05</v>
          </cell>
          <cell r="D176">
            <v>0.08</v>
          </cell>
          <cell r="E176">
            <v>0.2</v>
          </cell>
        </row>
        <row r="177">
          <cell r="B177" t="str">
            <v>Goncalo Paciencia</v>
          </cell>
          <cell r="C177" t="str">
            <v>VfL Bochum</v>
          </cell>
          <cell r="D177">
            <v>0.08</v>
          </cell>
          <cell r="E177">
            <v>0.1</v>
          </cell>
        </row>
        <row r="178">
          <cell r="B178" t="str">
            <v>Lucas Höler</v>
          </cell>
          <cell r="C178" t="str">
            <v>SC Freiburg</v>
          </cell>
          <cell r="D178">
            <v>0.08</v>
          </cell>
          <cell r="E178">
            <v>0.1</v>
          </cell>
        </row>
        <row r="179">
          <cell r="B179" t="str">
            <v>Olivier Deman</v>
          </cell>
          <cell r="C179" t="str">
            <v>SV Werder Bremen</v>
          </cell>
          <cell r="D179">
            <v>0.08</v>
          </cell>
          <cell r="E179">
            <v>0.1</v>
          </cell>
        </row>
        <row r="180">
          <cell r="B180" t="str">
            <v>Philipp Hofmann</v>
          </cell>
          <cell r="C180" t="str">
            <v>VfL Bochum</v>
          </cell>
          <cell r="D180">
            <v>0.08</v>
          </cell>
          <cell r="E180">
            <v>0.1</v>
          </cell>
        </row>
        <row r="181">
          <cell r="B181" t="str">
            <v>Tiago Tomás</v>
          </cell>
          <cell r="C181" t="str">
            <v>VfL Wolfsburg</v>
          </cell>
          <cell r="D181">
            <v>0.08</v>
          </cell>
          <cell r="E181">
            <v>0.1</v>
          </cell>
        </row>
        <row r="182">
          <cell r="B182" t="str">
            <v>Tomas Cvancara</v>
          </cell>
          <cell r="C182" t="str">
            <v>Borussia Mönchengladbach</v>
          </cell>
          <cell r="D182">
            <v>0.08</v>
          </cell>
          <cell r="E182">
            <v>0.1</v>
          </cell>
        </row>
        <row r="183">
          <cell r="B183" t="str">
            <v>Ellyes Skhiri</v>
          </cell>
          <cell r="C183" t="str">
            <v>Eintracht Frankfurt</v>
          </cell>
          <cell r="D183">
            <v>0.08</v>
          </cell>
          <cell r="E183">
            <v>0</v>
          </cell>
        </row>
        <row r="184">
          <cell r="B184" t="str">
            <v>Felix Agu</v>
          </cell>
          <cell r="C184" t="str">
            <v>SV Werder Bremen</v>
          </cell>
          <cell r="D184">
            <v>0.08</v>
          </cell>
          <cell r="E184">
            <v>0</v>
          </cell>
        </row>
        <row r="185">
          <cell r="B185" t="str">
            <v>Ivan Ordets</v>
          </cell>
          <cell r="C185" t="str">
            <v>VfL Bochum</v>
          </cell>
          <cell r="D185">
            <v>0.08</v>
          </cell>
          <cell r="E185">
            <v>0</v>
          </cell>
        </row>
        <row r="186">
          <cell r="B186" t="str">
            <v>Kilian Sildillia</v>
          </cell>
          <cell r="C186" t="str">
            <v>SC Freiburg</v>
          </cell>
          <cell r="D186">
            <v>0.08</v>
          </cell>
          <cell r="E186">
            <v>0</v>
          </cell>
        </row>
        <row r="187">
          <cell r="B187" t="str">
            <v>Mats Hummels</v>
          </cell>
          <cell r="C187" t="str">
            <v>Borussia Dortmund</v>
          </cell>
          <cell r="D187">
            <v>0.08</v>
          </cell>
          <cell r="E187">
            <v>0</v>
          </cell>
        </row>
        <row r="188">
          <cell r="B188" t="str">
            <v>Max Finkgrafe</v>
          </cell>
          <cell r="C188" t="str">
            <v>FC Köln</v>
          </cell>
          <cell r="D188">
            <v>0.08</v>
          </cell>
          <cell r="E188">
            <v>0</v>
          </cell>
        </row>
        <row r="189">
          <cell r="B189" t="str">
            <v>Mikkel Kaufmann</v>
          </cell>
          <cell r="C189" t="str">
            <v>1. FC Union Berlin</v>
          </cell>
          <cell r="D189">
            <v>0.08</v>
          </cell>
          <cell r="E189">
            <v>0</v>
          </cell>
        </row>
        <row r="190">
          <cell r="B190" t="str">
            <v>Odilon Kossounou</v>
          </cell>
          <cell r="C190" t="str">
            <v>Bayer 04 Leverkusen</v>
          </cell>
          <cell r="D190">
            <v>0.08</v>
          </cell>
          <cell r="E190">
            <v>0</v>
          </cell>
        </row>
        <row r="191">
          <cell r="B191" t="str">
            <v>Ramy Bensebaini</v>
          </cell>
          <cell r="C191" t="str">
            <v>Borussia Dortmund</v>
          </cell>
          <cell r="D191">
            <v>0.08</v>
          </cell>
          <cell r="E191">
            <v>0</v>
          </cell>
        </row>
        <row r="192">
          <cell r="B192" t="str">
            <v>Florian Grillitsch</v>
          </cell>
          <cell r="C192" t="str">
            <v>TSG Hoffenheim</v>
          </cell>
          <cell r="D192">
            <v>7.0000000000000007E-2</v>
          </cell>
          <cell r="E192">
            <v>0.2</v>
          </cell>
        </row>
        <row r="193">
          <cell r="B193" t="str">
            <v>Michael Gregoritsch</v>
          </cell>
          <cell r="C193" t="str">
            <v>SC Freiburg</v>
          </cell>
          <cell r="D193">
            <v>7.0000000000000007E-2</v>
          </cell>
          <cell r="E193">
            <v>0.2</v>
          </cell>
        </row>
        <row r="194">
          <cell r="B194" t="str">
            <v>András Schäfer</v>
          </cell>
          <cell r="C194" t="str">
            <v>1. FC Union Berlin</v>
          </cell>
          <cell r="D194">
            <v>7.0000000000000007E-2</v>
          </cell>
          <cell r="E194">
            <v>0.1</v>
          </cell>
        </row>
        <row r="195">
          <cell r="B195" t="str">
            <v>Benjamin Sesko</v>
          </cell>
          <cell r="C195" t="str">
            <v>RB Leipzig</v>
          </cell>
          <cell r="D195">
            <v>7.0000000000000007E-2</v>
          </cell>
          <cell r="E195">
            <v>0.1</v>
          </cell>
        </row>
        <row r="196">
          <cell r="B196" t="str">
            <v>Cristian Gamboa</v>
          </cell>
          <cell r="C196" t="str">
            <v>VfL Bochum</v>
          </cell>
          <cell r="D196">
            <v>7.0000000000000007E-2</v>
          </cell>
          <cell r="E196">
            <v>0.1</v>
          </cell>
        </row>
        <row r="197">
          <cell r="B197" t="str">
            <v>Fabian Holland</v>
          </cell>
          <cell r="C197" t="str">
            <v>SV Darmstadt</v>
          </cell>
          <cell r="D197">
            <v>7.0000000000000007E-2</v>
          </cell>
          <cell r="E197">
            <v>0.1</v>
          </cell>
        </row>
        <row r="198">
          <cell r="B198" t="str">
            <v>Jérôme Roussillon</v>
          </cell>
          <cell r="C198" t="str">
            <v>1. FC Union Berlin</v>
          </cell>
          <cell r="D198">
            <v>7.0000000000000007E-2</v>
          </cell>
          <cell r="E198">
            <v>0.1</v>
          </cell>
        </row>
        <row r="199">
          <cell r="B199" t="str">
            <v>Kristijan Jakic</v>
          </cell>
          <cell r="C199" t="str">
            <v>FC Augsburg</v>
          </cell>
          <cell r="D199">
            <v>7.0000000000000007E-2</v>
          </cell>
          <cell r="E199">
            <v>0.1</v>
          </cell>
        </row>
        <row r="200">
          <cell r="B200" t="str">
            <v>Matthias Ginter</v>
          </cell>
          <cell r="C200" t="str">
            <v>SC Freiburg</v>
          </cell>
          <cell r="D200">
            <v>7.0000000000000007E-2</v>
          </cell>
          <cell r="E200">
            <v>0.1</v>
          </cell>
        </row>
        <row r="201">
          <cell r="B201" t="str">
            <v>Moritz Broschinski</v>
          </cell>
          <cell r="C201" t="str">
            <v>VfL Bochum</v>
          </cell>
          <cell r="D201">
            <v>7.0000000000000007E-2</v>
          </cell>
          <cell r="E201">
            <v>0.1</v>
          </cell>
        </row>
        <row r="202">
          <cell r="B202" t="str">
            <v>Omar Traoré</v>
          </cell>
          <cell r="C202" t="str">
            <v>1. FC Heidenheim 1846</v>
          </cell>
          <cell r="D202">
            <v>7.0000000000000007E-2</v>
          </cell>
          <cell r="E202">
            <v>0.1</v>
          </cell>
        </row>
        <row r="203">
          <cell r="B203" t="str">
            <v>Tuta</v>
          </cell>
          <cell r="C203" t="str">
            <v>Eintracht Frankfurt</v>
          </cell>
          <cell r="D203">
            <v>7.0000000000000007E-2</v>
          </cell>
          <cell r="E203">
            <v>0.1</v>
          </cell>
        </row>
        <row r="204">
          <cell r="B204" t="str">
            <v>Hugo Larsson</v>
          </cell>
          <cell r="C204" t="str">
            <v>Eintracht Frankfurt</v>
          </cell>
          <cell r="D204">
            <v>7.0000000000000007E-2</v>
          </cell>
          <cell r="E204">
            <v>0</v>
          </cell>
        </row>
        <row r="205">
          <cell r="B205" t="str">
            <v>Jan Thielmann</v>
          </cell>
          <cell r="C205" t="str">
            <v>FC Köln</v>
          </cell>
          <cell r="D205">
            <v>7.0000000000000007E-2</v>
          </cell>
          <cell r="E205">
            <v>0</v>
          </cell>
        </row>
        <row r="206">
          <cell r="B206" t="str">
            <v>Jens Stage</v>
          </cell>
          <cell r="C206" t="str">
            <v>SV Werder Bremen</v>
          </cell>
          <cell r="D206">
            <v>7.0000000000000007E-2</v>
          </cell>
          <cell r="E206">
            <v>0</v>
          </cell>
        </row>
        <row r="207">
          <cell r="B207" t="str">
            <v>Maximilian Eggestein</v>
          </cell>
          <cell r="C207" t="str">
            <v>SC Freiburg</v>
          </cell>
          <cell r="D207">
            <v>7.0000000000000007E-2</v>
          </cell>
          <cell r="E207">
            <v>0</v>
          </cell>
        </row>
        <row r="208">
          <cell r="B208" t="str">
            <v>Ozan Kabak</v>
          </cell>
          <cell r="C208" t="str">
            <v>TSG Hoffenheim</v>
          </cell>
          <cell r="D208">
            <v>7.0000000000000007E-2</v>
          </cell>
          <cell r="E208">
            <v>0</v>
          </cell>
        </row>
        <row r="209">
          <cell r="B209" t="str">
            <v>Joseph Scally</v>
          </cell>
          <cell r="C209" t="str">
            <v>Borussia Mönchengladbach</v>
          </cell>
          <cell r="D209">
            <v>0.06</v>
          </cell>
          <cell r="E209">
            <v>0.2</v>
          </cell>
        </row>
        <row r="210">
          <cell r="B210" t="str">
            <v>Luca Pfeiffer</v>
          </cell>
          <cell r="C210" t="str">
            <v>SV Darmstadt</v>
          </cell>
          <cell r="D210">
            <v>0.06</v>
          </cell>
          <cell r="E210">
            <v>0.2</v>
          </cell>
        </row>
        <row r="211">
          <cell r="B211" t="str">
            <v>Senne Lynen</v>
          </cell>
          <cell r="C211" t="str">
            <v>SV Werder Bremen</v>
          </cell>
          <cell r="D211">
            <v>0.06</v>
          </cell>
          <cell r="E211">
            <v>0.2</v>
          </cell>
        </row>
        <row r="212">
          <cell r="B212" t="str">
            <v>Adrian Beck</v>
          </cell>
          <cell r="C212" t="str">
            <v>1. FC Heidenheim 1846</v>
          </cell>
          <cell r="D212">
            <v>0.06</v>
          </cell>
          <cell r="E212">
            <v>0.1</v>
          </cell>
        </row>
        <row r="213">
          <cell r="B213" t="str">
            <v>Emre Can</v>
          </cell>
          <cell r="C213" t="str">
            <v>Borussia Dortmund</v>
          </cell>
          <cell r="D213">
            <v>0.06</v>
          </cell>
          <cell r="E213">
            <v>0.1</v>
          </cell>
        </row>
        <row r="214">
          <cell r="B214" t="str">
            <v>Jan Schöppner</v>
          </cell>
          <cell r="C214" t="str">
            <v>1. FC Heidenheim 1846</v>
          </cell>
          <cell r="D214">
            <v>0.06</v>
          </cell>
          <cell r="E214">
            <v>0.1</v>
          </cell>
        </row>
        <row r="215">
          <cell r="B215" t="str">
            <v>Jonathan Burkardt</v>
          </cell>
          <cell r="C215" t="str">
            <v>1. FSV Mainz 05</v>
          </cell>
          <cell r="D215">
            <v>0.06</v>
          </cell>
          <cell r="E215">
            <v>0.1</v>
          </cell>
        </row>
        <row r="216">
          <cell r="B216" t="str">
            <v>Mathias Honsak</v>
          </cell>
          <cell r="C216" t="str">
            <v>SV Darmstadt</v>
          </cell>
          <cell r="D216">
            <v>0.06</v>
          </cell>
          <cell r="E216">
            <v>0.1</v>
          </cell>
        </row>
        <row r="217">
          <cell r="B217" t="str">
            <v>Tim Kleindienst</v>
          </cell>
          <cell r="C217" t="str">
            <v>1. FC Heidenheim 1846</v>
          </cell>
          <cell r="D217">
            <v>0.06</v>
          </cell>
          <cell r="E217">
            <v>0.1</v>
          </cell>
        </row>
        <row r="218">
          <cell r="B218" t="str">
            <v>Edmond Tapsoba</v>
          </cell>
          <cell r="C218" t="str">
            <v>Bayer 04 Leverkusen</v>
          </cell>
          <cell r="D218">
            <v>0.06</v>
          </cell>
          <cell r="E218">
            <v>0</v>
          </cell>
        </row>
        <row r="219">
          <cell r="B219" t="str">
            <v>Elvis Rexhbecaj</v>
          </cell>
          <cell r="C219" t="str">
            <v>FC Augsburg</v>
          </cell>
          <cell r="D219">
            <v>0.06</v>
          </cell>
          <cell r="E219">
            <v>0</v>
          </cell>
        </row>
        <row r="220">
          <cell r="B220" t="str">
            <v>Jeffrey Gouweleeuw</v>
          </cell>
          <cell r="C220" t="str">
            <v>FC Augsburg</v>
          </cell>
          <cell r="D220">
            <v>0.06</v>
          </cell>
          <cell r="E220">
            <v>0</v>
          </cell>
        </row>
        <row r="221">
          <cell r="B221" t="str">
            <v>Lukas Klostermann</v>
          </cell>
          <cell r="C221" t="str">
            <v>RB Leipzig</v>
          </cell>
          <cell r="D221">
            <v>0.06</v>
          </cell>
          <cell r="E221">
            <v>0</v>
          </cell>
        </row>
        <row r="222">
          <cell r="B222" t="str">
            <v>Matej Maglica</v>
          </cell>
          <cell r="C222" t="str">
            <v>SV Darmstadt</v>
          </cell>
          <cell r="D222">
            <v>0.06</v>
          </cell>
          <cell r="E222">
            <v>0</v>
          </cell>
        </row>
        <row r="223">
          <cell r="B223" t="str">
            <v>Nico Schlotterbeck</v>
          </cell>
          <cell r="C223" t="str">
            <v>Borussia Dortmund</v>
          </cell>
          <cell r="D223">
            <v>0.06</v>
          </cell>
          <cell r="E223">
            <v>0</v>
          </cell>
        </row>
        <row r="224">
          <cell r="B224" t="str">
            <v>Salih Ã–zcan</v>
          </cell>
          <cell r="C224" t="str">
            <v>Borussia Dortmund</v>
          </cell>
          <cell r="D224">
            <v>0.06</v>
          </cell>
          <cell r="E224">
            <v>0</v>
          </cell>
        </row>
        <row r="225">
          <cell r="B225" t="str">
            <v>Nicolas Seiwald</v>
          </cell>
          <cell r="C225" t="str">
            <v>RB Leipzig</v>
          </cell>
          <cell r="D225">
            <v>0.05</v>
          </cell>
          <cell r="E225">
            <v>0.3</v>
          </cell>
        </row>
        <row r="226">
          <cell r="B226" t="str">
            <v>Julian Weigl</v>
          </cell>
          <cell r="C226" t="str">
            <v>Borussia Mönchengladbach</v>
          </cell>
          <cell r="D226">
            <v>0.05</v>
          </cell>
          <cell r="E226">
            <v>0.1</v>
          </cell>
        </row>
        <row r="227">
          <cell r="B227" t="str">
            <v>Maximilian Wöber</v>
          </cell>
          <cell r="C227" t="str">
            <v>Borussia Mönchengladbach</v>
          </cell>
          <cell r="D227">
            <v>0.05</v>
          </cell>
          <cell r="E227">
            <v>0.1</v>
          </cell>
        </row>
        <row r="228">
          <cell r="B228" t="str">
            <v>Piero Hincapié</v>
          </cell>
          <cell r="C228" t="str">
            <v>Bayer 04 Leverkusen</v>
          </cell>
          <cell r="D228">
            <v>0.05</v>
          </cell>
          <cell r="E228">
            <v>0.1</v>
          </cell>
        </row>
        <row r="229">
          <cell r="B229" t="str">
            <v>Tom Krauss</v>
          </cell>
          <cell r="C229" t="str">
            <v>1. FSV Mainz 05</v>
          </cell>
          <cell r="D229">
            <v>0.05</v>
          </cell>
          <cell r="E229">
            <v>0.1</v>
          </cell>
        </row>
        <row r="230">
          <cell r="B230" t="str">
            <v>Waldemar Anton</v>
          </cell>
          <cell r="C230" t="str">
            <v>VfB Stuttgart</v>
          </cell>
          <cell r="D230">
            <v>0.05</v>
          </cell>
          <cell r="E230">
            <v>0.1</v>
          </cell>
        </row>
        <row r="231">
          <cell r="B231" t="str">
            <v>Willian Pacho</v>
          </cell>
          <cell r="C231" t="str">
            <v>Eintracht Frankfurt</v>
          </cell>
          <cell r="D231">
            <v>0.05</v>
          </cell>
          <cell r="E231">
            <v>0.1</v>
          </cell>
        </row>
        <row r="232">
          <cell r="B232" t="str">
            <v>Benedikt Gimber</v>
          </cell>
          <cell r="C232" t="str">
            <v>1. FC Heidenheim 1846</v>
          </cell>
          <cell r="D232">
            <v>0.05</v>
          </cell>
          <cell r="E232">
            <v>0</v>
          </cell>
        </row>
        <row r="233">
          <cell r="B233" t="str">
            <v>Dayot Upamecano</v>
          </cell>
          <cell r="C233" t="str">
            <v>Bayern München</v>
          </cell>
          <cell r="D233">
            <v>0.05</v>
          </cell>
          <cell r="E233">
            <v>0</v>
          </cell>
        </row>
        <row r="234">
          <cell r="B234" t="str">
            <v>Dominik Kohr</v>
          </cell>
          <cell r="C234" t="str">
            <v>1. FSV Mainz 05</v>
          </cell>
          <cell r="D234">
            <v>0.05</v>
          </cell>
          <cell r="E234">
            <v>0</v>
          </cell>
        </row>
        <row r="235">
          <cell r="B235" t="str">
            <v>Faride Alidou</v>
          </cell>
          <cell r="C235" t="str">
            <v>FC Köln</v>
          </cell>
          <cell r="D235">
            <v>0.05</v>
          </cell>
          <cell r="E235">
            <v>0</v>
          </cell>
        </row>
        <row r="236">
          <cell r="B236" t="str">
            <v>Jonas Föhrenbach</v>
          </cell>
          <cell r="C236" t="str">
            <v>1. FC Heidenheim 1846</v>
          </cell>
          <cell r="D236">
            <v>0.05</v>
          </cell>
          <cell r="E236">
            <v>0</v>
          </cell>
        </row>
        <row r="237">
          <cell r="B237" t="str">
            <v>Jordy Makengo</v>
          </cell>
          <cell r="C237" t="str">
            <v>SC Freiburg</v>
          </cell>
          <cell r="D237">
            <v>0.05</v>
          </cell>
          <cell r="E237">
            <v>0</v>
          </cell>
        </row>
        <row r="238">
          <cell r="B238" t="str">
            <v>Julian Chabot</v>
          </cell>
          <cell r="C238" t="str">
            <v>FC Köln</v>
          </cell>
          <cell r="D238">
            <v>0.05</v>
          </cell>
          <cell r="E238">
            <v>0</v>
          </cell>
        </row>
        <row r="239">
          <cell r="B239" t="str">
            <v>Klaus Gjasula</v>
          </cell>
          <cell r="C239" t="str">
            <v>SV Darmstadt</v>
          </cell>
          <cell r="D239">
            <v>0.05</v>
          </cell>
          <cell r="E239">
            <v>0</v>
          </cell>
        </row>
        <row r="240">
          <cell r="B240" t="str">
            <v>Lennard Maloney</v>
          </cell>
          <cell r="C240" t="str">
            <v>1. FC Heidenheim 1846</v>
          </cell>
          <cell r="D240">
            <v>0.05</v>
          </cell>
          <cell r="E240">
            <v>0</v>
          </cell>
        </row>
        <row r="241">
          <cell r="B241" t="str">
            <v>Maxence Lacroix</v>
          </cell>
          <cell r="C241" t="str">
            <v>VfL Wolfsburg</v>
          </cell>
          <cell r="D241">
            <v>0.05</v>
          </cell>
          <cell r="E241">
            <v>0</v>
          </cell>
        </row>
        <row r="242">
          <cell r="B242" t="str">
            <v>Willi Orban</v>
          </cell>
          <cell r="C242" t="str">
            <v>RB Leipzig</v>
          </cell>
          <cell r="D242">
            <v>0.05</v>
          </cell>
          <cell r="E242">
            <v>0</v>
          </cell>
        </row>
        <row r="243">
          <cell r="B243" t="str">
            <v>Denis Huseinbasic</v>
          </cell>
          <cell r="C243" t="str">
            <v>FC Köln</v>
          </cell>
          <cell r="D243">
            <v>0.04</v>
          </cell>
          <cell r="E243">
            <v>0.2</v>
          </cell>
        </row>
        <row r="244">
          <cell r="B244" t="str">
            <v>Anthony Losilla</v>
          </cell>
          <cell r="C244" t="str">
            <v>VfL Bochum</v>
          </cell>
          <cell r="D244">
            <v>0.04</v>
          </cell>
          <cell r="E244">
            <v>0.1</v>
          </cell>
        </row>
        <row r="245">
          <cell r="B245" t="str">
            <v>Christian Gross</v>
          </cell>
          <cell r="C245" t="str">
            <v>SV Werder Bremen</v>
          </cell>
          <cell r="D245">
            <v>0.04</v>
          </cell>
          <cell r="E245">
            <v>0.1</v>
          </cell>
        </row>
        <row r="246">
          <cell r="B246" t="str">
            <v>Christoph Klarer</v>
          </cell>
          <cell r="C246" t="str">
            <v>SV Darmstadt</v>
          </cell>
          <cell r="D246">
            <v>0.04</v>
          </cell>
          <cell r="E246">
            <v>0.1</v>
          </cell>
        </row>
        <row r="247">
          <cell r="B247" t="str">
            <v>Oscar Vilhelmsson</v>
          </cell>
          <cell r="C247" t="str">
            <v>SV Darmstadt</v>
          </cell>
          <cell r="D247">
            <v>0.04</v>
          </cell>
          <cell r="E247">
            <v>0.1</v>
          </cell>
        </row>
        <row r="248">
          <cell r="B248" t="str">
            <v>Bernardo</v>
          </cell>
          <cell r="C248" t="str">
            <v>VfL Bochum</v>
          </cell>
          <cell r="D248">
            <v>0.04</v>
          </cell>
          <cell r="E248">
            <v>0</v>
          </cell>
        </row>
        <row r="249">
          <cell r="B249" t="str">
            <v>Dan-Axel Zagadou</v>
          </cell>
          <cell r="C249" t="str">
            <v>VfB Stuttgart</v>
          </cell>
          <cell r="D249">
            <v>0.04</v>
          </cell>
          <cell r="E249">
            <v>0</v>
          </cell>
        </row>
        <row r="250">
          <cell r="B250" t="str">
            <v>Danilho Doekhi</v>
          </cell>
          <cell r="C250" t="str">
            <v>1. FC Union Berlin</v>
          </cell>
          <cell r="D250">
            <v>0.04</v>
          </cell>
          <cell r="E250">
            <v>0</v>
          </cell>
        </row>
        <row r="251">
          <cell r="B251" t="str">
            <v>Felix Uduokhai</v>
          </cell>
          <cell r="C251" t="str">
            <v>FC Augsburg</v>
          </cell>
          <cell r="D251">
            <v>0.04</v>
          </cell>
          <cell r="E251">
            <v>0</v>
          </cell>
        </row>
        <row r="252">
          <cell r="B252" t="str">
            <v>Keven Schlotterbeck</v>
          </cell>
          <cell r="C252" t="str">
            <v>VfL Bochum</v>
          </cell>
          <cell r="D252">
            <v>0.04</v>
          </cell>
          <cell r="E252">
            <v>0</v>
          </cell>
        </row>
        <row r="253">
          <cell r="B253" t="str">
            <v>Ko Itakura</v>
          </cell>
          <cell r="C253" t="str">
            <v>Borussia Mönchengladbach</v>
          </cell>
          <cell r="D253">
            <v>0.04</v>
          </cell>
          <cell r="E253">
            <v>0</v>
          </cell>
        </row>
        <row r="254">
          <cell r="B254" t="str">
            <v>Kouadio Koné</v>
          </cell>
          <cell r="C254" t="str">
            <v>Borussia Mönchengladbach</v>
          </cell>
          <cell r="D254">
            <v>0.04</v>
          </cell>
          <cell r="E254">
            <v>0</v>
          </cell>
        </row>
        <row r="255">
          <cell r="B255" t="str">
            <v>Leandro Barreiro</v>
          </cell>
          <cell r="C255" t="str">
            <v>1. FSV Mainz 05</v>
          </cell>
          <cell r="D255">
            <v>0.04</v>
          </cell>
          <cell r="E255">
            <v>0</v>
          </cell>
        </row>
        <row r="256">
          <cell r="B256" t="str">
            <v>Matthijs de Ligt</v>
          </cell>
          <cell r="C256" t="str">
            <v>Bayern München</v>
          </cell>
          <cell r="D256">
            <v>0.04</v>
          </cell>
          <cell r="E256">
            <v>0</v>
          </cell>
        </row>
        <row r="257">
          <cell r="B257" t="str">
            <v>Milos Veljkovic</v>
          </cell>
          <cell r="C257" t="str">
            <v>SV Werder Bremen</v>
          </cell>
          <cell r="D257">
            <v>0.04</v>
          </cell>
          <cell r="E257">
            <v>0</v>
          </cell>
        </row>
        <row r="258">
          <cell r="B258" t="str">
            <v>Niklas Süle</v>
          </cell>
          <cell r="C258" t="str">
            <v>Borussia Dortmund</v>
          </cell>
          <cell r="D258">
            <v>0.04</v>
          </cell>
          <cell r="E258">
            <v>0</v>
          </cell>
        </row>
        <row r="259">
          <cell r="B259" t="str">
            <v>Takuma Asano</v>
          </cell>
          <cell r="C259" t="str">
            <v>VfL Bochum</v>
          </cell>
          <cell r="D259">
            <v>0.04</v>
          </cell>
          <cell r="E259">
            <v>0</v>
          </cell>
        </row>
        <row r="260">
          <cell r="B260" t="str">
            <v>Alex Kral</v>
          </cell>
          <cell r="C260" t="str">
            <v>1. FC Union Berlin</v>
          </cell>
          <cell r="D260">
            <v>0.03</v>
          </cell>
          <cell r="E260">
            <v>0</v>
          </cell>
        </row>
        <row r="261">
          <cell r="B261" t="str">
            <v>Anthony Jung</v>
          </cell>
          <cell r="C261" t="str">
            <v>SV Werder Bremen</v>
          </cell>
          <cell r="D261">
            <v>0.03</v>
          </cell>
          <cell r="E261">
            <v>0</v>
          </cell>
        </row>
        <row r="262">
          <cell r="B262" t="str">
            <v>Aster Vranckx</v>
          </cell>
          <cell r="C262" t="str">
            <v>VfL Wolfsburg</v>
          </cell>
          <cell r="D262">
            <v>0.03</v>
          </cell>
          <cell r="E262">
            <v>0</v>
          </cell>
        </row>
        <row r="263">
          <cell r="B263" t="str">
            <v>Castello Lukeba</v>
          </cell>
          <cell r="C263" t="str">
            <v>RB Leipzig</v>
          </cell>
          <cell r="D263">
            <v>0.03</v>
          </cell>
          <cell r="E263">
            <v>0</v>
          </cell>
        </row>
        <row r="264">
          <cell r="B264" t="str">
            <v>Erhan Masovic</v>
          </cell>
          <cell r="C264" t="str">
            <v>VfL Bochum</v>
          </cell>
          <cell r="D264">
            <v>0.03</v>
          </cell>
          <cell r="E264">
            <v>0</v>
          </cell>
        </row>
        <row r="265">
          <cell r="B265" t="str">
            <v>Eric Martel</v>
          </cell>
          <cell r="C265" t="str">
            <v>FC Köln</v>
          </cell>
          <cell r="D265">
            <v>0.03</v>
          </cell>
          <cell r="E265">
            <v>0</v>
          </cell>
        </row>
        <row r="266">
          <cell r="B266" t="str">
            <v>Jonathan Tah</v>
          </cell>
          <cell r="C266" t="str">
            <v>Bayer 04 Leverkusen</v>
          </cell>
          <cell r="D266">
            <v>0.03</v>
          </cell>
          <cell r="E266">
            <v>0</v>
          </cell>
        </row>
        <row r="267">
          <cell r="B267" t="str">
            <v>Kevin Akpoguma</v>
          </cell>
          <cell r="C267" t="str">
            <v>TSG Hoffenheim</v>
          </cell>
          <cell r="D267">
            <v>0.03</v>
          </cell>
          <cell r="E267">
            <v>0</v>
          </cell>
        </row>
        <row r="268">
          <cell r="B268" t="str">
            <v>Lukas Kübler</v>
          </cell>
          <cell r="C268" t="str">
            <v>SC Freiburg</v>
          </cell>
          <cell r="D268">
            <v>0.03</v>
          </cell>
          <cell r="E268">
            <v>0</v>
          </cell>
        </row>
        <row r="269">
          <cell r="B269" t="str">
            <v>Nicolas Höfler</v>
          </cell>
          <cell r="C269" t="str">
            <v>SC Freiburg</v>
          </cell>
          <cell r="D269">
            <v>0.03</v>
          </cell>
          <cell r="E269">
            <v>0</v>
          </cell>
        </row>
        <row r="270">
          <cell r="B270" t="str">
            <v>Patrick Osterhage</v>
          </cell>
          <cell r="C270" t="str">
            <v>VfL Bochum</v>
          </cell>
          <cell r="D270">
            <v>0.03</v>
          </cell>
          <cell r="E270">
            <v>0</v>
          </cell>
        </row>
        <row r="271">
          <cell r="B271" t="str">
            <v>Rani Khedira</v>
          </cell>
          <cell r="C271" t="str">
            <v>1. FC Union Berlin</v>
          </cell>
          <cell r="D271">
            <v>0.03</v>
          </cell>
          <cell r="E271">
            <v>0</v>
          </cell>
        </row>
        <row r="272">
          <cell r="B272" t="str">
            <v>Timo Hübers</v>
          </cell>
          <cell r="C272" t="str">
            <v>FC Köln</v>
          </cell>
          <cell r="D272">
            <v>0.03</v>
          </cell>
          <cell r="E272">
            <v>0</v>
          </cell>
        </row>
        <row r="273">
          <cell r="B273" t="str">
            <v>Bartol Franjic</v>
          </cell>
          <cell r="C273" t="str">
            <v>SV Darmstadt</v>
          </cell>
          <cell r="D273">
            <v>0.02</v>
          </cell>
          <cell r="E273">
            <v>0.1</v>
          </cell>
        </row>
        <row r="274">
          <cell r="B274" t="str">
            <v>Moritz Jenz</v>
          </cell>
          <cell r="C274" t="str">
            <v>VfL Wolfsburg</v>
          </cell>
          <cell r="D274">
            <v>0.02</v>
          </cell>
          <cell r="E274">
            <v>0.1</v>
          </cell>
        </row>
        <row r="275">
          <cell r="B275" t="str">
            <v>Cedric Zesiger</v>
          </cell>
          <cell r="C275" t="str">
            <v>VfL Wolfsburg</v>
          </cell>
          <cell r="D275">
            <v>0.02</v>
          </cell>
          <cell r="E275">
            <v>0</v>
          </cell>
        </row>
        <row r="276">
          <cell r="B276" t="str">
            <v>Christoph Zimmermann</v>
          </cell>
          <cell r="C276" t="str">
            <v>SV Darmstadt</v>
          </cell>
          <cell r="D276">
            <v>0.02</v>
          </cell>
          <cell r="E276">
            <v>0</v>
          </cell>
        </row>
        <row r="277">
          <cell r="B277" t="str">
            <v>Davie Selke</v>
          </cell>
          <cell r="C277" t="str">
            <v>FC Köln</v>
          </cell>
          <cell r="D277">
            <v>0.02</v>
          </cell>
          <cell r="E277">
            <v>0</v>
          </cell>
        </row>
        <row r="278">
          <cell r="B278" t="str">
            <v>Diogo Leite</v>
          </cell>
          <cell r="C278" t="str">
            <v>1. FC Union Berlin</v>
          </cell>
          <cell r="D278">
            <v>0.02</v>
          </cell>
          <cell r="E278">
            <v>0</v>
          </cell>
        </row>
        <row r="279">
          <cell r="B279" t="str">
            <v>John Anthony Brooks</v>
          </cell>
          <cell r="C279" t="str">
            <v>TSG Hoffenheim</v>
          </cell>
          <cell r="D279">
            <v>0.02</v>
          </cell>
          <cell r="E279">
            <v>0</v>
          </cell>
        </row>
        <row r="280">
          <cell r="B280" t="str">
            <v>Kevin Vogt</v>
          </cell>
          <cell r="C280" t="str">
            <v>1. FC Union Berlin</v>
          </cell>
          <cell r="D280">
            <v>0.02</v>
          </cell>
          <cell r="E280">
            <v>0</v>
          </cell>
        </row>
        <row r="281">
          <cell r="B281" t="str">
            <v>Lucas Tousart</v>
          </cell>
          <cell r="C281" t="str">
            <v>1. FC Union Berlin</v>
          </cell>
          <cell r="D281">
            <v>0.02</v>
          </cell>
          <cell r="E281">
            <v>0</v>
          </cell>
        </row>
        <row r="282">
          <cell r="B282" t="str">
            <v>Manuel Gulde</v>
          </cell>
          <cell r="C282" t="str">
            <v>SC Freiburg</v>
          </cell>
          <cell r="D282">
            <v>0.02</v>
          </cell>
          <cell r="E282">
            <v>0</v>
          </cell>
        </row>
        <row r="283">
          <cell r="B283" t="str">
            <v>Min-Jae Kim</v>
          </cell>
          <cell r="C283" t="str">
            <v>Bayern München</v>
          </cell>
          <cell r="D283">
            <v>0.02</v>
          </cell>
          <cell r="E283">
            <v>0</v>
          </cell>
        </row>
        <row r="284">
          <cell r="B284" t="str">
            <v>Niklas Dorsch</v>
          </cell>
          <cell r="C284" t="str">
            <v>FC Augsburg</v>
          </cell>
          <cell r="D284">
            <v>0.02</v>
          </cell>
          <cell r="E284">
            <v>0</v>
          </cell>
        </row>
        <row r="285">
          <cell r="B285" t="str">
            <v>Niklas Stark</v>
          </cell>
          <cell r="C285" t="str">
            <v>SV Werder Bremen</v>
          </cell>
          <cell r="D285">
            <v>0.02</v>
          </cell>
          <cell r="E285">
            <v>0</v>
          </cell>
        </row>
        <row r="286">
          <cell r="B286" t="str">
            <v>Patrick Mainka</v>
          </cell>
          <cell r="C286" t="str">
            <v>1. FC Heidenheim 1846</v>
          </cell>
          <cell r="D286">
            <v>0.02</v>
          </cell>
          <cell r="E286">
            <v>0</v>
          </cell>
        </row>
        <row r="287">
          <cell r="B287" t="str">
            <v>Robin Knoche</v>
          </cell>
          <cell r="C287" t="str">
            <v>1. FC Union Berlin</v>
          </cell>
          <cell r="D287">
            <v>0.02</v>
          </cell>
          <cell r="E287">
            <v>0</v>
          </cell>
        </row>
        <row r="288">
          <cell r="B288" t="str">
            <v>Robin Koch</v>
          </cell>
          <cell r="C288" t="str">
            <v>Eintracht Frankfurt</v>
          </cell>
          <cell r="D288">
            <v>0.02</v>
          </cell>
          <cell r="E288">
            <v>0</v>
          </cell>
        </row>
        <row r="289">
          <cell r="B289" t="str">
            <v>Finn Dahmen</v>
          </cell>
          <cell r="C289" t="str">
            <v>FC Augsburg</v>
          </cell>
          <cell r="D289">
            <v>0.01</v>
          </cell>
          <cell r="E289">
            <v>0</v>
          </cell>
        </row>
        <row r="290">
          <cell r="B290" t="str">
            <v>Manuel Riemann</v>
          </cell>
          <cell r="C290" t="str">
            <v>VfL Bochum</v>
          </cell>
          <cell r="D290">
            <v>0.01</v>
          </cell>
          <cell r="E290">
            <v>0</v>
          </cell>
        </row>
        <row r="291">
          <cell r="B291" t="str">
            <v>Marcel Schuhen</v>
          </cell>
          <cell r="C291" t="str">
            <v>SV Darmstadt</v>
          </cell>
          <cell r="D291">
            <v>0.01</v>
          </cell>
          <cell r="E291">
            <v>0</v>
          </cell>
        </row>
        <row r="292">
          <cell r="B292" t="str">
            <v>Marco Friedl</v>
          </cell>
          <cell r="C292" t="str">
            <v>SV Werder Bremen</v>
          </cell>
          <cell r="D292">
            <v>0.01</v>
          </cell>
          <cell r="E292">
            <v>0</v>
          </cell>
        </row>
        <row r="293">
          <cell r="B293" t="str">
            <v>Marvin Friedrich</v>
          </cell>
          <cell r="C293" t="str">
            <v>Borussia Mönchengladbach</v>
          </cell>
          <cell r="D293">
            <v>0.01</v>
          </cell>
          <cell r="E293">
            <v>0</v>
          </cell>
        </row>
        <row r="294">
          <cell r="B294" t="str">
            <v>Marvin SchwÃ¤be</v>
          </cell>
          <cell r="C294" t="str">
            <v>FC Köln</v>
          </cell>
          <cell r="D294">
            <v>0.01</v>
          </cell>
          <cell r="E294">
            <v>0</v>
          </cell>
        </row>
        <row r="295">
          <cell r="B295" t="str">
            <v>Nico Elvedi</v>
          </cell>
          <cell r="C295" t="str">
            <v>Borussia Mönchengladbach</v>
          </cell>
          <cell r="D295">
            <v>0.01</v>
          </cell>
          <cell r="E295">
            <v>0</v>
          </cell>
        </row>
        <row r="296">
          <cell r="B296" t="str">
            <v>Noah Atubolu</v>
          </cell>
          <cell r="C296" t="str">
            <v>SC Freiburg</v>
          </cell>
          <cell r="D296">
            <v>0.01</v>
          </cell>
          <cell r="E296">
            <v>0</v>
          </cell>
        </row>
        <row r="297">
          <cell r="B297" t="str">
            <v>Sebastiaan Bornauw</v>
          </cell>
          <cell r="C297" t="str">
            <v>VfL Wolfsburg</v>
          </cell>
          <cell r="D297">
            <v>0.01</v>
          </cell>
          <cell r="E297">
            <v>0</v>
          </cell>
        </row>
        <row r="298">
          <cell r="B298" t="str">
            <v>Sepp van den Berg</v>
          </cell>
          <cell r="C298" t="str">
            <v>1. FSV Mainz 05</v>
          </cell>
          <cell r="D298">
            <v>0.01</v>
          </cell>
          <cell r="E298">
            <v>0</v>
          </cell>
        </row>
        <row r="299">
          <cell r="B299" t="str">
            <v>Alexander Nobel</v>
          </cell>
          <cell r="C299" t="str">
            <v>VfB Stuttgart</v>
          </cell>
          <cell r="D299">
            <v>0</v>
          </cell>
          <cell r="E299">
            <v>0</v>
          </cell>
        </row>
        <row r="300">
          <cell r="B300" t="str">
            <v>Frederik RÃ¸nnow</v>
          </cell>
          <cell r="C300" t="str">
            <v>1. FC Union Berlin</v>
          </cell>
          <cell r="D300">
            <v>0</v>
          </cell>
          <cell r="E300">
            <v>0</v>
          </cell>
        </row>
        <row r="301">
          <cell r="B301" t="str">
            <v>Gregor Kobel</v>
          </cell>
          <cell r="C301" t="str">
            <v>Borussia Dortmund</v>
          </cell>
          <cell r="D301">
            <v>0</v>
          </cell>
          <cell r="E301">
            <v>0</v>
          </cell>
        </row>
        <row r="302">
          <cell r="B302" t="str">
            <v>Janis Blaswich</v>
          </cell>
          <cell r="C302" t="str">
            <v>RB Leipzig</v>
          </cell>
          <cell r="D302">
            <v>0</v>
          </cell>
          <cell r="E302">
            <v>0</v>
          </cell>
        </row>
        <row r="303">
          <cell r="B303" t="str">
            <v>Kevin Muller</v>
          </cell>
          <cell r="C303" t="str">
            <v>1. FC Heidenheim 1846</v>
          </cell>
          <cell r="D303">
            <v>0</v>
          </cell>
          <cell r="E303">
            <v>0</v>
          </cell>
        </row>
        <row r="304">
          <cell r="B304" t="str">
            <v>Kevin Trapp</v>
          </cell>
          <cell r="C304" t="str">
            <v>Eintracht Frankfurt</v>
          </cell>
          <cell r="D304">
            <v>0</v>
          </cell>
          <cell r="E304">
            <v>0</v>
          </cell>
        </row>
        <row r="305">
          <cell r="B305" t="str">
            <v>Koen Casteels</v>
          </cell>
          <cell r="C305" t="str">
            <v>VfL Wolfsburg</v>
          </cell>
          <cell r="D305">
            <v>0</v>
          </cell>
          <cell r="E305">
            <v>0</v>
          </cell>
        </row>
        <row r="306">
          <cell r="B306" t="str">
            <v>Lukas Hradecky</v>
          </cell>
          <cell r="C306" t="str">
            <v>Bayer 04 Leverkusen</v>
          </cell>
          <cell r="D306">
            <v>0</v>
          </cell>
          <cell r="E306">
            <v>0</v>
          </cell>
        </row>
        <row r="307">
          <cell r="B307" t="str">
            <v>Manuel Neuer</v>
          </cell>
          <cell r="C307" t="str">
            <v>Bayern München</v>
          </cell>
          <cell r="D307">
            <v>0</v>
          </cell>
          <cell r="E307">
            <v>0</v>
          </cell>
        </row>
        <row r="308">
          <cell r="B308" t="str">
            <v>Michael Zetterer</v>
          </cell>
          <cell r="C308" t="str">
            <v>SV Werder Bremen</v>
          </cell>
          <cell r="D308">
            <v>0</v>
          </cell>
          <cell r="E308">
            <v>0</v>
          </cell>
        </row>
        <row r="309">
          <cell r="B309" t="str">
            <v>Moritz Nicolas</v>
          </cell>
          <cell r="C309" t="str">
            <v>Borussia Mönchengladbach</v>
          </cell>
          <cell r="D309">
            <v>0</v>
          </cell>
          <cell r="E309">
            <v>0</v>
          </cell>
        </row>
        <row r="310">
          <cell r="B310" t="str">
            <v>Oliver Baumann</v>
          </cell>
          <cell r="C310" t="str">
            <v>TSG Hoffenheim</v>
          </cell>
          <cell r="D310">
            <v>0</v>
          </cell>
          <cell r="E310">
            <v>0</v>
          </cell>
        </row>
        <row r="311">
          <cell r="B311" t="str">
            <v>Robin Zentner</v>
          </cell>
          <cell r="C311" t="str">
            <v>1. FSV Mainz 05</v>
          </cell>
          <cell r="D311">
            <v>0</v>
          </cell>
          <cell r="E31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top_scorers"/>
    </sheetNames>
    <sheetDataSet>
      <sheetData sheetId="0">
        <row r="2">
          <cell r="B2" t="str">
            <v>Harry Kane</v>
          </cell>
          <cell r="C2" t="str">
            <v>Bayern München</v>
          </cell>
          <cell r="D2">
            <v>36</v>
          </cell>
          <cell r="E2">
            <v>5</v>
          </cell>
        </row>
        <row r="3">
          <cell r="B3" t="str">
            <v>Serhou Guirassy</v>
          </cell>
          <cell r="C3" t="str">
            <v>VfB Stuttgart</v>
          </cell>
          <cell r="D3">
            <v>28</v>
          </cell>
          <cell r="E3">
            <v>4</v>
          </cell>
        </row>
        <row r="4">
          <cell r="B4" t="str">
            <v>Ikoma Lois Openda</v>
          </cell>
          <cell r="C4" t="str">
            <v>RB Leipzig</v>
          </cell>
          <cell r="D4">
            <v>24</v>
          </cell>
          <cell r="E4">
            <v>2</v>
          </cell>
        </row>
        <row r="5">
          <cell r="B5" t="str">
            <v>Deniz Undav</v>
          </cell>
          <cell r="C5" t="str">
            <v>VfB Stuttgart</v>
          </cell>
          <cell r="D5">
            <v>18</v>
          </cell>
          <cell r="E5">
            <v>0</v>
          </cell>
        </row>
        <row r="6">
          <cell r="B6" t="str">
            <v>Maximilian Beier</v>
          </cell>
          <cell r="C6" t="str">
            <v>TSG Hoffenheim</v>
          </cell>
          <cell r="D6">
            <v>16</v>
          </cell>
          <cell r="E6">
            <v>0</v>
          </cell>
        </row>
        <row r="7">
          <cell r="B7" t="str">
            <v>Ermedin Demirovic</v>
          </cell>
          <cell r="C7" t="str">
            <v>FC Augsburg</v>
          </cell>
          <cell r="D7">
            <v>15</v>
          </cell>
          <cell r="E7">
            <v>3</v>
          </cell>
        </row>
        <row r="8">
          <cell r="B8" t="str">
            <v>Andrej Kramaric</v>
          </cell>
          <cell r="C8" t="str">
            <v>TSG Hoffenheim</v>
          </cell>
          <cell r="D8">
            <v>15</v>
          </cell>
          <cell r="E8">
            <v>5</v>
          </cell>
        </row>
        <row r="9">
          <cell r="B9" t="str">
            <v>Benjamin Sesko</v>
          </cell>
          <cell r="C9" t="str">
            <v>RB Leipzig</v>
          </cell>
          <cell r="D9">
            <v>14</v>
          </cell>
          <cell r="E9">
            <v>0</v>
          </cell>
        </row>
        <row r="10">
          <cell r="B10" t="str">
            <v>Victor Okoh Boniface</v>
          </cell>
          <cell r="C10" t="str">
            <v>Bayer 04 Leverkusen</v>
          </cell>
          <cell r="D10">
            <v>14</v>
          </cell>
          <cell r="E10">
            <v>4</v>
          </cell>
        </row>
        <row r="11">
          <cell r="B11" t="str">
            <v>Donyell Malen</v>
          </cell>
          <cell r="C11" t="str">
            <v>Borussia Dortmund</v>
          </cell>
          <cell r="D11">
            <v>13</v>
          </cell>
          <cell r="E11">
            <v>0</v>
          </cell>
        </row>
        <row r="12">
          <cell r="B12" t="str">
            <v>Omar Marmoush</v>
          </cell>
          <cell r="C12" t="str">
            <v>Eintracht Frankfurt</v>
          </cell>
          <cell r="D12">
            <v>12</v>
          </cell>
          <cell r="E12">
            <v>2</v>
          </cell>
        </row>
        <row r="13">
          <cell r="B13" t="str">
            <v>Tim Kleindienst</v>
          </cell>
          <cell r="C13" t="str">
            <v>1. FC Heidenheim 1846</v>
          </cell>
          <cell r="D13">
            <v>12</v>
          </cell>
          <cell r="E13">
            <v>2</v>
          </cell>
        </row>
        <row r="14">
          <cell r="B14" t="str">
            <v>Niclas Füllkrug</v>
          </cell>
          <cell r="C14" t="str">
            <v>Borussia Dortmund</v>
          </cell>
          <cell r="D14">
            <v>12</v>
          </cell>
          <cell r="E14">
            <v>3</v>
          </cell>
        </row>
        <row r="15">
          <cell r="B15" t="str">
            <v>Marvin Ducksch</v>
          </cell>
          <cell r="C15" t="str">
            <v>SV Werder Bremen</v>
          </cell>
          <cell r="D15">
            <v>12</v>
          </cell>
          <cell r="E15">
            <v>5</v>
          </cell>
        </row>
        <row r="16">
          <cell r="B16" t="str">
            <v>Jonas Wind</v>
          </cell>
          <cell r="C16" t="str">
            <v>VfL Wolfsburg</v>
          </cell>
          <cell r="D16">
            <v>11</v>
          </cell>
          <cell r="E16">
            <v>0</v>
          </cell>
        </row>
        <row r="17">
          <cell r="B17" t="str">
            <v>Florian Wirtz</v>
          </cell>
          <cell r="C17" t="str">
            <v>Bayer 04 Leverkusen</v>
          </cell>
          <cell r="D17">
            <v>11</v>
          </cell>
          <cell r="E17">
            <v>1</v>
          </cell>
        </row>
        <row r="18">
          <cell r="B18" t="str">
            <v>Alejandro Grimaldo</v>
          </cell>
          <cell r="C18" t="str">
            <v>Bayer 04 Leverkusen</v>
          </cell>
          <cell r="D18">
            <v>10</v>
          </cell>
          <cell r="E18">
            <v>0</v>
          </cell>
        </row>
        <row r="19">
          <cell r="B19" t="str">
            <v>Eren Dinkci</v>
          </cell>
          <cell r="C19" t="str">
            <v>1. FC Heidenheim 1846</v>
          </cell>
          <cell r="D19">
            <v>10</v>
          </cell>
          <cell r="E19">
            <v>0</v>
          </cell>
        </row>
        <row r="20">
          <cell r="B20" t="str">
            <v>Jamal Musiala</v>
          </cell>
          <cell r="C20" t="str">
            <v>Bayern München</v>
          </cell>
          <cell r="D20">
            <v>10</v>
          </cell>
          <cell r="E20">
            <v>0</v>
          </cell>
        </row>
        <row r="21">
          <cell r="B21" t="str">
            <v>Robin Hack</v>
          </cell>
          <cell r="C21" t="str">
            <v>Borussia Mönchengladbach</v>
          </cell>
          <cell r="D21">
            <v>10</v>
          </cell>
          <cell r="E21">
            <v>0</v>
          </cell>
        </row>
        <row r="22">
          <cell r="B22" t="str">
            <v>Jeremie Frimpong</v>
          </cell>
          <cell r="C22" t="str">
            <v>Bayer 04 Leverkusen</v>
          </cell>
          <cell r="D22">
            <v>9</v>
          </cell>
          <cell r="E22">
            <v>0</v>
          </cell>
        </row>
        <row r="23">
          <cell r="B23" t="str">
            <v>Chris Führich</v>
          </cell>
          <cell r="C23" t="str">
            <v>VfB Stuttgart</v>
          </cell>
          <cell r="D23">
            <v>8</v>
          </cell>
          <cell r="E23">
            <v>0</v>
          </cell>
        </row>
        <row r="24">
          <cell r="B24" t="str">
            <v>Jan-Niklas Beste</v>
          </cell>
          <cell r="C24" t="str">
            <v>1. FC Heidenheim 1846</v>
          </cell>
          <cell r="D24">
            <v>8</v>
          </cell>
          <cell r="E24">
            <v>0</v>
          </cell>
        </row>
        <row r="25">
          <cell r="B25" t="str">
            <v>Leroy Sané</v>
          </cell>
          <cell r="C25" t="str">
            <v>Bayern München</v>
          </cell>
          <cell r="D25">
            <v>8</v>
          </cell>
          <cell r="E25">
            <v>0</v>
          </cell>
        </row>
        <row r="26">
          <cell r="B26" t="str">
            <v>Phillip Tietz</v>
          </cell>
          <cell r="C26" t="str">
            <v>FC Augsburg</v>
          </cell>
          <cell r="D26">
            <v>8</v>
          </cell>
          <cell r="E26">
            <v>0</v>
          </cell>
        </row>
        <row r="27">
          <cell r="B27" t="str">
            <v>Tim Skarke</v>
          </cell>
          <cell r="C27" t="str">
            <v>SV Darmstadt</v>
          </cell>
          <cell r="D27">
            <v>8</v>
          </cell>
          <cell r="E27">
            <v>0</v>
          </cell>
        </row>
        <row r="28">
          <cell r="B28" t="str">
            <v>Jonathan Burkardt</v>
          </cell>
          <cell r="C28" t="str">
            <v>1. FSV Mainz 05</v>
          </cell>
          <cell r="D28">
            <v>8</v>
          </cell>
          <cell r="E28">
            <v>1</v>
          </cell>
        </row>
        <row r="29">
          <cell r="B29" t="str">
            <v>Xavi Simons</v>
          </cell>
          <cell r="C29" t="str">
            <v>RB Leipzig</v>
          </cell>
          <cell r="D29">
            <v>8</v>
          </cell>
          <cell r="E29">
            <v>1</v>
          </cell>
        </row>
        <row r="30">
          <cell r="B30" t="str">
            <v>Vincenzo Grifo</v>
          </cell>
          <cell r="C30" t="str">
            <v>SC Freiburg</v>
          </cell>
          <cell r="D30">
            <v>8</v>
          </cell>
          <cell r="E30">
            <v>6</v>
          </cell>
        </row>
        <row r="31">
          <cell r="B31" t="str">
            <v>Ansgar Knauff</v>
          </cell>
          <cell r="C31" t="str">
            <v>Eintracht Frankfurt</v>
          </cell>
          <cell r="D31">
            <v>7</v>
          </cell>
          <cell r="E31">
            <v>0</v>
          </cell>
        </row>
        <row r="32">
          <cell r="B32" t="str">
            <v>Ihlas Bebou</v>
          </cell>
          <cell r="C32" t="str">
            <v>TSG Hoffenheim</v>
          </cell>
          <cell r="D32">
            <v>7</v>
          </cell>
          <cell r="E32">
            <v>0</v>
          </cell>
        </row>
        <row r="33">
          <cell r="B33" t="str">
            <v>Julian Brandt</v>
          </cell>
          <cell r="C33" t="str">
            <v>Borussia Dortmund</v>
          </cell>
          <cell r="D33">
            <v>7</v>
          </cell>
          <cell r="E33">
            <v>0</v>
          </cell>
        </row>
        <row r="34">
          <cell r="B34" t="str">
            <v>Mathys Tel</v>
          </cell>
          <cell r="C34" t="str">
            <v>Bayern München</v>
          </cell>
          <cell r="D34">
            <v>7</v>
          </cell>
          <cell r="E34">
            <v>0</v>
          </cell>
        </row>
        <row r="35">
          <cell r="B35" t="str">
            <v>Michael Gregoritsch</v>
          </cell>
          <cell r="C35" t="str">
            <v>SC Freiburg</v>
          </cell>
          <cell r="D35">
            <v>7</v>
          </cell>
          <cell r="E35">
            <v>0</v>
          </cell>
        </row>
        <row r="36">
          <cell r="B36" t="str">
            <v>Ritsu Doan</v>
          </cell>
          <cell r="C36" t="str">
            <v>SC Freiburg</v>
          </cell>
          <cell r="D36">
            <v>7</v>
          </cell>
          <cell r="E36">
            <v>0</v>
          </cell>
        </row>
        <row r="37">
          <cell r="B37" t="str">
            <v>Alassane Plea</v>
          </cell>
          <cell r="C37" t="str">
            <v>Borussia Mönchengladbach</v>
          </cell>
          <cell r="D37">
            <v>7</v>
          </cell>
          <cell r="E37">
            <v>1</v>
          </cell>
        </row>
        <row r="38">
          <cell r="B38" t="str">
            <v>Lucas Höler</v>
          </cell>
          <cell r="C38" t="str">
            <v>SC Freiburg</v>
          </cell>
          <cell r="D38">
            <v>7</v>
          </cell>
          <cell r="E38">
            <v>1</v>
          </cell>
        </row>
        <row r="39">
          <cell r="B39" t="str">
            <v>Patrik Schick</v>
          </cell>
          <cell r="C39" t="str">
            <v>Bayer 04 Leverkusen</v>
          </cell>
          <cell r="D39">
            <v>7</v>
          </cell>
          <cell r="E39">
            <v>1</v>
          </cell>
        </row>
        <row r="40">
          <cell r="B40" t="str">
            <v>Wout Weghorst</v>
          </cell>
          <cell r="C40" t="str">
            <v>TSG Hoffenheim</v>
          </cell>
          <cell r="D40">
            <v>7</v>
          </cell>
          <cell r="E40">
            <v>1</v>
          </cell>
        </row>
        <row r="41">
          <cell r="B41" t="str">
            <v>Kevin Stöger</v>
          </cell>
          <cell r="C41" t="str">
            <v>VfL Bochum</v>
          </cell>
          <cell r="D41">
            <v>7</v>
          </cell>
          <cell r="E41">
            <v>4</v>
          </cell>
        </row>
        <row r="42">
          <cell r="B42" t="str">
            <v>Davie Selke</v>
          </cell>
          <cell r="C42" t="str">
            <v>FC Köln</v>
          </cell>
          <cell r="D42">
            <v>6</v>
          </cell>
          <cell r="E42">
            <v>0</v>
          </cell>
        </row>
        <row r="43">
          <cell r="B43" t="str">
            <v>Jae-Sung Lee</v>
          </cell>
          <cell r="C43" t="str">
            <v>1. FSV Mainz 05</v>
          </cell>
          <cell r="D43">
            <v>6</v>
          </cell>
          <cell r="E43">
            <v>0</v>
          </cell>
        </row>
        <row r="44">
          <cell r="B44" t="str">
            <v>Justin Njinmah</v>
          </cell>
          <cell r="C44" t="str">
            <v>SV Werder Bremen</v>
          </cell>
          <cell r="D44">
            <v>6</v>
          </cell>
          <cell r="E44">
            <v>0</v>
          </cell>
        </row>
        <row r="45">
          <cell r="B45" t="str">
            <v>Leon Goretzka</v>
          </cell>
          <cell r="C45" t="str">
            <v>Bayern München</v>
          </cell>
          <cell r="D45">
            <v>6</v>
          </cell>
          <cell r="E45">
            <v>0</v>
          </cell>
        </row>
        <row r="46">
          <cell r="B46" t="str">
            <v>Marco Reus</v>
          </cell>
          <cell r="C46" t="str">
            <v>Borussia Dortmund</v>
          </cell>
          <cell r="D46">
            <v>6</v>
          </cell>
          <cell r="E46">
            <v>0</v>
          </cell>
        </row>
        <row r="47">
          <cell r="B47" t="str">
            <v>Robin Gosens</v>
          </cell>
          <cell r="C47" t="str">
            <v>1. FC Union Berlin</v>
          </cell>
          <cell r="D47">
            <v>6</v>
          </cell>
          <cell r="E47">
            <v>0</v>
          </cell>
        </row>
        <row r="48">
          <cell r="B48" t="str">
            <v>Rocco Reitz</v>
          </cell>
          <cell r="C48" t="str">
            <v>Borussia Mönchengladbach</v>
          </cell>
          <cell r="D48">
            <v>6</v>
          </cell>
          <cell r="E48">
            <v>0</v>
          </cell>
        </row>
        <row r="49">
          <cell r="B49" t="str">
            <v>Takuma Asano</v>
          </cell>
          <cell r="C49" t="str">
            <v>VfL Bochum</v>
          </cell>
          <cell r="D49">
            <v>6</v>
          </cell>
          <cell r="E49">
            <v>0</v>
          </cell>
        </row>
        <row r="50">
          <cell r="B50" t="str">
            <v>Benedict Hollerbach</v>
          </cell>
          <cell r="C50" t="str">
            <v>1. FC Union Berlin</v>
          </cell>
          <cell r="D50">
            <v>5</v>
          </cell>
          <cell r="E50">
            <v>0</v>
          </cell>
        </row>
        <row r="51">
          <cell r="B51" t="str">
            <v>Christoph Baumgartner</v>
          </cell>
          <cell r="C51" t="str">
            <v>RB Leipzig</v>
          </cell>
          <cell r="D51">
            <v>5</v>
          </cell>
          <cell r="E51">
            <v>0</v>
          </cell>
        </row>
        <row r="52">
          <cell r="B52" t="str">
            <v>Eric Ebimbe</v>
          </cell>
          <cell r="C52" t="str">
            <v>Eintracht Frankfurt</v>
          </cell>
          <cell r="D52">
            <v>5</v>
          </cell>
          <cell r="E52">
            <v>0</v>
          </cell>
        </row>
        <row r="53">
          <cell r="B53" t="str">
            <v>Jonas Hofmann</v>
          </cell>
          <cell r="C53" t="str">
            <v>Bayer 04 Leverkusen</v>
          </cell>
          <cell r="D53">
            <v>5</v>
          </cell>
          <cell r="E53">
            <v>0</v>
          </cell>
        </row>
        <row r="54">
          <cell r="B54" t="str">
            <v>Jordan Pefok</v>
          </cell>
          <cell r="C54" t="str">
            <v>Borussia Mönchengladbach</v>
          </cell>
          <cell r="D54">
            <v>5</v>
          </cell>
          <cell r="E54">
            <v>0</v>
          </cell>
        </row>
        <row r="55">
          <cell r="B55" t="str">
            <v>Keven Schlotterbeck</v>
          </cell>
          <cell r="C55" t="str">
            <v>VfL Bochum</v>
          </cell>
          <cell r="D55">
            <v>5</v>
          </cell>
          <cell r="E55">
            <v>0</v>
          </cell>
        </row>
        <row r="56">
          <cell r="B56" t="str">
            <v>Kevin Behrens</v>
          </cell>
          <cell r="C56" t="str">
            <v>VfL Wolfsburg</v>
          </cell>
          <cell r="D56">
            <v>5</v>
          </cell>
          <cell r="E56">
            <v>0</v>
          </cell>
        </row>
        <row r="57">
          <cell r="B57" t="str">
            <v>Nathan N'Goumou</v>
          </cell>
          <cell r="C57" t="str">
            <v>Borussia Mönchengladbach</v>
          </cell>
          <cell r="D57">
            <v>5</v>
          </cell>
          <cell r="E57">
            <v>0</v>
          </cell>
        </row>
        <row r="58">
          <cell r="B58" t="str">
            <v>Nathan Tella</v>
          </cell>
          <cell r="C58" t="str">
            <v>Bayer 04 Leverkusen</v>
          </cell>
          <cell r="D58">
            <v>5</v>
          </cell>
          <cell r="E58">
            <v>0</v>
          </cell>
        </row>
        <row r="59">
          <cell r="B59" t="str">
            <v>Silas Katompa Mvumpa</v>
          </cell>
          <cell r="C59" t="str">
            <v>VfB Stuttgart</v>
          </cell>
          <cell r="D59">
            <v>5</v>
          </cell>
          <cell r="E59">
            <v>0</v>
          </cell>
        </row>
        <row r="60">
          <cell r="B60" t="str">
            <v>Thomas Müller</v>
          </cell>
          <cell r="C60" t="str">
            <v>Bayern München</v>
          </cell>
          <cell r="D60">
            <v>5</v>
          </cell>
          <cell r="E60">
            <v>0</v>
          </cell>
        </row>
        <row r="61">
          <cell r="B61" t="str">
            <v>Youssoufa Moukoko</v>
          </cell>
          <cell r="C61" t="str">
            <v>Borussia Dortmund</v>
          </cell>
          <cell r="D61">
            <v>5</v>
          </cell>
          <cell r="E61">
            <v>0</v>
          </cell>
        </row>
        <row r="62">
          <cell r="B62" t="str">
            <v>Yussuf Poulsen</v>
          </cell>
          <cell r="C62" t="str">
            <v>RB Leipzig</v>
          </cell>
          <cell r="D62">
            <v>5</v>
          </cell>
          <cell r="E62">
            <v>0</v>
          </cell>
        </row>
        <row r="63">
          <cell r="B63" t="str">
            <v>Enzo Millot</v>
          </cell>
          <cell r="C63" t="str">
            <v>VfB Stuttgart</v>
          </cell>
          <cell r="D63">
            <v>5</v>
          </cell>
          <cell r="E63">
            <v>1</v>
          </cell>
        </row>
        <row r="64">
          <cell r="B64" t="str">
            <v>Lovro Majer</v>
          </cell>
          <cell r="C64" t="str">
            <v>VfL Wolfsburg</v>
          </cell>
          <cell r="D64">
            <v>5</v>
          </cell>
          <cell r="E64">
            <v>2</v>
          </cell>
        </row>
        <row r="65">
          <cell r="B65" t="str">
            <v>Florian Kainz</v>
          </cell>
          <cell r="C65" t="str">
            <v>FC Köln</v>
          </cell>
          <cell r="D65">
            <v>5</v>
          </cell>
          <cell r="E65">
            <v>5</v>
          </cell>
        </row>
        <row r="66">
          <cell r="B66" t="str">
            <v>Amine Adli</v>
          </cell>
          <cell r="C66" t="str">
            <v>Bayer 04 Leverkusen</v>
          </cell>
          <cell r="D66">
            <v>4</v>
          </cell>
          <cell r="E66">
            <v>0</v>
          </cell>
        </row>
        <row r="67">
          <cell r="B67" t="str">
            <v>Brajan Gruda</v>
          </cell>
          <cell r="C67" t="str">
            <v>1. FSV Mainz 05</v>
          </cell>
          <cell r="D67">
            <v>4</v>
          </cell>
          <cell r="E67">
            <v>0</v>
          </cell>
        </row>
        <row r="68">
          <cell r="B68" t="str">
            <v>Dani Olmo</v>
          </cell>
          <cell r="C68" t="str">
            <v>RB Leipzig</v>
          </cell>
          <cell r="D68">
            <v>4</v>
          </cell>
          <cell r="E68">
            <v>0</v>
          </cell>
        </row>
        <row r="69">
          <cell r="B69" t="str">
            <v>Faride Alidou</v>
          </cell>
          <cell r="C69" t="str">
            <v>FC Köln</v>
          </cell>
          <cell r="D69">
            <v>4</v>
          </cell>
          <cell r="E69">
            <v>0</v>
          </cell>
        </row>
        <row r="70">
          <cell r="B70" t="str">
            <v>Grischa Prömel</v>
          </cell>
          <cell r="C70" t="str">
            <v>TSG Hoffenheim</v>
          </cell>
          <cell r="D70">
            <v>4</v>
          </cell>
          <cell r="E70">
            <v>0</v>
          </cell>
        </row>
        <row r="71">
          <cell r="B71" t="str">
            <v>Hugo Ekitike</v>
          </cell>
          <cell r="C71" t="str">
            <v>Eintracht Frankfurt</v>
          </cell>
          <cell r="D71">
            <v>4</v>
          </cell>
          <cell r="E71">
            <v>0</v>
          </cell>
        </row>
        <row r="72">
          <cell r="B72" t="str">
            <v>Jamie Leweling</v>
          </cell>
          <cell r="C72" t="str">
            <v>VfB Stuttgart</v>
          </cell>
          <cell r="D72">
            <v>4</v>
          </cell>
          <cell r="E72">
            <v>0</v>
          </cell>
        </row>
        <row r="73">
          <cell r="B73" t="str">
            <v>Jonathan Tah</v>
          </cell>
          <cell r="C73" t="str">
            <v>Bayer 04 Leverkusen</v>
          </cell>
          <cell r="D73">
            <v>4</v>
          </cell>
          <cell r="E73">
            <v>0</v>
          </cell>
        </row>
        <row r="74">
          <cell r="B74" t="str">
            <v>Julian Ryerson</v>
          </cell>
          <cell r="C74" t="str">
            <v>Borussia Dortmund</v>
          </cell>
          <cell r="D74">
            <v>4</v>
          </cell>
          <cell r="E74">
            <v>0</v>
          </cell>
        </row>
        <row r="75">
          <cell r="B75" t="str">
            <v>Leandro Barreiro</v>
          </cell>
          <cell r="C75" t="str">
            <v>1. FSV Mainz 05</v>
          </cell>
          <cell r="D75">
            <v>4</v>
          </cell>
          <cell r="E75">
            <v>0</v>
          </cell>
        </row>
        <row r="76">
          <cell r="B76" t="str">
            <v>Maxence Lacroix</v>
          </cell>
          <cell r="C76" t="str">
            <v>VfL Wolfsburg</v>
          </cell>
          <cell r="D76">
            <v>4</v>
          </cell>
          <cell r="E76">
            <v>0</v>
          </cell>
        </row>
        <row r="77">
          <cell r="B77" t="str">
            <v>Oscar Vilhelmsson</v>
          </cell>
          <cell r="C77" t="str">
            <v>SV Darmstadt</v>
          </cell>
          <cell r="D77">
            <v>4</v>
          </cell>
          <cell r="E77">
            <v>0</v>
          </cell>
        </row>
        <row r="78">
          <cell r="B78" t="str">
            <v>Ozan Kabak</v>
          </cell>
          <cell r="C78" t="str">
            <v>TSG Hoffenheim</v>
          </cell>
          <cell r="D78">
            <v>4</v>
          </cell>
          <cell r="E78">
            <v>0</v>
          </cell>
        </row>
        <row r="79">
          <cell r="B79" t="str">
            <v>Philipp Hofmann</v>
          </cell>
          <cell r="C79" t="str">
            <v>VfL Bochum</v>
          </cell>
          <cell r="D79">
            <v>4</v>
          </cell>
          <cell r="E79">
            <v>0</v>
          </cell>
        </row>
        <row r="80">
          <cell r="B80" t="str">
            <v>Rafael Santos Borre</v>
          </cell>
          <cell r="C80" t="str">
            <v>SV Werder Bremen</v>
          </cell>
          <cell r="D80">
            <v>4</v>
          </cell>
          <cell r="E80">
            <v>0</v>
          </cell>
        </row>
        <row r="81">
          <cell r="B81" t="str">
            <v>Robert Andrich</v>
          </cell>
          <cell r="C81" t="str">
            <v>Bayer 04 Leverkusen</v>
          </cell>
          <cell r="D81">
            <v>4</v>
          </cell>
          <cell r="E81">
            <v>0</v>
          </cell>
        </row>
        <row r="82">
          <cell r="B82" t="str">
            <v>Romano Schmid</v>
          </cell>
          <cell r="C82" t="str">
            <v>SV Werder Bremen</v>
          </cell>
          <cell r="D82">
            <v>4</v>
          </cell>
          <cell r="E82">
            <v>0</v>
          </cell>
        </row>
        <row r="83">
          <cell r="B83" t="str">
            <v>Ruben Vargas</v>
          </cell>
          <cell r="C83" t="str">
            <v>FC Augsburg</v>
          </cell>
          <cell r="D83">
            <v>4</v>
          </cell>
          <cell r="E83">
            <v>0</v>
          </cell>
        </row>
        <row r="84">
          <cell r="B84" t="str">
            <v>Václav Cerný</v>
          </cell>
          <cell r="C84" t="str">
            <v>VfL Wolfsburg</v>
          </cell>
          <cell r="D84">
            <v>4</v>
          </cell>
          <cell r="E84">
            <v>0</v>
          </cell>
        </row>
        <row r="85">
          <cell r="B85" t="str">
            <v>Florian Neuhaus</v>
          </cell>
          <cell r="C85" t="str">
            <v>Borussia Mönchengladbach</v>
          </cell>
          <cell r="D85">
            <v>4</v>
          </cell>
          <cell r="E85">
            <v>1</v>
          </cell>
        </row>
        <row r="86">
          <cell r="B86" t="str">
            <v>Marcel Sabitzer</v>
          </cell>
          <cell r="C86" t="str">
            <v>Borussia Dortmund</v>
          </cell>
          <cell r="D86">
            <v>4</v>
          </cell>
          <cell r="E86">
            <v>1</v>
          </cell>
        </row>
        <row r="87">
          <cell r="B87" t="str">
            <v>Tomas Cvancara</v>
          </cell>
          <cell r="C87" t="str">
            <v>Borussia Mönchengladbach</v>
          </cell>
          <cell r="D87">
            <v>4</v>
          </cell>
          <cell r="E87">
            <v>1</v>
          </cell>
        </row>
        <row r="88">
          <cell r="B88" t="str">
            <v>Exequiel Palacios</v>
          </cell>
          <cell r="C88" t="str">
            <v>Bayer 04 Leverkusen</v>
          </cell>
          <cell r="D88">
            <v>4</v>
          </cell>
          <cell r="E88">
            <v>2</v>
          </cell>
        </row>
        <row r="89">
          <cell r="B89" t="str">
            <v>Arne Engels</v>
          </cell>
          <cell r="C89" t="str">
            <v>FC Augsburg</v>
          </cell>
          <cell r="D89">
            <v>3</v>
          </cell>
          <cell r="E89">
            <v>0</v>
          </cell>
        </row>
        <row r="90">
          <cell r="B90" t="str">
            <v>Franck Honorat</v>
          </cell>
          <cell r="C90" t="str">
            <v>Borussia Mönchengladbach</v>
          </cell>
          <cell r="D90">
            <v>3</v>
          </cell>
          <cell r="E90">
            <v>0</v>
          </cell>
        </row>
        <row r="91">
          <cell r="B91" t="str">
            <v>Gian-Luca Waldschmidt</v>
          </cell>
          <cell r="C91" t="str">
            <v>FC Köln</v>
          </cell>
          <cell r="D91">
            <v>3</v>
          </cell>
          <cell r="E91">
            <v>0</v>
          </cell>
        </row>
        <row r="92">
          <cell r="B92" t="str">
            <v>Goncalo Paciencia</v>
          </cell>
          <cell r="C92" t="str">
            <v>VfL Bochum</v>
          </cell>
          <cell r="D92">
            <v>3</v>
          </cell>
          <cell r="E92">
            <v>0</v>
          </cell>
        </row>
        <row r="93">
          <cell r="B93" t="str">
            <v>Granit Xhaka</v>
          </cell>
          <cell r="C93" t="str">
            <v>Bayer 04 Leverkusen</v>
          </cell>
          <cell r="D93">
            <v>3</v>
          </cell>
          <cell r="E93">
            <v>0</v>
          </cell>
        </row>
        <row r="94">
          <cell r="B94" t="str">
            <v>Jens Stage</v>
          </cell>
          <cell r="C94" t="str">
            <v>SV Werder Bremen</v>
          </cell>
          <cell r="D94">
            <v>3</v>
          </cell>
          <cell r="E94">
            <v>0</v>
          </cell>
        </row>
        <row r="95">
          <cell r="B95" t="str">
            <v>Josip Stanisic</v>
          </cell>
          <cell r="C95" t="str">
            <v>Bayer 04 Leverkusen</v>
          </cell>
          <cell r="D95">
            <v>3</v>
          </cell>
          <cell r="E95">
            <v>0</v>
          </cell>
        </row>
        <row r="96">
          <cell r="B96" t="str">
            <v>Karim Adeyemi</v>
          </cell>
          <cell r="C96" t="str">
            <v>Borussia Dortmund</v>
          </cell>
          <cell r="D96">
            <v>3</v>
          </cell>
          <cell r="E96">
            <v>0</v>
          </cell>
        </row>
        <row r="97">
          <cell r="B97" t="str">
            <v>Kevin Paredes</v>
          </cell>
          <cell r="C97" t="str">
            <v>VfL Wolfsburg</v>
          </cell>
          <cell r="D97">
            <v>3</v>
          </cell>
          <cell r="E97">
            <v>0</v>
          </cell>
        </row>
        <row r="98">
          <cell r="B98" t="str">
            <v>Kevin Sessa</v>
          </cell>
          <cell r="C98" t="str">
            <v>1. FC Heidenheim 1846</v>
          </cell>
          <cell r="D98">
            <v>3</v>
          </cell>
          <cell r="E98">
            <v>0</v>
          </cell>
        </row>
        <row r="99">
          <cell r="B99" t="str">
            <v>Kingsley Coman</v>
          </cell>
          <cell r="C99" t="str">
            <v>Bayern München</v>
          </cell>
          <cell r="D99">
            <v>3</v>
          </cell>
          <cell r="E99">
            <v>0</v>
          </cell>
        </row>
        <row r="100">
          <cell r="B100" t="str">
            <v>Ko Itakura</v>
          </cell>
          <cell r="C100" t="str">
            <v>Borussia Mönchengladbach</v>
          </cell>
          <cell r="D100">
            <v>3</v>
          </cell>
          <cell r="E100">
            <v>0</v>
          </cell>
        </row>
        <row r="101">
          <cell r="B101" t="str">
            <v>Mario Götze</v>
          </cell>
          <cell r="C101" t="str">
            <v>Eintracht Frankfurt</v>
          </cell>
          <cell r="D101">
            <v>3</v>
          </cell>
          <cell r="E101">
            <v>0</v>
          </cell>
        </row>
        <row r="102">
          <cell r="B102" t="str">
            <v>Marvin Mehlem</v>
          </cell>
          <cell r="C102" t="str">
            <v>SV Darmstadt</v>
          </cell>
          <cell r="D102">
            <v>3</v>
          </cell>
          <cell r="E102">
            <v>0</v>
          </cell>
        </row>
        <row r="103">
          <cell r="B103" t="str">
            <v>Marvin Pieringer</v>
          </cell>
          <cell r="C103" t="str">
            <v>1. FC Heidenheim 1846</v>
          </cell>
          <cell r="D103">
            <v>3</v>
          </cell>
          <cell r="E103">
            <v>0</v>
          </cell>
        </row>
        <row r="104">
          <cell r="B104" t="str">
            <v>Mats Hummels</v>
          </cell>
          <cell r="C104" t="str">
            <v>Borussia Dortmund</v>
          </cell>
          <cell r="D104">
            <v>3</v>
          </cell>
          <cell r="E104">
            <v>0</v>
          </cell>
        </row>
        <row r="105">
          <cell r="B105" t="str">
            <v>Maximilian Wittek</v>
          </cell>
          <cell r="C105" t="str">
            <v>VfL Bochum</v>
          </cell>
          <cell r="D105">
            <v>3</v>
          </cell>
          <cell r="E105">
            <v>0</v>
          </cell>
        </row>
        <row r="106">
          <cell r="B106" t="str">
            <v>Mitchell Weiser</v>
          </cell>
          <cell r="C106" t="str">
            <v>SV Werder Bremen</v>
          </cell>
          <cell r="D106">
            <v>3</v>
          </cell>
          <cell r="E106">
            <v>0</v>
          </cell>
        </row>
        <row r="107">
          <cell r="B107" t="str">
            <v>Niels Nkounkou</v>
          </cell>
          <cell r="C107" t="str">
            <v>Eintracht Frankfurt</v>
          </cell>
          <cell r="D107">
            <v>3</v>
          </cell>
          <cell r="E107">
            <v>0</v>
          </cell>
        </row>
        <row r="108">
          <cell r="B108" t="str">
            <v>Nikola Dovedan</v>
          </cell>
          <cell r="C108" t="str">
            <v>1. FC Heidenheim 1846</v>
          </cell>
          <cell r="D108">
            <v>3</v>
          </cell>
          <cell r="E108">
            <v>0</v>
          </cell>
        </row>
        <row r="109">
          <cell r="B109" t="str">
            <v>Pavel Kaderabek</v>
          </cell>
          <cell r="C109" t="str">
            <v>TSG Hoffenheim</v>
          </cell>
          <cell r="D109">
            <v>3</v>
          </cell>
          <cell r="E109">
            <v>0</v>
          </cell>
        </row>
        <row r="110">
          <cell r="B110" t="str">
            <v>Raphaël Guerreiro</v>
          </cell>
          <cell r="C110" t="str">
            <v>Bayern München</v>
          </cell>
          <cell r="D110">
            <v>3</v>
          </cell>
          <cell r="E110">
            <v>0</v>
          </cell>
        </row>
        <row r="111">
          <cell r="B111" t="str">
            <v>Robert Skov</v>
          </cell>
          <cell r="C111" t="str">
            <v>TSG Hoffenheim</v>
          </cell>
          <cell r="D111">
            <v>3</v>
          </cell>
          <cell r="E111">
            <v>0</v>
          </cell>
        </row>
        <row r="112">
          <cell r="B112" t="str">
            <v>Roland Sallai</v>
          </cell>
          <cell r="C112" t="str">
            <v>SC Freiburg</v>
          </cell>
          <cell r="D112">
            <v>3</v>
          </cell>
          <cell r="E112">
            <v>0</v>
          </cell>
        </row>
        <row r="113">
          <cell r="B113" t="str">
            <v>Sepp van den Berg</v>
          </cell>
          <cell r="C113" t="str">
            <v>1. FSV Mainz 05</v>
          </cell>
          <cell r="D113">
            <v>3</v>
          </cell>
          <cell r="E113">
            <v>0</v>
          </cell>
        </row>
        <row r="114">
          <cell r="B114" t="str">
            <v>Serge Gnabry</v>
          </cell>
          <cell r="C114" t="str">
            <v>Bayern München</v>
          </cell>
          <cell r="D114">
            <v>3</v>
          </cell>
          <cell r="E114">
            <v>0</v>
          </cell>
        </row>
        <row r="115">
          <cell r="B115" t="str">
            <v>Steffen Tigges</v>
          </cell>
          <cell r="C115" t="str">
            <v>FC Köln</v>
          </cell>
          <cell r="D115">
            <v>3</v>
          </cell>
          <cell r="E115">
            <v>0</v>
          </cell>
        </row>
        <row r="116">
          <cell r="B116" t="str">
            <v>Yorbe Vertessen</v>
          </cell>
          <cell r="C116" t="str">
            <v>1. FC Union Berlin</v>
          </cell>
          <cell r="D116">
            <v>3</v>
          </cell>
          <cell r="E116">
            <v>0</v>
          </cell>
        </row>
        <row r="117">
          <cell r="B117" t="str">
            <v>Kevin Volland</v>
          </cell>
          <cell r="C117" t="str">
            <v>1. FC Union Berlin</v>
          </cell>
          <cell r="D117">
            <v>3</v>
          </cell>
          <cell r="E117">
            <v>2</v>
          </cell>
        </row>
        <row r="118">
          <cell r="B118" t="str">
            <v>Tobias Kempe</v>
          </cell>
          <cell r="C118" t="str">
            <v>SV Darmstadt</v>
          </cell>
          <cell r="D118">
            <v>3</v>
          </cell>
          <cell r="E118">
            <v>3</v>
          </cell>
        </row>
        <row r="119">
          <cell r="B119" t="str">
            <v>Adam Hlozek</v>
          </cell>
          <cell r="C119" t="str">
            <v>Bayer 04 Leverkusen</v>
          </cell>
          <cell r="D119">
            <v>2</v>
          </cell>
          <cell r="E119">
            <v>0</v>
          </cell>
        </row>
        <row r="120">
          <cell r="B120" t="str">
            <v>Aleksandar Pavlovic</v>
          </cell>
          <cell r="C120" t="str">
            <v>Bayern München</v>
          </cell>
          <cell r="D120">
            <v>2</v>
          </cell>
          <cell r="E120">
            <v>0</v>
          </cell>
        </row>
        <row r="121">
          <cell r="B121" t="str">
            <v>Alphonso Davies</v>
          </cell>
          <cell r="C121" t="str">
            <v>Bayern München</v>
          </cell>
          <cell r="D121">
            <v>2</v>
          </cell>
          <cell r="E121">
            <v>0</v>
          </cell>
        </row>
        <row r="122">
          <cell r="B122" t="str">
            <v>Amadou Haidara</v>
          </cell>
          <cell r="C122" t="str">
            <v>RB Leipzig</v>
          </cell>
          <cell r="D122">
            <v>2</v>
          </cell>
          <cell r="E122">
            <v>0</v>
          </cell>
        </row>
        <row r="123">
          <cell r="B123" t="str">
            <v>Anthony Caci</v>
          </cell>
          <cell r="C123" t="str">
            <v>1. FSV Mainz 05</v>
          </cell>
          <cell r="D123">
            <v>2</v>
          </cell>
          <cell r="E123">
            <v>0</v>
          </cell>
        </row>
        <row r="124">
          <cell r="B124" t="str">
            <v>Anton Stach</v>
          </cell>
          <cell r="C124" t="str">
            <v>TSG Hoffenheim</v>
          </cell>
          <cell r="D124">
            <v>2</v>
          </cell>
          <cell r="E124">
            <v>0</v>
          </cell>
        </row>
        <row r="125">
          <cell r="B125" t="str">
            <v>Arne Maier</v>
          </cell>
          <cell r="C125" t="str">
            <v>FC Augsburg</v>
          </cell>
          <cell r="D125">
            <v>2</v>
          </cell>
          <cell r="E125">
            <v>0</v>
          </cell>
        </row>
        <row r="126">
          <cell r="B126" t="str">
            <v>Brenden Aaronson</v>
          </cell>
          <cell r="C126" t="str">
            <v>1. FC Union Berlin</v>
          </cell>
          <cell r="D126">
            <v>2</v>
          </cell>
          <cell r="E126">
            <v>0</v>
          </cell>
        </row>
        <row r="127">
          <cell r="B127" t="str">
            <v>Christoph Klarer</v>
          </cell>
          <cell r="C127" t="str">
            <v>SV Darmstadt</v>
          </cell>
          <cell r="D127">
            <v>2</v>
          </cell>
          <cell r="E127">
            <v>0</v>
          </cell>
        </row>
        <row r="128">
          <cell r="B128" t="str">
            <v>Christopher Antwi-Adjej</v>
          </cell>
          <cell r="C128" t="str">
            <v>VfL Bochum</v>
          </cell>
          <cell r="D128">
            <v>2</v>
          </cell>
          <cell r="E128">
            <v>0</v>
          </cell>
        </row>
        <row r="129">
          <cell r="B129" t="str">
            <v>Damion Downs</v>
          </cell>
          <cell r="C129" t="str">
            <v>FC Köln</v>
          </cell>
          <cell r="D129">
            <v>2</v>
          </cell>
          <cell r="E129">
            <v>0</v>
          </cell>
        </row>
        <row r="130">
          <cell r="B130" t="str">
            <v>Danilho Doekhi</v>
          </cell>
          <cell r="C130" t="str">
            <v>1. FC Union Berlin</v>
          </cell>
          <cell r="D130">
            <v>2</v>
          </cell>
          <cell r="E130">
            <v>0</v>
          </cell>
        </row>
        <row r="131">
          <cell r="B131" t="str">
            <v>David Raum</v>
          </cell>
          <cell r="C131" t="str">
            <v>RB Leipzig</v>
          </cell>
          <cell r="D131">
            <v>2</v>
          </cell>
          <cell r="E131">
            <v>0</v>
          </cell>
        </row>
        <row r="132">
          <cell r="B132" t="str">
            <v>Dion Drena Beljo</v>
          </cell>
          <cell r="C132" t="str">
            <v>FC Augsburg</v>
          </cell>
          <cell r="D132">
            <v>2</v>
          </cell>
          <cell r="E132">
            <v>0</v>
          </cell>
        </row>
        <row r="133">
          <cell r="B133" t="str">
            <v>Ellyes Skhiri</v>
          </cell>
          <cell r="C133" t="str">
            <v>Eintracht Frankfurt</v>
          </cell>
          <cell r="D133">
            <v>2</v>
          </cell>
          <cell r="E133">
            <v>0</v>
          </cell>
        </row>
        <row r="134">
          <cell r="B134" t="str">
            <v>Emil Forsberg</v>
          </cell>
          <cell r="C134" t="str">
            <v>RB Leipzig</v>
          </cell>
          <cell r="D134">
            <v>2</v>
          </cell>
          <cell r="E134">
            <v>0</v>
          </cell>
        </row>
        <row r="135">
          <cell r="B135" t="str">
            <v>Eric Maxim Choupo-Moting</v>
          </cell>
          <cell r="C135" t="str">
            <v>Bayern München</v>
          </cell>
          <cell r="D135">
            <v>2</v>
          </cell>
          <cell r="E135">
            <v>0</v>
          </cell>
        </row>
        <row r="136">
          <cell r="B136" t="str">
            <v>Fares Chaibi</v>
          </cell>
          <cell r="C136" t="str">
            <v>Eintracht Frankfurt</v>
          </cell>
          <cell r="D136">
            <v>2</v>
          </cell>
          <cell r="E136">
            <v>0</v>
          </cell>
        </row>
        <row r="137">
          <cell r="B137" t="str">
            <v>Felix Passlack</v>
          </cell>
          <cell r="C137" t="str">
            <v>VfL Bochum</v>
          </cell>
          <cell r="D137">
            <v>2</v>
          </cell>
          <cell r="E137">
            <v>0</v>
          </cell>
        </row>
        <row r="138">
          <cell r="B138" t="str">
            <v>Felix Uduokhai</v>
          </cell>
          <cell r="C138" t="str">
            <v>FC Augsburg</v>
          </cell>
          <cell r="D138">
            <v>2</v>
          </cell>
          <cell r="E138">
            <v>0</v>
          </cell>
        </row>
        <row r="139">
          <cell r="B139" t="str">
            <v>Fredrik Jensen</v>
          </cell>
          <cell r="C139" t="str">
            <v>FC Augsburg</v>
          </cell>
          <cell r="D139">
            <v>2</v>
          </cell>
          <cell r="E139">
            <v>0</v>
          </cell>
        </row>
        <row r="140">
          <cell r="B140" t="str">
            <v>Hugo Larsson</v>
          </cell>
          <cell r="C140" t="str">
            <v>Eintracht Frankfurt</v>
          </cell>
          <cell r="D140">
            <v>2</v>
          </cell>
          <cell r="E140">
            <v>0</v>
          </cell>
        </row>
        <row r="141">
          <cell r="B141" t="str">
            <v>Ian Maatsen</v>
          </cell>
          <cell r="C141" t="str">
            <v>Borussia Dortmund</v>
          </cell>
          <cell r="D141">
            <v>2</v>
          </cell>
          <cell r="E141">
            <v>0</v>
          </cell>
        </row>
        <row r="142">
          <cell r="B142" t="str">
            <v>Jadon Sancho</v>
          </cell>
          <cell r="C142" t="str">
            <v>Borussia Dortmund</v>
          </cell>
          <cell r="D142">
            <v>2</v>
          </cell>
          <cell r="E142">
            <v>0</v>
          </cell>
        </row>
        <row r="143">
          <cell r="B143" t="str">
            <v>Jan Schöppner</v>
          </cell>
          <cell r="C143" t="str">
            <v>1. FC Heidenheim 1846</v>
          </cell>
          <cell r="D143">
            <v>2</v>
          </cell>
          <cell r="E143">
            <v>0</v>
          </cell>
        </row>
        <row r="144">
          <cell r="B144" t="str">
            <v>Joakim Mæhle</v>
          </cell>
          <cell r="C144" t="str">
            <v>VfL Wolfsburg</v>
          </cell>
          <cell r="D144">
            <v>2</v>
          </cell>
          <cell r="E144">
            <v>0</v>
          </cell>
        </row>
        <row r="145">
          <cell r="B145" t="str">
            <v>John Anthony Brooks</v>
          </cell>
          <cell r="C145" t="str">
            <v>TSG Hoffenheim</v>
          </cell>
          <cell r="D145">
            <v>2</v>
          </cell>
          <cell r="E145">
            <v>0</v>
          </cell>
        </row>
        <row r="146">
          <cell r="B146" t="str">
            <v>Josha Vagnoman</v>
          </cell>
          <cell r="C146" t="str">
            <v>VfB Stuttgart</v>
          </cell>
          <cell r="D146">
            <v>2</v>
          </cell>
          <cell r="E146">
            <v>0</v>
          </cell>
        </row>
        <row r="147">
          <cell r="B147" t="str">
            <v>Julian Justvan</v>
          </cell>
          <cell r="C147" t="str">
            <v>SV Darmstadt</v>
          </cell>
          <cell r="D147">
            <v>2</v>
          </cell>
          <cell r="E147">
            <v>0</v>
          </cell>
        </row>
        <row r="148">
          <cell r="B148" t="str">
            <v>Kristijan Jakic</v>
          </cell>
          <cell r="C148" t="str">
            <v>FC Augsburg</v>
          </cell>
          <cell r="D148">
            <v>2</v>
          </cell>
          <cell r="E148">
            <v>0</v>
          </cell>
        </row>
        <row r="149">
          <cell r="B149" t="str">
            <v>Ludovic Ajorque</v>
          </cell>
          <cell r="C149" t="str">
            <v>1. FSV Mainz 05</v>
          </cell>
          <cell r="D149">
            <v>2</v>
          </cell>
          <cell r="E149">
            <v>0</v>
          </cell>
        </row>
        <row r="150">
          <cell r="B150" t="str">
            <v>Matthijs de Ligt</v>
          </cell>
          <cell r="C150" t="str">
            <v>Bayern München</v>
          </cell>
          <cell r="D150">
            <v>2</v>
          </cell>
          <cell r="E150">
            <v>0</v>
          </cell>
        </row>
        <row r="151">
          <cell r="B151" t="str">
            <v>Maximilian Arnold</v>
          </cell>
          <cell r="C151" t="str">
            <v>VfL Wolfsburg</v>
          </cell>
          <cell r="D151">
            <v>2</v>
          </cell>
          <cell r="E151">
            <v>0</v>
          </cell>
        </row>
        <row r="152">
          <cell r="B152" t="str">
            <v>Maximilian Mittelstaedt</v>
          </cell>
          <cell r="C152" t="str">
            <v>VfB Stuttgart</v>
          </cell>
          <cell r="D152">
            <v>2</v>
          </cell>
          <cell r="E152">
            <v>0</v>
          </cell>
        </row>
        <row r="153">
          <cell r="B153" t="str">
            <v>Maximilian Wöber</v>
          </cell>
          <cell r="C153" t="str">
            <v>Borussia Mönchengladbach</v>
          </cell>
          <cell r="D153">
            <v>2</v>
          </cell>
          <cell r="E153">
            <v>0</v>
          </cell>
        </row>
        <row r="154">
          <cell r="B154" t="str">
            <v>Merlin Röhl</v>
          </cell>
          <cell r="C154" t="str">
            <v>SC Freiburg</v>
          </cell>
          <cell r="D154">
            <v>2</v>
          </cell>
          <cell r="E154">
            <v>0</v>
          </cell>
        </row>
        <row r="155">
          <cell r="B155" t="str">
            <v>Milos Veljkovic</v>
          </cell>
          <cell r="C155" t="str">
            <v>SV Werder Bremen</v>
          </cell>
          <cell r="D155">
            <v>2</v>
          </cell>
          <cell r="E155">
            <v>0</v>
          </cell>
        </row>
        <row r="156">
          <cell r="B156" t="str">
            <v>Mohamed Simakan</v>
          </cell>
          <cell r="C156" t="str">
            <v>RB Leipzig</v>
          </cell>
          <cell r="D156">
            <v>2</v>
          </cell>
          <cell r="E156">
            <v>0</v>
          </cell>
        </row>
        <row r="157">
          <cell r="B157" t="str">
            <v>Moritz Broschinski</v>
          </cell>
          <cell r="C157" t="str">
            <v>VfL Bochum</v>
          </cell>
          <cell r="D157">
            <v>2</v>
          </cell>
          <cell r="E157">
            <v>0</v>
          </cell>
        </row>
        <row r="158">
          <cell r="B158" t="str">
            <v>Nick Woltemade</v>
          </cell>
          <cell r="C158" t="str">
            <v>SV Werder Bremen</v>
          </cell>
          <cell r="D158">
            <v>2</v>
          </cell>
          <cell r="E158">
            <v>0</v>
          </cell>
        </row>
        <row r="159">
          <cell r="B159" t="str">
            <v>Nico Elvedi</v>
          </cell>
          <cell r="C159" t="str">
            <v>Borussia Mönchengladbach</v>
          </cell>
          <cell r="D159">
            <v>2</v>
          </cell>
          <cell r="E159">
            <v>0</v>
          </cell>
        </row>
        <row r="160">
          <cell r="B160" t="str">
            <v>Nico Schlotterbeck</v>
          </cell>
          <cell r="C160" t="str">
            <v>Borussia Dortmund</v>
          </cell>
          <cell r="D160">
            <v>2</v>
          </cell>
          <cell r="E160">
            <v>0</v>
          </cell>
        </row>
        <row r="161">
          <cell r="B161" t="str">
            <v>Niklas Stark</v>
          </cell>
          <cell r="C161" t="str">
            <v>SV Werder Bremen</v>
          </cell>
          <cell r="D161">
            <v>2</v>
          </cell>
          <cell r="E161">
            <v>0</v>
          </cell>
        </row>
        <row r="162">
          <cell r="B162" t="str">
            <v>Olivier Deman</v>
          </cell>
          <cell r="C162" t="str">
            <v>SV Werder Bremen</v>
          </cell>
          <cell r="D162">
            <v>2</v>
          </cell>
          <cell r="E162">
            <v>0</v>
          </cell>
        </row>
        <row r="163">
          <cell r="B163" t="str">
            <v>Patrick Mainka</v>
          </cell>
          <cell r="C163" t="str">
            <v>1. FC Heidenheim 1846</v>
          </cell>
          <cell r="D163">
            <v>2</v>
          </cell>
          <cell r="E163">
            <v>0</v>
          </cell>
        </row>
        <row r="164">
          <cell r="B164" t="str">
            <v>Patrick Osterhage</v>
          </cell>
          <cell r="C164" t="str">
            <v>VfL Bochum</v>
          </cell>
          <cell r="D164">
            <v>2</v>
          </cell>
          <cell r="E164">
            <v>0</v>
          </cell>
        </row>
        <row r="165">
          <cell r="B165" t="str">
            <v>Patrick Wimmer</v>
          </cell>
          <cell r="C165" t="str">
            <v>VfL Wolfsburg</v>
          </cell>
          <cell r="D165">
            <v>2</v>
          </cell>
          <cell r="E165">
            <v>0</v>
          </cell>
        </row>
        <row r="166">
          <cell r="B166" t="str">
            <v>Robin Koch</v>
          </cell>
          <cell r="C166" t="str">
            <v>Eintracht Frankfurt</v>
          </cell>
          <cell r="D166">
            <v>2</v>
          </cell>
          <cell r="E166">
            <v>0</v>
          </cell>
        </row>
        <row r="167">
          <cell r="B167" t="str">
            <v>Woo-Yeong Jeong</v>
          </cell>
          <cell r="C167" t="str">
            <v>VfB Stuttgart</v>
          </cell>
          <cell r="D167">
            <v>2</v>
          </cell>
          <cell r="E167">
            <v>0</v>
          </cell>
        </row>
        <row r="168">
          <cell r="B168" t="str">
            <v>Yannick Gerhardt</v>
          </cell>
          <cell r="C168" t="str">
            <v>VfL Wolfsburg</v>
          </cell>
          <cell r="D168">
            <v>2</v>
          </cell>
          <cell r="E168">
            <v>0</v>
          </cell>
        </row>
        <row r="169">
          <cell r="B169" t="str">
            <v>Elvis Rexhbecaj</v>
          </cell>
          <cell r="C169" t="str">
            <v>FC Augsburg</v>
          </cell>
          <cell r="D169">
            <v>2</v>
          </cell>
          <cell r="E169">
            <v>1</v>
          </cell>
        </row>
        <row r="170">
          <cell r="B170" t="str">
            <v>Sven Michel</v>
          </cell>
          <cell r="C170" t="str">
            <v>FC Augsburg</v>
          </cell>
          <cell r="D170">
            <v>2</v>
          </cell>
          <cell r="E170">
            <v>1</v>
          </cell>
        </row>
        <row r="171">
          <cell r="B171" t="str">
            <v>Timo Werner</v>
          </cell>
          <cell r="C171" t="str">
            <v>RB Leipzig</v>
          </cell>
          <cell r="D171">
            <v>2</v>
          </cell>
          <cell r="E171">
            <v>1</v>
          </cell>
        </row>
        <row r="172">
          <cell r="B172" t="str">
            <v>Emre Can</v>
          </cell>
          <cell r="C172" t="str">
            <v>Borussia Dortmund</v>
          </cell>
          <cell r="D172">
            <v>2</v>
          </cell>
          <cell r="E172">
            <v>2</v>
          </cell>
        </row>
        <row r="173">
          <cell r="B173" t="str">
            <v>Julian Weigl</v>
          </cell>
          <cell r="C173" t="str">
            <v>Borussia Mönchengladbach</v>
          </cell>
          <cell r="D173">
            <v>2</v>
          </cell>
          <cell r="E173">
            <v>2</v>
          </cell>
        </row>
        <row r="174">
          <cell r="B174" t="str">
            <v>Aaron Seydel</v>
          </cell>
          <cell r="C174" t="str">
            <v>SV Darmstadt</v>
          </cell>
          <cell r="D174">
            <v>1</v>
          </cell>
          <cell r="E174">
            <v>0</v>
          </cell>
        </row>
        <row r="175">
          <cell r="B175" t="str">
            <v>Adrian Beck</v>
          </cell>
          <cell r="C175" t="str">
            <v>1. FC Heidenheim 1846</v>
          </cell>
          <cell r="D175">
            <v>1</v>
          </cell>
          <cell r="E175">
            <v>0</v>
          </cell>
        </row>
        <row r="176">
          <cell r="B176" t="str">
            <v>András Schäfer</v>
          </cell>
          <cell r="C176" t="str">
            <v>1. FC Union Berlin</v>
          </cell>
          <cell r="D176">
            <v>1</v>
          </cell>
          <cell r="E176">
            <v>0</v>
          </cell>
        </row>
        <row r="177">
          <cell r="B177" t="str">
            <v>Andreas Hanche-Olsen</v>
          </cell>
          <cell r="C177" t="str">
            <v>1. FSV Mainz 05</v>
          </cell>
          <cell r="D177">
            <v>1</v>
          </cell>
          <cell r="E177">
            <v>0</v>
          </cell>
        </row>
        <row r="178">
          <cell r="B178" t="str">
            <v>Angelo Stiller</v>
          </cell>
          <cell r="C178" t="str">
            <v>VfB Stuttgart</v>
          </cell>
          <cell r="D178">
            <v>1</v>
          </cell>
          <cell r="E178">
            <v>0</v>
          </cell>
        </row>
        <row r="179">
          <cell r="B179" t="str">
            <v>Anthony Jung</v>
          </cell>
          <cell r="C179" t="str">
            <v>SV Werder Bremen</v>
          </cell>
          <cell r="D179">
            <v>1</v>
          </cell>
          <cell r="E179">
            <v>0</v>
          </cell>
        </row>
        <row r="180">
          <cell r="B180" t="str">
            <v>Anthony Losilla</v>
          </cell>
          <cell r="C180" t="str">
            <v>VfL Bochum</v>
          </cell>
          <cell r="D180">
            <v>1</v>
          </cell>
          <cell r="E180">
            <v>0</v>
          </cell>
        </row>
        <row r="181">
          <cell r="B181" t="str">
            <v>Aurelio Buta</v>
          </cell>
          <cell r="C181" t="str">
            <v>Eintracht Frankfurt</v>
          </cell>
          <cell r="D181">
            <v>1</v>
          </cell>
          <cell r="E181">
            <v>0</v>
          </cell>
        </row>
        <row r="182">
          <cell r="B182" t="str">
            <v>Aymen Barkok</v>
          </cell>
          <cell r="C182" t="str">
            <v>1. FSV Mainz 05</v>
          </cell>
          <cell r="D182">
            <v>1</v>
          </cell>
          <cell r="E182">
            <v>0</v>
          </cell>
        </row>
        <row r="183">
          <cell r="B183" t="str">
            <v>Benedikt Gimber</v>
          </cell>
          <cell r="C183" t="str">
            <v>1. FC Heidenheim 1846</v>
          </cell>
          <cell r="D183">
            <v>1</v>
          </cell>
          <cell r="E183">
            <v>0</v>
          </cell>
        </row>
        <row r="184">
          <cell r="B184" t="str">
            <v>Benjamin Henrichs</v>
          </cell>
          <cell r="C184" t="str">
            <v>RB Leipzig</v>
          </cell>
          <cell r="D184">
            <v>1</v>
          </cell>
          <cell r="E184">
            <v>0</v>
          </cell>
        </row>
        <row r="185">
          <cell r="B185" t="str">
            <v>Bernardo</v>
          </cell>
          <cell r="C185" t="str">
            <v>VfL Bochum</v>
          </cell>
          <cell r="D185">
            <v>1</v>
          </cell>
          <cell r="E185">
            <v>0</v>
          </cell>
        </row>
        <row r="186">
          <cell r="B186" t="str">
            <v>Castello Lukeba</v>
          </cell>
          <cell r="C186" t="str">
            <v>RB Leipzig</v>
          </cell>
          <cell r="D186">
            <v>1</v>
          </cell>
          <cell r="E186">
            <v>0</v>
          </cell>
        </row>
        <row r="187">
          <cell r="B187" t="str">
            <v>Chris Bedia</v>
          </cell>
          <cell r="C187" t="str">
            <v>1. FC Union Berlin</v>
          </cell>
          <cell r="D187">
            <v>1</v>
          </cell>
          <cell r="E187">
            <v>0</v>
          </cell>
        </row>
        <row r="188">
          <cell r="B188" t="str">
            <v>Christian Günter</v>
          </cell>
          <cell r="C188" t="str">
            <v>SC Freiburg</v>
          </cell>
          <cell r="D188">
            <v>1</v>
          </cell>
          <cell r="E188">
            <v>0</v>
          </cell>
        </row>
        <row r="189">
          <cell r="B189" t="str">
            <v>Dan-Axel Zagadou</v>
          </cell>
          <cell r="C189" t="str">
            <v>VfB Stuttgart</v>
          </cell>
          <cell r="D189">
            <v>1</v>
          </cell>
          <cell r="E189">
            <v>0</v>
          </cell>
        </row>
        <row r="190">
          <cell r="B190" t="str">
            <v>David Datro Fofana</v>
          </cell>
          <cell r="C190" t="str">
            <v>1. FC Union Berlin</v>
          </cell>
          <cell r="D190">
            <v>1</v>
          </cell>
          <cell r="E190">
            <v>0</v>
          </cell>
        </row>
        <row r="191">
          <cell r="B191" t="str">
            <v>Dayot Upamecano</v>
          </cell>
          <cell r="C191" t="str">
            <v>Bayern München</v>
          </cell>
          <cell r="D191">
            <v>1</v>
          </cell>
          <cell r="E191">
            <v>0</v>
          </cell>
        </row>
        <row r="192">
          <cell r="B192" t="str">
            <v>Dominik Kohr</v>
          </cell>
          <cell r="C192" t="str">
            <v>1. FSV Mainz 05</v>
          </cell>
          <cell r="D192">
            <v>1</v>
          </cell>
          <cell r="E192">
            <v>0</v>
          </cell>
        </row>
        <row r="193">
          <cell r="B193" t="str">
            <v>Eric Martel</v>
          </cell>
          <cell r="C193" t="str">
            <v>FC Köln</v>
          </cell>
          <cell r="D193">
            <v>1</v>
          </cell>
          <cell r="E193">
            <v>0</v>
          </cell>
        </row>
        <row r="194">
          <cell r="B194" t="str">
            <v>Fabian Nürnberg</v>
          </cell>
          <cell r="C194" t="str">
            <v>SV Darmstadt</v>
          </cell>
          <cell r="D194">
            <v>1</v>
          </cell>
          <cell r="E194">
            <v>0</v>
          </cell>
        </row>
        <row r="195">
          <cell r="B195" t="str">
            <v>Felix Nmecha</v>
          </cell>
          <cell r="C195" t="str">
            <v>Borussia Dortmund</v>
          </cell>
          <cell r="D195">
            <v>1</v>
          </cell>
          <cell r="E195">
            <v>0</v>
          </cell>
        </row>
        <row r="196">
          <cell r="B196" t="str">
            <v>Florian Grillitsch</v>
          </cell>
          <cell r="C196" t="str">
            <v>TSG Hoffenheim</v>
          </cell>
          <cell r="D196">
            <v>1</v>
          </cell>
          <cell r="E196">
            <v>0</v>
          </cell>
        </row>
        <row r="197">
          <cell r="B197" t="str">
            <v>Hrvoje Smolcic</v>
          </cell>
          <cell r="C197" t="str">
            <v>Eintracht Frankfurt</v>
          </cell>
          <cell r="D197">
            <v>1</v>
          </cell>
          <cell r="E197">
            <v>0</v>
          </cell>
        </row>
        <row r="198">
          <cell r="B198" t="str">
            <v>Iago</v>
          </cell>
          <cell r="C198" t="str">
            <v>FC Augsburg</v>
          </cell>
          <cell r="D198">
            <v>1</v>
          </cell>
          <cell r="E198">
            <v>0</v>
          </cell>
        </row>
        <row r="199">
          <cell r="B199" t="str">
            <v>Ivan Ordets</v>
          </cell>
          <cell r="C199" t="str">
            <v>VfL Bochum</v>
          </cell>
          <cell r="D199">
            <v>1</v>
          </cell>
          <cell r="E199">
            <v>0</v>
          </cell>
        </row>
        <row r="200">
          <cell r="B200" t="str">
            <v>Jamie Bynoe-Gittens</v>
          </cell>
          <cell r="C200" t="str">
            <v>Borussia Dortmund</v>
          </cell>
          <cell r="D200">
            <v>1</v>
          </cell>
          <cell r="E200">
            <v>0</v>
          </cell>
        </row>
        <row r="201">
          <cell r="B201" t="str">
            <v>Jan Thielmann</v>
          </cell>
          <cell r="C201" t="str">
            <v>FC Köln</v>
          </cell>
          <cell r="D201">
            <v>1</v>
          </cell>
          <cell r="E201">
            <v>0</v>
          </cell>
        </row>
        <row r="202">
          <cell r="B202" t="str">
            <v>Janik Haberer</v>
          </cell>
          <cell r="C202" t="str">
            <v>1. FC Union Berlin</v>
          </cell>
          <cell r="D202">
            <v>1</v>
          </cell>
          <cell r="E202">
            <v>0</v>
          </cell>
        </row>
        <row r="203">
          <cell r="B203" t="str">
            <v>Jeffrey Gouweleeuw</v>
          </cell>
          <cell r="C203" t="str">
            <v>FC Augsburg</v>
          </cell>
          <cell r="D203">
            <v>1</v>
          </cell>
          <cell r="E203">
            <v>0</v>
          </cell>
        </row>
        <row r="204">
          <cell r="B204" t="str">
            <v>Joseph Scally</v>
          </cell>
          <cell r="C204" t="str">
            <v>Borussia Mönchengladbach</v>
          </cell>
          <cell r="D204">
            <v>1</v>
          </cell>
          <cell r="E204">
            <v>0</v>
          </cell>
        </row>
        <row r="205">
          <cell r="B205" t="str">
            <v>Joshua Kimmich</v>
          </cell>
          <cell r="C205" t="str">
            <v>Bayern München</v>
          </cell>
          <cell r="D205">
            <v>1</v>
          </cell>
          <cell r="E205">
            <v>0</v>
          </cell>
        </row>
        <row r="206">
          <cell r="B206" t="str">
            <v>Julian Malatini</v>
          </cell>
          <cell r="C206" t="str">
            <v>SV Werder Bremen</v>
          </cell>
          <cell r="D206">
            <v>1</v>
          </cell>
          <cell r="E206">
            <v>0</v>
          </cell>
        </row>
        <row r="207">
          <cell r="B207" t="str">
            <v>Karim Onisiwo</v>
          </cell>
          <cell r="C207" t="str">
            <v>1. FSV Mainz 05</v>
          </cell>
          <cell r="D207">
            <v>1</v>
          </cell>
          <cell r="E207">
            <v>0</v>
          </cell>
        </row>
        <row r="208">
          <cell r="B208" t="str">
            <v>Kevin Kampl</v>
          </cell>
          <cell r="C208" t="str">
            <v>RB Leipzig</v>
          </cell>
          <cell r="D208">
            <v>1</v>
          </cell>
          <cell r="E208">
            <v>0</v>
          </cell>
        </row>
        <row r="209">
          <cell r="B209" t="str">
            <v>Kouadio Koné</v>
          </cell>
          <cell r="C209" t="str">
            <v>Borussia Mönchengladbach</v>
          </cell>
          <cell r="D209">
            <v>1</v>
          </cell>
          <cell r="E209">
            <v>0</v>
          </cell>
        </row>
        <row r="210">
          <cell r="B210" t="str">
            <v>Lennard Maloney</v>
          </cell>
          <cell r="C210" t="str">
            <v>1. FC Heidenheim 1846</v>
          </cell>
          <cell r="D210">
            <v>1</v>
          </cell>
          <cell r="E210">
            <v>0</v>
          </cell>
        </row>
        <row r="211">
          <cell r="B211" t="str">
            <v>Leonardo Bittencourt</v>
          </cell>
          <cell r="C211" t="str">
            <v>SV Werder Bremen</v>
          </cell>
          <cell r="D211">
            <v>1</v>
          </cell>
          <cell r="E211">
            <v>0</v>
          </cell>
        </row>
        <row r="212">
          <cell r="B212" t="str">
            <v>Leonidas Stergiou</v>
          </cell>
          <cell r="C212" t="str">
            <v>VfB Stuttgart</v>
          </cell>
          <cell r="D212">
            <v>1</v>
          </cell>
          <cell r="E212">
            <v>0</v>
          </cell>
        </row>
        <row r="213">
          <cell r="B213" t="str">
            <v>Linton Maina</v>
          </cell>
          <cell r="C213" t="str">
            <v>FC Köln</v>
          </cell>
          <cell r="D213">
            <v>1</v>
          </cell>
          <cell r="E213">
            <v>0</v>
          </cell>
        </row>
        <row r="214">
          <cell r="B214" t="str">
            <v>Lovro Zvonarek</v>
          </cell>
          <cell r="C214" t="str">
            <v>Bayern München</v>
          </cell>
          <cell r="D214">
            <v>1</v>
          </cell>
          <cell r="E214">
            <v>0</v>
          </cell>
        </row>
        <row r="215">
          <cell r="B215" t="str">
            <v>Luca Pfeiffer</v>
          </cell>
          <cell r="C215" t="str">
            <v>SV Darmstadt</v>
          </cell>
          <cell r="D215">
            <v>1</v>
          </cell>
          <cell r="E215">
            <v>0</v>
          </cell>
        </row>
        <row r="216">
          <cell r="B216" t="str">
            <v>Lukas Daschner</v>
          </cell>
          <cell r="C216" t="str">
            <v>VfL Bochum</v>
          </cell>
          <cell r="D216">
            <v>1</v>
          </cell>
          <cell r="E216">
            <v>0</v>
          </cell>
        </row>
        <row r="217">
          <cell r="B217" t="str">
            <v>Lukas Klostermann</v>
          </cell>
          <cell r="C217" t="str">
            <v>RB Leipzig</v>
          </cell>
          <cell r="D217">
            <v>1</v>
          </cell>
          <cell r="E217">
            <v>0</v>
          </cell>
        </row>
        <row r="218">
          <cell r="B218" t="str">
            <v>Lukas Kübler</v>
          </cell>
          <cell r="C218" t="str">
            <v>SC Freiburg</v>
          </cell>
          <cell r="D218">
            <v>1</v>
          </cell>
          <cell r="E218">
            <v>0</v>
          </cell>
        </row>
        <row r="219">
          <cell r="B219" t="str">
            <v>Lukas Nmecha</v>
          </cell>
          <cell r="C219" t="str">
            <v>VfL Wolfsburg</v>
          </cell>
          <cell r="D219">
            <v>1</v>
          </cell>
          <cell r="E219">
            <v>0</v>
          </cell>
        </row>
        <row r="220">
          <cell r="B220" t="str">
            <v>Mads Valentin Pedersen</v>
          </cell>
          <cell r="C220" t="str">
            <v>FC Augsburg</v>
          </cell>
          <cell r="D220">
            <v>1</v>
          </cell>
          <cell r="E220">
            <v>0</v>
          </cell>
        </row>
        <row r="221">
          <cell r="B221" t="str">
            <v>Mahmoud Dahoud</v>
          </cell>
          <cell r="C221" t="str">
            <v>VfB Stuttgart</v>
          </cell>
          <cell r="D221">
            <v>1</v>
          </cell>
          <cell r="E221">
            <v>0</v>
          </cell>
        </row>
        <row r="222">
          <cell r="B222" t="str">
            <v>Manuel Gulde</v>
          </cell>
          <cell r="C222" t="str">
            <v>SC Freiburg</v>
          </cell>
          <cell r="D222">
            <v>1</v>
          </cell>
          <cell r="E222">
            <v>0</v>
          </cell>
        </row>
        <row r="223">
          <cell r="B223" t="str">
            <v>Marco Friedl</v>
          </cell>
          <cell r="C223" t="str">
            <v>SV Werder Bremen</v>
          </cell>
          <cell r="D223">
            <v>1</v>
          </cell>
          <cell r="E223">
            <v>0</v>
          </cell>
        </row>
        <row r="224">
          <cell r="B224" t="str">
            <v>Marco Richter</v>
          </cell>
          <cell r="C224" t="str">
            <v>1. FSV Mainz 05</v>
          </cell>
          <cell r="D224">
            <v>1</v>
          </cell>
          <cell r="E224">
            <v>0</v>
          </cell>
        </row>
        <row r="225">
          <cell r="B225" t="str">
            <v>Marius Bülter</v>
          </cell>
          <cell r="C225" t="str">
            <v>TSG Hoffenheim</v>
          </cell>
          <cell r="D225">
            <v>1</v>
          </cell>
          <cell r="E225">
            <v>0</v>
          </cell>
        </row>
        <row r="226">
          <cell r="B226" t="str">
            <v>Matej Maglica</v>
          </cell>
          <cell r="C226" t="str">
            <v>SV Darmstadt</v>
          </cell>
          <cell r="D226">
            <v>1</v>
          </cell>
          <cell r="E226">
            <v>0</v>
          </cell>
        </row>
        <row r="227">
          <cell r="B227" t="str">
            <v>Mathias Honsak</v>
          </cell>
          <cell r="C227" t="str">
            <v>SV Darmstadt</v>
          </cell>
          <cell r="D227">
            <v>1</v>
          </cell>
          <cell r="E227">
            <v>0</v>
          </cell>
        </row>
        <row r="228">
          <cell r="B228" t="str">
            <v>Matthias Bader</v>
          </cell>
          <cell r="C228" t="str">
            <v>SV Darmstadt</v>
          </cell>
          <cell r="D228">
            <v>1</v>
          </cell>
          <cell r="E228">
            <v>0</v>
          </cell>
        </row>
        <row r="229">
          <cell r="B229" t="str">
            <v>Mattias Svanberg</v>
          </cell>
          <cell r="C229" t="str">
            <v>VfL Wolfsburg</v>
          </cell>
          <cell r="D229">
            <v>1</v>
          </cell>
          <cell r="E229">
            <v>0</v>
          </cell>
        </row>
        <row r="230">
          <cell r="B230" t="str">
            <v>Matus Bero</v>
          </cell>
          <cell r="C230" t="str">
            <v>VfL Bochum</v>
          </cell>
          <cell r="D230">
            <v>1</v>
          </cell>
          <cell r="E230">
            <v>0</v>
          </cell>
        </row>
        <row r="231">
          <cell r="B231" t="str">
            <v>Max Finkgrafe</v>
          </cell>
          <cell r="C231" t="str">
            <v>FC Köln</v>
          </cell>
          <cell r="D231">
            <v>1</v>
          </cell>
          <cell r="E231">
            <v>0</v>
          </cell>
        </row>
        <row r="232">
          <cell r="B232" t="str">
            <v>Maximilian Bauer</v>
          </cell>
          <cell r="C232" t="str">
            <v>FC Augsburg</v>
          </cell>
          <cell r="D232">
            <v>1</v>
          </cell>
          <cell r="E232">
            <v>0</v>
          </cell>
        </row>
        <row r="233">
          <cell r="B233" t="str">
            <v>Maximilian Eggestein</v>
          </cell>
          <cell r="C233" t="str">
            <v>SC Freiburg</v>
          </cell>
          <cell r="D233">
            <v>1</v>
          </cell>
          <cell r="E233">
            <v>0</v>
          </cell>
        </row>
        <row r="234">
          <cell r="B234" t="str">
            <v>Maximilian Philipp</v>
          </cell>
          <cell r="C234" t="str">
            <v>SC Freiburg</v>
          </cell>
          <cell r="D234">
            <v>1</v>
          </cell>
          <cell r="E234">
            <v>0</v>
          </cell>
        </row>
        <row r="235">
          <cell r="B235" t="str">
            <v>Mert Kömür</v>
          </cell>
          <cell r="C235" t="str">
            <v>FC Augsburg</v>
          </cell>
          <cell r="D235">
            <v>1</v>
          </cell>
          <cell r="E235">
            <v>0</v>
          </cell>
        </row>
        <row r="236">
          <cell r="B236" t="str">
            <v>Mikkel Kaufmann</v>
          </cell>
          <cell r="C236" t="str">
            <v>1. FC Union Berlin</v>
          </cell>
          <cell r="D236">
            <v>1</v>
          </cell>
          <cell r="E236">
            <v>0</v>
          </cell>
        </row>
        <row r="237">
          <cell r="B237" t="str">
            <v>Milos Pantovic</v>
          </cell>
          <cell r="C237" t="str">
            <v>1. FC Union Berlin</v>
          </cell>
          <cell r="D237">
            <v>1</v>
          </cell>
          <cell r="E237">
            <v>0</v>
          </cell>
        </row>
        <row r="238">
          <cell r="B238" t="str">
            <v>Min-Jae Kim</v>
          </cell>
          <cell r="C238" t="str">
            <v>Bayern München</v>
          </cell>
          <cell r="D238">
            <v>1</v>
          </cell>
          <cell r="E238">
            <v>0</v>
          </cell>
        </row>
        <row r="239">
          <cell r="B239" t="str">
            <v>Nacho Ferri</v>
          </cell>
          <cell r="C239" t="str">
            <v>Eintracht Frankfurt</v>
          </cell>
          <cell r="D239">
            <v>1</v>
          </cell>
          <cell r="E239">
            <v>0</v>
          </cell>
        </row>
        <row r="240">
          <cell r="B240" t="str">
            <v>Nadiem Amiri</v>
          </cell>
          <cell r="C240" t="str">
            <v>1. FSV Mainz 05</v>
          </cell>
          <cell r="D240">
            <v>1</v>
          </cell>
          <cell r="E240">
            <v>0</v>
          </cell>
        </row>
        <row r="241">
          <cell r="B241" t="str">
            <v>Nicolas Höfler</v>
          </cell>
          <cell r="C241" t="str">
            <v>SC Freiburg</v>
          </cell>
          <cell r="D241">
            <v>1</v>
          </cell>
          <cell r="E241">
            <v>0</v>
          </cell>
        </row>
        <row r="242">
          <cell r="B242" t="str">
            <v>Niklas Süle</v>
          </cell>
          <cell r="C242" t="str">
            <v>Borussia Dortmund</v>
          </cell>
          <cell r="D242">
            <v>1</v>
          </cell>
          <cell r="E242">
            <v>0</v>
          </cell>
        </row>
        <row r="243">
          <cell r="B243" t="str">
            <v>Noah Weisshaupt</v>
          </cell>
          <cell r="C243" t="str">
            <v>SC Freiburg</v>
          </cell>
          <cell r="D243">
            <v>1</v>
          </cell>
          <cell r="E243">
            <v>0</v>
          </cell>
        </row>
        <row r="244">
          <cell r="B244" t="str">
            <v>Odilon Kossounou</v>
          </cell>
          <cell r="C244" t="str">
            <v>Bayer 04 Leverkusen</v>
          </cell>
          <cell r="D244">
            <v>1</v>
          </cell>
          <cell r="E244">
            <v>0</v>
          </cell>
        </row>
        <row r="245">
          <cell r="B245" t="str">
            <v>Philipp Lienhart</v>
          </cell>
          <cell r="C245" t="str">
            <v>SC Freiburg</v>
          </cell>
          <cell r="D245">
            <v>1</v>
          </cell>
          <cell r="E245">
            <v>0</v>
          </cell>
        </row>
        <row r="246">
          <cell r="B246" t="str">
            <v>Philipp Max</v>
          </cell>
          <cell r="C246" t="str">
            <v>Eintracht Frankfurt</v>
          </cell>
          <cell r="D246">
            <v>1</v>
          </cell>
          <cell r="E246">
            <v>0</v>
          </cell>
        </row>
        <row r="247">
          <cell r="B247" t="str">
            <v>Philipp Mwene</v>
          </cell>
          <cell r="C247" t="str">
            <v>1. FSV Mainz 05</v>
          </cell>
          <cell r="D247">
            <v>1</v>
          </cell>
          <cell r="E247">
            <v>0</v>
          </cell>
        </row>
        <row r="248">
          <cell r="B248" t="str">
            <v>Piero Hincapié</v>
          </cell>
          <cell r="C248" t="str">
            <v>Bayer 04 Leverkusen</v>
          </cell>
          <cell r="D248">
            <v>1</v>
          </cell>
          <cell r="E248">
            <v>0</v>
          </cell>
        </row>
        <row r="249">
          <cell r="B249" t="str">
            <v>Randal Kolo Muani</v>
          </cell>
          <cell r="C249" t="str">
            <v>Eintracht Frankfurt</v>
          </cell>
          <cell r="D249">
            <v>1</v>
          </cell>
          <cell r="E249">
            <v>0</v>
          </cell>
        </row>
        <row r="250">
          <cell r="B250" t="str">
            <v>Ridle Baku</v>
          </cell>
          <cell r="C250" t="str">
            <v>VfL Wolfsburg</v>
          </cell>
          <cell r="D250">
            <v>1</v>
          </cell>
          <cell r="E250">
            <v>0</v>
          </cell>
        </row>
        <row r="251">
          <cell r="B251" t="str">
            <v>Robin Knoche</v>
          </cell>
          <cell r="C251" t="str">
            <v>1. FC Union Berlin</v>
          </cell>
          <cell r="D251">
            <v>1</v>
          </cell>
          <cell r="E251">
            <v>0</v>
          </cell>
        </row>
        <row r="252">
          <cell r="B252" t="str">
            <v>Rogério</v>
          </cell>
          <cell r="C252" t="str">
            <v>VfL Wolfsburg</v>
          </cell>
          <cell r="D252">
            <v>1</v>
          </cell>
          <cell r="E252">
            <v>0</v>
          </cell>
        </row>
        <row r="253">
          <cell r="B253" t="str">
            <v>Sargis Adamyan</v>
          </cell>
          <cell r="C253" t="str">
            <v>FC Köln</v>
          </cell>
          <cell r="D253">
            <v>1</v>
          </cell>
          <cell r="E253">
            <v>0</v>
          </cell>
        </row>
        <row r="254">
          <cell r="B254" t="str">
            <v>Silvan Widmer</v>
          </cell>
          <cell r="C254" t="str">
            <v>1. FSV Mainz 05</v>
          </cell>
          <cell r="D254">
            <v>1</v>
          </cell>
          <cell r="E254">
            <v>0</v>
          </cell>
        </row>
        <row r="255">
          <cell r="B255" t="str">
            <v>Skelly Alvero</v>
          </cell>
          <cell r="C255" t="str">
            <v>SV Werder Bremen</v>
          </cell>
          <cell r="D255">
            <v>1</v>
          </cell>
          <cell r="E255">
            <v>0</v>
          </cell>
        </row>
        <row r="256">
          <cell r="B256" t="str">
            <v>Tiago Tomás</v>
          </cell>
          <cell r="C256" t="str">
            <v>VfL Wolfsburg</v>
          </cell>
          <cell r="D256">
            <v>1</v>
          </cell>
          <cell r="E256">
            <v>0</v>
          </cell>
        </row>
        <row r="257">
          <cell r="B257" t="str">
            <v>Tom Krauss</v>
          </cell>
          <cell r="C257" t="str">
            <v>1. FSV Mainz 05</v>
          </cell>
          <cell r="D257">
            <v>1</v>
          </cell>
          <cell r="E257">
            <v>0</v>
          </cell>
        </row>
        <row r="258">
          <cell r="B258" t="str">
            <v>Tuta</v>
          </cell>
          <cell r="C258" t="str">
            <v>Eintracht Frankfurt</v>
          </cell>
          <cell r="D258">
            <v>1</v>
          </cell>
          <cell r="E258">
            <v>0</v>
          </cell>
        </row>
        <row r="259">
          <cell r="B259" t="str">
            <v>Yannik Keitel</v>
          </cell>
          <cell r="C259" t="str">
            <v>SC Freiburg</v>
          </cell>
          <cell r="D259">
            <v>1</v>
          </cell>
          <cell r="E259">
            <v>0</v>
          </cell>
        </row>
        <row r="260">
          <cell r="B260" t="str">
            <v>Leonardo Bonucci</v>
          </cell>
          <cell r="C260" t="str">
            <v>1. FC Union Berlin</v>
          </cell>
          <cell r="D260">
            <v>1</v>
          </cell>
          <cell r="E260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yer_total_assists_in_attack"/>
    </sheetNames>
    <sheetDataSet>
      <sheetData sheetId="0">
        <row r="2">
          <cell r="B2" t="str">
            <v>Kevin Stöger</v>
          </cell>
          <cell r="C2" t="str">
            <v>VfL Bochum</v>
          </cell>
          <cell r="D2">
            <v>127</v>
          </cell>
          <cell r="E2">
            <v>4.3</v>
          </cell>
        </row>
        <row r="3">
          <cell r="B3" t="str">
            <v>Franck Honorat</v>
          </cell>
          <cell r="C3" t="str">
            <v>Borussia Mönchengladbach</v>
          </cell>
          <cell r="D3">
            <v>89</v>
          </cell>
          <cell r="E3">
            <v>3.4</v>
          </cell>
        </row>
        <row r="4">
          <cell r="B4" t="str">
            <v>Julian Brandt</v>
          </cell>
          <cell r="C4" t="str">
            <v>Borussia Dortmund</v>
          </cell>
          <cell r="D4">
            <v>80</v>
          </cell>
          <cell r="E4">
            <v>3.2</v>
          </cell>
        </row>
        <row r="5">
          <cell r="B5" t="str">
            <v>Jonas Hofmann</v>
          </cell>
          <cell r="C5" t="str">
            <v>Bayer 04 Leverkusen</v>
          </cell>
          <cell r="D5">
            <v>79</v>
          </cell>
          <cell r="E5">
            <v>3.2</v>
          </cell>
        </row>
        <row r="6">
          <cell r="B6" t="str">
            <v>Xavi Simons</v>
          </cell>
          <cell r="C6" t="str">
            <v>RB Leipzig</v>
          </cell>
          <cell r="D6">
            <v>79</v>
          </cell>
          <cell r="E6">
            <v>2.7</v>
          </cell>
        </row>
        <row r="7">
          <cell r="B7" t="str">
            <v>Andrej Kramaric</v>
          </cell>
          <cell r="C7" t="str">
            <v>TSG Hoffenheim</v>
          </cell>
          <cell r="D7">
            <v>78</v>
          </cell>
          <cell r="E7">
            <v>3.2</v>
          </cell>
        </row>
        <row r="8">
          <cell r="B8" t="str">
            <v>Alejandro Grimaldo</v>
          </cell>
          <cell r="C8" t="str">
            <v>Bayer 04 Leverkusen</v>
          </cell>
          <cell r="D8">
            <v>78</v>
          </cell>
          <cell r="E8">
            <v>2.5</v>
          </cell>
        </row>
        <row r="9">
          <cell r="B9" t="str">
            <v>Florian Wirtz</v>
          </cell>
          <cell r="C9" t="str">
            <v>Bayer 04 Leverkusen</v>
          </cell>
          <cell r="D9">
            <v>74</v>
          </cell>
          <cell r="E9">
            <v>2.8</v>
          </cell>
        </row>
        <row r="10">
          <cell r="B10" t="str">
            <v>Joshua Kimmich</v>
          </cell>
          <cell r="C10" t="str">
            <v>Bayern München</v>
          </cell>
          <cell r="D10">
            <v>72</v>
          </cell>
          <cell r="E10">
            <v>3</v>
          </cell>
        </row>
        <row r="11">
          <cell r="B11" t="str">
            <v>Leroy Sané</v>
          </cell>
          <cell r="C11" t="str">
            <v>Bayern München</v>
          </cell>
          <cell r="D11">
            <v>72</v>
          </cell>
          <cell r="E11">
            <v>3</v>
          </cell>
        </row>
        <row r="12">
          <cell r="B12" t="str">
            <v>Jan-Niklas Beste</v>
          </cell>
          <cell r="C12" t="str">
            <v>1. FC Heidenheim 1846</v>
          </cell>
          <cell r="D12">
            <v>70</v>
          </cell>
          <cell r="E12">
            <v>2.4</v>
          </cell>
        </row>
        <row r="13">
          <cell r="B13" t="str">
            <v>David Raum</v>
          </cell>
          <cell r="C13" t="str">
            <v>RB Leipzig</v>
          </cell>
          <cell r="D13">
            <v>68</v>
          </cell>
          <cell r="E13">
            <v>2.2000000000000002</v>
          </cell>
        </row>
        <row r="14">
          <cell r="B14" t="str">
            <v>Marvin Ducksch</v>
          </cell>
          <cell r="C14" t="str">
            <v>SV Werder Bremen</v>
          </cell>
          <cell r="D14">
            <v>58</v>
          </cell>
          <cell r="E14">
            <v>1.9</v>
          </cell>
        </row>
        <row r="15">
          <cell r="B15" t="str">
            <v>Vincenzo Grifo</v>
          </cell>
          <cell r="C15" t="str">
            <v>SC Freiburg</v>
          </cell>
          <cell r="D15">
            <v>56</v>
          </cell>
          <cell r="E15">
            <v>2.2000000000000002</v>
          </cell>
        </row>
        <row r="16">
          <cell r="B16" t="str">
            <v>Nadiem Amiri</v>
          </cell>
          <cell r="C16" t="str">
            <v>1. FSV Mainz 05</v>
          </cell>
          <cell r="D16">
            <v>53</v>
          </cell>
          <cell r="E16">
            <v>3.4</v>
          </cell>
        </row>
        <row r="17">
          <cell r="B17" t="str">
            <v>Florian Kainz</v>
          </cell>
          <cell r="C17" t="str">
            <v>FC Köln</v>
          </cell>
          <cell r="D17">
            <v>53</v>
          </cell>
          <cell r="E17">
            <v>2.2000000000000002</v>
          </cell>
        </row>
        <row r="18">
          <cell r="B18" t="str">
            <v>Serhou Guirassy</v>
          </cell>
          <cell r="C18" t="str">
            <v>VfB Stuttgart</v>
          </cell>
          <cell r="D18">
            <v>53</v>
          </cell>
          <cell r="E18">
            <v>2.2000000000000002</v>
          </cell>
        </row>
        <row r="19">
          <cell r="B19" t="str">
            <v>Chris Führich</v>
          </cell>
          <cell r="C19" t="str">
            <v>VfB Stuttgart</v>
          </cell>
          <cell r="D19">
            <v>53</v>
          </cell>
          <cell r="E19">
            <v>1.8</v>
          </cell>
        </row>
        <row r="20">
          <cell r="B20" t="str">
            <v>Angelo Stiller</v>
          </cell>
          <cell r="C20" t="str">
            <v>VfB Stuttgart</v>
          </cell>
          <cell r="D20">
            <v>53</v>
          </cell>
          <cell r="E20">
            <v>1.7</v>
          </cell>
        </row>
        <row r="21">
          <cell r="B21" t="str">
            <v>Thomas Müller</v>
          </cell>
          <cell r="C21" t="str">
            <v>Bayern München</v>
          </cell>
          <cell r="D21">
            <v>51</v>
          </cell>
          <cell r="E21">
            <v>2.8</v>
          </cell>
        </row>
        <row r="22">
          <cell r="B22" t="str">
            <v>Fares Chaibi</v>
          </cell>
          <cell r="C22" t="str">
            <v>Eintracht Frankfurt</v>
          </cell>
          <cell r="D22">
            <v>51</v>
          </cell>
          <cell r="E22">
            <v>2.4</v>
          </cell>
        </row>
        <row r="23">
          <cell r="B23" t="str">
            <v>Romano Schmid</v>
          </cell>
          <cell r="C23" t="str">
            <v>SV Werder Bremen</v>
          </cell>
          <cell r="D23">
            <v>51</v>
          </cell>
          <cell r="E23">
            <v>1.8</v>
          </cell>
        </row>
        <row r="24">
          <cell r="B24" t="str">
            <v>Maximilian Arnold</v>
          </cell>
          <cell r="C24" t="str">
            <v>VfL Wolfsburg</v>
          </cell>
          <cell r="D24">
            <v>48</v>
          </cell>
          <cell r="E24">
            <v>1.7</v>
          </cell>
        </row>
        <row r="25">
          <cell r="B25" t="str">
            <v>Jeremie Frimpong</v>
          </cell>
          <cell r="C25" t="str">
            <v>Bayer 04 Leverkusen</v>
          </cell>
          <cell r="D25">
            <v>45</v>
          </cell>
          <cell r="E25">
            <v>1.8</v>
          </cell>
        </row>
        <row r="26">
          <cell r="B26" t="str">
            <v>Brajan Gruda</v>
          </cell>
          <cell r="C26" t="str">
            <v>1. FSV Mainz 05</v>
          </cell>
          <cell r="D26">
            <v>43</v>
          </cell>
          <cell r="E26">
            <v>2.2999999999999998</v>
          </cell>
        </row>
        <row r="27">
          <cell r="B27" t="str">
            <v>Jamal Musiala</v>
          </cell>
          <cell r="C27" t="str">
            <v>Bayern München</v>
          </cell>
          <cell r="D27">
            <v>42</v>
          </cell>
          <cell r="E27">
            <v>2.1</v>
          </cell>
        </row>
        <row r="28">
          <cell r="B28" t="str">
            <v>Granit Xhaka</v>
          </cell>
          <cell r="C28" t="str">
            <v>Bayer 04 Leverkusen</v>
          </cell>
          <cell r="D28">
            <v>41</v>
          </cell>
          <cell r="E28">
            <v>1.3</v>
          </cell>
        </row>
        <row r="29">
          <cell r="B29" t="str">
            <v>Deniz Undav</v>
          </cell>
          <cell r="C29" t="str">
            <v>VfB Stuttgart</v>
          </cell>
          <cell r="D29">
            <v>40</v>
          </cell>
          <cell r="E29">
            <v>1.7</v>
          </cell>
        </row>
        <row r="30">
          <cell r="B30" t="str">
            <v>Omar Marmoush</v>
          </cell>
          <cell r="C30" t="str">
            <v>Eintracht Frankfurt</v>
          </cell>
          <cell r="D30">
            <v>40</v>
          </cell>
          <cell r="E30">
            <v>1.6</v>
          </cell>
        </row>
        <row r="31">
          <cell r="B31" t="str">
            <v>Benjamin Henrichs</v>
          </cell>
          <cell r="C31" t="str">
            <v>RB Leipzig</v>
          </cell>
          <cell r="D31">
            <v>40</v>
          </cell>
          <cell r="E31">
            <v>1.4</v>
          </cell>
        </row>
        <row r="32">
          <cell r="B32" t="str">
            <v>Josip Juranovic</v>
          </cell>
          <cell r="C32" t="str">
            <v>1. FC Union Berlin</v>
          </cell>
          <cell r="D32">
            <v>39</v>
          </cell>
          <cell r="E32">
            <v>2.7</v>
          </cell>
        </row>
        <row r="33">
          <cell r="B33" t="str">
            <v>Christopher Trimmel</v>
          </cell>
          <cell r="C33" t="str">
            <v>1. FC Union Berlin</v>
          </cell>
          <cell r="D33">
            <v>39</v>
          </cell>
          <cell r="E33">
            <v>2.1</v>
          </cell>
        </row>
        <row r="34">
          <cell r="B34" t="str">
            <v>Lovro Majer</v>
          </cell>
          <cell r="C34" t="str">
            <v>VfL Wolfsburg</v>
          </cell>
          <cell r="D34">
            <v>38</v>
          </cell>
          <cell r="E34">
            <v>1.6</v>
          </cell>
        </row>
        <row r="35">
          <cell r="B35" t="str">
            <v>Luca Netz</v>
          </cell>
          <cell r="C35" t="str">
            <v>Borussia Mönchengladbach</v>
          </cell>
          <cell r="D35">
            <v>38</v>
          </cell>
          <cell r="E35">
            <v>1.5</v>
          </cell>
        </row>
        <row r="36">
          <cell r="B36" t="str">
            <v>Jonas Wind</v>
          </cell>
          <cell r="C36" t="str">
            <v>VfL Wolfsburg</v>
          </cell>
          <cell r="D36">
            <v>38</v>
          </cell>
          <cell r="E36">
            <v>1.3</v>
          </cell>
        </row>
        <row r="37">
          <cell r="B37" t="str">
            <v>Alphonso Davies</v>
          </cell>
          <cell r="C37" t="str">
            <v>Bayern München</v>
          </cell>
          <cell r="D37">
            <v>37</v>
          </cell>
          <cell r="E37">
            <v>1.6</v>
          </cell>
        </row>
        <row r="38">
          <cell r="B38" t="str">
            <v>Pavel Kaderabek</v>
          </cell>
          <cell r="C38" t="str">
            <v>TSG Hoffenheim</v>
          </cell>
          <cell r="D38">
            <v>37</v>
          </cell>
          <cell r="E38">
            <v>1.4</v>
          </cell>
        </row>
        <row r="39">
          <cell r="B39" t="str">
            <v>Mitchell Weiser</v>
          </cell>
          <cell r="C39" t="str">
            <v>SV Werder Bremen</v>
          </cell>
          <cell r="D39">
            <v>37</v>
          </cell>
          <cell r="E39">
            <v>1.3</v>
          </cell>
        </row>
        <row r="40">
          <cell r="B40" t="str">
            <v>Marco Reus</v>
          </cell>
          <cell r="C40" t="str">
            <v>Borussia Dortmund</v>
          </cell>
          <cell r="D40">
            <v>36</v>
          </cell>
          <cell r="E40">
            <v>2</v>
          </cell>
        </row>
        <row r="41">
          <cell r="B41" t="str">
            <v>Alassane Plea</v>
          </cell>
          <cell r="C41" t="str">
            <v>Borussia Mönchengladbach</v>
          </cell>
          <cell r="D41">
            <v>36</v>
          </cell>
          <cell r="E41">
            <v>1.7</v>
          </cell>
        </row>
        <row r="42">
          <cell r="B42" t="str">
            <v>Niclas Füllkrug</v>
          </cell>
          <cell r="C42" t="str">
            <v>Borussia Dortmund</v>
          </cell>
          <cell r="D42">
            <v>36</v>
          </cell>
          <cell r="E42">
            <v>1.3</v>
          </cell>
        </row>
        <row r="43">
          <cell r="B43" t="str">
            <v>Eren Dinkci</v>
          </cell>
          <cell r="C43" t="str">
            <v>1. FC Heidenheim 1846</v>
          </cell>
          <cell r="D43">
            <v>36</v>
          </cell>
          <cell r="E43">
            <v>1.2</v>
          </cell>
        </row>
        <row r="44">
          <cell r="B44" t="str">
            <v>Mario Götze</v>
          </cell>
          <cell r="C44" t="str">
            <v>Eintracht Frankfurt</v>
          </cell>
          <cell r="D44">
            <v>35</v>
          </cell>
          <cell r="E44">
            <v>1.5</v>
          </cell>
        </row>
        <row r="45">
          <cell r="B45" t="str">
            <v>Ikoma Lois Openda</v>
          </cell>
          <cell r="C45" t="str">
            <v>RB Leipzig</v>
          </cell>
          <cell r="D45">
            <v>35</v>
          </cell>
          <cell r="E45">
            <v>1.2</v>
          </cell>
        </row>
        <row r="46">
          <cell r="B46" t="str">
            <v>Wout Weghorst</v>
          </cell>
          <cell r="C46" t="str">
            <v>TSG Hoffenheim</v>
          </cell>
          <cell r="D46">
            <v>34</v>
          </cell>
          <cell r="E46">
            <v>1.5</v>
          </cell>
        </row>
        <row r="47">
          <cell r="B47" t="str">
            <v>Enzo Millot</v>
          </cell>
          <cell r="C47" t="str">
            <v>VfB Stuttgart</v>
          </cell>
          <cell r="D47">
            <v>33</v>
          </cell>
          <cell r="E47">
            <v>1.3</v>
          </cell>
        </row>
        <row r="48">
          <cell r="B48" t="str">
            <v>Robin Gosens</v>
          </cell>
          <cell r="C48" t="str">
            <v>1. FC Union Berlin</v>
          </cell>
          <cell r="D48">
            <v>33</v>
          </cell>
          <cell r="E48">
            <v>1.3</v>
          </cell>
        </row>
        <row r="49">
          <cell r="B49" t="str">
            <v>Ermedin Demirovic</v>
          </cell>
          <cell r="C49" t="str">
            <v>FC Augsburg</v>
          </cell>
          <cell r="D49">
            <v>33</v>
          </cell>
          <cell r="E49">
            <v>1</v>
          </cell>
        </row>
        <row r="50">
          <cell r="B50" t="str">
            <v>Fredrik Jensen</v>
          </cell>
          <cell r="C50" t="str">
            <v>FC Augsburg</v>
          </cell>
          <cell r="D50">
            <v>32</v>
          </cell>
          <cell r="E50">
            <v>2.1</v>
          </cell>
        </row>
        <row r="51">
          <cell r="B51" t="str">
            <v>Dani Olmo</v>
          </cell>
          <cell r="C51" t="str">
            <v>RB Leipzig</v>
          </cell>
          <cell r="D51">
            <v>32</v>
          </cell>
          <cell r="E51">
            <v>2</v>
          </cell>
        </row>
        <row r="52">
          <cell r="B52" t="str">
            <v>Jae-Sung Lee</v>
          </cell>
          <cell r="C52" t="str">
            <v>1. FSV Mainz 05</v>
          </cell>
          <cell r="D52">
            <v>32</v>
          </cell>
          <cell r="E52">
            <v>1.4</v>
          </cell>
        </row>
        <row r="53">
          <cell r="B53" t="str">
            <v>Leon Goretzka</v>
          </cell>
          <cell r="C53" t="str">
            <v>Bayern München</v>
          </cell>
          <cell r="D53">
            <v>32</v>
          </cell>
          <cell r="E53">
            <v>1.3</v>
          </cell>
        </row>
        <row r="54">
          <cell r="B54" t="str">
            <v>Lucas Höler</v>
          </cell>
          <cell r="C54" t="str">
            <v>SC Freiburg</v>
          </cell>
          <cell r="D54">
            <v>32</v>
          </cell>
          <cell r="E54">
            <v>1.2</v>
          </cell>
        </row>
        <row r="55">
          <cell r="B55" t="str">
            <v>Ritsu Doan</v>
          </cell>
          <cell r="C55" t="str">
            <v>SC Freiburg</v>
          </cell>
          <cell r="D55">
            <v>31</v>
          </cell>
          <cell r="E55">
            <v>1.2</v>
          </cell>
        </row>
        <row r="56">
          <cell r="B56" t="str">
            <v>Tim Skarke</v>
          </cell>
          <cell r="C56" t="str">
            <v>SV Darmstadt</v>
          </cell>
          <cell r="D56">
            <v>31</v>
          </cell>
          <cell r="E56">
            <v>1.2</v>
          </cell>
        </row>
        <row r="57">
          <cell r="B57" t="str">
            <v>Harry Kane</v>
          </cell>
          <cell r="C57" t="str">
            <v>Bayern München</v>
          </cell>
          <cell r="D57">
            <v>31</v>
          </cell>
          <cell r="E57">
            <v>1</v>
          </cell>
        </row>
        <row r="58">
          <cell r="B58" t="str">
            <v>Fabian Nürnberg</v>
          </cell>
          <cell r="C58" t="str">
            <v>SV Darmstadt</v>
          </cell>
          <cell r="D58">
            <v>30</v>
          </cell>
          <cell r="E58">
            <v>1.8</v>
          </cell>
        </row>
        <row r="59">
          <cell r="B59" t="str">
            <v>Maximilian Mittelstaedt</v>
          </cell>
          <cell r="C59" t="str">
            <v>VfB Stuttgart</v>
          </cell>
          <cell r="D59">
            <v>30</v>
          </cell>
          <cell r="E59">
            <v>1.3</v>
          </cell>
        </row>
        <row r="60">
          <cell r="B60" t="str">
            <v>Ridle Baku</v>
          </cell>
          <cell r="C60" t="str">
            <v>VfL Wolfsburg</v>
          </cell>
          <cell r="D60">
            <v>30</v>
          </cell>
          <cell r="E60">
            <v>1.3</v>
          </cell>
        </row>
        <row r="61">
          <cell r="B61" t="str">
            <v>Kingsley Coman</v>
          </cell>
          <cell r="C61" t="str">
            <v>Bayern München</v>
          </cell>
          <cell r="D61">
            <v>29</v>
          </cell>
          <cell r="E61">
            <v>2.2999999999999998</v>
          </cell>
        </row>
        <row r="62">
          <cell r="B62" t="str">
            <v>Roland Sallai</v>
          </cell>
          <cell r="C62" t="str">
            <v>SC Freiburg</v>
          </cell>
          <cell r="D62">
            <v>29</v>
          </cell>
          <cell r="E62">
            <v>1.4</v>
          </cell>
        </row>
        <row r="63">
          <cell r="B63" t="str">
            <v>Phillip Tietz</v>
          </cell>
          <cell r="C63" t="str">
            <v>FC Augsburg</v>
          </cell>
          <cell r="D63">
            <v>29</v>
          </cell>
          <cell r="E63">
            <v>1.1000000000000001</v>
          </cell>
        </row>
        <row r="64">
          <cell r="B64" t="str">
            <v>Atakan Karazor</v>
          </cell>
          <cell r="C64" t="str">
            <v>VfB Stuttgart</v>
          </cell>
          <cell r="D64">
            <v>29</v>
          </cell>
          <cell r="E64">
            <v>1</v>
          </cell>
        </row>
        <row r="65">
          <cell r="B65" t="str">
            <v>Arne Maier</v>
          </cell>
          <cell r="C65" t="str">
            <v>FC Augsburg</v>
          </cell>
          <cell r="D65">
            <v>28</v>
          </cell>
          <cell r="E65">
            <v>2.5</v>
          </cell>
        </row>
        <row r="66">
          <cell r="B66" t="str">
            <v>Tobias Kempe</v>
          </cell>
          <cell r="C66" t="str">
            <v>SV Darmstadt</v>
          </cell>
          <cell r="D66">
            <v>28</v>
          </cell>
          <cell r="E66">
            <v>1.9</v>
          </cell>
        </row>
        <row r="67">
          <cell r="B67" t="str">
            <v>Exequiel Palacios</v>
          </cell>
          <cell r="C67" t="str">
            <v>Bayer 04 Leverkusen</v>
          </cell>
          <cell r="D67">
            <v>28</v>
          </cell>
          <cell r="E67">
            <v>1.4</v>
          </cell>
        </row>
        <row r="68">
          <cell r="B68" t="str">
            <v>Dejan Ljubicic</v>
          </cell>
          <cell r="C68" t="str">
            <v>FC Köln</v>
          </cell>
          <cell r="D68">
            <v>28</v>
          </cell>
          <cell r="E68">
            <v>1.2</v>
          </cell>
        </row>
        <row r="69">
          <cell r="B69" t="str">
            <v>Xaver Schlager</v>
          </cell>
          <cell r="C69" t="str">
            <v>RB Leipzig</v>
          </cell>
          <cell r="D69">
            <v>27</v>
          </cell>
          <cell r="E69">
            <v>1</v>
          </cell>
        </row>
        <row r="70">
          <cell r="B70" t="str">
            <v>Tim Kleindienst</v>
          </cell>
          <cell r="C70" t="str">
            <v>1. FC Heidenheim 1846</v>
          </cell>
          <cell r="D70">
            <v>27</v>
          </cell>
          <cell r="E70">
            <v>0.8</v>
          </cell>
        </row>
        <row r="71">
          <cell r="B71" t="str">
            <v>Leonardo Bittencourt</v>
          </cell>
          <cell r="C71" t="str">
            <v>SV Werder Bremen</v>
          </cell>
          <cell r="D71">
            <v>26</v>
          </cell>
          <cell r="E71">
            <v>1.5</v>
          </cell>
        </row>
        <row r="72">
          <cell r="B72" t="str">
            <v>Mattias Svanberg</v>
          </cell>
          <cell r="C72" t="str">
            <v>VfL Wolfsburg</v>
          </cell>
          <cell r="D72">
            <v>26</v>
          </cell>
          <cell r="E72">
            <v>1.4</v>
          </cell>
        </row>
        <row r="73">
          <cell r="B73" t="str">
            <v>Ruben Vargas</v>
          </cell>
          <cell r="C73" t="str">
            <v>FC Augsburg</v>
          </cell>
          <cell r="D73">
            <v>26</v>
          </cell>
          <cell r="E73">
            <v>1.2</v>
          </cell>
        </row>
        <row r="74">
          <cell r="B74" t="str">
            <v>Jadon Sancho</v>
          </cell>
          <cell r="C74" t="str">
            <v>Borussia Dortmund</v>
          </cell>
          <cell r="D74">
            <v>25</v>
          </cell>
          <cell r="E74">
            <v>2.4</v>
          </cell>
        </row>
        <row r="75">
          <cell r="B75" t="str">
            <v>Robin Hack</v>
          </cell>
          <cell r="C75" t="str">
            <v>Borussia Mönchengladbach</v>
          </cell>
          <cell r="D75">
            <v>25</v>
          </cell>
          <cell r="E75">
            <v>1.7</v>
          </cell>
        </row>
        <row r="76">
          <cell r="B76" t="str">
            <v>Konrad Laimer</v>
          </cell>
          <cell r="C76" t="str">
            <v>Bayern München</v>
          </cell>
          <cell r="D76">
            <v>25</v>
          </cell>
          <cell r="E76">
            <v>1.3</v>
          </cell>
        </row>
        <row r="77">
          <cell r="B77" t="str">
            <v>Jens Stage</v>
          </cell>
          <cell r="C77" t="str">
            <v>SV Werder Bremen</v>
          </cell>
          <cell r="D77">
            <v>25</v>
          </cell>
          <cell r="E77">
            <v>1</v>
          </cell>
        </row>
        <row r="78">
          <cell r="B78" t="str">
            <v>Anthony Caci</v>
          </cell>
          <cell r="C78" t="str">
            <v>1. FSV Mainz 05</v>
          </cell>
          <cell r="D78">
            <v>25</v>
          </cell>
          <cell r="E78">
            <v>0.9</v>
          </cell>
        </row>
        <row r="79">
          <cell r="B79" t="str">
            <v>Maximilian Eggestein</v>
          </cell>
          <cell r="C79" t="str">
            <v>SC Freiburg</v>
          </cell>
          <cell r="D79">
            <v>25</v>
          </cell>
          <cell r="E79">
            <v>0.8</v>
          </cell>
        </row>
        <row r="80">
          <cell r="B80" t="str">
            <v>Maximilian Wittek</v>
          </cell>
          <cell r="C80" t="str">
            <v>VfL Bochum</v>
          </cell>
          <cell r="D80">
            <v>24</v>
          </cell>
          <cell r="E80">
            <v>2</v>
          </cell>
        </row>
        <row r="81">
          <cell r="B81" t="str">
            <v>Christopher Antwi-Adjej</v>
          </cell>
          <cell r="C81" t="str">
            <v>VfL Bochum</v>
          </cell>
          <cell r="D81">
            <v>24</v>
          </cell>
          <cell r="E81">
            <v>1.8</v>
          </cell>
        </row>
        <row r="82">
          <cell r="B82" t="str">
            <v>Nick Woltemade</v>
          </cell>
          <cell r="C82" t="str">
            <v>SV Werder Bremen</v>
          </cell>
          <cell r="D82">
            <v>24</v>
          </cell>
          <cell r="E82">
            <v>1.8</v>
          </cell>
        </row>
        <row r="83">
          <cell r="B83" t="str">
            <v>Kouadio Koné</v>
          </cell>
          <cell r="C83" t="str">
            <v>Borussia Mönchengladbach</v>
          </cell>
          <cell r="D83">
            <v>24</v>
          </cell>
          <cell r="E83">
            <v>1.4</v>
          </cell>
        </row>
        <row r="84">
          <cell r="B84" t="str">
            <v>Kevin Behrens</v>
          </cell>
          <cell r="C84" t="str">
            <v>VfL Wolfsburg</v>
          </cell>
          <cell r="D84">
            <v>24</v>
          </cell>
          <cell r="E84">
            <v>1.1000000000000001</v>
          </cell>
        </row>
        <row r="85">
          <cell r="B85" t="str">
            <v>Maximilian Beier</v>
          </cell>
          <cell r="C85" t="str">
            <v>TSG Hoffenheim</v>
          </cell>
          <cell r="D85">
            <v>24</v>
          </cell>
          <cell r="E85">
            <v>0.9</v>
          </cell>
        </row>
        <row r="86">
          <cell r="B86" t="str">
            <v>Julian Weigl</v>
          </cell>
          <cell r="C86" t="str">
            <v>Borussia Mönchengladbach</v>
          </cell>
          <cell r="D86">
            <v>24</v>
          </cell>
          <cell r="E86">
            <v>0.8</v>
          </cell>
        </row>
        <row r="87">
          <cell r="B87" t="str">
            <v>Julian Justvan</v>
          </cell>
          <cell r="C87" t="str">
            <v>SV Darmstadt</v>
          </cell>
          <cell r="D87">
            <v>23</v>
          </cell>
          <cell r="E87">
            <v>1.9</v>
          </cell>
        </row>
        <row r="88">
          <cell r="B88" t="str">
            <v>Raphaël Guerreiro</v>
          </cell>
          <cell r="C88" t="str">
            <v>Bayern München</v>
          </cell>
          <cell r="D88">
            <v>23</v>
          </cell>
          <cell r="E88">
            <v>1.7</v>
          </cell>
        </row>
        <row r="89">
          <cell r="B89" t="str">
            <v>Robert Skov</v>
          </cell>
          <cell r="C89" t="str">
            <v>TSG Hoffenheim</v>
          </cell>
          <cell r="D89">
            <v>23</v>
          </cell>
          <cell r="E89">
            <v>1.6</v>
          </cell>
        </row>
        <row r="90">
          <cell r="B90" t="str">
            <v>Jamie Leweling</v>
          </cell>
          <cell r="C90" t="str">
            <v>VfB Stuttgart</v>
          </cell>
          <cell r="D90">
            <v>23</v>
          </cell>
          <cell r="E90">
            <v>1.4</v>
          </cell>
        </row>
        <row r="91">
          <cell r="B91" t="str">
            <v>Max Finkgrafe</v>
          </cell>
          <cell r="C91" t="str">
            <v>FC Köln</v>
          </cell>
          <cell r="D91">
            <v>23</v>
          </cell>
          <cell r="E91">
            <v>1.2</v>
          </cell>
        </row>
        <row r="92">
          <cell r="B92" t="str">
            <v>Leart Paqarada</v>
          </cell>
          <cell r="C92" t="str">
            <v>FC Köln</v>
          </cell>
          <cell r="D92">
            <v>22</v>
          </cell>
          <cell r="E92">
            <v>1.8</v>
          </cell>
        </row>
        <row r="93">
          <cell r="B93" t="str">
            <v>Brenden Aaronson</v>
          </cell>
          <cell r="C93" t="str">
            <v>1. FC Union Berlin</v>
          </cell>
          <cell r="D93">
            <v>22</v>
          </cell>
          <cell r="E93">
            <v>1.6</v>
          </cell>
        </row>
        <row r="94">
          <cell r="B94" t="str">
            <v>Jordan Pefok</v>
          </cell>
          <cell r="C94" t="str">
            <v>Borussia Mönchengladbach</v>
          </cell>
          <cell r="D94">
            <v>22</v>
          </cell>
          <cell r="E94">
            <v>1.4</v>
          </cell>
        </row>
        <row r="95">
          <cell r="B95" t="str">
            <v>Marvin Mehlem</v>
          </cell>
          <cell r="C95" t="str">
            <v>SV Darmstadt</v>
          </cell>
          <cell r="D95">
            <v>22</v>
          </cell>
          <cell r="E95">
            <v>1.3</v>
          </cell>
        </row>
        <row r="96">
          <cell r="B96" t="str">
            <v>Victor Okoh Boniface</v>
          </cell>
          <cell r="C96" t="str">
            <v>Bayer 04 Leverkusen</v>
          </cell>
          <cell r="D96">
            <v>22</v>
          </cell>
          <cell r="E96">
            <v>1.3</v>
          </cell>
        </row>
        <row r="97">
          <cell r="B97" t="str">
            <v>Robert Andrich</v>
          </cell>
          <cell r="C97" t="str">
            <v>Bayer 04 Leverkusen</v>
          </cell>
          <cell r="D97">
            <v>22</v>
          </cell>
          <cell r="E97">
            <v>1.2</v>
          </cell>
        </row>
        <row r="98">
          <cell r="B98" t="str">
            <v>Donyell Malen</v>
          </cell>
          <cell r="C98" t="str">
            <v>Borussia Dortmund</v>
          </cell>
          <cell r="D98">
            <v>22</v>
          </cell>
          <cell r="E98">
            <v>1.1000000000000001</v>
          </cell>
        </row>
        <row r="99">
          <cell r="B99" t="str">
            <v>Marcel Sabitzer</v>
          </cell>
          <cell r="C99" t="str">
            <v>Borussia Dortmund</v>
          </cell>
          <cell r="D99">
            <v>22</v>
          </cell>
          <cell r="E99">
            <v>1</v>
          </cell>
        </row>
        <row r="100">
          <cell r="B100" t="str">
            <v>Philipp Mwene</v>
          </cell>
          <cell r="C100" t="str">
            <v>1. FSV Mainz 05</v>
          </cell>
          <cell r="D100">
            <v>22</v>
          </cell>
          <cell r="E100">
            <v>1</v>
          </cell>
        </row>
        <row r="101">
          <cell r="B101" t="str">
            <v>Joakim Mæhle</v>
          </cell>
          <cell r="C101" t="str">
            <v>VfL Wolfsburg</v>
          </cell>
          <cell r="D101">
            <v>22</v>
          </cell>
          <cell r="E101">
            <v>0.8</v>
          </cell>
        </row>
        <row r="102">
          <cell r="B102" t="str">
            <v>Amine Adli</v>
          </cell>
          <cell r="C102" t="str">
            <v>Bayer 04 Leverkusen</v>
          </cell>
          <cell r="D102">
            <v>21</v>
          </cell>
          <cell r="E102">
            <v>2.1</v>
          </cell>
        </row>
        <row r="103">
          <cell r="B103" t="str">
            <v>Marius Bülter</v>
          </cell>
          <cell r="C103" t="str">
            <v>TSG Hoffenheim</v>
          </cell>
          <cell r="D103">
            <v>21</v>
          </cell>
          <cell r="E103">
            <v>1.4</v>
          </cell>
        </row>
        <row r="104">
          <cell r="B104" t="str">
            <v>Emir Karic</v>
          </cell>
          <cell r="C104" t="str">
            <v>SV Darmstadt</v>
          </cell>
          <cell r="D104">
            <v>21</v>
          </cell>
          <cell r="E104">
            <v>1.1000000000000001</v>
          </cell>
        </row>
        <row r="105">
          <cell r="B105" t="str">
            <v>Linton Maina</v>
          </cell>
          <cell r="C105" t="str">
            <v>FC Köln</v>
          </cell>
          <cell r="D105">
            <v>21</v>
          </cell>
          <cell r="E105">
            <v>1</v>
          </cell>
        </row>
        <row r="106">
          <cell r="B106" t="str">
            <v>Grischa Prömel</v>
          </cell>
          <cell r="C106" t="str">
            <v>TSG Hoffenheim</v>
          </cell>
          <cell r="D106">
            <v>21</v>
          </cell>
          <cell r="E106">
            <v>0.9</v>
          </cell>
        </row>
        <row r="107">
          <cell r="B107" t="str">
            <v>Takuma Asano</v>
          </cell>
          <cell r="C107" t="str">
            <v>VfL Bochum</v>
          </cell>
          <cell r="D107">
            <v>21</v>
          </cell>
          <cell r="E107">
            <v>0.9</v>
          </cell>
        </row>
        <row r="108">
          <cell r="B108" t="str">
            <v>Anton Stach</v>
          </cell>
          <cell r="C108" t="str">
            <v>TSG Hoffenheim</v>
          </cell>
          <cell r="D108">
            <v>21</v>
          </cell>
          <cell r="E108">
            <v>0.8</v>
          </cell>
        </row>
        <row r="109">
          <cell r="B109" t="str">
            <v>Kevin Volland</v>
          </cell>
          <cell r="C109" t="str">
            <v>1. FC Union Berlin</v>
          </cell>
          <cell r="D109">
            <v>20</v>
          </cell>
          <cell r="E109">
            <v>1.3</v>
          </cell>
        </row>
        <row r="110">
          <cell r="B110" t="str">
            <v>Philipp Max</v>
          </cell>
          <cell r="C110" t="str">
            <v>Eintracht Frankfurt</v>
          </cell>
          <cell r="D110">
            <v>20</v>
          </cell>
          <cell r="E110">
            <v>1.3</v>
          </cell>
        </row>
        <row r="111">
          <cell r="B111" t="str">
            <v>Emre Can</v>
          </cell>
          <cell r="C111" t="str">
            <v>Borussia Dortmund</v>
          </cell>
          <cell r="D111">
            <v>20</v>
          </cell>
          <cell r="E111">
            <v>0.9</v>
          </cell>
        </row>
        <row r="112">
          <cell r="B112" t="str">
            <v>Eric Ebimbe</v>
          </cell>
          <cell r="C112" t="str">
            <v>Eintracht Frankfurt</v>
          </cell>
          <cell r="D112">
            <v>20</v>
          </cell>
          <cell r="E112">
            <v>0.9</v>
          </cell>
        </row>
        <row r="113">
          <cell r="B113" t="str">
            <v>Kevin Mbabu</v>
          </cell>
          <cell r="C113" t="str">
            <v>FC Augsburg</v>
          </cell>
          <cell r="D113">
            <v>20</v>
          </cell>
          <cell r="E113">
            <v>0.9</v>
          </cell>
        </row>
        <row r="114">
          <cell r="B114" t="str">
            <v>Ellyes Skhiri</v>
          </cell>
          <cell r="C114" t="str">
            <v>Eintracht Frankfurt</v>
          </cell>
          <cell r="D114">
            <v>20</v>
          </cell>
          <cell r="E114">
            <v>0.8</v>
          </cell>
        </row>
        <row r="115">
          <cell r="B115" t="str">
            <v>Rocco Reitz</v>
          </cell>
          <cell r="C115" t="str">
            <v>Borussia Mönchengladbach</v>
          </cell>
          <cell r="D115">
            <v>20</v>
          </cell>
          <cell r="E115">
            <v>0.8</v>
          </cell>
        </row>
        <row r="116">
          <cell r="B116" t="str">
            <v>Leandro Barreiro</v>
          </cell>
          <cell r="C116" t="str">
            <v>1. FSV Mainz 05</v>
          </cell>
          <cell r="D116">
            <v>20</v>
          </cell>
          <cell r="E116">
            <v>0.7</v>
          </cell>
        </row>
        <row r="117">
          <cell r="B117" t="str">
            <v>Florian Neuhaus</v>
          </cell>
          <cell r="C117" t="str">
            <v>Borussia Mönchengladbach</v>
          </cell>
          <cell r="D117">
            <v>19</v>
          </cell>
          <cell r="E117">
            <v>1.4</v>
          </cell>
        </row>
        <row r="118">
          <cell r="B118" t="str">
            <v>Arne Engels</v>
          </cell>
          <cell r="C118" t="str">
            <v>FC Augsburg</v>
          </cell>
          <cell r="D118">
            <v>19</v>
          </cell>
          <cell r="E118">
            <v>1.2</v>
          </cell>
        </row>
        <row r="119">
          <cell r="B119" t="str">
            <v>Merlin Röhl</v>
          </cell>
          <cell r="C119" t="str">
            <v>SC Freiburg</v>
          </cell>
          <cell r="D119">
            <v>19</v>
          </cell>
          <cell r="E119">
            <v>1.2</v>
          </cell>
        </row>
        <row r="120">
          <cell r="B120" t="str">
            <v>Luca Pfeiffer</v>
          </cell>
          <cell r="C120" t="str">
            <v>SV Darmstadt</v>
          </cell>
          <cell r="D120">
            <v>19</v>
          </cell>
          <cell r="E120">
            <v>1.1000000000000001</v>
          </cell>
        </row>
        <row r="121">
          <cell r="B121" t="str">
            <v>Philipp Hofmann</v>
          </cell>
          <cell r="C121" t="str">
            <v>VfL Bochum</v>
          </cell>
          <cell r="D121">
            <v>19</v>
          </cell>
          <cell r="E121">
            <v>1.1000000000000001</v>
          </cell>
        </row>
        <row r="122">
          <cell r="B122" t="str">
            <v>Hiroki Ito</v>
          </cell>
          <cell r="C122" t="str">
            <v>VfB Stuttgart</v>
          </cell>
          <cell r="D122">
            <v>19</v>
          </cell>
          <cell r="E122">
            <v>0.8</v>
          </cell>
        </row>
        <row r="123">
          <cell r="B123" t="str">
            <v>Anthony Losilla</v>
          </cell>
          <cell r="C123" t="str">
            <v>VfL Bochum</v>
          </cell>
          <cell r="D123">
            <v>19</v>
          </cell>
          <cell r="E123">
            <v>0.7</v>
          </cell>
        </row>
        <row r="124">
          <cell r="B124" t="str">
            <v>Florian Grillitsch</v>
          </cell>
          <cell r="C124" t="str">
            <v>TSG Hoffenheim</v>
          </cell>
          <cell r="D124">
            <v>19</v>
          </cell>
          <cell r="E124">
            <v>0.7</v>
          </cell>
        </row>
        <row r="125">
          <cell r="B125" t="str">
            <v>Omar Traoré</v>
          </cell>
          <cell r="C125" t="str">
            <v>1. FC Heidenheim 1846</v>
          </cell>
          <cell r="D125">
            <v>19</v>
          </cell>
          <cell r="E125">
            <v>0.7</v>
          </cell>
        </row>
        <row r="126">
          <cell r="B126" t="str">
            <v>Christian Günter</v>
          </cell>
          <cell r="C126" t="str">
            <v>SC Freiburg</v>
          </cell>
          <cell r="D126">
            <v>18</v>
          </cell>
          <cell r="E126">
            <v>1.5</v>
          </cell>
        </row>
        <row r="127">
          <cell r="B127" t="str">
            <v>Jamie Bynoe-Gittens</v>
          </cell>
          <cell r="C127" t="str">
            <v>Borussia Dortmund</v>
          </cell>
          <cell r="D127">
            <v>18</v>
          </cell>
          <cell r="E127">
            <v>1.5</v>
          </cell>
        </row>
        <row r="128">
          <cell r="B128" t="str">
            <v>András Schäfer</v>
          </cell>
          <cell r="C128" t="str">
            <v>1. FC Union Berlin</v>
          </cell>
          <cell r="D128">
            <v>18</v>
          </cell>
          <cell r="E128">
            <v>1.3</v>
          </cell>
        </row>
        <row r="129">
          <cell r="B129" t="str">
            <v>Edimilson Fernandes</v>
          </cell>
          <cell r="C129" t="str">
            <v>1. FSV Mainz 05</v>
          </cell>
          <cell r="D129">
            <v>18</v>
          </cell>
          <cell r="E129">
            <v>1.3</v>
          </cell>
        </row>
        <row r="130">
          <cell r="B130" t="str">
            <v>Matthias Bader</v>
          </cell>
          <cell r="C130" t="str">
            <v>SV Darmstadt</v>
          </cell>
          <cell r="D130">
            <v>18</v>
          </cell>
          <cell r="E130">
            <v>0.9</v>
          </cell>
        </row>
        <row r="131">
          <cell r="B131" t="str">
            <v>Ansgar Knauff</v>
          </cell>
          <cell r="C131" t="str">
            <v>Eintracht Frankfurt</v>
          </cell>
          <cell r="D131">
            <v>18</v>
          </cell>
          <cell r="E131">
            <v>0.8</v>
          </cell>
        </row>
        <row r="132">
          <cell r="B132" t="str">
            <v>Kevin Sessa</v>
          </cell>
          <cell r="C132" t="str">
            <v>1. FC Heidenheim 1846</v>
          </cell>
          <cell r="D132">
            <v>17</v>
          </cell>
          <cell r="E132">
            <v>1.5</v>
          </cell>
        </row>
        <row r="133">
          <cell r="B133" t="str">
            <v>Gian-Luca Waldschmidt</v>
          </cell>
          <cell r="C133" t="str">
            <v>FC Köln</v>
          </cell>
          <cell r="D133">
            <v>17</v>
          </cell>
          <cell r="E133">
            <v>1.3</v>
          </cell>
        </row>
        <row r="134">
          <cell r="B134" t="str">
            <v>Kevin Paredes</v>
          </cell>
          <cell r="C134" t="str">
            <v>VfL Wolfsburg</v>
          </cell>
          <cell r="D134">
            <v>17</v>
          </cell>
          <cell r="E134">
            <v>1.1000000000000001</v>
          </cell>
        </row>
        <row r="135">
          <cell r="B135" t="str">
            <v>Amadou Haidara</v>
          </cell>
          <cell r="C135" t="str">
            <v>RB Leipzig</v>
          </cell>
          <cell r="D135">
            <v>17</v>
          </cell>
          <cell r="E135">
            <v>1</v>
          </cell>
        </row>
        <row r="136">
          <cell r="B136" t="str">
            <v>Iago</v>
          </cell>
          <cell r="C136" t="str">
            <v>FC Augsburg</v>
          </cell>
          <cell r="D136">
            <v>17</v>
          </cell>
          <cell r="E136">
            <v>0.9</v>
          </cell>
        </row>
        <row r="137">
          <cell r="B137" t="str">
            <v>Fabian Holland</v>
          </cell>
          <cell r="C137" t="str">
            <v>SV Darmstadt</v>
          </cell>
          <cell r="D137">
            <v>17</v>
          </cell>
          <cell r="E137">
            <v>0.8</v>
          </cell>
        </row>
        <row r="138">
          <cell r="B138" t="str">
            <v>Eric Maxim Choupo-Moting</v>
          </cell>
          <cell r="C138" t="str">
            <v>Bayern München</v>
          </cell>
          <cell r="D138">
            <v>16</v>
          </cell>
          <cell r="E138">
            <v>2</v>
          </cell>
        </row>
        <row r="139">
          <cell r="B139" t="str">
            <v>Noah Weisshaupt</v>
          </cell>
          <cell r="C139" t="str">
            <v>SC Freiburg</v>
          </cell>
          <cell r="D139">
            <v>16</v>
          </cell>
          <cell r="E139">
            <v>1.9</v>
          </cell>
        </row>
        <row r="140">
          <cell r="B140" t="str">
            <v>Christoph Baumgartner</v>
          </cell>
          <cell r="C140" t="str">
            <v>RB Leipzig</v>
          </cell>
          <cell r="D140">
            <v>16</v>
          </cell>
          <cell r="E140">
            <v>1.3</v>
          </cell>
        </row>
        <row r="141">
          <cell r="B141" t="str">
            <v>Silvan Widmer</v>
          </cell>
          <cell r="C141" t="str">
            <v>1. FSV Mainz 05</v>
          </cell>
          <cell r="D141">
            <v>16</v>
          </cell>
          <cell r="E141">
            <v>1.2</v>
          </cell>
        </row>
        <row r="142">
          <cell r="B142" t="str">
            <v>Ludovic Ajorque</v>
          </cell>
          <cell r="C142" t="str">
            <v>1. FSV Mainz 05</v>
          </cell>
          <cell r="D142">
            <v>16</v>
          </cell>
          <cell r="E142">
            <v>1.1000000000000001</v>
          </cell>
        </row>
        <row r="143">
          <cell r="B143" t="str">
            <v>Niels Nkounkou</v>
          </cell>
          <cell r="C143" t="str">
            <v>Eintracht Frankfurt</v>
          </cell>
          <cell r="D143">
            <v>16</v>
          </cell>
          <cell r="E143">
            <v>1.1000000000000001</v>
          </cell>
        </row>
        <row r="144">
          <cell r="B144" t="str">
            <v>Karim Onisiwo</v>
          </cell>
          <cell r="C144" t="str">
            <v>1. FSV Mainz 05</v>
          </cell>
          <cell r="D144">
            <v>16</v>
          </cell>
          <cell r="E144">
            <v>1</v>
          </cell>
        </row>
        <row r="145">
          <cell r="B145" t="str">
            <v>Nathan N'Goumou</v>
          </cell>
          <cell r="C145" t="str">
            <v>Borussia Mönchengladbach</v>
          </cell>
          <cell r="D145">
            <v>16</v>
          </cell>
          <cell r="E145">
            <v>1</v>
          </cell>
        </row>
        <row r="146">
          <cell r="B146" t="str">
            <v>Denis Huseinbasic</v>
          </cell>
          <cell r="C146" t="str">
            <v>FC Köln</v>
          </cell>
          <cell r="D146">
            <v>16</v>
          </cell>
          <cell r="E146">
            <v>0.9</v>
          </cell>
        </row>
        <row r="147">
          <cell r="B147" t="str">
            <v>Jan Thielmann</v>
          </cell>
          <cell r="C147" t="str">
            <v>FC Köln</v>
          </cell>
          <cell r="D147">
            <v>16</v>
          </cell>
          <cell r="E147">
            <v>0.9</v>
          </cell>
        </row>
        <row r="148">
          <cell r="B148" t="str">
            <v>Rasmus Carstensen</v>
          </cell>
          <cell r="C148" t="str">
            <v>FC Köln</v>
          </cell>
          <cell r="D148">
            <v>16</v>
          </cell>
          <cell r="E148">
            <v>0.9</v>
          </cell>
        </row>
        <row r="149">
          <cell r="B149" t="str">
            <v>Joseph Scally</v>
          </cell>
          <cell r="C149" t="str">
            <v>Borussia Mönchengladbach</v>
          </cell>
          <cell r="D149">
            <v>16</v>
          </cell>
          <cell r="E149">
            <v>0.6</v>
          </cell>
        </row>
        <row r="150">
          <cell r="B150" t="str">
            <v>Nico Schlotterbeck</v>
          </cell>
          <cell r="C150" t="str">
            <v>Borussia Dortmund</v>
          </cell>
          <cell r="D150">
            <v>16</v>
          </cell>
          <cell r="E150">
            <v>0.5</v>
          </cell>
        </row>
        <row r="151">
          <cell r="B151" t="str">
            <v>Silas Katompa Mvumpa</v>
          </cell>
          <cell r="C151" t="str">
            <v>VfB Stuttgart</v>
          </cell>
          <cell r="D151">
            <v>15</v>
          </cell>
          <cell r="E151">
            <v>1.5</v>
          </cell>
        </row>
        <row r="152">
          <cell r="B152" t="str">
            <v>Pascal Stenzel</v>
          </cell>
          <cell r="C152" t="str">
            <v>VfB Stuttgart</v>
          </cell>
          <cell r="D152">
            <v>15</v>
          </cell>
          <cell r="E152">
            <v>1.3</v>
          </cell>
        </row>
        <row r="153">
          <cell r="B153" t="str">
            <v>Moritz Broschinski</v>
          </cell>
          <cell r="C153" t="str">
            <v>VfL Bochum</v>
          </cell>
          <cell r="D153">
            <v>15</v>
          </cell>
          <cell r="E153">
            <v>1.1000000000000001</v>
          </cell>
        </row>
        <row r="154">
          <cell r="B154" t="str">
            <v>Noussair Mazraoui</v>
          </cell>
          <cell r="C154" t="str">
            <v>Bayern München</v>
          </cell>
          <cell r="D154">
            <v>15</v>
          </cell>
          <cell r="E154">
            <v>1.1000000000000001</v>
          </cell>
        </row>
        <row r="155">
          <cell r="B155" t="str">
            <v>Kevin Kampl</v>
          </cell>
          <cell r="C155" t="str">
            <v>RB Leipzig</v>
          </cell>
          <cell r="D155">
            <v>15</v>
          </cell>
          <cell r="E155">
            <v>1</v>
          </cell>
        </row>
        <row r="156">
          <cell r="B156" t="str">
            <v>Jonathan Burkardt</v>
          </cell>
          <cell r="C156" t="str">
            <v>1. FSV Mainz 05</v>
          </cell>
          <cell r="D156">
            <v>15</v>
          </cell>
          <cell r="E156">
            <v>0.9</v>
          </cell>
        </row>
        <row r="157">
          <cell r="B157" t="str">
            <v>Ihlas Bebou</v>
          </cell>
          <cell r="C157" t="str">
            <v>TSG Hoffenheim</v>
          </cell>
          <cell r="D157">
            <v>15</v>
          </cell>
          <cell r="E157">
            <v>0.8</v>
          </cell>
        </row>
        <row r="158">
          <cell r="B158" t="str">
            <v>Michael Gregoritsch</v>
          </cell>
          <cell r="C158" t="str">
            <v>SC Freiburg</v>
          </cell>
          <cell r="D158">
            <v>15</v>
          </cell>
          <cell r="E158">
            <v>0.8</v>
          </cell>
        </row>
        <row r="159">
          <cell r="B159" t="str">
            <v>Senne Lynen</v>
          </cell>
          <cell r="C159" t="str">
            <v>SV Werder Bremen</v>
          </cell>
          <cell r="D159">
            <v>15</v>
          </cell>
          <cell r="E159">
            <v>0.8</v>
          </cell>
        </row>
        <row r="160">
          <cell r="B160" t="str">
            <v>Dominik Kohr</v>
          </cell>
          <cell r="C160" t="str">
            <v>1. FSV Mainz 05</v>
          </cell>
          <cell r="D160">
            <v>15</v>
          </cell>
          <cell r="E160">
            <v>0.6</v>
          </cell>
        </row>
        <row r="161">
          <cell r="B161" t="str">
            <v>Mohamed Simakan</v>
          </cell>
          <cell r="C161" t="str">
            <v>RB Leipzig</v>
          </cell>
          <cell r="D161">
            <v>15</v>
          </cell>
          <cell r="E161">
            <v>0.6</v>
          </cell>
        </row>
        <row r="162">
          <cell r="B162" t="str">
            <v>Jeffrey Gouweleeuw</v>
          </cell>
          <cell r="C162" t="str">
            <v>FC Augsburg</v>
          </cell>
          <cell r="D162">
            <v>15</v>
          </cell>
          <cell r="E162">
            <v>0.5</v>
          </cell>
        </row>
        <row r="163">
          <cell r="B163" t="str">
            <v>Nathan Tella</v>
          </cell>
          <cell r="C163" t="str">
            <v>Bayer 04 Leverkusen</v>
          </cell>
          <cell r="D163">
            <v>14</v>
          </cell>
          <cell r="E163">
            <v>1.6</v>
          </cell>
        </row>
        <row r="164">
          <cell r="B164" t="str">
            <v>Václav Cerný</v>
          </cell>
          <cell r="C164" t="str">
            <v>VfL Wolfsburg</v>
          </cell>
          <cell r="D164">
            <v>14</v>
          </cell>
          <cell r="E164">
            <v>1.4</v>
          </cell>
        </row>
        <row r="165">
          <cell r="B165" t="str">
            <v>Felix Passlack</v>
          </cell>
          <cell r="C165" t="str">
            <v>VfL Bochum</v>
          </cell>
          <cell r="D165">
            <v>14</v>
          </cell>
          <cell r="E165">
            <v>1.3</v>
          </cell>
        </row>
        <row r="166">
          <cell r="B166" t="str">
            <v>Felix Nmecha</v>
          </cell>
          <cell r="C166" t="str">
            <v>Borussia Dortmund</v>
          </cell>
          <cell r="D166">
            <v>14</v>
          </cell>
          <cell r="E166">
            <v>1.2</v>
          </cell>
        </row>
        <row r="167">
          <cell r="B167" t="str">
            <v>Benedict Hollerbach</v>
          </cell>
          <cell r="C167" t="str">
            <v>1. FC Union Berlin</v>
          </cell>
          <cell r="D167">
            <v>14</v>
          </cell>
          <cell r="E167">
            <v>1</v>
          </cell>
        </row>
        <row r="168">
          <cell r="B168" t="str">
            <v>Faride Alidou</v>
          </cell>
          <cell r="C168" t="str">
            <v>FC Köln</v>
          </cell>
          <cell r="D168">
            <v>14</v>
          </cell>
          <cell r="E168">
            <v>1</v>
          </cell>
        </row>
        <row r="169">
          <cell r="B169" t="str">
            <v>Marvin Pieringer</v>
          </cell>
          <cell r="C169" t="str">
            <v>1. FC Heidenheim 1846</v>
          </cell>
          <cell r="D169">
            <v>14</v>
          </cell>
          <cell r="E169">
            <v>0.8</v>
          </cell>
        </row>
        <row r="170">
          <cell r="B170" t="str">
            <v>Yannick Gerhardt</v>
          </cell>
          <cell r="C170" t="str">
            <v>VfL Wolfsburg</v>
          </cell>
          <cell r="D170">
            <v>14</v>
          </cell>
          <cell r="E170">
            <v>0.8</v>
          </cell>
        </row>
        <row r="171">
          <cell r="B171" t="str">
            <v>Julian Ryerson</v>
          </cell>
          <cell r="C171" t="str">
            <v>Borussia Dortmund</v>
          </cell>
          <cell r="D171">
            <v>14</v>
          </cell>
          <cell r="E171">
            <v>0.7</v>
          </cell>
        </row>
        <row r="172">
          <cell r="B172" t="str">
            <v>Justin Njinmah</v>
          </cell>
          <cell r="C172" t="str">
            <v>SV Werder Bremen</v>
          </cell>
          <cell r="D172">
            <v>13</v>
          </cell>
          <cell r="E172">
            <v>1.2</v>
          </cell>
        </row>
        <row r="173">
          <cell r="B173" t="str">
            <v>Rafael Santos Borre</v>
          </cell>
          <cell r="C173" t="str">
            <v>SV Werder Bremen</v>
          </cell>
          <cell r="D173">
            <v>13</v>
          </cell>
          <cell r="E173">
            <v>1.2</v>
          </cell>
        </row>
        <row r="174">
          <cell r="B174" t="str">
            <v>Yussuf Poulsen</v>
          </cell>
          <cell r="C174" t="str">
            <v>RB Leipzig</v>
          </cell>
          <cell r="D174">
            <v>13</v>
          </cell>
          <cell r="E174">
            <v>1</v>
          </cell>
        </row>
        <row r="175">
          <cell r="B175" t="str">
            <v>Norman Theuerkauf</v>
          </cell>
          <cell r="C175" t="str">
            <v>1. FC Heidenheim 1846</v>
          </cell>
          <cell r="D175">
            <v>13</v>
          </cell>
          <cell r="E175">
            <v>0.9</v>
          </cell>
        </row>
        <row r="176">
          <cell r="B176" t="str">
            <v>Olivier Deman</v>
          </cell>
          <cell r="C176" t="str">
            <v>SV Werder Bremen</v>
          </cell>
          <cell r="D176">
            <v>13</v>
          </cell>
          <cell r="E176">
            <v>0.9</v>
          </cell>
        </row>
        <row r="177">
          <cell r="B177" t="str">
            <v>Elvis Rexhbecaj</v>
          </cell>
          <cell r="C177" t="str">
            <v>FC Augsburg</v>
          </cell>
          <cell r="D177">
            <v>13</v>
          </cell>
          <cell r="E177">
            <v>0.6</v>
          </cell>
        </row>
        <row r="178">
          <cell r="B178" t="str">
            <v>Jan Schöppner</v>
          </cell>
          <cell r="C178" t="str">
            <v>1. FC Heidenheim 1846</v>
          </cell>
          <cell r="D178">
            <v>13</v>
          </cell>
          <cell r="E178">
            <v>0.6</v>
          </cell>
        </row>
        <row r="179">
          <cell r="B179" t="str">
            <v>Patrick Osterhage</v>
          </cell>
          <cell r="C179" t="str">
            <v>VfL Bochum</v>
          </cell>
          <cell r="D179">
            <v>13</v>
          </cell>
          <cell r="E179">
            <v>0.6</v>
          </cell>
        </row>
        <row r="180">
          <cell r="B180" t="str">
            <v>Bernardo</v>
          </cell>
          <cell r="C180" t="str">
            <v>VfL Bochum</v>
          </cell>
          <cell r="D180">
            <v>13</v>
          </cell>
          <cell r="E180">
            <v>0.4</v>
          </cell>
        </row>
        <row r="181">
          <cell r="B181" t="str">
            <v>Jonas Föhrenbach</v>
          </cell>
          <cell r="C181" t="str">
            <v>1. FC Heidenheim 1846</v>
          </cell>
          <cell r="D181">
            <v>13</v>
          </cell>
          <cell r="E181">
            <v>0.4</v>
          </cell>
        </row>
        <row r="182">
          <cell r="B182" t="str">
            <v>Sheraldo Becker</v>
          </cell>
          <cell r="C182" t="str">
            <v>1. FC Union Berlin</v>
          </cell>
          <cell r="D182">
            <v>12</v>
          </cell>
          <cell r="E182">
            <v>1.7</v>
          </cell>
        </row>
        <row r="183">
          <cell r="B183" t="str">
            <v>Hugo Ekitike</v>
          </cell>
          <cell r="C183" t="str">
            <v>Eintracht Frankfurt</v>
          </cell>
          <cell r="D183">
            <v>12</v>
          </cell>
          <cell r="E183">
            <v>1.5</v>
          </cell>
        </row>
        <row r="184">
          <cell r="B184" t="str">
            <v>Sargis Adamyan</v>
          </cell>
          <cell r="C184" t="str">
            <v>FC Köln</v>
          </cell>
          <cell r="D184">
            <v>12</v>
          </cell>
          <cell r="E184">
            <v>1.4</v>
          </cell>
        </row>
        <row r="185">
          <cell r="B185" t="str">
            <v>Mathias Honsak</v>
          </cell>
          <cell r="C185" t="str">
            <v>SV Darmstadt</v>
          </cell>
          <cell r="D185">
            <v>12</v>
          </cell>
          <cell r="E185">
            <v>1.1000000000000001</v>
          </cell>
        </row>
        <row r="186">
          <cell r="B186" t="str">
            <v>Aissa Laidouni</v>
          </cell>
          <cell r="C186" t="str">
            <v>1. FC Union Berlin</v>
          </cell>
          <cell r="D186">
            <v>12</v>
          </cell>
          <cell r="E186">
            <v>1</v>
          </cell>
        </row>
        <row r="187">
          <cell r="B187" t="str">
            <v>Mathys Tel</v>
          </cell>
          <cell r="C187" t="str">
            <v>Bayern München</v>
          </cell>
          <cell r="D187">
            <v>12</v>
          </cell>
          <cell r="E187">
            <v>1</v>
          </cell>
        </row>
        <row r="188">
          <cell r="B188" t="str">
            <v>Benjamin Sesko</v>
          </cell>
          <cell r="C188" t="str">
            <v>RB Leipzig</v>
          </cell>
          <cell r="D188">
            <v>12</v>
          </cell>
          <cell r="E188">
            <v>0.7</v>
          </cell>
        </row>
        <row r="189">
          <cell r="B189" t="str">
            <v>Mads Valentin Pedersen</v>
          </cell>
          <cell r="C189" t="str">
            <v>FC Augsburg</v>
          </cell>
          <cell r="D189">
            <v>12</v>
          </cell>
          <cell r="E189">
            <v>0.6</v>
          </cell>
        </row>
        <row r="190">
          <cell r="B190" t="str">
            <v>Christoph Klarer</v>
          </cell>
          <cell r="C190" t="str">
            <v>SV Darmstadt</v>
          </cell>
          <cell r="D190">
            <v>12</v>
          </cell>
          <cell r="E190">
            <v>0.5</v>
          </cell>
        </row>
        <row r="191">
          <cell r="B191" t="str">
            <v>Maximilian Wöber</v>
          </cell>
          <cell r="C191" t="str">
            <v>Borussia Mönchengladbach</v>
          </cell>
          <cell r="D191">
            <v>12</v>
          </cell>
          <cell r="E191">
            <v>0.5</v>
          </cell>
        </row>
        <row r="192">
          <cell r="B192" t="str">
            <v>Eric Martel</v>
          </cell>
          <cell r="C192" t="str">
            <v>FC Köln</v>
          </cell>
          <cell r="D192">
            <v>12</v>
          </cell>
          <cell r="E192">
            <v>0.4</v>
          </cell>
        </row>
        <row r="193">
          <cell r="B193" t="str">
            <v>Tuta</v>
          </cell>
          <cell r="C193" t="str">
            <v>Eintracht Frankfurt</v>
          </cell>
          <cell r="D193">
            <v>12</v>
          </cell>
          <cell r="E193">
            <v>0.4</v>
          </cell>
        </row>
        <row r="194">
          <cell r="B194" t="str">
            <v>Marco Richter</v>
          </cell>
          <cell r="C194" t="str">
            <v>1. FSV Mainz 05</v>
          </cell>
          <cell r="D194">
            <v>11</v>
          </cell>
          <cell r="E194">
            <v>1.4</v>
          </cell>
        </row>
        <row r="195">
          <cell r="B195" t="str">
            <v>Adrian Beck</v>
          </cell>
          <cell r="C195" t="str">
            <v>1. FC Heidenheim 1846</v>
          </cell>
          <cell r="D195">
            <v>11</v>
          </cell>
          <cell r="E195">
            <v>1</v>
          </cell>
        </row>
        <row r="196">
          <cell r="B196" t="str">
            <v>Marius Wolf</v>
          </cell>
          <cell r="C196" t="str">
            <v>Borussia Dortmund</v>
          </cell>
          <cell r="D196">
            <v>11</v>
          </cell>
          <cell r="E196">
            <v>0.9</v>
          </cell>
        </row>
        <row r="197">
          <cell r="B197" t="str">
            <v>Aleksandar Pavlovic</v>
          </cell>
          <cell r="C197" t="str">
            <v>Bayern München</v>
          </cell>
          <cell r="D197">
            <v>11</v>
          </cell>
          <cell r="E197">
            <v>0.8</v>
          </cell>
        </row>
        <row r="198">
          <cell r="B198" t="str">
            <v>Davie Selke</v>
          </cell>
          <cell r="C198" t="str">
            <v>FC Köln</v>
          </cell>
          <cell r="D198">
            <v>11</v>
          </cell>
          <cell r="E198">
            <v>0.8</v>
          </cell>
        </row>
        <row r="199">
          <cell r="B199" t="str">
            <v>Josip Stanisic</v>
          </cell>
          <cell r="C199" t="str">
            <v>Bayer 04 Leverkusen</v>
          </cell>
          <cell r="D199">
            <v>11</v>
          </cell>
          <cell r="E199">
            <v>0.8</v>
          </cell>
        </row>
        <row r="200">
          <cell r="B200" t="str">
            <v>Salih Ã–zcan</v>
          </cell>
          <cell r="C200" t="str">
            <v>Borussia Dortmund</v>
          </cell>
          <cell r="D200">
            <v>11</v>
          </cell>
          <cell r="E200">
            <v>0.8</v>
          </cell>
        </row>
        <row r="201">
          <cell r="B201" t="str">
            <v>Oscar Vilhelmsson</v>
          </cell>
          <cell r="C201" t="str">
            <v>SV Darmstadt</v>
          </cell>
          <cell r="D201">
            <v>11</v>
          </cell>
          <cell r="E201">
            <v>0.7</v>
          </cell>
        </row>
        <row r="202">
          <cell r="B202" t="str">
            <v>Matus Bero</v>
          </cell>
          <cell r="C202" t="str">
            <v>VfL Bochum</v>
          </cell>
          <cell r="D202">
            <v>11</v>
          </cell>
          <cell r="E202">
            <v>0.6</v>
          </cell>
        </row>
        <row r="203">
          <cell r="B203" t="str">
            <v>Kilian Sildillia</v>
          </cell>
          <cell r="C203" t="str">
            <v>SC Freiburg</v>
          </cell>
          <cell r="D203">
            <v>11</v>
          </cell>
          <cell r="E203">
            <v>0.5</v>
          </cell>
        </row>
        <row r="204">
          <cell r="B204" t="str">
            <v>Mark Uth</v>
          </cell>
          <cell r="C204" t="str">
            <v>FC Köln</v>
          </cell>
          <cell r="D204">
            <v>10</v>
          </cell>
          <cell r="E204">
            <v>2.4</v>
          </cell>
        </row>
        <row r="205">
          <cell r="B205" t="str">
            <v>Lukas Daschner</v>
          </cell>
          <cell r="C205" t="str">
            <v>VfL Bochum</v>
          </cell>
          <cell r="D205">
            <v>10</v>
          </cell>
          <cell r="E205">
            <v>1.7</v>
          </cell>
        </row>
        <row r="206">
          <cell r="B206" t="str">
            <v>Sven Michel</v>
          </cell>
          <cell r="C206" t="str">
            <v>FC Augsburg</v>
          </cell>
          <cell r="D206">
            <v>10</v>
          </cell>
          <cell r="E206">
            <v>1.6</v>
          </cell>
        </row>
        <row r="207">
          <cell r="B207" t="str">
            <v>Steffen Tigges</v>
          </cell>
          <cell r="C207" t="str">
            <v>FC Köln</v>
          </cell>
          <cell r="D207">
            <v>10</v>
          </cell>
          <cell r="E207">
            <v>1.3</v>
          </cell>
        </row>
        <row r="208">
          <cell r="B208" t="str">
            <v>Tiago Tomás</v>
          </cell>
          <cell r="C208" t="str">
            <v>VfL Wolfsburg</v>
          </cell>
          <cell r="D208">
            <v>10</v>
          </cell>
          <cell r="E208">
            <v>0.9</v>
          </cell>
        </row>
        <row r="209">
          <cell r="B209" t="str">
            <v>Cristian Gamboa</v>
          </cell>
          <cell r="C209" t="str">
            <v>VfL Bochum</v>
          </cell>
          <cell r="D209">
            <v>10</v>
          </cell>
          <cell r="E209">
            <v>0.8</v>
          </cell>
        </row>
        <row r="210">
          <cell r="B210" t="str">
            <v>Janik Haberer</v>
          </cell>
          <cell r="C210" t="str">
            <v>1. FC Union Berlin</v>
          </cell>
          <cell r="D210">
            <v>10</v>
          </cell>
          <cell r="E210">
            <v>0.7</v>
          </cell>
        </row>
        <row r="211">
          <cell r="B211" t="str">
            <v>Hugo Larsson</v>
          </cell>
          <cell r="C211" t="str">
            <v>Eintracht Frankfurt</v>
          </cell>
          <cell r="D211">
            <v>10</v>
          </cell>
          <cell r="E211">
            <v>0.5</v>
          </cell>
        </row>
        <row r="212">
          <cell r="B212" t="str">
            <v>Odilon Kossounou</v>
          </cell>
          <cell r="C212" t="str">
            <v>Bayer 04 Leverkusen</v>
          </cell>
          <cell r="D212">
            <v>10</v>
          </cell>
          <cell r="E212">
            <v>0.5</v>
          </cell>
        </row>
        <row r="213">
          <cell r="B213" t="str">
            <v>Keven Schlotterbeck</v>
          </cell>
          <cell r="C213" t="str">
            <v>VfL Bochum</v>
          </cell>
          <cell r="D213">
            <v>10</v>
          </cell>
          <cell r="E213">
            <v>0.4</v>
          </cell>
        </row>
        <row r="214">
          <cell r="B214" t="str">
            <v>Florian Pick</v>
          </cell>
          <cell r="C214" t="str">
            <v>1. FC Heidenheim 1846</v>
          </cell>
          <cell r="D214">
            <v>9</v>
          </cell>
          <cell r="E214">
            <v>2.6</v>
          </cell>
        </row>
        <row r="215">
          <cell r="B215" t="str">
            <v>Philipp Förster</v>
          </cell>
          <cell r="C215" t="str">
            <v>VfL Bochum</v>
          </cell>
          <cell r="D215">
            <v>9</v>
          </cell>
          <cell r="E215">
            <v>2.1</v>
          </cell>
        </row>
        <row r="216">
          <cell r="B216" t="str">
            <v>Serge Gnabry</v>
          </cell>
          <cell r="C216" t="str">
            <v>Bayern München</v>
          </cell>
          <cell r="D216">
            <v>9</v>
          </cell>
          <cell r="E216">
            <v>1.9</v>
          </cell>
        </row>
        <row r="217">
          <cell r="B217" t="str">
            <v>Adam Hlozek</v>
          </cell>
          <cell r="C217" t="str">
            <v>Bayer 04 Leverkusen</v>
          </cell>
          <cell r="D217">
            <v>9</v>
          </cell>
          <cell r="E217">
            <v>1.8</v>
          </cell>
        </row>
        <row r="218">
          <cell r="B218" t="str">
            <v>Aaron Seydel</v>
          </cell>
          <cell r="C218" t="str">
            <v>SV Darmstadt</v>
          </cell>
          <cell r="D218">
            <v>9</v>
          </cell>
          <cell r="E218">
            <v>1.3</v>
          </cell>
        </row>
        <row r="219">
          <cell r="B219" t="str">
            <v>Goncalo Paciencia</v>
          </cell>
          <cell r="C219" t="str">
            <v>VfL Bochum</v>
          </cell>
          <cell r="D219">
            <v>9</v>
          </cell>
          <cell r="E219">
            <v>1.3</v>
          </cell>
        </row>
        <row r="220">
          <cell r="B220" t="str">
            <v>Woo-Yeong Jeong</v>
          </cell>
          <cell r="C220" t="str">
            <v>VfB Stuttgart</v>
          </cell>
          <cell r="D220">
            <v>9</v>
          </cell>
          <cell r="E220">
            <v>1.3</v>
          </cell>
        </row>
        <row r="221">
          <cell r="B221" t="str">
            <v>Danny da Costa</v>
          </cell>
          <cell r="C221" t="str">
            <v>1. FSV Mainz 05</v>
          </cell>
          <cell r="D221">
            <v>9</v>
          </cell>
          <cell r="E221">
            <v>1</v>
          </cell>
        </row>
        <row r="222">
          <cell r="B222" t="str">
            <v>Karim Adeyemi</v>
          </cell>
          <cell r="C222" t="str">
            <v>Borussia Dortmund</v>
          </cell>
          <cell r="D222">
            <v>9</v>
          </cell>
          <cell r="E222">
            <v>0.9</v>
          </cell>
        </row>
        <row r="223">
          <cell r="B223" t="str">
            <v>Patrik Schick</v>
          </cell>
          <cell r="C223" t="str">
            <v>Bayer 04 Leverkusen</v>
          </cell>
          <cell r="D223">
            <v>9</v>
          </cell>
          <cell r="E223">
            <v>0.8</v>
          </cell>
        </row>
        <row r="224">
          <cell r="B224" t="str">
            <v>Umut Tohumcu</v>
          </cell>
          <cell r="C224" t="str">
            <v>TSG Hoffenheim</v>
          </cell>
          <cell r="D224">
            <v>9</v>
          </cell>
          <cell r="E224">
            <v>0.8</v>
          </cell>
        </row>
        <row r="225">
          <cell r="B225" t="str">
            <v>Aurelio Buta</v>
          </cell>
          <cell r="C225" t="str">
            <v>Eintracht Frankfurt</v>
          </cell>
          <cell r="D225">
            <v>9</v>
          </cell>
          <cell r="E225">
            <v>0.5</v>
          </cell>
        </row>
        <row r="226">
          <cell r="B226" t="str">
            <v>Matej Maglica</v>
          </cell>
          <cell r="C226" t="str">
            <v>SV Darmstadt</v>
          </cell>
          <cell r="D226">
            <v>9</v>
          </cell>
          <cell r="E226">
            <v>0.5</v>
          </cell>
        </row>
        <row r="227">
          <cell r="B227" t="str">
            <v>Mats Hummels</v>
          </cell>
          <cell r="C227" t="str">
            <v>Borussia Dortmund</v>
          </cell>
          <cell r="D227">
            <v>9</v>
          </cell>
          <cell r="E227">
            <v>0.5</v>
          </cell>
        </row>
        <row r="228">
          <cell r="B228" t="str">
            <v>Edmond Tapsoba</v>
          </cell>
          <cell r="C228" t="str">
            <v>Bayer 04 Leverkusen</v>
          </cell>
          <cell r="D228">
            <v>9</v>
          </cell>
          <cell r="E228">
            <v>0.4</v>
          </cell>
        </row>
        <row r="229">
          <cell r="B229" t="str">
            <v>Felix Uduokhai</v>
          </cell>
          <cell r="C229" t="str">
            <v>FC Augsburg</v>
          </cell>
          <cell r="D229">
            <v>9</v>
          </cell>
          <cell r="E229">
            <v>0.3</v>
          </cell>
        </row>
        <row r="230">
          <cell r="B230" t="str">
            <v>Julian Chabot</v>
          </cell>
          <cell r="C230" t="str">
            <v>FC Köln</v>
          </cell>
          <cell r="D230">
            <v>9</v>
          </cell>
          <cell r="E230">
            <v>0.3</v>
          </cell>
        </row>
        <row r="231">
          <cell r="B231" t="str">
            <v>Nicolas Höfler</v>
          </cell>
          <cell r="C231" t="str">
            <v>SC Freiburg</v>
          </cell>
          <cell r="D231">
            <v>9</v>
          </cell>
          <cell r="E231">
            <v>0.3</v>
          </cell>
        </row>
        <row r="232">
          <cell r="B232" t="str">
            <v>Waldemar Anton</v>
          </cell>
          <cell r="C232" t="str">
            <v>VfB Stuttgart</v>
          </cell>
          <cell r="D232">
            <v>9</v>
          </cell>
          <cell r="E232">
            <v>0.3</v>
          </cell>
        </row>
        <row r="233">
          <cell r="B233" t="str">
            <v>Dion Drena Beljo</v>
          </cell>
          <cell r="C233" t="str">
            <v>FC Augsburg</v>
          </cell>
          <cell r="D233">
            <v>8</v>
          </cell>
          <cell r="E233">
            <v>1.3</v>
          </cell>
        </row>
        <row r="234">
          <cell r="B234" t="str">
            <v>Nikola Dovedan</v>
          </cell>
          <cell r="C234" t="str">
            <v>1. FC Heidenheim 1846</v>
          </cell>
          <cell r="D234">
            <v>8</v>
          </cell>
          <cell r="E234">
            <v>1.1000000000000001</v>
          </cell>
        </row>
        <row r="235">
          <cell r="B235" t="str">
            <v>Jérôme Roussillon</v>
          </cell>
          <cell r="C235" t="str">
            <v>1. FC Union Berlin</v>
          </cell>
          <cell r="D235">
            <v>8</v>
          </cell>
          <cell r="E235">
            <v>1</v>
          </cell>
        </row>
        <row r="236">
          <cell r="B236" t="str">
            <v>Stefan Lainer</v>
          </cell>
          <cell r="C236" t="str">
            <v>Borussia Mönchengladbach</v>
          </cell>
          <cell r="D236">
            <v>8</v>
          </cell>
          <cell r="E236">
            <v>1</v>
          </cell>
        </row>
        <row r="237">
          <cell r="B237" t="str">
            <v>Christian Gross</v>
          </cell>
          <cell r="C237" t="str">
            <v>SV Werder Bremen</v>
          </cell>
          <cell r="D237">
            <v>8</v>
          </cell>
          <cell r="E237">
            <v>0.9</v>
          </cell>
        </row>
        <row r="238">
          <cell r="B238" t="str">
            <v>Anthony Rouault</v>
          </cell>
          <cell r="C238" t="str">
            <v>VfB Stuttgart</v>
          </cell>
          <cell r="D238">
            <v>8</v>
          </cell>
          <cell r="E238">
            <v>0.7</v>
          </cell>
        </row>
        <row r="239">
          <cell r="B239" t="str">
            <v>Ian Maatsen</v>
          </cell>
          <cell r="C239" t="str">
            <v>Borussia Dortmund</v>
          </cell>
          <cell r="D239">
            <v>8</v>
          </cell>
          <cell r="E239">
            <v>0.6</v>
          </cell>
        </row>
        <row r="240">
          <cell r="B240" t="str">
            <v>Kristijan Jakic</v>
          </cell>
          <cell r="C240" t="str">
            <v>FC Augsburg</v>
          </cell>
          <cell r="D240">
            <v>8</v>
          </cell>
          <cell r="E240">
            <v>0.6</v>
          </cell>
        </row>
        <row r="241">
          <cell r="B241" t="str">
            <v>Min-Jae Kim</v>
          </cell>
          <cell r="C241" t="str">
            <v>Bayern München</v>
          </cell>
          <cell r="D241">
            <v>8</v>
          </cell>
          <cell r="E241">
            <v>0.4</v>
          </cell>
        </row>
        <row r="242">
          <cell r="B242" t="str">
            <v>Lennard Maloney</v>
          </cell>
          <cell r="C242" t="str">
            <v>1. FC Heidenheim 1846</v>
          </cell>
          <cell r="D242">
            <v>8</v>
          </cell>
          <cell r="E242">
            <v>0.3</v>
          </cell>
        </row>
        <row r="243">
          <cell r="B243" t="str">
            <v>Maxence Lacroix</v>
          </cell>
          <cell r="C243" t="str">
            <v>VfL Wolfsburg</v>
          </cell>
          <cell r="D243">
            <v>8</v>
          </cell>
          <cell r="E243">
            <v>0.3</v>
          </cell>
        </row>
        <row r="244">
          <cell r="B244" t="str">
            <v>Ozan Kabak</v>
          </cell>
          <cell r="C244" t="str">
            <v>TSG Hoffenheim</v>
          </cell>
          <cell r="D244">
            <v>8</v>
          </cell>
          <cell r="E244">
            <v>0.3</v>
          </cell>
        </row>
        <row r="245">
          <cell r="B245" t="str">
            <v>Mahmoud Dahoud</v>
          </cell>
          <cell r="C245" t="str">
            <v>VfB Stuttgart</v>
          </cell>
          <cell r="D245">
            <v>7</v>
          </cell>
          <cell r="E245">
            <v>2.9</v>
          </cell>
        </row>
        <row r="246">
          <cell r="B246" t="str">
            <v>Giovanni Reyna</v>
          </cell>
          <cell r="C246" t="str">
            <v>Borussia Dortmund</v>
          </cell>
          <cell r="D246">
            <v>7</v>
          </cell>
          <cell r="E246">
            <v>2.2999999999999998</v>
          </cell>
        </row>
        <row r="247">
          <cell r="B247" t="str">
            <v>Dominique Heintz</v>
          </cell>
          <cell r="C247" t="str">
            <v>FC Köln</v>
          </cell>
          <cell r="D247">
            <v>7</v>
          </cell>
          <cell r="E247">
            <v>1.1000000000000001</v>
          </cell>
        </row>
        <row r="248">
          <cell r="B248" t="str">
            <v>Yorbe Vertessen</v>
          </cell>
          <cell r="C248" t="str">
            <v>1. FC Union Berlin</v>
          </cell>
          <cell r="D248">
            <v>7</v>
          </cell>
          <cell r="E248">
            <v>1.1000000000000001</v>
          </cell>
        </row>
        <row r="249">
          <cell r="B249" t="str">
            <v>Youssoufa Moukoko</v>
          </cell>
          <cell r="C249" t="str">
            <v>Borussia Dortmund</v>
          </cell>
          <cell r="D249">
            <v>7</v>
          </cell>
          <cell r="E249">
            <v>1</v>
          </cell>
        </row>
        <row r="250">
          <cell r="B250" t="str">
            <v>Tomas Cvancara</v>
          </cell>
          <cell r="C250" t="str">
            <v>Borussia Mönchengladbach</v>
          </cell>
          <cell r="D250">
            <v>7</v>
          </cell>
          <cell r="E250">
            <v>0.7</v>
          </cell>
        </row>
        <row r="251">
          <cell r="B251" t="str">
            <v>Josha Vagnoman</v>
          </cell>
          <cell r="C251" t="str">
            <v>VfB Stuttgart</v>
          </cell>
          <cell r="D251">
            <v>7</v>
          </cell>
          <cell r="E251">
            <v>0.5</v>
          </cell>
        </row>
        <row r="252">
          <cell r="B252" t="str">
            <v>Tom Krauss</v>
          </cell>
          <cell r="C252" t="str">
            <v>1. FSV Mainz 05</v>
          </cell>
          <cell r="D252">
            <v>7</v>
          </cell>
          <cell r="E252">
            <v>0.5</v>
          </cell>
        </row>
        <row r="253">
          <cell r="B253" t="str">
            <v>Felix Agu</v>
          </cell>
          <cell r="C253" t="str">
            <v>SV Werder Bremen</v>
          </cell>
          <cell r="D253">
            <v>7</v>
          </cell>
          <cell r="E253">
            <v>0.4</v>
          </cell>
        </row>
        <row r="254">
          <cell r="B254" t="str">
            <v>Lucas Tousart</v>
          </cell>
          <cell r="C254" t="str">
            <v>1. FC Union Berlin</v>
          </cell>
          <cell r="D254">
            <v>7</v>
          </cell>
          <cell r="E254">
            <v>0.4</v>
          </cell>
        </row>
        <row r="255">
          <cell r="B255" t="str">
            <v>Willi Orban</v>
          </cell>
          <cell r="C255" t="str">
            <v>RB Leipzig</v>
          </cell>
          <cell r="D255">
            <v>7</v>
          </cell>
          <cell r="E255">
            <v>0.4</v>
          </cell>
        </row>
        <row r="256">
          <cell r="B256" t="str">
            <v>Sepp van den Berg</v>
          </cell>
          <cell r="C256" t="str">
            <v>1. FSV Mainz 05</v>
          </cell>
          <cell r="D256">
            <v>7</v>
          </cell>
          <cell r="E256">
            <v>0.2</v>
          </cell>
        </row>
        <row r="257">
          <cell r="B257" t="str">
            <v>Florent Muslija</v>
          </cell>
          <cell r="C257" t="str">
            <v>SC Freiburg</v>
          </cell>
          <cell r="D257">
            <v>6</v>
          </cell>
          <cell r="E257">
            <v>5.6</v>
          </cell>
        </row>
        <row r="258">
          <cell r="B258" t="str">
            <v>Emil Forsberg</v>
          </cell>
          <cell r="C258" t="str">
            <v>RB Leipzig</v>
          </cell>
          <cell r="D258">
            <v>6</v>
          </cell>
          <cell r="E258">
            <v>1.2</v>
          </cell>
        </row>
        <row r="259">
          <cell r="B259" t="str">
            <v>Jakub Kaminski</v>
          </cell>
          <cell r="C259" t="str">
            <v>VfL Wolfsburg</v>
          </cell>
          <cell r="D259">
            <v>6</v>
          </cell>
          <cell r="E259">
            <v>1.2</v>
          </cell>
        </row>
        <row r="260">
          <cell r="B260" t="str">
            <v>David Jurasek</v>
          </cell>
          <cell r="C260" t="str">
            <v>TSG Hoffenheim</v>
          </cell>
          <cell r="D260">
            <v>6</v>
          </cell>
          <cell r="E260">
            <v>1.1000000000000001</v>
          </cell>
        </row>
        <row r="261">
          <cell r="B261" t="str">
            <v>Finn Becker</v>
          </cell>
          <cell r="C261" t="str">
            <v>TSG Hoffenheim</v>
          </cell>
          <cell r="D261">
            <v>6</v>
          </cell>
          <cell r="E261">
            <v>0.9</v>
          </cell>
        </row>
        <row r="262">
          <cell r="B262" t="str">
            <v>Clemens Riedel</v>
          </cell>
          <cell r="C262" t="str">
            <v>SV Darmstadt</v>
          </cell>
          <cell r="D262">
            <v>6</v>
          </cell>
          <cell r="E262">
            <v>0.7</v>
          </cell>
        </row>
        <row r="263">
          <cell r="B263" t="str">
            <v>Rogério</v>
          </cell>
          <cell r="C263" t="str">
            <v>VfL Wolfsburg</v>
          </cell>
          <cell r="D263">
            <v>6</v>
          </cell>
          <cell r="E263">
            <v>0.6</v>
          </cell>
        </row>
        <row r="264">
          <cell r="B264" t="str">
            <v>Ramy Bensebaini</v>
          </cell>
          <cell r="C264" t="str">
            <v>Borussia Dortmund</v>
          </cell>
          <cell r="D264">
            <v>6</v>
          </cell>
          <cell r="E264">
            <v>0.5</v>
          </cell>
        </row>
        <row r="265">
          <cell r="B265" t="str">
            <v>Klaus Gjasula</v>
          </cell>
          <cell r="C265" t="str">
            <v>SV Darmstadt</v>
          </cell>
          <cell r="D265">
            <v>6</v>
          </cell>
          <cell r="E265">
            <v>0.4</v>
          </cell>
        </row>
        <row r="266">
          <cell r="B266" t="str">
            <v>Piero Hincapié</v>
          </cell>
          <cell r="C266" t="str">
            <v>Bayer 04 Leverkusen</v>
          </cell>
          <cell r="D266">
            <v>6</v>
          </cell>
          <cell r="E266">
            <v>0.4</v>
          </cell>
        </row>
        <row r="267">
          <cell r="B267" t="str">
            <v>Dayot Upamecano</v>
          </cell>
          <cell r="C267" t="str">
            <v>Bayern München</v>
          </cell>
          <cell r="D267">
            <v>6</v>
          </cell>
          <cell r="E267">
            <v>0.3</v>
          </cell>
        </row>
        <row r="268">
          <cell r="B268" t="str">
            <v>Milos Veljkovic</v>
          </cell>
          <cell r="C268" t="str">
            <v>SV Werder Bremen</v>
          </cell>
          <cell r="D268">
            <v>6</v>
          </cell>
          <cell r="E268">
            <v>0.3</v>
          </cell>
        </row>
        <row r="269">
          <cell r="B269" t="str">
            <v>Anthony Jung</v>
          </cell>
          <cell r="C269" t="str">
            <v>SV Werder Bremen</v>
          </cell>
          <cell r="D269">
            <v>6</v>
          </cell>
          <cell r="E269">
            <v>0.2</v>
          </cell>
        </row>
        <row r="270">
          <cell r="B270" t="str">
            <v>Diogo Leite</v>
          </cell>
          <cell r="C270" t="str">
            <v>1. FC Union Berlin</v>
          </cell>
          <cell r="D270">
            <v>6</v>
          </cell>
          <cell r="E270">
            <v>0.2</v>
          </cell>
        </row>
        <row r="271">
          <cell r="B271" t="str">
            <v>Timo Hübers</v>
          </cell>
          <cell r="C271" t="str">
            <v>FC Köln</v>
          </cell>
          <cell r="D271">
            <v>6</v>
          </cell>
          <cell r="E271">
            <v>0.2</v>
          </cell>
        </row>
        <row r="272">
          <cell r="B272" t="str">
            <v>Willian Pacho</v>
          </cell>
          <cell r="C272" t="str">
            <v>Eintracht Frankfurt</v>
          </cell>
          <cell r="D272">
            <v>6</v>
          </cell>
          <cell r="E272">
            <v>0.2</v>
          </cell>
        </row>
        <row r="273">
          <cell r="B273" t="str">
            <v>Justin Diehl</v>
          </cell>
          <cell r="C273" t="str">
            <v>FC Köln</v>
          </cell>
          <cell r="D273">
            <v>5</v>
          </cell>
          <cell r="E273">
            <v>2.7</v>
          </cell>
        </row>
        <row r="274">
          <cell r="B274" t="str">
            <v>Tom Bischof</v>
          </cell>
          <cell r="C274" t="str">
            <v>TSG Hoffenheim</v>
          </cell>
          <cell r="D274">
            <v>5</v>
          </cell>
          <cell r="E274">
            <v>2.7</v>
          </cell>
        </row>
        <row r="275">
          <cell r="B275" t="str">
            <v>Arthur</v>
          </cell>
          <cell r="C275" t="str">
            <v>Bayer 04 Leverkusen</v>
          </cell>
          <cell r="D275">
            <v>5</v>
          </cell>
          <cell r="E275">
            <v>2.4</v>
          </cell>
        </row>
        <row r="276">
          <cell r="B276" t="str">
            <v>Fraser Hornby</v>
          </cell>
          <cell r="C276" t="str">
            <v>SV Darmstadt</v>
          </cell>
          <cell r="D276">
            <v>5</v>
          </cell>
          <cell r="E276">
            <v>2.1</v>
          </cell>
        </row>
        <row r="277">
          <cell r="B277" t="str">
            <v>Aymen Barkok</v>
          </cell>
          <cell r="C277" t="str">
            <v>1. FSV Mainz 05</v>
          </cell>
          <cell r="D277">
            <v>5</v>
          </cell>
          <cell r="E277">
            <v>1.4</v>
          </cell>
        </row>
        <row r="278">
          <cell r="B278" t="str">
            <v>Dawid Kownacki</v>
          </cell>
          <cell r="C278" t="str">
            <v>SV Werder Bremen</v>
          </cell>
          <cell r="D278">
            <v>5</v>
          </cell>
          <cell r="E278">
            <v>1.2</v>
          </cell>
        </row>
        <row r="279">
          <cell r="B279" t="str">
            <v>Gerrit Holtmann</v>
          </cell>
          <cell r="C279" t="str">
            <v>SV Darmstadt</v>
          </cell>
          <cell r="D279">
            <v>5</v>
          </cell>
          <cell r="E279">
            <v>1.2</v>
          </cell>
        </row>
        <row r="280">
          <cell r="B280" t="str">
            <v>Sebastien Haller</v>
          </cell>
          <cell r="C280" t="str">
            <v>Borussia Dortmund</v>
          </cell>
          <cell r="D280">
            <v>5</v>
          </cell>
          <cell r="E280">
            <v>1.2</v>
          </cell>
        </row>
        <row r="281">
          <cell r="B281" t="str">
            <v>Jessic Ngankam</v>
          </cell>
          <cell r="C281" t="str">
            <v>1. FSV Mainz 05</v>
          </cell>
          <cell r="D281">
            <v>5</v>
          </cell>
          <cell r="E281">
            <v>1</v>
          </cell>
        </row>
        <row r="282">
          <cell r="B282" t="str">
            <v>Leonidas Stergiou</v>
          </cell>
          <cell r="C282" t="str">
            <v>VfB Stuttgart</v>
          </cell>
          <cell r="D282">
            <v>5</v>
          </cell>
          <cell r="E282">
            <v>0.8</v>
          </cell>
        </row>
        <row r="283">
          <cell r="B283" t="str">
            <v>Marnon-Thomas Busch</v>
          </cell>
          <cell r="C283" t="str">
            <v>1. FC Heidenheim 1846</v>
          </cell>
          <cell r="D283">
            <v>5</v>
          </cell>
          <cell r="E283">
            <v>0.8</v>
          </cell>
        </row>
        <row r="284">
          <cell r="B284" t="str">
            <v>David Datro Fofana</v>
          </cell>
          <cell r="C284" t="str">
            <v>1. FC Union Berlin</v>
          </cell>
          <cell r="D284">
            <v>5</v>
          </cell>
          <cell r="E284">
            <v>0.7</v>
          </cell>
        </row>
        <row r="285">
          <cell r="B285" t="str">
            <v>Nicolas Seiwald</v>
          </cell>
          <cell r="C285" t="str">
            <v>RB Leipzig</v>
          </cell>
          <cell r="D285">
            <v>5</v>
          </cell>
          <cell r="E285">
            <v>0.6</v>
          </cell>
        </row>
        <row r="286">
          <cell r="B286" t="str">
            <v>Aster Vranckx</v>
          </cell>
          <cell r="C286" t="str">
            <v>VfL Wolfsburg</v>
          </cell>
          <cell r="D286">
            <v>5</v>
          </cell>
          <cell r="E286">
            <v>0.4</v>
          </cell>
        </row>
        <row r="287">
          <cell r="B287" t="str">
            <v>Benno Schmitz</v>
          </cell>
          <cell r="C287" t="str">
            <v>FC Köln</v>
          </cell>
          <cell r="D287">
            <v>5</v>
          </cell>
          <cell r="E287">
            <v>0.4</v>
          </cell>
        </row>
        <row r="288">
          <cell r="B288" t="str">
            <v>Jordy Makengo</v>
          </cell>
          <cell r="C288" t="str">
            <v>SC Freiburg</v>
          </cell>
          <cell r="D288">
            <v>5</v>
          </cell>
          <cell r="E288">
            <v>0.4</v>
          </cell>
        </row>
        <row r="289">
          <cell r="B289" t="str">
            <v>Kevin Akpoguma</v>
          </cell>
          <cell r="C289" t="str">
            <v>TSG Hoffenheim</v>
          </cell>
          <cell r="D289">
            <v>5</v>
          </cell>
          <cell r="E289">
            <v>0.4</v>
          </cell>
        </row>
        <row r="290">
          <cell r="B290" t="str">
            <v>Alex Kral</v>
          </cell>
          <cell r="C290" t="str">
            <v>1. FC Union Berlin</v>
          </cell>
          <cell r="D290">
            <v>5</v>
          </cell>
          <cell r="E290">
            <v>0.3</v>
          </cell>
        </row>
        <row r="291">
          <cell r="B291" t="str">
            <v>Ko Itakura</v>
          </cell>
          <cell r="C291" t="str">
            <v>Borussia Mönchengladbach</v>
          </cell>
          <cell r="D291">
            <v>5</v>
          </cell>
          <cell r="E291">
            <v>0.3</v>
          </cell>
        </row>
        <row r="292">
          <cell r="B292" t="str">
            <v>Lukas Klostermann</v>
          </cell>
          <cell r="C292" t="str">
            <v>RB Leipzig</v>
          </cell>
          <cell r="D292">
            <v>5</v>
          </cell>
          <cell r="E292">
            <v>0.3</v>
          </cell>
        </row>
        <row r="293">
          <cell r="B293" t="str">
            <v>Marvin Friedrich</v>
          </cell>
          <cell r="C293" t="str">
            <v>Borussia Mönchengladbach</v>
          </cell>
          <cell r="D293">
            <v>5</v>
          </cell>
          <cell r="E293">
            <v>0.3</v>
          </cell>
        </row>
        <row r="294">
          <cell r="B294" t="str">
            <v>Niklas Süle</v>
          </cell>
          <cell r="C294" t="str">
            <v>Borussia Dortmund</v>
          </cell>
          <cell r="D294">
            <v>5</v>
          </cell>
          <cell r="E294">
            <v>0.3</v>
          </cell>
        </row>
        <row r="295">
          <cell r="B295" t="str">
            <v>Rani Khedira</v>
          </cell>
          <cell r="C295" t="str">
            <v>1. FC Union Berlin</v>
          </cell>
          <cell r="D295">
            <v>5</v>
          </cell>
          <cell r="E295">
            <v>0.3</v>
          </cell>
        </row>
        <row r="296">
          <cell r="B296" t="str">
            <v>Jonathan Tah</v>
          </cell>
          <cell r="C296" t="str">
            <v>Bayer 04 Leverkusen</v>
          </cell>
          <cell r="D296">
            <v>5</v>
          </cell>
          <cell r="E296">
            <v>0.2</v>
          </cell>
        </row>
        <row r="297">
          <cell r="B297" t="str">
            <v>Matthias Ginter</v>
          </cell>
          <cell r="C297" t="str">
            <v>SC Freiburg</v>
          </cell>
          <cell r="D297">
            <v>5</v>
          </cell>
          <cell r="E297">
            <v>0.2</v>
          </cell>
        </row>
        <row r="298">
          <cell r="B298" t="str">
            <v>Bryan Zaragoza</v>
          </cell>
          <cell r="C298" t="str">
            <v>Bayern München</v>
          </cell>
          <cell r="D298">
            <v>4</v>
          </cell>
          <cell r="E298">
            <v>2</v>
          </cell>
        </row>
        <row r="299">
          <cell r="B299" t="str">
            <v>Mergim Berisha</v>
          </cell>
          <cell r="C299" t="str">
            <v>TSG Hoffenheim</v>
          </cell>
          <cell r="D299">
            <v>4</v>
          </cell>
          <cell r="E299">
            <v>1.4</v>
          </cell>
        </row>
        <row r="300">
          <cell r="B300" t="str">
            <v>Moritz-Broni Kwarteng</v>
          </cell>
          <cell r="C300" t="str">
            <v>VfL Bochum</v>
          </cell>
          <cell r="D300">
            <v>4</v>
          </cell>
          <cell r="E300">
            <v>1.3</v>
          </cell>
        </row>
        <row r="301">
          <cell r="B301" t="str">
            <v>Pep Biel</v>
          </cell>
          <cell r="C301" t="str">
            <v>FC Augsburg</v>
          </cell>
          <cell r="D301">
            <v>4</v>
          </cell>
          <cell r="E301">
            <v>1.3</v>
          </cell>
        </row>
        <row r="302">
          <cell r="B302" t="str">
            <v>Denis Thomalla</v>
          </cell>
          <cell r="C302" t="str">
            <v>1. FC Heidenheim 1846</v>
          </cell>
          <cell r="D302">
            <v>4</v>
          </cell>
          <cell r="E302">
            <v>0.8</v>
          </cell>
        </row>
        <row r="303">
          <cell r="B303" t="str">
            <v>Mikkel Kaufmann</v>
          </cell>
          <cell r="C303" t="str">
            <v>1. FC Union Berlin</v>
          </cell>
          <cell r="D303">
            <v>4</v>
          </cell>
          <cell r="E303">
            <v>0.8</v>
          </cell>
        </row>
        <row r="304">
          <cell r="B304" t="str">
            <v>Patric Pfeiffer</v>
          </cell>
          <cell r="C304" t="str">
            <v>FC Augsburg</v>
          </cell>
          <cell r="D304">
            <v>4</v>
          </cell>
          <cell r="E304">
            <v>0.7</v>
          </cell>
        </row>
        <row r="305">
          <cell r="B305" t="str">
            <v>Julian Malatini</v>
          </cell>
          <cell r="C305" t="str">
            <v>SV Werder Bremen</v>
          </cell>
          <cell r="D305">
            <v>4</v>
          </cell>
          <cell r="E305">
            <v>0.6</v>
          </cell>
        </row>
        <row r="306">
          <cell r="B306" t="str">
            <v>Patrick Wimmer</v>
          </cell>
          <cell r="C306" t="str">
            <v>VfL Wolfsburg</v>
          </cell>
          <cell r="D306">
            <v>4</v>
          </cell>
          <cell r="E306">
            <v>0.6</v>
          </cell>
        </row>
        <row r="307">
          <cell r="B307" t="str">
            <v>Thomas Meunier</v>
          </cell>
          <cell r="C307" t="str">
            <v>Borussia Dortmund</v>
          </cell>
          <cell r="D307">
            <v>4</v>
          </cell>
          <cell r="E307">
            <v>0.6</v>
          </cell>
        </row>
        <row r="308">
          <cell r="B308" t="str">
            <v>Tim Oermann</v>
          </cell>
          <cell r="C308" t="str">
            <v>VfL Bochum</v>
          </cell>
          <cell r="D308">
            <v>4</v>
          </cell>
          <cell r="E308">
            <v>0.5</v>
          </cell>
        </row>
        <row r="309">
          <cell r="B309" t="str">
            <v>Castello Lukeba</v>
          </cell>
          <cell r="C309" t="str">
            <v>RB Leipzig</v>
          </cell>
          <cell r="D309">
            <v>4</v>
          </cell>
          <cell r="E309">
            <v>0.2</v>
          </cell>
        </row>
        <row r="310">
          <cell r="B310" t="str">
            <v>Danilho Doekhi</v>
          </cell>
          <cell r="C310" t="str">
            <v>1. FC Union Berlin</v>
          </cell>
          <cell r="D310">
            <v>4</v>
          </cell>
          <cell r="E310">
            <v>0.2</v>
          </cell>
        </row>
        <row r="311">
          <cell r="B311" t="str">
            <v>Erhan Masovic</v>
          </cell>
          <cell r="C311" t="str">
            <v>VfL Bochum</v>
          </cell>
          <cell r="D311">
            <v>4</v>
          </cell>
          <cell r="E311">
            <v>0.2</v>
          </cell>
        </row>
        <row r="312">
          <cell r="B312" t="str">
            <v>Ivan Ordets</v>
          </cell>
          <cell r="C312" t="str">
            <v>VfL Bochum</v>
          </cell>
          <cell r="D312">
            <v>4</v>
          </cell>
          <cell r="E312">
            <v>0.2</v>
          </cell>
        </row>
        <row r="313">
          <cell r="B313" t="str">
            <v>Lukas Kübler</v>
          </cell>
          <cell r="C313" t="str">
            <v>SC Freiburg</v>
          </cell>
          <cell r="D313">
            <v>4</v>
          </cell>
          <cell r="E313">
            <v>0.2</v>
          </cell>
        </row>
        <row r="314">
          <cell r="B314" t="str">
            <v>Moritz Jenz</v>
          </cell>
          <cell r="C314" t="str">
            <v>VfL Wolfsburg</v>
          </cell>
          <cell r="D314">
            <v>4</v>
          </cell>
          <cell r="E314">
            <v>0.2</v>
          </cell>
        </row>
        <row r="315">
          <cell r="B315" t="str">
            <v>Manuel Riemann</v>
          </cell>
          <cell r="C315" t="str">
            <v>VfL Bochum</v>
          </cell>
          <cell r="D315">
            <v>4</v>
          </cell>
          <cell r="E315">
            <v>0.1</v>
          </cell>
        </row>
        <row r="316">
          <cell r="B316" t="str">
            <v>Robin Koch</v>
          </cell>
          <cell r="C316" t="str">
            <v>Eintracht Frankfurt</v>
          </cell>
          <cell r="D316">
            <v>4</v>
          </cell>
          <cell r="E316">
            <v>0.1</v>
          </cell>
        </row>
        <row r="317">
          <cell r="B317" t="str">
            <v>Borna Sosa</v>
          </cell>
          <cell r="C317" t="str">
            <v>VfB Stuttgart</v>
          </cell>
          <cell r="D317">
            <v>3</v>
          </cell>
          <cell r="E317">
            <v>6.1</v>
          </cell>
        </row>
        <row r="318">
          <cell r="B318" t="str">
            <v>Patrick Herrmann</v>
          </cell>
          <cell r="C318" t="str">
            <v>Borussia Mönchengladbach</v>
          </cell>
          <cell r="D318">
            <v>3</v>
          </cell>
          <cell r="E318">
            <v>3.5</v>
          </cell>
        </row>
        <row r="319">
          <cell r="B319" t="str">
            <v>kajil watijin</v>
          </cell>
          <cell r="C319" t="str">
            <v>Borussia Dortmund</v>
          </cell>
          <cell r="D319">
            <v>3</v>
          </cell>
          <cell r="E319">
            <v>2.6</v>
          </cell>
        </row>
        <row r="320">
          <cell r="B320" t="str">
            <v>Chris Bedia</v>
          </cell>
          <cell r="C320" t="str">
            <v>1. FC Union Berlin</v>
          </cell>
          <cell r="D320">
            <v>3</v>
          </cell>
          <cell r="E320">
            <v>1.9</v>
          </cell>
        </row>
        <row r="321">
          <cell r="B321" t="str">
            <v>Braydon Manu</v>
          </cell>
          <cell r="C321" t="str">
            <v>SV Darmstadt</v>
          </cell>
          <cell r="D321">
            <v>3</v>
          </cell>
          <cell r="E321">
            <v>1.6</v>
          </cell>
        </row>
        <row r="322">
          <cell r="B322" t="str">
            <v>Jean Bahoya</v>
          </cell>
          <cell r="C322" t="str">
            <v>Eintracht Frankfurt</v>
          </cell>
          <cell r="D322">
            <v>3</v>
          </cell>
          <cell r="E322">
            <v>1.6</v>
          </cell>
        </row>
        <row r="323">
          <cell r="B323" t="str">
            <v>Borja Iglesias</v>
          </cell>
          <cell r="C323" t="str">
            <v>Bayer 04 Leverkusen</v>
          </cell>
          <cell r="D323">
            <v>3</v>
          </cell>
          <cell r="E323">
            <v>1.1000000000000001</v>
          </cell>
        </row>
        <row r="324">
          <cell r="B324" t="str">
            <v>Merveille Papela</v>
          </cell>
          <cell r="C324" t="str">
            <v>1. FSV Mainz 05</v>
          </cell>
          <cell r="D324">
            <v>3</v>
          </cell>
          <cell r="E324">
            <v>1.1000000000000001</v>
          </cell>
        </row>
        <row r="325">
          <cell r="B325" t="str">
            <v>Maximilian Philipp</v>
          </cell>
          <cell r="C325" t="str">
            <v>SC Freiburg</v>
          </cell>
          <cell r="D325">
            <v>3</v>
          </cell>
          <cell r="E325">
            <v>0.9</v>
          </cell>
        </row>
        <row r="326">
          <cell r="B326" t="str">
            <v>Danilo Soares</v>
          </cell>
          <cell r="C326" t="str">
            <v>VfL Bochum</v>
          </cell>
          <cell r="D326">
            <v>3</v>
          </cell>
          <cell r="E326">
            <v>0.8</v>
          </cell>
        </row>
        <row r="327">
          <cell r="B327" t="str">
            <v>Donny van de Beek</v>
          </cell>
          <cell r="C327" t="str">
            <v>Eintracht Frankfurt</v>
          </cell>
          <cell r="D327">
            <v>3</v>
          </cell>
          <cell r="E327">
            <v>0.8</v>
          </cell>
        </row>
        <row r="328">
          <cell r="B328" t="str">
            <v>Sasa Kalajdzic</v>
          </cell>
          <cell r="C328" t="str">
            <v>Eintracht Frankfurt</v>
          </cell>
          <cell r="D328">
            <v>3</v>
          </cell>
          <cell r="E328">
            <v>0.8</v>
          </cell>
        </row>
        <row r="329">
          <cell r="B329" t="str">
            <v>Attila Szalai</v>
          </cell>
          <cell r="C329" t="str">
            <v>SC Freiburg</v>
          </cell>
          <cell r="D329">
            <v>3</v>
          </cell>
          <cell r="E329">
            <v>0.7</v>
          </cell>
        </row>
        <row r="330">
          <cell r="B330" t="str">
            <v>Sebastian Polter</v>
          </cell>
          <cell r="C330" t="str">
            <v>SV Darmstadt</v>
          </cell>
          <cell r="D330">
            <v>3</v>
          </cell>
          <cell r="E330">
            <v>0.6</v>
          </cell>
        </row>
        <row r="331">
          <cell r="B331" t="str">
            <v>Tim Breithaupt</v>
          </cell>
          <cell r="C331" t="str">
            <v>FC Augsburg</v>
          </cell>
          <cell r="D331">
            <v>3</v>
          </cell>
          <cell r="E331">
            <v>0.4</v>
          </cell>
        </row>
        <row r="332">
          <cell r="B332" t="str">
            <v>Tim Siersleben</v>
          </cell>
          <cell r="C332" t="str">
            <v>1. FC Heidenheim 1846</v>
          </cell>
          <cell r="D332">
            <v>3</v>
          </cell>
          <cell r="E332">
            <v>0.3</v>
          </cell>
        </row>
        <row r="333">
          <cell r="B333" t="str">
            <v>Christoph Zimmermann</v>
          </cell>
          <cell r="C333" t="str">
            <v>SV Darmstadt</v>
          </cell>
          <cell r="D333">
            <v>3</v>
          </cell>
          <cell r="E333">
            <v>0.2</v>
          </cell>
        </row>
        <row r="334">
          <cell r="B334" t="str">
            <v>Dan-Axel Zagadou</v>
          </cell>
          <cell r="C334" t="str">
            <v>VfB Stuttgart</v>
          </cell>
          <cell r="D334">
            <v>3</v>
          </cell>
          <cell r="E334">
            <v>0.2</v>
          </cell>
        </row>
        <row r="335">
          <cell r="B335" t="str">
            <v>John Anthony Brooks</v>
          </cell>
          <cell r="C335" t="str">
            <v>TSG Hoffenheim</v>
          </cell>
          <cell r="D335">
            <v>3</v>
          </cell>
          <cell r="E335">
            <v>0.2</v>
          </cell>
        </row>
        <row r="336">
          <cell r="B336" t="str">
            <v>Matthijs de Ligt</v>
          </cell>
          <cell r="C336" t="str">
            <v>Bayern München</v>
          </cell>
          <cell r="D336">
            <v>3</v>
          </cell>
          <cell r="E336">
            <v>0.2</v>
          </cell>
        </row>
        <row r="337">
          <cell r="B337" t="str">
            <v>Niklas Dorsch</v>
          </cell>
          <cell r="C337" t="str">
            <v>FC Augsburg</v>
          </cell>
          <cell r="D337">
            <v>3</v>
          </cell>
          <cell r="E337">
            <v>0.2</v>
          </cell>
        </row>
        <row r="338">
          <cell r="B338" t="str">
            <v>Philipp Lienhart</v>
          </cell>
          <cell r="C338" t="str">
            <v>SC Freiburg</v>
          </cell>
          <cell r="D338">
            <v>3</v>
          </cell>
          <cell r="E338">
            <v>0.2</v>
          </cell>
        </row>
        <row r="339">
          <cell r="B339" t="str">
            <v>Sebastiaan Bornauw</v>
          </cell>
          <cell r="C339" t="str">
            <v>VfL Wolfsburg</v>
          </cell>
          <cell r="D339">
            <v>3</v>
          </cell>
          <cell r="E339">
            <v>0.2</v>
          </cell>
        </row>
        <row r="340">
          <cell r="B340" t="str">
            <v>Benedikt Gimber</v>
          </cell>
          <cell r="C340" t="str">
            <v>1. FC Heidenheim 1846</v>
          </cell>
          <cell r="D340">
            <v>3</v>
          </cell>
          <cell r="E340">
            <v>0.1</v>
          </cell>
        </row>
        <row r="341">
          <cell r="B341" t="str">
            <v>Kevin Vogt</v>
          </cell>
          <cell r="C341" t="str">
            <v>1. FC Union Berlin</v>
          </cell>
          <cell r="D341">
            <v>3</v>
          </cell>
          <cell r="E341">
            <v>0.1</v>
          </cell>
        </row>
        <row r="342">
          <cell r="B342" t="str">
            <v>Manuel Gulde</v>
          </cell>
          <cell r="C342" t="str">
            <v>SC Freiburg</v>
          </cell>
          <cell r="D342">
            <v>3</v>
          </cell>
          <cell r="E342">
            <v>0.1</v>
          </cell>
        </row>
        <row r="343">
          <cell r="B343" t="str">
            <v>Michael Zetterer</v>
          </cell>
          <cell r="C343" t="str">
            <v>SV Werder Bremen</v>
          </cell>
          <cell r="D343">
            <v>3</v>
          </cell>
          <cell r="E343">
            <v>0.1</v>
          </cell>
        </row>
        <row r="344">
          <cell r="B344" t="str">
            <v>Nico Elvedi</v>
          </cell>
          <cell r="C344" t="str">
            <v>Borussia Mönchengladbach</v>
          </cell>
          <cell r="D344">
            <v>3</v>
          </cell>
          <cell r="E344">
            <v>0.1</v>
          </cell>
        </row>
        <row r="345">
          <cell r="B345" t="str">
            <v>Patrick Mainka</v>
          </cell>
          <cell r="C345" t="str">
            <v>1. FC Heidenheim 1846</v>
          </cell>
          <cell r="D345">
            <v>3</v>
          </cell>
          <cell r="E345">
            <v>0.1</v>
          </cell>
        </row>
        <row r="346">
          <cell r="B346" t="str">
            <v>Robin Knoche</v>
          </cell>
          <cell r="C346" t="str">
            <v>1. FC Union Berlin</v>
          </cell>
          <cell r="D346">
            <v>3</v>
          </cell>
          <cell r="E346">
            <v>0.1</v>
          </cell>
        </row>
        <row r="347">
          <cell r="B347" t="str">
            <v>Ryan Gravenberch</v>
          </cell>
          <cell r="C347" t="str">
            <v>Bayern München</v>
          </cell>
          <cell r="D347">
            <v>2</v>
          </cell>
          <cell r="E347">
            <v>20</v>
          </cell>
        </row>
        <row r="348">
          <cell r="B348" t="str">
            <v>Timothy Chandler</v>
          </cell>
          <cell r="C348" t="str">
            <v>Eintracht Frankfurt</v>
          </cell>
          <cell r="D348">
            <v>2</v>
          </cell>
          <cell r="E348">
            <v>11.3</v>
          </cell>
        </row>
        <row r="349">
          <cell r="B349" t="str">
            <v>Dzenan Pejcinovic</v>
          </cell>
          <cell r="C349" t="str">
            <v>VfL Wolfsburg</v>
          </cell>
          <cell r="D349">
            <v>2</v>
          </cell>
          <cell r="E349">
            <v>5.5</v>
          </cell>
        </row>
        <row r="350">
          <cell r="B350" t="str">
            <v>Anwar El-Ghazi</v>
          </cell>
          <cell r="C350" t="str">
            <v>1. FSV Mainz 05</v>
          </cell>
          <cell r="D350">
            <v>2</v>
          </cell>
          <cell r="E350">
            <v>3.5</v>
          </cell>
        </row>
        <row r="351">
          <cell r="B351" t="str">
            <v>Frans Krätzig</v>
          </cell>
          <cell r="C351" t="str">
            <v>Bayern München</v>
          </cell>
          <cell r="D351">
            <v>2</v>
          </cell>
          <cell r="E351">
            <v>3.5</v>
          </cell>
        </row>
        <row r="352">
          <cell r="B352" t="str">
            <v>Florian Dietz</v>
          </cell>
          <cell r="C352" t="str">
            <v>FC Köln</v>
          </cell>
          <cell r="D352">
            <v>2</v>
          </cell>
          <cell r="E352">
            <v>2.8</v>
          </cell>
        </row>
        <row r="353">
          <cell r="B353" t="str">
            <v>Kenneth Schmidt</v>
          </cell>
          <cell r="C353" t="str">
            <v>SC Freiburg</v>
          </cell>
          <cell r="D353">
            <v>2</v>
          </cell>
          <cell r="E353">
            <v>2.8</v>
          </cell>
        </row>
        <row r="354">
          <cell r="B354" t="str">
            <v>Frank Ronstadt</v>
          </cell>
          <cell r="C354" t="str">
            <v>SV Darmstadt</v>
          </cell>
          <cell r="D354">
            <v>2</v>
          </cell>
          <cell r="E354">
            <v>2.5</v>
          </cell>
        </row>
        <row r="355">
          <cell r="B355" t="str">
            <v>Nelson Weiper</v>
          </cell>
          <cell r="C355" t="str">
            <v>1. FSV Mainz 05</v>
          </cell>
          <cell r="D355">
            <v>2</v>
          </cell>
          <cell r="E355">
            <v>1.5</v>
          </cell>
        </row>
        <row r="356">
          <cell r="B356" t="str">
            <v>Jens Petter Hauge</v>
          </cell>
          <cell r="C356" t="str">
            <v>Eintracht Frankfurt</v>
          </cell>
          <cell r="D356">
            <v>2</v>
          </cell>
          <cell r="E356">
            <v>1.3</v>
          </cell>
        </row>
        <row r="357">
          <cell r="B357" t="str">
            <v>Fabio Carvalho</v>
          </cell>
          <cell r="C357" t="str">
            <v>RB Leipzig</v>
          </cell>
          <cell r="D357">
            <v>2</v>
          </cell>
          <cell r="E357">
            <v>1.1000000000000001</v>
          </cell>
        </row>
        <row r="358">
          <cell r="B358" t="str">
            <v>Lovro Zvonarek</v>
          </cell>
          <cell r="C358" t="str">
            <v>Bayern München</v>
          </cell>
          <cell r="D358">
            <v>2</v>
          </cell>
          <cell r="E358">
            <v>1.1000000000000001</v>
          </cell>
        </row>
        <row r="359">
          <cell r="B359" t="str">
            <v>Timo Werner</v>
          </cell>
          <cell r="C359" t="str">
            <v>RB Leipzig</v>
          </cell>
          <cell r="D359">
            <v>2</v>
          </cell>
          <cell r="E359">
            <v>0.9</v>
          </cell>
        </row>
        <row r="360">
          <cell r="B360" t="str">
            <v>Christoph Kramer</v>
          </cell>
          <cell r="C360" t="str">
            <v>Borussia Mönchengladbach</v>
          </cell>
          <cell r="D360">
            <v>2</v>
          </cell>
          <cell r="E360">
            <v>0.8</v>
          </cell>
        </row>
        <row r="361">
          <cell r="B361" t="str">
            <v>Fabian Schnellhardt</v>
          </cell>
          <cell r="C361" t="str">
            <v>SV Darmstadt</v>
          </cell>
          <cell r="D361">
            <v>2</v>
          </cell>
          <cell r="E361">
            <v>0.8</v>
          </cell>
        </row>
        <row r="362">
          <cell r="B362" t="str">
            <v>Jacob Steen Christensen</v>
          </cell>
          <cell r="C362" t="str">
            <v>FC Köln</v>
          </cell>
          <cell r="D362">
            <v>2</v>
          </cell>
          <cell r="E362">
            <v>0.8</v>
          </cell>
        </row>
        <row r="363">
          <cell r="B363" t="str">
            <v>Paul Jaeckel</v>
          </cell>
          <cell r="C363" t="str">
            <v>1. FC Union Berlin</v>
          </cell>
          <cell r="D363">
            <v>2</v>
          </cell>
          <cell r="E363">
            <v>0.8</v>
          </cell>
        </row>
        <row r="364">
          <cell r="B364" t="str">
            <v>Eljif Elmas</v>
          </cell>
          <cell r="C364" t="str">
            <v>RB Leipzig</v>
          </cell>
          <cell r="D364">
            <v>2</v>
          </cell>
          <cell r="E364">
            <v>0.7</v>
          </cell>
        </row>
        <row r="365">
          <cell r="B365" t="str">
            <v>Kilian Fischer</v>
          </cell>
          <cell r="C365" t="str">
            <v>VfL Wolfsburg</v>
          </cell>
          <cell r="D365">
            <v>2</v>
          </cell>
          <cell r="E365">
            <v>0.6</v>
          </cell>
        </row>
        <row r="366">
          <cell r="B366" t="str">
            <v>Nicolas Cozza</v>
          </cell>
          <cell r="C366" t="str">
            <v>VfL Wolfsburg</v>
          </cell>
          <cell r="D366">
            <v>2</v>
          </cell>
          <cell r="E366">
            <v>0.6</v>
          </cell>
        </row>
        <row r="367">
          <cell r="B367" t="str">
            <v>Amin Sarr</v>
          </cell>
          <cell r="C367" t="str">
            <v>VfL Wolfsburg</v>
          </cell>
          <cell r="D367">
            <v>2</v>
          </cell>
          <cell r="E367">
            <v>0.5</v>
          </cell>
        </row>
        <row r="368">
          <cell r="B368" t="str">
            <v>Leonardo Bonucci</v>
          </cell>
          <cell r="C368" t="str">
            <v>1. FC Union Berlin</v>
          </cell>
          <cell r="D368">
            <v>2</v>
          </cell>
          <cell r="E368">
            <v>0.4</v>
          </cell>
        </row>
        <row r="369">
          <cell r="B369" t="str">
            <v>Robert Gumny</v>
          </cell>
          <cell r="C369" t="str">
            <v>FC Augsburg</v>
          </cell>
          <cell r="D369">
            <v>2</v>
          </cell>
          <cell r="E369">
            <v>0.4</v>
          </cell>
        </row>
        <row r="370">
          <cell r="B370" t="str">
            <v>Amos Pieper</v>
          </cell>
          <cell r="C370" t="str">
            <v>SV Werder Bremen</v>
          </cell>
          <cell r="D370">
            <v>2</v>
          </cell>
          <cell r="E370">
            <v>0.3</v>
          </cell>
        </row>
        <row r="371">
          <cell r="B371" t="str">
            <v>Stanley N'Soki</v>
          </cell>
          <cell r="C371" t="str">
            <v>TSG Hoffenheim</v>
          </cell>
          <cell r="D371">
            <v>2</v>
          </cell>
          <cell r="E371">
            <v>0.3</v>
          </cell>
        </row>
        <row r="372">
          <cell r="B372" t="str">
            <v>Eric Dier</v>
          </cell>
          <cell r="C372" t="str">
            <v>Bayern München</v>
          </cell>
          <cell r="D372">
            <v>2</v>
          </cell>
          <cell r="E372">
            <v>0.2</v>
          </cell>
        </row>
        <row r="373">
          <cell r="B373" t="str">
            <v>Jannik Müller</v>
          </cell>
          <cell r="C373" t="str">
            <v>SV Darmstadt</v>
          </cell>
          <cell r="D373">
            <v>2</v>
          </cell>
          <cell r="E373">
            <v>0.2</v>
          </cell>
        </row>
        <row r="374">
          <cell r="B374" t="str">
            <v>Yannik Keitel</v>
          </cell>
          <cell r="C374" t="str">
            <v>SC Freiburg</v>
          </cell>
          <cell r="D374">
            <v>2</v>
          </cell>
          <cell r="E374">
            <v>0.2</v>
          </cell>
        </row>
        <row r="375">
          <cell r="B375" t="str">
            <v>Bartol Franjic</v>
          </cell>
          <cell r="C375" t="str">
            <v>SV Darmstadt</v>
          </cell>
          <cell r="D375">
            <v>2</v>
          </cell>
          <cell r="E375">
            <v>0.1</v>
          </cell>
        </row>
        <row r="376">
          <cell r="B376" t="str">
            <v>Marvin Schwabe</v>
          </cell>
          <cell r="C376" t="str">
            <v>FC Köln</v>
          </cell>
          <cell r="D376">
            <v>2</v>
          </cell>
          <cell r="E376">
            <v>0.1</v>
          </cell>
        </row>
        <row r="377">
          <cell r="B377" t="str">
            <v>Oliver Baumann</v>
          </cell>
          <cell r="C377" t="str">
            <v>TSG Hoffenheim</v>
          </cell>
          <cell r="D377">
            <v>2</v>
          </cell>
          <cell r="E377">
            <v>0.1</v>
          </cell>
        </row>
        <row r="378">
          <cell r="B378" t="str">
            <v>Nathanaël Mbuku</v>
          </cell>
          <cell r="C378" t="str">
            <v>FC Augsburg</v>
          </cell>
          <cell r="D378">
            <v>1</v>
          </cell>
          <cell r="E378">
            <v>22.5</v>
          </cell>
        </row>
        <row r="379">
          <cell r="B379" t="str">
            <v>Samuele di Benedetto</v>
          </cell>
          <cell r="C379" t="str">
            <v>VfB Stuttgart</v>
          </cell>
          <cell r="D379">
            <v>1</v>
          </cell>
          <cell r="E379">
            <v>15</v>
          </cell>
        </row>
        <row r="380">
          <cell r="B380" t="str">
            <v>Christian Kohlwater</v>
          </cell>
          <cell r="C380" t="str">
            <v>1. FC Heidenheim 1846</v>
          </cell>
          <cell r="D380">
            <v>1</v>
          </cell>
          <cell r="E380">
            <v>12.9</v>
          </cell>
        </row>
        <row r="381">
          <cell r="B381" t="str">
            <v>Noah Mbamba</v>
          </cell>
          <cell r="C381" t="str">
            <v>Bayer 04 Leverkusen</v>
          </cell>
          <cell r="D381">
            <v>1</v>
          </cell>
          <cell r="E381">
            <v>6.4</v>
          </cell>
        </row>
        <row r="382">
          <cell r="B382" t="str">
            <v>Isak Hansen-AarÃ¸en</v>
          </cell>
          <cell r="C382" t="str">
            <v>SV Werder Bremen</v>
          </cell>
          <cell r="D382">
            <v>1</v>
          </cell>
          <cell r="E382">
            <v>3.6</v>
          </cell>
        </row>
        <row r="383">
          <cell r="B383" t="str">
            <v>Shio Fukuda</v>
          </cell>
          <cell r="C383" t="str">
            <v>Borussia Mönchengladbach</v>
          </cell>
          <cell r="D383">
            <v>1</v>
          </cell>
          <cell r="E383">
            <v>2.7</v>
          </cell>
        </row>
        <row r="384">
          <cell r="B384" t="str">
            <v>Gustavo Puerta</v>
          </cell>
          <cell r="C384" t="str">
            <v>Bayer 04 Leverkusen</v>
          </cell>
          <cell r="D384">
            <v>1</v>
          </cell>
          <cell r="E384">
            <v>2.2999999999999998</v>
          </cell>
        </row>
        <row r="385">
          <cell r="B385" t="str">
            <v>Lukas Nmecha</v>
          </cell>
          <cell r="C385" t="str">
            <v>VfL Wolfsburg</v>
          </cell>
          <cell r="D385">
            <v>1</v>
          </cell>
          <cell r="E385">
            <v>2.2999999999999998</v>
          </cell>
        </row>
        <row r="386">
          <cell r="B386" t="str">
            <v>Bambase Conte</v>
          </cell>
          <cell r="C386" t="str">
            <v>TSG Hoffenheim</v>
          </cell>
          <cell r="D386">
            <v>1</v>
          </cell>
          <cell r="E386">
            <v>2.1</v>
          </cell>
        </row>
        <row r="387">
          <cell r="B387" t="str">
            <v>Samuel Bamba</v>
          </cell>
          <cell r="C387" t="str">
            <v>Borussia Dortmund</v>
          </cell>
          <cell r="D387">
            <v>1</v>
          </cell>
          <cell r="E387">
            <v>2</v>
          </cell>
        </row>
        <row r="388">
          <cell r="B388" t="str">
            <v>Christopher Lenz</v>
          </cell>
          <cell r="C388" t="str">
            <v>RB Leipzig</v>
          </cell>
          <cell r="D388">
            <v>1</v>
          </cell>
          <cell r="E388">
            <v>1.7</v>
          </cell>
        </row>
        <row r="389">
          <cell r="B389" t="str">
            <v>Ole Pohlmann</v>
          </cell>
          <cell r="C389" t="str">
            <v>Borussia Dortmund</v>
          </cell>
          <cell r="D389">
            <v>1</v>
          </cell>
          <cell r="E389">
            <v>1.7</v>
          </cell>
        </row>
        <row r="390">
          <cell r="B390" t="str">
            <v>Sebastian Rode</v>
          </cell>
          <cell r="C390" t="str">
            <v>Eintracht Frankfurt</v>
          </cell>
          <cell r="D390">
            <v>1</v>
          </cell>
          <cell r="E390">
            <v>1.6</v>
          </cell>
        </row>
        <row r="391">
          <cell r="B391" t="str">
            <v>Dennis Geiger</v>
          </cell>
          <cell r="C391" t="str">
            <v>TSG Hoffenheim</v>
          </cell>
          <cell r="D391">
            <v>1</v>
          </cell>
          <cell r="E391">
            <v>1.5</v>
          </cell>
        </row>
        <row r="392">
          <cell r="B392" t="str">
            <v>Nacho Ferri</v>
          </cell>
          <cell r="C392" t="str">
            <v>Eintracht Frankfurt</v>
          </cell>
          <cell r="D392">
            <v>1</v>
          </cell>
          <cell r="E392">
            <v>1.3</v>
          </cell>
        </row>
        <row r="393">
          <cell r="B393" t="str">
            <v>Roberto Massimo</v>
          </cell>
          <cell r="C393" t="str">
            <v>VfB Stuttgart</v>
          </cell>
          <cell r="D393">
            <v>1</v>
          </cell>
          <cell r="E393">
            <v>1.1000000000000001</v>
          </cell>
        </row>
        <row r="394">
          <cell r="B394" t="str">
            <v>Chukwubuike Adamu</v>
          </cell>
          <cell r="C394" t="str">
            <v>SC Freiburg</v>
          </cell>
          <cell r="D394">
            <v>1</v>
          </cell>
          <cell r="E394">
            <v>1</v>
          </cell>
        </row>
        <row r="395">
          <cell r="B395" t="str">
            <v>Paxten Aaronson</v>
          </cell>
          <cell r="C395" t="str">
            <v>Eintracht Frankfurt</v>
          </cell>
          <cell r="D395">
            <v>1</v>
          </cell>
          <cell r="E395">
            <v>0.9</v>
          </cell>
        </row>
        <row r="396">
          <cell r="B396" t="str">
            <v>Mateu Morey</v>
          </cell>
          <cell r="C396" t="str">
            <v>Borussia Dortmund</v>
          </cell>
          <cell r="D396">
            <v>1</v>
          </cell>
          <cell r="E396">
            <v>0.8</v>
          </cell>
        </row>
        <row r="397">
          <cell r="B397" t="str">
            <v>Mathias Olesen</v>
          </cell>
          <cell r="C397" t="str">
            <v>FC Köln</v>
          </cell>
          <cell r="D397">
            <v>1</v>
          </cell>
          <cell r="E397">
            <v>0.8</v>
          </cell>
        </row>
        <row r="398">
          <cell r="B398" t="str">
            <v>Mert Kömür</v>
          </cell>
          <cell r="C398" t="str">
            <v>FC Augsburg</v>
          </cell>
          <cell r="D398">
            <v>1</v>
          </cell>
          <cell r="E398">
            <v>0.8</v>
          </cell>
        </row>
        <row r="399">
          <cell r="B399" t="str">
            <v>Skelly Alvero</v>
          </cell>
          <cell r="C399" t="str">
            <v>SV Werder Bremen</v>
          </cell>
          <cell r="D399">
            <v>1</v>
          </cell>
          <cell r="E399">
            <v>0.7</v>
          </cell>
        </row>
        <row r="400">
          <cell r="B400" t="str">
            <v>Fabio Chiarodia</v>
          </cell>
          <cell r="C400" t="str">
            <v>Borussia Mönchengladbach</v>
          </cell>
          <cell r="D400">
            <v>1</v>
          </cell>
          <cell r="E400">
            <v>0.6</v>
          </cell>
        </row>
        <row r="401">
          <cell r="B401" t="str">
            <v>Stefan Schimmer</v>
          </cell>
          <cell r="C401" t="str">
            <v>1. FC Heidenheim 1846</v>
          </cell>
          <cell r="D401">
            <v>1</v>
          </cell>
          <cell r="E401">
            <v>0.6</v>
          </cell>
        </row>
        <row r="402">
          <cell r="B402" t="str">
            <v>Jens Grahl</v>
          </cell>
          <cell r="C402" t="str">
            <v>Eintracht Frankfurt</v>
          </cell>
          <cell r="D402">
            <v>1</v>
          </cell>
          <cell r="E402">
            <v>0.5</v>
          </cell>
        </row>
        <row r="403">
          <cell r="B403" t="str">
            <v>Andreas Müller</v>
          </cell>
          <cell r="C403" t="str">
            <v>SV Darmstadt</v>
          </cell>
          <cell r="D403">
            <v>1</v>
          </cell>
          <cell r="E403">
            <v>0.3</v>
          </cell>
        </row>
        <row r="404">
          <cell r="B404" t="str">
            <v>Hrvoje Smolcic</v>
          </cell>
          <cell r="C404" t="str">
            <v>Eintracht Frankfurt</v>
          </cell>
          <cell r="D404">
            <v>1</v>
          </cell>
          <cell r="E404">
            <v>0.3</v>
          </cell>
        </row>
        <row r="405">
          <cell r="B405" t="str">
            <v>Josuha Guilavogui</v>
          </cell>
          <cell r="C405" t="str">
            <v>1. FSV Mainz 05</v>
          </cell>
          <cell r="D405">
            <v>1</v>
          </cell>
          <cell r="E405">
            <v>0.2</v>
          </cell>
        </row>
        <row r="406">
          <cell r="B406" t="str">
            <v>Tim Drexler</v>
          </cell>
          <cell r="C406" t="str">
            <v>TSG Hoffenheim</v>
          </cell>
          <cell r="D406">
            <v>1</v>
          </cell>
          <cell r="E406">
            <v>0.2</v>
          </cell>
        </row>
        <row r="407">
          <cell r="B407" t="str">
            <v>Andreas Hanche-Olsen</v>
          </cell>
          <cell r="C407" t="str">
            <v>1. FSV Mainz 05</v>
          </cell>
          <cell r="D407">
            <v>1</v>
          </cell>
          <cell r="E407">
            <v>0.1</v>
          </cell>
        </row>
        <row r="408">
          <cell r="B408" t="str">
            <v>Cedric Zesiger</v>
          </cell>
          <cell r="C408" t="str">
            <v>VfL Wolfsburg</v>
          </cell>
          <cell r="D408">
            <v>1</v>
          </cell>
          <cell r="E408">
            <v>0.1</v>
          </cell>
        </row>
        <row r="409">
          <cell r="B409" t="str">
            <v>Jonas Omlin</v>
          </cell>
          <cell r="C409" t="str">
            <v>Borussia Mönchengladbach</v>
          </cell>
          <cell r="D409">
            <v>1</v>
          </cell>
          <cell r="E409">
            <v>0.1</v>
          </cell>
        </row>
        <row r="410">
          <cell r="B410" t="str">
            <v>Luca Kilian</v>
          </cell>
          <cell r="C410" t="str">
            <v>FC Köln</v>
          </cell>
          <cell r="D410">
            <v>1</v>
          </cell>
          <cell r="E410">
            <v>0.1</v>
          </cell>
        </row>
        <row r="411">
          <cell r="B411" t="str">
            <v>Stefan Bell</v>
          </cell>
          <cell r="C411" t="str">
            <v>1. FSV Mainz 05</v>
          </cell>
          <cell r="D411">
            <v>1</v>
          </cell>
          <cell r="E411">
            <v>0.1</v>
          </cell>
        </row>
        <row r="412">
          <cell r="B412" t="str">
            <v>Sven Ulreich</v>
          </cell>
          <cell r="C412" t="str">
            <v>Bayern München</v>
          </cell>
          <cell r="D412">
            <v>1</v>
          </cell>
          <cell r="E412">
            <v>0.1</v>
          </cell>
        </row>
        <row r="413">
          <cell r="B413" t="str">
            <v>Thomas Isherwood</v>
          </cell>
          <cell r="C413" t="str">
            <v>SV Darmstadt</v>
          </cell>
          <cell r="D413">
            <v>1</v>
          </cell>
          <cell r="E413">
            <v>0.1</v>
          </cell>
        </row>
        <row r="414">
          <cell r="B414" t="str">
            <v>Finn Dahmen</v>
          </cell>
          <cell r="C414" t="str">
            <v>FC Augsburg</v>
          </cell>
          <cell r="D414">
            <v>1</v>
          </cell>
          <cell r="E414">
            <v>0</v>
          </cell>
        </row>
        <row r="415">
          <cell r="B415" t="str">
            <v>Frederik RÃ¸nnow</v>
          </cell>
          <cell r="C415" t="str">
            <v>1. FC Union Berlin</v>
          </cell>
          <cell r="D415">
            <v>1</v>
          </cell>
          <cell r="E415">
            <v>0</v>
          </cell>
        </row>
        <row r="416">
          <cell r="B416" t="str">
            <v>Janis Blaswich</v>
          </cell>
          <cell r="C416" t="str">
            <v>RB Leipzig</v>
          </cell>
          <cell r="D416">
            <v>1</v>
          </cell>
          <cell r="E416">
            <v>0</v>
          </cell>
        </row>
        <row r="417">
          <cell r="B417" t="str">
            <v>Kevin Muller</v>
          </cell>
          <cell r="C417" t="str">
            <v>1. FC Heidenheim 1846</v>
          </cell>
          <cell r="D417">
            <v>1</v>
          </cell>
          <cell r="E417">
            <v>0</v>
          </cell>
        </row>
        <row r="418">
          <cell r="B418" t="str">
            <v>Koen Casteels</v>
          </cell>
          <cell r="C418" t="str">
            <v>VfL Wolfsburg</v>
          </cell>
          <cell r="D418">
            <v>1</v>
          </cell>
          <cell r="E418">
            <v>0</v>
          </cell>
        </row>
        <row r="419">
          <cell r="B419" t="str">
            <v>Marco Friedl</v>
          </cell>
          <cell r="C419" t="str">
            <v>SV Werder Bremen</v>
          </cell>
          <cell r="D419">
            <v>1</v>
          </cell>
          <cell r="E419">
            <v>0</v>
          </cell>
        </row>
        <row r="420">
          <cell r="B420" t="str">
            <v>Robin Zentner</v>
          </cell>
          <cell r="C420" t="str">
            <v>1. FSV Mainz 05</v>
          </cell>
          <cell r="D420">
            <v>1</v>
          </cell>
          <cell r="E4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E9FB-528A-402F-B6FC-CA3965F03166}">
  <dimension ref="A1:BA492"/>
  <sheetViews>
    <sheetView tabSelected="1" topLeftCell="AT29" workbookViewId="0">
      <selection activeCell="AX39" sqref="AX39"/>
    </sheetView>
  </sheetViews>
  <sheetFormatPr defaultRowHeight="14.4" x14ac:dyDescent="0.3"/>
  <cols>
    <col min="2" max="2" width="23.6640625" customWidth="1"/>
    <col min="3" max="3" width="28.88671875" customWidth="1"/>
    <col min="4" max="4" width="26.77734375" customWidth="1"/>
    <col min="5" max="50" width="31.109375" customWidth="1"/>
    <col min="51" max="51" width="28.5546875" customWidth="1"/>
    <col min="52" max="52" width="21.6640625" customWidth="1"/>
    <col min="53" max="53" width="9.5546875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574</v>
      </c>
      <c r="G1" t="s">
        <v>599</v>
      </c>
      <c r="H1" t="s">
        <v>593</v>
      </c>
      <c r="I1" t="s">
        <v>594</v>
      </c>
      <c r="J1" t="s">
        <v>583</v>
      </c>
      <c r="K1" t="s">
        <v>618</v>
      </c>
      <c r="L1" t="s">
        <v>603</v>
      </c>
      <c r="M1" t="s">
        <v>582</v>
      </c>
      <c r="N1" t="s">
        <v>576</v>
      </c>
      <c r="O1" t="s">
        <v>577</v>
      </c>
      <c r="P1" t="s">
        <v>578</v>
      </c>
      <c r="Q1" t="s">
        <v>587</v>
      </c>
      <c r="R1" t="s">
        <v>588</v>
      </c>
      <c r="S1" t="s">
        <v>606</v>
      </c>
      <c r="T1" t="s">
        <v>585</v>
      </c>
      <c r="U1" t="s">
        <v>607</v>
      </c>
      <c r="V1" t="s">
        <v>579</v>
      </c>
      <c r="W1" t="s">
        <v>581</v>
      </c>
      <c r="X1" t="s">
        <v>600</v>
      </c>
      <c r="Y1" t="s">
        <v>601</v>
      </c>
      <c r="Z1" t="s">
        <v>584</v>
      </c>
      <c r="AA1" t="s">
        <v>585</v>
      </c>
      <c r="AB1" t="s">
        <v>608</v>
      </c>
      <c r="AC1" t="s">
        <v>609</v>
      </c>
      <c r="AD1" t="s">
        <v>610</v>
      </c>
      <c r="AE1" t="s">
        <v>611</v>
      </c>
      <c r="AF1" t="s">
        <v>590</v>
      </c>
      <c r="AG1" t="s">
        <v>589</v>
      </c>
      <c r="AH1" t="s">
        <v>591</v>
      </c>
      <c r="AI1" t="s">
        <v>592</v>
      </c>
      <c r="AJ1" t="s">
        <v>597</v>
      </c>
      <c r="AK1" t="s">
        <v>598</v>
      </c>
      <c r="AL1" t="s">
        <v>614</v>
      </c>
      <c r="AM1" t="s">
        <v>615</v>
      </c>
      <c r="AN1" t="s">
        <v>612</v>
      </c>
      <c r="AO1" t="s">
        <v>613</v>
      </c>
      <c r="AP1" t="s">
        <v>580</v>
      </c>
      <c r="AQ1" t="s">
        <v>602</v>
      </c>
      <c r="AR1" t="s">
        <v>595</v>
      </c>
      <c r="AS1" t="s">
        <v>596</v>
      </c>
      <c r="AT1" t="s">
        <v>604</v>
      </c>
      <c r="AU1" t="s">
        <v>605</v>
      </c>
      <c r="AV1" t="s">
        <v>575</v>
      </c>
      <c r="AW1" t="s">
        <v>616</v>
      </c>
      <c r="AX1" t="s">
        <v>617</v>
      </c>
      <c r="AY1" t="s">
        <v>5</v>
      </c>
      <c r="AZ1" t="s">
        <v>6</v>
      </c>
      <c r="BA1" t="s">
        <v>7</v>
      </c>
    </row>
    <row r="2" spans="1:53" x14ac:dyDescent="0.3">
      <c r="A2">
        <v>1</v>
      </c>
      <c r="B2" t="s">
        <v>8</v>
      </c>
      <c r="C2" t="s">
        <v>9</v>
      </c>
      <c r="D2">
        <v>11.1</v>
      </c>
      <c r="E2">
        <v>13</v>
      </c>
      <c r="F2">
        <f>IFERROR(VLOOKUP(B2, [1]player_expected_goals!$B$2:$E$492, 3, FALSE), 0)</f>
        <v>5.7</v>
      </c>
      <c r="G2">
        <f>VLOOKUP(B2,[2]player_on_target!$B$2:$E$492, 3, FALSE)</f>
        <v>7.5</v>
      </c>
      <c r="H2">
        <f>IFERROR(VLOOKUP(B2, [3]player_saves_made!$B$2:$E$492, 3, FALSE), 0)</f>
        <v>0</v>
      </c>
      <c r="I2">
        <f>IFERROR(VLOOKUP(B2, [3]player_saves_made!$B$2:$E$492, 4, FALSE), 0)</f>
        <v>0</v>
      </c>
      <c r="J2">
        <f>IFERROR(VLOOKUP(B2, [4]player_goals_conceded!$B$2:$E$492, 3, FALSE), 0)</f>
        <v>0</v>
      </c>
      <c r="K2">
        <f>IFERROR(VLOOKUP(B2, [5]player_clean_sheets!$B$2:$E$492, 3, FALSE), 0)</f>
        <v>0</v>
      </c>
      <c r="L2">
        <f>IFERROR(VLOOKUP(B2, [5]player_clean_sheets!$B$2:$E$492, 4, FALSE), 0)</f>
        <v>0</v>
      </c>
      <c r="M2">
        <f>IFERROR(VLOOKUP(B2, [6]player_goals_per_90!$B$2:$E$492, 3, FALSE), 0)</f>
        <v>0.32</v>
      </c>
      <c r="N2">
        <f>IFERROR(VLOOKUP(B2, [7]player_expected_assists_per_90!$B$2:$E$492, 3, FALSE), 0)</f>
        <v>0.36</v>
      </c>
      <c r="O2">
        <f>IFERROR(VLOOKUP(B2, [7]player_expected_assists_per_90!$B$2:$E$492, 4, FALSE), 0)</f>
        <v>0.4</v>
      </c>
      <c r="P2">
        <f>IFERROR(VLOOKUP(B2, [8]player_top_scorers!$B$2:$E$492, 4, FALSE), 0)</f>
        <v>0</v>
      </c>
      <c r="Q2">
        <f>IFERROR(VLOOKUP(B2, [9]player_total_assists_in_attack!$B$2:$E$492, 3, FALSE), 0)</f>
        <v>78</v>
      </c>
      <c r="R2">
        <f>IFERROR(VLOOKUP(B2, [9]player_total_assists_in_attack!$B$2:$E$492, 4, FALSE), 0)</f>
        <v>2.5</v>
      </c>
      <c r="S2">
        <f>IFERROR(VLOOKUP(B2, [10]player_big_chances_missed!$B$2:$E$492, 3, FALSE), 0)</f>
        <v>1</v>
      </c>
      <c r="T2">
        <f>IFERROR(VLOOKUP(B2, [10]player_big_chances_missed!$B$2:$E$492, 3, FALSE), 0)</f>
        <v>1</v>
      </c>
      <c r="U2">
        <f>IFERROR(VLOOKUP(B2, [11]player_big_chances_created!$B$2:$E$492, 3, FALSE), 0)</f>
        <v>18</v>
      </c>
      <c r="V2">
        <f>IFERROR(VLOOKUP(B2, [12]player_penalties_won!$B$2:$E$492, 3, FALSE), 0)</f>
        <v>1</v>
      </c>
      <c r="W2">
        <f>IFERROR(VLOOKUP(B2, [13]player_penalties_conceded!$B$2:$E$492, 3, FALSE), 0)</f>
        <v>0</v>
      </c>
      <c r="X2">
        <f>IFERROR(VLOOKUP(B2, [14]player_target_scoring!$B$2:$E$492, 3, FALSE), 0)</f>
        <v>0.7</v>
      </c>
      <c r="Y2">
        <f>IFERROR(VLOOKUP(B2, [14]player_target_scoring!$B$2:$E$492, 4, FALSE), 0)</f>
        <v>32.4</v>
      </c>
      <c r="Z2">
        <f>IFERROR(VLOOKUP(B2, [15]player_total_scoring_attempts!$B$2:$E$492, 3, FALSE), 0)</f>
        <v>2.2999999999999998</v>
      </c>
      <c r="AA2">
        <f>IFERROR(VLOOKUP(B2, [15]player_total_scoring_attempts!$B$2:$E$492, 4, FALSE), 0)</f>
        <v>14.1</v>
      </c>
      <c r="AB2">
        <f>IFERROR(VLOOKUP(B2, [16]player_accurate_passes!$B$2:$E$492, 3, FALSE), 0)</f>
        <v>49.2</v>
      </c>
      <c r="AC2">
        <f>IFERROR(VLOOKUP(B2, [16]player_accurate_passes!$B$2:$E$492, 4, FALSE), 0)</f>
        <v>87.2</v>
      </c>
      <c r="AD2">
        <f>IFERROR(VLOOKUP(B2,[17]player_accurate_long_balls!$B$2:$E$492, 3, FALSE), 0)</f>
        <v>1.1000000000000001</v>
      </c>
      <c r="AE2">
        <f>IFERROR(VLOOKUP(B2,[17]player_accurate_long_balls!$B$2:$E$492, 4, FALSE), 0)</f>
        <v>47.2</v>
      </c>
      <c r="AF2">
        <f>IFERROR(VLOOKUP(B2, [18]player_tackles_won!$B$2:$E$492, 3, FALSE), 0)</f>
        <v>0.8</v>
      </c>
      <c r="AG2">
        <f>IFERROR(VLOOKUP(B2, [18]player_tackles_won!$B$2:$E$492, 4, FALSE), 0)</f>
        <v>53.3</v>
      </c>
      <c r="AH2">
        <f>IFERROR(VLOOKUP(B2, [19]player_possessions!$B$2:$E$492, 3, FALSE), 0)</f>
        <v>0.6</v>
      </c>
      <c r="AI2">
        <f>IFERROR(VLOOKUP(B2, [19]player_possessions!$B$2:$E$492, 4, FALSE), 0)</f>
        <v>2.4</v>
      </c>
      <c r="AJ2">
        <f>IFERROR(VLOOKUP(B2, [20]player_outfielder_blocks!$B$2:$E$492, 3, FALSE), 0)</f>
        <v>0.2</v>
      </c>
      <c r="AK2">
        <f>VLOOKUP(B2,[20]player_outfielder_blocks!$B$2:$E$492, 4, FALSE)</f>
        <v>7</v>
      </c>
      <c r="AL2">
        <f>VLOOKUP(B2,[21]player_interceptions!$B$2:$E$492, 3, FALSE)</f>
        <v>0.7</v>
      </c>
      <c r="AM2">
        <f>VLOOKUP(B2,[21]player_interceptions!$B$2:$E$492, 4, FALSE)</f>
        <v>22</v>
      </c>
      <c r="AN2">
        <f>VLOOKUP(B2,[22]player_effective_clearances!$B$2:$E$492, 3, FALSE)</f>
        <v>1.1000000000000001</v>
      </c>
      <c r="AO2">
        <f>VLOOKUP(B2,[22]player_effective_clearances!$B$2:$E$492, 4, FALSE)</f>
        <v>35</v>
      </c>
      <c r="AP2">
        <f>VLOOKUP(B2, [12]player_penalties_won!$B$2:$E$492, 4, FALSE)</f>
        <v>0.8</v>
      </c>
      <c r="AQ2">
        <f>VLOOKUP(B2,[23]player_fouls_committed!$B$2:$E$492, 3, FALSE)</f>
        <v>0.5</v>
      </c>
      <c r="AR2" t="e">
        <f>VLOOKUP(B2,[24]player_red_cards!$B$2:$E$492, 3, FALSE)</f>
        <v>#N/A</v>
      </c>
      <c r="AS2" t="e">
        <f>VLOOKUP(B2,[24]player_red_cards!$B$2:$E$492, 4, FALSE)</f>
        <v>#N/A</v>
      </c>
      <c r="AT2">
        <f>VLOOKUP(B2,[25]player_contests_won!$B$2:$E$492, 3, FALSE)</f>
        <v>0.6</v>
      </c>
      <c r="AU2">
        <f>VLOOKUP(B2,[25]player_contests_won!$B$2:$E$492, 4, FALSE)</f>
        <v>46.5</v>
      </c>
      <c r="AV2">
        <f>VLOOKUP(B2, [8]player_top_scorers!$B$2:$E$492, 3, FALSE)</f>
        <v>10</v>
      </c>
      <c r="AW2">
        <f>VLOOKUP(B2,[26]player_player_ratings!$B$2:$E$492, 4, FALSE)</f>
        <v>7</v>
      </c>
      <c r="AX2">
        <f>VLOOKUP(B2,[26]player_player_ratings!$B$2:$E$492, 3, FALSE)</f>
        <v>7.98</v>
      </c>
      <c r="AY2">
        <v>2785</v>
      </c>
      <c r="AZ2">
        <v>33</v>
      </c>
      <c r="BA2" t="s">
        <v>10</v>
      </c>
    </row>
    <row r="3" spans="1:53" x14ac:dyDescent="0.3">
      <c r="A3">
        <v>2</v>
      </c>
      <c r="B3" t="s">
        <v>11</v>
      </c>
      <c r="C3" t="s">
        <v>12</v>
      </c>
      <c r="D3">
        <v>10.7</v>
      </c>
      <c r="E3">
        <v>8</v>
      </c>
      <c r="F3">
        <f>IFERROR(VLOOKUP(B3, [1]player_expected_goals!$B$2:$E$492, 3, FALSE), 0)</f>
        <v>0.8</v>
      </c>
      <c r="G3">
        <f>VLOOKUP(B3,[2]player_on_target!$B$2:$E$492, 3, FALSE)</f>
        <v>0.9</v>
      </c>
      <c r="H3">
        <f>IFERROR(VLOOKUP(B3, [3]player_saves_made!$B$2:$E$492, 3, FALSE), 0)</f>
        <v>0</v>
      </c>
      <c r="I3">
        <f>IFERROR(VLOOKUP(B3, [3]player_saves_made!$B$2:$E$492, 4, FALSE), 0)</f>
        <v>0</v>
      </c>
      <c r="J3">
        <f>IFERROR(VLOOKUP(B3, [4]player_goals_conceded!$B$2:$E$492, 3, FALSE), 0)</f>
        <v>0</v>
      </c>
      <c r="K3">
        <f>IFERROR(VLOOKUP(B3, [5]player_clean_sheets!$B$2:$E$492, 3, FALSE), 0)</f>
        <v>0</v>
      </c>
      <c r="L3">
        <f>IFERROR(VLOOKUP(B3, [5]player_clean_sheets!$B$2:$E$492, 4, FALSE), 0)</f>
        <v>0</v>
      </c>
      <c r="M3">
        <f>IFERROR(VLOOKUP(B3, [6]player_goals_per_90!$B$2:$E$492, 3, FALSE), 0)</f>
        <v>7.0000000000000007E-2</v>
      </c>
      <c r="N3">
        <f>IFERROR(VLOOKUP(B3, [7]player_expected_assists_per_90!$B$2:$E$492, 3, FALSE), 0)</f>
        <v>0.35</v>
      </c>
      <c r="O3">
        <f>IFERROR(VLOOKUP(B3, [7]player_expected_assists_per_90!$B$2:$E$492, 4, FALSE), 0)</f>
        <v>0.3</v>
      </c>
      <c r="P3">
        <f>IFERROR(VLOOKUP(B3, [8]player_top_scorers!$B$2:$E$492, 4, FALSE), 0)</f>
        <v>0</v>
      </c>
      <c r="Q3">
        <f>IFERROR(VLOOKUP(B3, [9]player_total_assists_in_attack!$B$2:$E$492, 3, FALSE), 0)</f>
        <v>68</v>
      </c>
      <c r="R3">
        <f>IFERROR(VLOOKUP(B3, [9]player_total_assists_in_attack!$B$2:$E$492, 4, FALSE), 0)</f>
        <v>2.2000000000000002</v>
      </c>
      <c r="S3">
        <f>IFERROR(VLOOKUP(B3, [10]player_big_chances_missed!$B$2:$E$492, 3, FALSE), 0)</f>
        <v>0</v>
      </c>
      <c r="T3">
        <f>IFERROR(VLOOKUP(B3, [10]player_big_chances_missed!$B$2:$E$492, 3, FALSE), 0)</f>
        <v>0</v>
      </c>
      <c r="U3">
        <f>IFERROR(VLOOKUP(B3, [11]player_big_chances_created!$B$2:$E$492, 3, FALSE), 0)</f>
        <v>15</v>
      </c>
      <c r="V3">
        <f>IFERROR(VLOOKUP(B3, [12]player_penalties_won!$B$2:$E$492, 3, FALSE), 0)</f>
        <v>0</v>
      </c>
      <c r="W3">
        <f>IFERROR(VLOOKUP(B3, [13]player_penalties_conceded!$B$2:$E$492, 3, FALSE), 0)</f>
        <v>0</v>
      </c>
      <c r="X3">
        <f>IFERROR(VLOOKUP(B3, [14]player_target_scoring!$B$2:$E$492, 3, FALSE), 0)</f>
        <v>0.1</v>
      </c>
      <c r="Y3">
        <f>IFERROR(VLOOKUP(B3, [14]player_target_scoring!$B$2:$E$492, 4, FALSE), 0)</f>
        <v>28.6</v>
      </c>
      <c r="Z3">
        <f>IFERROR(VLOOKUP(B3, [15]player_total_scoring_attempts!$B$2:$E$492, 3, FALSE), 0)</f>
        <v>0.5</v>
      </c>
      <c r="AA3">
        <f>IFERROR(VLOOKUP(B3, [15]player_total_scoring_attempts!$B$2:$E$492, 4, FALSE), 0)</f>
        <v>14.3</v>
      </c>
      <c r="AB3">
        <f>IFERROR(VLOOKUP(B3, [16]player_accurate_passes!$B$2:$E$492, 3, FALSE), 0)</f>
        <v>41.3</v>
      </c>
      <c r="AC3">
        <f>IFERROR(VLOOKUP(B3, [16]player_accurate_passes!$B$2:$E$492, 4, FALSE), 0)</f>
        <v>80.599999999999994</v>
      </c>
      <c r="AD3">
        <f>IFERROR(VLOOKUP(B3,[17]player_accurate_long_balls!$B$2:$E$492, 3, FALSE), 0)</f>
        <v>2.2999999999999998</v>
      </c>
      <c r="AE3">
        <f>IFERROR(VLOOKUP(B3,[17]player_accurate_long_balls!$B$2:$E$492, 4, FALSE), 0)</f>
        <v>44.2</v>
      </c>
      <c r="AF3">
        <f>IFERROR(VLOOKUP(B3, [18]player_tackles_won!$B$2:$E$492, 3, FALSE), 0)</f>
        <v>1.1000000000000001</v>
      </c>
      <c r="AG3">
        <f>IFERROR(VLOOKUP(B3, [18]player_tackles_won!$B$2:$E$492, 4, FALSE), 0)</f>
        <v>60.3</v>
      </c>
      <c r="AH3">
        <f>IFERROR(VLOOKUP(B3, [19]player_possessions!$B$2:$E$492, 3, FALSE), 0)</f>
        <v>0.4</v>
      </c>
      <c r="AI3">
        <f>IFERROR(VLOOKUP(B3, [19]player_possessions!$B$2:$E$492, 4, FALSE), 0)</f>
        <v>1.8</v>
      </c>
      <c r="AJ3">
        <f>IFERROR(VLOOKUP(B3, [20]player_outfielder_blocks!$B$2:$E$492, 3, FALSE), 0)</f>
        <v>0.3</v>
      </c>
      <c r="AK3">
        <f>VLOOKUP(B3,[20]player_outfielder_blocks!$B$2:$E$492, 4, FALSE)</f>
        <v>9</v>
      </c>
      <c r="AL3">
        <f>VLOOKUP(B3,[21]player_interceptions!$B$2:$E$492, 3, FALSE)</f>
        <v>0.9</v>
      </c>
      <c r="AM3">
        <f>VLOOKUP(B3,[21]player_interceptions!$B$2:$E$492, 4, FALSE)</f>
        <v>27</v>
      </c>
      <c r="AN3">
        <f>VLOOKUP(B3,[22]player_effective_clearances!$B$2:$E$492, 3, FALSE)</f>
        <v>2</v>
      </c>
      <c r="AO3">
        <f>VLOOKUP(B3,[22]player_effective_clearances!$B$2:$E$492, 4, FALSE)</f>
        <v>61</v>
      </c>
      <c r="AP3" t="e">
        <f>VLOOKUP(B3, [12]player_penalties_won!$B$2:$E$492, 4, FALSE)</f>
        <v>#N/A</v>
      </c>
      <c r="AQ3">
        <f>VLOOKUP(B3,[23]player_fouls_committed!$B$2:$E$492, 3, FALSE)</f>
        <v>1</v>
      </c>
      <c r="AR3" t="e">
        <f>VLOOKUP(B3,[24]player_red_cards!$B$2:$E$492, 3, FALSE)</f>
        <v>#N/A</v>
      </c>
      <c r="AS3" t="e">
        <f>VLOOKUP(B3,[24]player_red_cards!$B$2:$E$492, 4, FALSE)</f>
        <v>#N/A</v>
      </c>
      <c r="AT3">
        <f>VLOOKUP(B3,[25]player_contests_won!$B$2:$E$492, 3, FALSE)</f>
        <v>0.6</v>
      </c>
      <c r="AU3">
        <f>VLOOKUP(B3,[25]player_contests_won!$B$2:$E$492, 4, FALSE)</f>
        <v>58.1</v>
      </c>
      <c r="AV3">
        <f>VLOOKUP(B3, [8]player_top_scorers!$B$2:$E$492, 3, FALSE)</f>
        <v>2</v>
      </c>
      <c r="AW3">
        <f>VLOOKUP(B3,[26]player_player_ratings!$B$2:$E$492, 4, FALSE)</f>
        <v>2</v>
      </c>
      <c r="AX3">
        <f>VLOOKUP(B3,[26]player_player_ratings!$B$2:$E$492, 3, FALSE)</f>
        <v>7.48</v>
      </c>
      <c r="AY3">
        <v>2743</v>
      </c>
      <c r="AZ3">
        <v>31</v>
      </c>
      <c r="BA3" t="s">
        <v>13</v>
      </c>
    </row>
    <row r="4" spans="1:53" x14ac:dyDescent="0.3">
      <c r="A4">
        <v>3</v>
      </c>
      <c r="B4" t="s">
        <v>14</v>
      </c>
      <c r="C4" t="s">
        <v>15</v>
      </c>
      <c r="D4">
        <v>9.8000000000000007</v>
      </c>
      <c r="E4">
        <v>9</v>
      </c>
      <c r="F4">
        <f>IFERROR(VLOOKUP(B4, [1]player_expected_goals!$B$2:$E$492, 3, FALSE), 0)</f>
        <v>6.2</v>
      </c>
      <c r="G4">
        <f>VLOOKUP(B4,[2]player_on_target!$B$2:$E$492, 3, FALSE)</f>
        <v>7.4</v>
      </c>
      <c r="H4">
        <f>IFERROR(VLOOKUP(B4, [3]player_saves_made!$B$2:$E$492, 3, FALSE), 0)</f>
        <v>0</v>
      </c>
      <c r="I4">
        <f>IFERROR(VLOOKUP(B4, [3]player_saves_made!$B$2:$E$492, 4, FALSE), 0)</f>
        <v>0</v>
      </c>
      <c r="J4">
        <f>IFERROR(VLOOKUP(B4, [4]player_goals_conceded!$B$2:$E$492, 3, FALSE), 0)</f>
        <v>0</v>
      </c>
      <c r="K4">
        <f>IFERROR(VLOOKUP(B4, [5]player_clean_sheets!$B$2:$E$492, 3, FALSE), 0)</f>
        <v>0</v>
      </c>
      <c r="L4">
        <f>IFERROR(VLOOKUP(B4, [5]player_clean_sheets!$B$2:$E$492, 4, FALSE), 0)</f>
        <v>0</v>
      </c>
      <c r="M4">
        <f>IFERROR(VLOOKUP(B4, [6]player_goals_per_90!$B$2:$E$492, 3, FALSE), 0)</f>
        <v>0.24</v>
      </c>
      <c r="N4">
        <f>IFERROR(VLOOKUP(B4, [7]player_expected_assists_per_90!$B$2:$E$492, 3, FALSE), 0)</f>
        <v>0.33</v>
      </c>
      <c r="O4">
        <f>IFERROR(VLOOKUP(B4, [7]player_expected_assists_per_90!$B$2:$E$492, 4, FALSE), 0)</f>
        <v>0.3</v>
      </c>
      <c r="P4">
        <f>IFERROR(VLOOKUP(B4, [8]player_top_scorers!$B$2:$E$492, 4, FALSE), 0)</f>
        <v>4</v>
      </c>
      <c r="Q4">
        <f>IFERROR(VLOOKUP(B4, [9]player_total_assists_in_attack!$B$2:$E$492, 3, FALSE), 0)</f>
        <v>127</v>
      </c>
      <c r="R4">
        <f>IFERROR(VLOOKUP(B4, [9]player_total_assists_in_attack!$B$2:$E$492, 4, FALSE), 0)</f>
        <v>4.3</v>
      </c>
      <c r="S4">
        <f>IFERROR(VLOOKUP(B4, [10]player_big_chances_missed!$B$2:$E$492, 3, FALSE), 0)</f>
        <v>1</v>
      </c>
      <c r="T4">
        <f>IFERROR(VLOOKUP(B4, [10]player_big_chances_missed!$B$2:$E$492, 3, FALSE), 0)</f>
        <v>1</v>
      </c>
      <c r="U4">
        <f>IFERROR(VLOOKUP(B4, [11]player_big_chances_created!$B$2:$E$492, 3, FALSE), 0)</f>
        <v>17</v>
      </c>
      <c r="V4">
        <f>IFERROR(VLOOKUP(B4, [12]player_penalties_won!$B$2:$E$492, 3, FALSE), 0)</f>
        <v>0</v>
      </c>
      <c r="W4">
        <f>IFERROR(VLOOKUP(B4, [13]player_penalties_conceded!$B$2:$E$492, 3, FALSE), 0)</f>
        <v>0</v>
      </c>
      <c r="X4">
        <f>IFERROR(VLOOKUP(B4, [14]player_target_scoring!$B$2:$E$492, 3, FALSE), 0)</f>
        <v>0.6</v>
      </c>
      <c r="Y4">
        <f>IFERROR(VLOOKUP(B4, [14]player_target_scoring!$B$2:$E$492, 4, FALSE), 0)</f>
        <v>24</v>
      </c>
      <c r="Z4">
        <f>IFERROR(VLOOKUP(B4, [15]player_total_scoring_attempts!$B$2:$E$492, 3, FALSE), 0)</f>
        <v>2.5</v>
      </c>
      <c r="AA4">
        <f>IFERROR(VLOOKUP(B4, [15]player_total_scoring_attempts!$B$2:$E$492, 4, FALSE), 0)</f>
        <v>9.3000000000000007</v>
      </c>
      <c r="AB4">
        <f>IFERROR(VLOOKUP(B4, [16]player_accurate_passes!$B$2:$E$492, 3, FALSE), 0)</f>
        <v>41.3</v>
      </c>
      <c r="AC4">
        <f>IFERROR(VLOOKUP(B4, [16]player_accurate_passes!$B$2:$E$492, 4, FALSE), 0)</f>
        <v>71.8</v>
      </c>
      <c r="AD4">
        <f>IFERROR(VLOOKUP(B4,[17]player_accurate_long_balls!$B$2:$E$492, 3, FALSE), 0)</f>
        <v>3.2</v>
      </c>
      <c r="AE4">
        <f>IFERROR(VLOOKUP(B4,[17]player_accurate_long_balls!$B$2:$E$492, 4, FALSE), 0)</f>
        <v>51.1</v>
      </c>
      <c r="AF4">
        <f>IFERROR(VLOOKUP(B4, [18]player_tackles_won!$B$2:$E$492, 3, FALSE), 0)</f>
        <v>1</v>
      </c>
      <c r="AG4">
        <f>IFERROR(VLOOKUP(B4, [18]player_tackles_won!$B$2:$E$492, 4, FALSE), 0)</f>
        <v>61.2</v>
      </c>
      <c r="AH4">
        <f>IFERROR(VLOOKUP(B4, [19]player_possessions!$B$2:$E$492, 3, FALSE), 0)</f>
        <v>0.9</v>
      </c>
      <c r="AI4">
        <f>IFERROR(VLOOKUP(B4, [19]player_possessions!$B$2:$E$492, 4, FALSE), 0)</f>
        <v>4.2</v>
      </c>
      <c r="AJ4">
        <f>IFERROR(VLOOKUP(B4, [20]player_outfielder_blocks!$B$2:$E$492, 3, FALSE), 0)</f>
        <v>0.1</v>
      </c>
      <c r="AK4">
        <f>VLOOKUP(B4,[20]player_outfielder_blocks!$B$2:$E$492, 4, FALSE)</f>
        <v>4</v>
      </c>
      <c r="AL4">
        <f>VLOOKUP(B4,[21]player_interceptions!$B$2:$E$492, 3, FALSE)</f>
        <v>0.6</v>
      </c>
      <c r="AM4">
        <f>VLOOKUP(B4,[21]player_interceptions!$B$2:$E$492, 4, FALSE)</f>
        <v>19</v>
      </c>
      <c r="AN4">
        <f>VLOOKUP(B4,[22]player_effective_clearances!$B$2:$E$492, 3, FALSE)</f>
        <v>0.5</v>
      </c>
      <c r="AO4">
        <f>VLOOKUP(B4,[22]player_effective_clearances!$B$2:$E$492, 4, FALSE)</f>
        <v>15</v>
      </c>
      <c r="AP4" t="e">
        <f>VLOOKUP(B4, [12]player_penalties_won!$B$2:$E$492, 4, FALSE)</f>
        <v>#N/A</v>
      </c>
      <c r="AQ4">
        <f>VLOOKUP(B4,[23]player_fouls_committed!$B$2:$E$492, 3, FALSE)</f>
        <v>1.2</v>
      </c>
      <c r="AR4" t="e">
        <f>VLOOKUP(B4,[24]player_red_cards!$B$2:$E$492, 3, FALSE)</f>
        <v>#N/A</v>
      </c>
      <c r="AS4" t="e">
        <f>VLOOKUP(B4,[24]player_red_cards!$B$2:$E$492, 4, FALSE)</f>
        <v>#N/A</v>
      </c>
      <c r="AT4">
        <f>VLOOKUP(B4,[25]player_contests_won!$B$2:$E$492, 3, FALSE)</f>
        <v>0.8</v>
      </c>
      <c r="AU4">
        <f>VLOOKUP(B4,[25]player_contests_won!$B$2:$E$492, 4, FALSE)</f>
        <v>44.6</v>
      </c>
      <c r="AV4">
        <f>VLOOKUP(B4, [8]player_top_scorers!$B$2:$E$492, 3, FALSE)</f>
        <v>7</v>
      </c>
      <c r="AW4">
        <f>VLOOKUP(B4,[26]player_player_ratings!$B$2:$E$492, 4, FALSE)</f>
        <v>8</v>
      </c>
      <c r="AX4">
        <f>VLOOKUP(B4,[26]player_player_ratings!$B$2:$E$492, 3, FALSE)</f>
        <v>7.69</v>
      </c>
      <c r="AY4">
        <v>2678</v>
      </c>
      <c r="AZ4">
        <v>32</v>
      </c>
      <c r="BA4" t="s">
        <v>16</v>
      </c>
    </row>
    <row r="5" spans="1:53" x14ac:dyDescent="0.3">
      <c r="A5">
        <v>4</v>
      </c>
      <c r="B5" t="s">
        <v>17</v>
      </c>
      <c r="C5" t="s">
        <v>9</v>
      </c>
      <c r="D5">
        <v>9.6999999999999993</v>
      </c>
      <c r="E5">
        <v>11</v>
      </c>
      <c r="F5">
        <f>IFERROR(VLOOKUP(B5, [1]player_expected_goals!$B$2:$E$492, 3, FALSE), 0)</f>
        <v>9</v>
      </c>
      <c r="G5">
        <f>VLOOKUP(B5,[2]player_on_target!$B$2:$E$492, 3, FALSE)</f>
        <v>11.6</v>
      </c>
      <c r="H5">
        <f>IFERROR(VLOOKUP(B5, [3]player_saves_made!$B$2:$E$492, 3, FALSE), 0)</f>
        <v>0</v>
      </c>
      <c r="I5">
        <f>IFERROR(VLOOKUP(B5, [3]player_saves_made!$B$2:$E$492, 4, FALSE), 0)</f>
        <v>0</v>
      </c>
      <c r="J5">
        <f>IFERROR(VLOOKUP(B5, [4]player_goals_conceded!$B$2:$E$492, 3, FALSE), 0)</f>
        <v>0</v>
      </c>
      <c r="K5">
        <f>IFERROR(VLOOKUP(B5, [5]player_clean_sheets!$B$2:$E$492, 3, FALSE), 0)</f>
        <v>0</v>
      </c>
      <c r="L5">
        <f>IFERROR(VLOOKUP(B5, [5]player_clean_sheets!$B$2:$E$492, 4, FALSE), 0)</f>
        <v>0</v>
      </c>
      <c r="M5">
        <f>IFERROR(VLOOKUP(B5, [6]player_goals_per_90!$B$2:$E$492, 3, FALSE), 0)</f>
        <v>0.42</v>
      </c>
      <c r="N5">
        <f>IFERROR(VLOOKUP(B5, [7]player_expected_assists_per_90!$B$2:$E$492, 3, FALSE), 0)</f>
        <v>0.37</v>
      </c>
      <c r="O5">
        <f>IFERROR(VLOOKUP(B5, [7]player_expected_assists_per_90!$B$2:$E$492, 4, FALSE), 0)</f>
        <v>0.4</v>
      </c>
      <c r="P5">
        <f>IFERROR(VLOOKUP(B5, [8]player_top_scorers!$B$2:$E$492, 4, FALSE), 0)</f>
        <v>1</v>
      </c>
      <c r="Q5">
        <f>IFERROR(VLOOKUP(B5, [9]player_total_assists_in_attack!$B$2:$E$492, 3, FALSE), 0)</f>
        <v>74</v>
      </c>
      <c r="R5">
        <f>IFERROR(VLOOKUP(B5, [9]player_total_assists_in_attack!$B$2:$E$492, 4, FALSE), 0)</f>
        <v>2.8</v>
      </c>
      <c r="S5">
        <f>IFERROR(VLOOKUP(B5, [10]player_big_chances_missed!$B$2:$E$492, 3, FALSE), 0)</f>
        <v>8</v>
      </c>
      <c r="T5">
        <f>IFERROR(VLOOKUP(B5, [10]player_big_chances_missed!$B$2:$E$492, 3, FALSE), 0)</f>
        <v>8</v>
      </c>
      <c r="U5">
        <f>IFERROR(VLOOKUP(B5, [11]player_big_chances_created!$B$2:$E$492, 3, FALSE), 0)</f>
        <v>12</v>
      </c>
      <c r="V5">
        <f>IFERROR(VLOOKUP(B5, [12]player_penalties_won!$B$2:$E$492, 3, FALSE), 0)</f>
        <v>0</v>
      </c>
      <c r="W5">
        <f>IFERROR(VLOOKUP(B5, [13]player_penalties_conceded!$B$2:$E$492, 3, FALSE), 0)</f>
        <v>0</v>
      </c>
      <c r="X5">
        <f>IFERROR(VLOOKUP(B5, [14]player_target_scoring!$B$2:$E$492, 3, FALSE), 0)</f>
        <v>1.3</v>
      </c>
      <c r="Y5">
        <f>IFERROR(VLOOKUP(B5, [14]player_target_scoring!$B$2:$E$492, 4, FALSE), 0)</f>
        <v>47.9</v>
      </c>
      <c r="Z5">
        <f>IFERROR(VLOOKUP(B5, [15]player_total_scoring_attempts!$B$2:$E$492, 3, FALSE), 0)</f>
        <v>2.7</v>
      </c>
      <c r="AA5">
        <f>IFERROR(VLOOKUP(B5, [15]player_total_scoring_attempts!$B$2:$E$492, 4, FALSE), 0)</f>
        <v>15.5</v>
      </c>
      <c r="AB5">
        <f>IFERROR(VLOOKUP(B5, [16]player_accurate_passes!$B$2:$E$492, 3, FALSE), 0)</f>
        <v>56.7</v>
      </c>
      <c r="AC5">
        <f>IFERROR(VLOOKUP(B5, [16]player_accurate_passes!$B$2:$E$492, 4, FALSE), 0)</f>
        <v>84.6</v>
      </c>
      <c r="AD5">
        <f>IFERROR(VLOOKUP(B5,[17]player_accurate_long_balls!$B$2:$E$492, 3, FALSE), 0)</f>
        <v>1.1000000000000001</v>
      </c>
      <c r="AE5">
        <f>IFERROR(VLOOKUP(B5,[17]player_accurate_long_balls!$B$2:$E$492, 4, FALSE), 0)</f>
        <v>55.6</v>
      </c>
      <c r="AF5">
        <f>IFERROR(VLOOKUP(B5, [18]player_tackles_won!$B$2:$E$492, 3, FALSE), 0)</f>
        <v>0.7</v>
      </c>
      <c r="AG5">
        <f>IFERROR(VLOOKUP(B5, [18]player_tackles_won!$B$2:$E$492, 4, FALSE), 0)</f>
        <v>66.7</v>
      </c>
      <c r="AH5">
        <f>IFERROR(VLOOKUP(B5, [19]player_possessions!$B$2:$E$492, 3, FALSE), 0)</f>
        <v>1.4</v>
      </c>
      <c r="AI5">
        <f>IFERROR(VLOOKUP(B5, [19]player_possessions!$B$2:$E$492, 4, FALSE), 0)</f>
        <v>2.7</v>
      </c>
      <c r="AJ5">
        <f>IFERROR(VLOOKUP(B5, [20]player_outfielder_blocks!$B$2:$E$492, 3, FALSE), 0)</f>
        <v>0.1</v>
      </c>
      <c r="AK5">
        <f>VLOOKUP(B5,[20]player_outfielder_blocks!$B$2:$E$492, 4, FALSE)</f>
        <v>2</v>
      </c>
      <c r="AL5">
        <f>VLOOKUP(B5,[21]player_interceptions!$B$2:$E$492, 3, FALSE)</f>
        <v>0.3</v>
      </c>
      <c r="AM5">
        <f>VLOOKUP(B5,[21]player_interceptions!$B$2:$E$492, 4, FALSE)</f>
        <v>9</v>
      </c>
      <c r="AN5">
        <f>VLOOKUP(B5,[22]player_effective_clearances!$B$2:$E$492, 3, FALSE)</f>
        <v>0.1</v>
      </c>
      <c r="AO5">
        <f>VLOOKUP(B5,[22]player_effective_clearances!$B$2:$E$492, 4, FALSE)</f>
        <v>3</v>
      </c>
      <c r="AP5" t="e">
        <f>VLOOKUP(B5, [12]player_penalties_won!$B$2:$E$492, 4, FALSE)</f>
        <v>#N/A</v>
      </c>
      <c r="AQ5">
        <f>VLOOKUP(B5,[23]player_fouls_committed!$B$2:$E$492, 3, FALSE)</f>
        <v>0.9</v>
      </c>
      <c r="AR5" t="e">
        <f>VLOOKUP(B5,[24]player_red_cards!$B$2:$E$492, 3, FALSE)</f>
        <v>#N/A</v>
      </c>
      <c r="AS5" t="e">
        <f>VLOOKUP(B5,[24]player_red_cards!$B$2:$E$492, 4, FALSE)</f>
        <v>#N/A</v>
      </c>
      <c r="AT5">
        <f>VLOOKUP(B5,[25]player_contests_won!$B$2:$E$492, 3, FALSE)</f>
        <v>3</v>
      </c>
      <c r="AU5">
        <f>VLOOKUP(B5,[25]player_contests_won!$B$2:$E$492, 4, FALSE)</f>
        <v>51.3</v>
      </c>
      <c r="AV5">
        <f>VLOOKUP(B5, [8]player_top_scorers!$B$2:$E$492, 3, FALSE)</f>
        <v>11</v>
      </c>
      <c r="AW5">
        <f>VLOOKUP(B5,[26]player_player_ratings!$B$2:$E$492, 4, FALSE)</f>
        <v>6</v>
      </c>
      <c r="AX5">
        <f>VLOOKUP(B5,[26]player_player_ratings!$B$2:$E$492, 3, FALSE)</f>
        <v>7.81</v>
      </c>
      <c r="AY5">
        <v>2377</v>
      </c>
      <c r="AZ5">
        <v>32</v>
      </c>
      <c r="BA5" t="s">
        <v>13</v>
      </c>
    </row>
    <row r="6" spans="1:53" x14ac:dyDescent="0.3">
      <c r="A6">
        <v>5</v>
      </c>
      <c r="B6" t="s">
        <v>18</v>
      </c>
      <c r="C6" t="s">
        <v>19</v>
      </c>
      <c r="D6">
        <v>9.5</v>
      </c>
      <c r="E6">
        <v>11</v>
      </c>
      <c r="F6">
        <f>IFERROR(VLOOKUP(B6, [1]player_expected_goals!$B$2:$E$492, 3, FALSE), 0)</f>
        <v>10.9</v>
      </c>
      <c r="G6">
        <f>VLOOKUP(B6,[2]player_on_target!$B$2:$E$492, 3, FALSE)</f>
        <v>10.7</v>
      </c>
      <c r="H6">
        <f>IFERROR(VLOOKUP(B6, [3]player_saves_made!$B$2:$E$492, 3, FALSE), 0)</f>
        <v>0</v>
      </c>
      <c r="I6">
        <f>IFERROR(VLOOKUP(B6, [3]player_saves_made!$B$2:$E$492, 4, FALSE), 0)</f>
        <v>0</v>
      </c>
      <c r="J6">
        <f>IFERROR(VLOOKUP(B6, [4]player_goals_conceded!$B$2:$E$492, 3, FALSE), 0)</f>
        <v>0</v>
      </c>
      <c r="K6">
        <f>IFERROR(VLOOKUP(B6, [5]player_clean_sheets!$B$2:$E$492, 3, FALSE), 0)</f>
        <v>0</v>
      </c>
      <c r="L6">
        <f>IFERROR(VLOOKUP(B6, [5]player_clean_sheets!$B$2:$E$492, 4, FALSE), 0)</f>
        <v>0</v>
      </c>
      <c r="M6">
        <f>IFERROR(VLOOKUP(B6, [6]player_goals_per_90!$B$2:$E$492, 3, FALSE), 0)</f>
        <v>0.34</v>
      </c>
      <c r="N6">
        <f>IFERROR(VLOOKUP(B6, [7]player_expected_assists_per_90!$B$2:$E$492, 3, FALSE), 0)</f>
        <v>0.4</v>
      </c>
      <c r="O6">
        <f>IFERROR(VLOOKUP(B6, [7]player_expected_assists_per_90!$B$2:$E$492, 4, FALSE), 0)</f>
        <v>0.5</v>
      </c>
      <c r="P6">
        <f>IFERROR(VLOOKUP(B6, [8]player_top_scorers!$B$2:$E$492, 4, FALSE), 0)</f>
        <v>0</v>
      </c>
      <c r="Q6">
        <f>IFERROR(VLOOKUP(B6, [9]player_total_assists_in_attack!$B$2:$E$492, 3, FALSE), 0)</f>
        <v>72</v>
      </c>
      <c r="R6">
        <f>IFERROR(VLOOKUP(B6, [9]player_total_assists_in_attack!$B$2:$E$492, 4, FALSE), 0)</f>
        <v>3</v>
      </c>
      <c r="S6">
        <f>IFERROR(VLOOKUP(B6, [10]player_big_chances_missed!$B$2:$E$492, 3, FALSE), 0)</f>
        <v>8</v>
      </c>
      <c r="T6">
        <f>IFERROR(VLOOKUP(B6, [10]player_big_chances_missed!$B$2:$E$492, 3, FALSE), 0)</f>
        <v>8</v>
      </c>
      <c r="U6">
        <f>IFERROR(VLOOKUP(B6, [11]player_big_chances_created!$B$2:$E$492, 3, FALSE), 0)</f>
        <v>16</v>
      </c>
      <c r="V6">
        <f>IFERROR(VLOOKUP(B6, [12]player_penalties_won!$B$2:$E$492, 3, FALSE), 0)</f>
        <v>0</v>
      </c>
      <c r="W6">
        <f>IFERROR(VLOOKUP(B6, [13]player_penalties_conceded!$B$2:$E$492, 3, FALSE), 0)</f>
        <v>0</v>
      </c>
      <c r="X6">
        <f>IFERROR(VLOOKUP(B6, [14]player_target_scoring!$B$2:$E$492, 3, FALSE), 0)</f>
        <v>1.2</v>
      </c>
      <c r="Y6">
        <f>IFERROR(VLOOKUP(B6, [14]player_target_scoring!$B$2:$E$492, 4, FALSE), 0)</f>
        <v>38.4</v>
      </c>
      <c r="Z6">
        <f>IFERROR(VLOOKUP(B6, [15]player_total_scoring_attempts!$B$2:$E$492, 3, FALSE), 0)</f>
        <v>3.1</v>
      </c>
      <c r="AA6">
        <f>IFERROR(VLOOKUP(B6, [15]player_total_scoring_attempts!$B$2:$E$492, 4, FALSE), 0)</f>
        <v>11</v>
      </c>
      <c r="AB6">
        <f>IFERROR(VLOOKUP(B6, [16]player_accurate_passes!$B$2:$E$492, 3, FALSE), 0)</f>
        <v>35.299999999999997</v>
      </c>
      <c r="AC6">
        <f>IFERROR(VLOOKUP(B6, [16]player_accurate_passes!$B$2:$E$492, 4, FALSE), 0)</f>
        <v>84.4</v>
      </c>
      <c r="AD6">
        <f>IFERROR(VLOOKUP(B6,[17]player_accurate_long_balls!$B$2:$E$492, 3, FALSE), 0)</f>
        <v>0.9</v>
      </c>
      <c r="AE6">
        <f>IFERROR(VLOOKUP(B6,[17]player_accurate_long_balls!$B$2:$E$492, 4, FALSE), 0)</f>
        <v>75.900000000000006</v>
      </c>
      <c r="AF6">
        <f>IFERROR(VLOOKUP(B6, [18]player_tackles_won!$B$2:$E$492, 3, FALSE), 0)</f>
        <v>0.3</v>
      </c>
      <c r="AG6">
        <f>IFERROR(VLOOKUP(B6, [18]player_tackles_won!$B$2:$E$492, 4, FALSE), 0)</f>
        <v>53.3</v>
      </c>
      <c r="AH6">
        <f>IFERROR(VLOOKUP(B6, [19]player_possessions!$B$2:$E$492, 3, FALSE), 0)</f>
        <v>0.8</v>
      </c>
      <c r="AI6">
        <f>IFERROR(VLOOKUP(B6, [19]player_possessions!$B$2:$E$492, 4, FALSE), 0)</f>
        <v>2</v>
      </c>
      <c r="AJ6">
        <f>IFERROR(VLOOKUP(B6, [20]player_outfielder_blocks!$B$2:$E$492, 3, FALSE), 0)</f>
        <v>0</v>
      </c>
      <c r="AK6" t="e">
        <f>VLOOKUP(B6,[20]player_outfielder_blocks!$B$2:$E$492, 4, FALSE)</f>
        <v>#N/A</v>
      </c>
      <c r="AL6">
        <f>VLOOKUP(B6,[21]player_interceptions!$B$2:$E$492, 3, FALSE)</f>
        <v>0.3</v>
      </c>
      <c r="AM6">
        <f>VLOOKUP(B6,[21]player_interceptions!$B$2:$E$492, 4, FALSE)</f>
        <v>7</v>
      </c>
      <c r="AN6">
        <f>VLOOKUP(B6,[22]player_effective_clearances!$B$2:$E$492, 3, FALSE)</f>
        <v>0.1</v>
      </c>
      <c r="AO6">
        <f>VLOOKUP(B6,[22]player_effective_clearances!$B$2:$E$492, 4, FALSE)</f>
        <v>2</v>
      </c>
      <c r="AP6" t="e">
        <f>VLOOKUP(B6, [12]player_penalties_won!$B$2:$E$492, 4, FALSE)</f>
        <v>#N/A</v>
      </c>
      <c r="AQ6">
        <f>VLOOKUP(B6,[23]player_fouls_committed!$B$2:$E$492, 3, FALSE)</f>
        <v>1.1000000000000001</v>
      </c>
      <c r="AR6" t="e">
        <f>VLOOKUP(B6,[24]player_red_cards!$B$2:$E$492, 3, FALSE)</f>
        <v>#N/A</v>
      </c>
      <c r="AS6" t="e">
        <f>VLOOKUP(B6,[24]player_red_cards!$B$2:$E$492, 4, FALSE)</f>
        <v>#N/A</v>
      </c>
      <c r="AT6">
        <f>VLOOKUP(B6,[25]player_contests_won!$B$2:$E$492, 3, FALSE)</f>
        <v>3.9</v>
      </c>
      <c r="AU6">
        <f>VLOOKUP(B6,[25]player_contests_won!$B$2:$E$492, 4, FALSE)</f>
        <v>58.9</v>
      </c>
      <c r="AV6">
        <f>VLOOKUP(B6, [8]player_top_scorers!$B$2:$E$492, 3, FALSE)</f>
        <v>8</v>
      </c>
      <c r="AW6">
        <f>VLOOKUP(B6,[26]player_player_ratings!$B$2:$E$492, 4, FALSE)</f>
        <v>3</v>
      </c>
      <c r="AX6">
        <f>VLOOKUP(B6,[26]player_player_ratings!$B$2:$E$492, 3, FALSE)</f>
        <v>7.82</v>
      </c>
      <c r="AY6">
        <v>2142</v>
      </c>
      <c r="AZ6">
        <v>27</v>
      </c>
      <c r="BA6" t="s">
        <v>13</v>
      </c>
    </row>
    <row r="7" spans="1:53" x14ac:dyDescent="0.3">
      <c r="A7">
        <v>6</v>
      </c>
      <c r="B7" t="s">
        <v>20</v>
      </c>
      <c r="C7" t="s">
        <v>21</v>
      </c>
      <c r="D7">
        <v>9.4</v>
      </c>
      <c r="E7">
        <v>9</v>
      </c>
      <c r="F7">
        <f>IFERROR(VLOOKUP(B7, [1]player_expected_goals!$B$2:$E$492, 3, FALSE), 0)</f>
        <v>1.6</v>
      </c>
      <c r="G7">
        <f>VLOOKUP(B7,[2]player_on_target!$B$2:$E$492, 3, FALSE)</f>
        <v>1.4</v>
      </c>
      <c r="H7">
        <f>IFERROR(VLOOKUP(B7, [3]player_saves_made!$B$2:$E$492, 3, FALSE), 0)</f>
        <v>0</v>
      </c>
      <c r="I7">
        <f>IFERROR(VLOOKUP(B7, [3]player_saves_made!$B$2:$E$492, 4, FALSE), 0)</f>
        <v>0</v>
      </c>
      <c r="J7">
        <f>IFERROR(VLOOKUP(B7, [4]player_goals_conceded!$B$2:$E$492, 3, FALSE), 0)</f>
        <v>0</v>
      </c>
      <c r="K7">
        <f>IFERROR(VLOOKUP(B7, [5]player_clean_sheets!$B$2:$E$492, 3, FALSE), 0)</f>
        <v>0</v>
      </c>
      <c r="L7">
        <f>IFERROR(VLOOKUP(B7, [5]player_clean_sheets!$B$2:$E$492, 4, FALSE), 0)</f>
        <v>0</v>
      </c>
      <c r="M7">
        <f>IFERROR(VLOOKUP(B7, [6]player_goals_per_90!$B$2:$E$492, 3, FALSE), 0)</f>
        <v>0.11</v>
      </c>
      <c r="N7">
        <f>IFERROR(VLOOKUP(B7, [7]player_expected_assists_per_90!$B$2:$E$492, 3, FALSE), 0)</f>
        <v>0.36</v>
      </c>
      <c r="O7">
        <f>IFERROR(VLOOKUP(B7, [7]player_expected_assists_per_90!$B$2:$E$492, 4, FALSE), 0)</f>
        <v>0.3</v>
      </c>
      <c r="P7">
        <f>IFERROR(VLOOKUP(B7, [8]player_top_scorers!$B$2:$E$492, 4, FALSE), 0)</f>
        <v>0</v>
      </c>
      <c r="Q7">
        <f>IFERROR(VLOOKUP(B7, [9]player_total_assists_in_attack!$B$2:$E$492, 3, FALSE), 0)</f>
        <v>89</v>
      </c>
      <c r="R7">
        <f>IFERROR(VLOOKUP(B7, [9]player_total_assists_in_attack!$B$2:$E$492, 4, FALSE), 0)</f>
        <v>3.4</v>
      </c>
      <c r="S7">
        <f>IFERROR(VLOOKUP(B7, [10]player_big_chances_missed!$B$2:$E$492, 3, FALSE), 0)</f>
        <v>2</v>
      </c>
      <c r="T7">
        <f>IFERROR(VLOOKUP(B7, [10]player_big_chances_missed!$B$2:$E$492, 3, FALSE), 0)</f>
        <v>2</v>
      </c>
      <c r="U7">
        <f>IFERROR(VLOOKUP(B7, [11]player_big_chances_created!$B$2:$E$492, 3, FALSE), 0)</f>
        <v>19</v>
      </c>
      <c r="V7">
        <f>IFERROR(VLOOKUP(B7, [12]player_penalties_won!$B$2:$E$492, 3, FALSE), 0)</f>
        <v>0</v>
      </c>
      <c r="W7">
        <f>IFERROR(VLOOKUP(B7, [13]player_penalties_conceded!$B$2:$E$492, 3, FALSE), 0)</f>
        <v>0</v>
      </c>
      <c r="X7">
        <f>IFERROR(VLOOKUP(B7, [14]player_target_scoring!$B$2:$E$492, 3, FALSE), 0)</f>
        <v>0.4</v>
      </c>
      <c r="Y7">
        <f>IFERROR(VLOOKUP(B7, [14]player_target_scoring!$B$2:$E$492, 4, FALSE), 0)</f>
        <v>35.700000000000003</v>
      </c>
      <c r="Z7">
        <f>IFERROR(VLOOKUP(B7, [15]player_total_scoring_attempts!$B$2:$E$492, 3, FALSE), 0)</f>
        <v>1.1000000000000001</v>
      </c>
      <c r="AA7">
        <f>IFERROR(VLOOKUP(B7, [15]player_total_scoring_attempts!$B$2:$E$492, 4, FALSE), 0)</f>
        <v>10.7</v>
      </c>
      <c r="AB7">
        <f>IFERROR(VLOOKUP(B7, [16]player_accurate_passes!$B$2:$E$492, 3, FALSE), 0)</f>
        <v>26.1</v>
      </c>
      <c r="AC7">
        <f>IFERROR(VLOOKUP(B7, [16]player_accurate_passes!$B$2:$E$492, 4, FALSE), 0)</f>
        <v>74.400000000000006</v>
      </c>
      <c r="AD7">
        <f>IFERROR(VLOOKUP(B7,[17]player_accurate_long_balls!$B$2:$E$492, 3, FALSE), 0)</f>
        <v>0.8</v>
      </c>
      <c r="AE7">
        <f>IFERROR(VLOOKUP(B7,[17]player_accurate_long_balls!$B$2:$E$492, 4, FALSE), 0)</f>
        <v>35.1</v>
      </c>
      <c r="AF7">
        <f>IFERROR(VLOOKUP(B7, [18]player_tackles_won!$B$2:$E$492, 3, FALSE), 0)</f>
        <v>0.5</v>
      </c>
      <c r="AG7">
        <f>IFERROR(VLOOKUP(B7, [18]player_tackles_won!$B$2:$E$492, 4, FALSE), 0)</f>
        <v>52</v>
      </c>
      <c r="AH7">
        <f>IFERROR(VLOOKUP(B7, [19]player_possessions!$B$2:$E$492, 3, FALSE), 0)</f>
        <v>0.6</v>
      </c>
      <c r="AI7">
        <f>IFERROR(VLOOKUP(B7, [19]player_possessions!$B$2:$E$492, 4, FALSE), 0)</f>
        <v>1.9</v>
      </c>
      <c r="AJ7">
        <f>IFERROR(VLOOKUP(B7, [20]player_outfielder_blocks!$B$2:$E$492, 3, FALSE), 0)</f>
        <v>0.1</v>
      </c>
      <c r="AK7">
        <f>VLOOKUP(B7,[20]player_outfielder_blocks!$B$2:$E$492, 4, FALSE)</f>
        <v>3</v>
      </c>
      <c r="AL7">
        <f>VLOOKUP(B7,[21]player_interceptions!$B$2:$E$492, 3, FALSE)</f>
        <v>0.3</v>
      </c>
      <c r="AM7">
        <f>VLOOKUP(B7,[21]player_interceptions!$B$2:$E$492, 4, FALSE)</f>
        <v>9</v>
      </c>
      <c r="AN7">
        <f>VLOOKUP(B7,[22]player_effective_clearances!$B$2:$E$492, 3, FALSE)</f>
        <v>1</v>
      </c>
      <c r="AO7">
        <f>VLOOKUP(B7,[22]player_effective_clearances!$B$2:$E$492, 4, FALSE)</f>
        <v>27</v>
      </c>
      <c r="AP7" t="e">
        <f>VLOOKUP(B7, [12]player_penalties_won!$B$2:$E$492, 4, FALSE)</f>
        <v>#N/A</v>
      </c>
      <c r="AQ7">
        <f>VLOOKUP(B7,[23]player_fouls_committed!$B$2:$E$492, 3, FALSE)</f>
        <v>0.3</v>
      </c>
      <c r="AR7" t="e">
        <f>VLOOKUP(B7,[24]player_red_cards!$B$2:$E$492, 3, FALSE)</f>
        <v>#N/A</v>
      </c>
      <c r="AS7" t="e">
        <f>VLOOKUP(B7,[24]player_red_cards!$B$2:$E$492, 4, FALSE)</f>
        <v>#N/A</v>
      </c>
      <c r="AT7">
        <f>VLOOKUP(B7,[25]player_contests_won!$B$2:$E$492, 3, FALSE)</f>
        <v>0.8</v>
      </c>
      <c r="AU7">
        <f>VLOOKUP(B7,[25]player_contests_won!$B$2:$E$492, 4, FALSE)</f>
        <v>42.9</v>
      </c>
      <c r="AV7">
        <f>VLOOKUP(B7, [8]player_top_scorers!$B$2:$E$492, 3, FALSE)</f>
        <v>3</v>
      </c>
      <c r="AW7">
        <f>VLOOKUP(B7,[26]player_player_ratings!$B$2:$E$492, 4, FALSE)</f>
        <v>5</v>
      </c>
      <c r="AX7">
        <f>VLOOKUP(B7,[26]player_player_ratings!$B$2:$E$492, 3, FALSE)</f>
        <v>7.31</v>
      </c>
      <c r="AY7">
        <v>2358</v>
      </c>
      <c r="AZ7">
        <v>32</v>
      </c>
      <c r="BA7" t="s">
        <v>22</v>
      </c>
    </row>
    <row r="8" spans="1:53" x14ac:dyDescent="0.3">
      <c r="A8">
        <v>7</v>
      </c>
      <c r="B8" t="s">
        <v>23</v>
      </c>
      <c r="C8" t="s">
        <v>19</v>
      </c>
      <c r="D8">
        <v>9.3000000000000007</v>
      </c>
      <c r="E8">
        <v>6</v>
      </c>
      <c r="F8">
        <f>IFERROR(VLOOKUP(B8, [1]player_expected_goals!$B$2:$E$492, 3, FALSE), 0)</f>
        <v>1.1000000000000001</v>
      </c>
      <c r="G8">
        <f>VLOOKUP(B8,[2]player_on_target!$B$2:$E$492, 3, FALSE)</f>
        <v>0.9</v>
      </c>
      <c r="H8">
        <f>IFERROR(VLOOKUP(B8, [3]player_saves_made!$B$2:$E$492, 3, FALSE), 0)</f>
        <v>0</v>
      </c>
      <c r="I8">
        <f>IFERROR(VLOOKUP(B8, [3]player_saves_made!$B$2:$E$492, 4, FALSE), 0)</f>
        <v>0</v>
      </c>
      <c r="J8">
        <f>IFERROR(VLOOKUP(B8, [4]player_goals_conceded!$B$2:$E$492, 3, FALSE), 0)</f>
        <v>0</v>
      </c>
      <c r="K8">
        <f>IFERROR(VLOOKUP(B8, [5]player_clean_sheets!$B$2:$E$492, 3, FALSE), 0)</f>
        <v>0</v>
      </c>
      <c r="L8">
        <f>IFERROR(VLOOKUP(B8, [5]player_clean_sheets!$B$2:$E$492, 4, FALSE), 0)</f>
        <v>0</v>
      </c>
      <c r="M8">
        <f>IFERROR(VLOOKUP(B8, [6]player_goals_per_90!$B$2:$E$492, 3, FALSE), 0)</f>
        <v>0.04</v>
      </c>
      <c r="N8">
        <f>IFERROR(VLOOKUP(B8, [7]player_expected_assists_per_90!$B$2:$E$492, 3, FALSE), 0)</f>
        <v>0.38</v>
      </c>
      <c r="O8">
        <f>IFERROR(VLOOKUP(B8, [7]player_expected_assists_per_90!$B$2:$E$492, 4, FALSE), 0)</f>
        <v>0.2</v>
      </c>
      <c r="P8">
        <f>IFERROR(VLOOKUP(B8, [8]player_top_scorers!$B$2:$E$492, 4, FALSE), 0)</f>
        <v>0</v>
      </c>
      <c r="Q8">
        <f>IFERROR(VLOOKUP(B8, [9]player_total_assists_in_attack!$B$2:$E$492, 3, FALSE), 0)</f>
        <v>72</v>
      </c>
      <c r="R8">
        <f>IFERROR(VLOOKUP(B8, [9]player_total_assists_in_attack!$B$2:$E$492, 4, FALSE), 0)</f>
        <v>3</v>
      </c>
      <c r="S8">
        <f>IFERROR(VLOOKUP(B8, [10]player_big_chances_missed!$B$2:$E$492, 3, FALSE), 0)</f>
        <v>1</v>
      </c>
      <c r="T8">
        <f>IFERROR(VLOOKUP(B8, [10]player_big_chances_missed!$B$2:$E$492, 3, FALSE), 0)</f>
        <v>1</v>
      </c>
      <c r="U8">
        <f>IFERROR(VLOOKUP(B8, [11]player_big_chances_created!$B$2:$E$492, 3, FALSE), 0)</f>
        <v>11</v>
      </c>
      <c r="V8">
        <f>IFERROR(VLOOKUP(B8, [12]player_penalties_won!$B$2:$E$492, 3, FALSE), 0)</f>
        <v>0</v>
      </c>
      <c r="W8">
        <f>IFERROR(VLOOKUP(B8, [13]player_penalties_conceded!$B$2:$E$492, 3, FALSE), 0)</f>
        <v>0</v>
      </c>
      <c r="X8">
        <f>IFERROR(VLOOKUP(B8, [14]player_target_scoring!$B$2:$E$492, 3, FALSE), 0)</f>
        <v>0.3</v>
      </c>
      <c r="Y8">
        <f>IFERROR(VLOOKUP(B8, [14]player_target_scoring!$B$2:$E$492, 4, FALSE), 0)</f>
        <v>28</v>
      </c>
      <c r="Z8">
        <f>IFERROR(VLOOKUP(B8, [15]player_total_scoring_attempts!$B$2:$E$492, 3, FALSE), 0)</f>
        <v>1</v>
      </c>
      <c r="AA8">
        <f>IFERROR(VLOOKUP(B8, [15]player_total_scoring_attempts!$B$2:$E$492, 4, FALSE), 0)</f>
        <v>4</v>
      </c>
      <c r="AB8">
        <f>IFERROR(VLOOKUP(B8, [16]player_accurate_passes!$B$2:$E$492, 3, FALSE), 0)</f>
        <v>74.599999999999994</v>
      </c>
      <c r="AC8">
        <f>IFERROR(VLOOKUP(B8, [16]player_accurate_passes!$B$2:$E$492, 4, FALSE), 0)</f>
        <v>91.3</v>
      </c>
      <c r="AD8">
        <f>IFERROR(VLOOKUP(B8,[17]player_accurate_long_balls!$B$2:$E$492, 3, FALSE), 0)</f>
        <v>3.7</v>
      </c>
      <c r="AE8">
        <f>IFERROR(VLOOKUP(B8,[17]player_accurate_long_balls!$B$2:$E$492, 4, FALSE), 0)</f>
        <v>70.3</v>
      </c>
      <c r="AF8">
        <f>IFERROR(VLOOKUP(B8, [18]player_tackles_won!$B$2:$E$492, 3, FALSE), 0)</f>
        <v>1.4</v>
      </c>
      <c r="AG8">
        <f>IFERROR(VLOOKUP(B8, [18]player_tackles_won!$B$2:$E$492, 4, FALSE), 0)</f>
        <v>73.3</v>
      </c>
      <c r="AH8">
        <f>IFERROR(VLOOKUP(B8, [19]player_possessions!$B$2:$E$492, 3, FALSE), 0)</f>
        <v>0.5</v>
      </c>
      <c r="AI8">
        <f>IFERROR(VLOOKUP(B8, [19]player_possessions!$B$2:$E$492, 4, FALSE), 0)</f>
        <v>3.3</v>
      </c>
      <c r="AJ8">
        <f>IFERROR(VLOOKUP(B8, [20]player_outfielder_blocks!$B$2:$E$492, 3, FALSE), 0)</f>
        <v>0.2</v>
      </c>
      <c r="AK8">
        <f>VLOOKUP(B8,[20]player_outfielder_blocks!$B$2:$E$492, 4, FALSE)</f>
        <v>4</v>
      </c>
      <c r="AL8">
        <f>VLOOKUP(B8,[21]player_interceptions!$B$2:$E$492, 3, FALSE)</f>
        <v>0.6</v>
      </c>
      <c r="AM8">
        <f>VLOOKUP(B8,[21]player_interceptions!$B$2:$E$492, 4, FALSE)</f>
        <v>14</v>
      </c>
      <c r="AN8">
        <f>VLOOKUP(B8,[22]player_effective_clearances!$B$2:$E$492, 3, FALSE)</f>
        <v>1</v>
      </c>
      <c r="AO8">
        <f>VLOOKUP(B8,[22]player_effective_clearances!$B$2:$E$492, 4, FALSE)</f>
        <v>24</v>
      </c>
      <c r="AP8" t="e">
        <f>VLOOKUP(B8, [12]player_penalties_won!$B$2:$E$492, 4, FALSE)</f>
        <v>#N/A</v>
      </c>
      <c r="AQ8">
        <f>VLOOKUP(B8,[23]player_fouls_committed!$B$2:$E$492, 3, FALSE)</f>
        <v>0.5</v>
      </c>
      <c r="AR8">
        <f>VLOOKUP(B8,[24]player_red_cards!$B$2:$E$492, 3, FALSE)</f>
        <v>1</v>
      </c>
      <c r="AS8">
        <f>VLOOKUP(B8,[24]player_red_cards!$B$2:$E$492, 4, FALSE)</f>
        <v>1</v>
      </c>
      <c r="AT8">
        <f>VLOOKUP(B8,[25]player_contests_won!$B$2:$E$492, 3, FALSE)</f>
        <v>0.4</v>
      </c>
      <c r="AU8">
        <f>VLOOKUP(B8,[25]player_contests_won!$B$2:$E$492, 4, FALSE)</f>
        <v>45.5</v>
      </c>
      <c r="AV8">
        <f>VLOOKUP(B8, [8]player_top_scorers!$B$2:$E$492, 3, FALSE)</f>
        <v>1</v>
      </c>
      <c r="AW8">
        <f>VLOOKUP(B8,[26]player_player_ratings!$B$2:$E$492, 4, FALSE)</f>
        <v>2</v>
      </c>
      <c r="AX8">
        <f>VLOOKUP(B8,[26]player_player_ratings!$B$2:$E$492, 3, FALSE)</f>
        <v>7.5</v>
      </c>
      <c r="AY8">
        <v>2185</v>
      </c>
      <c r="AZ8">
        <v>28</v>
      </c>
      <c r="BA8" t="s">
        <v>13</v>
      </c>
    </row>
    <row r="9" spans="1:53" x14ac:dyDescent="0.3">
      <c r="A9">
        <v>8</v>
      </c>
      <c r="B9" t="s">
        <v>24</v>
      </c>
      <c r="C9" t="s">
        <v>25</v>
      </c>
      <c r="D9">
        <v>9.1999999999999993</v>
      </c>
      <c r="E9">
        <v>7</v>
      </c>
      <c r="F9">
        <f>IFERROR(VLOOKUP(B9, [1]player_expected_goals!$B$2:$E$492, 3, FALSE), 0)</f>
        <v>6.6</v>
      </c>
      <c r="G9">
        <f>VLOOKUP(B9,[2]player_on_target!$B$2:$E$492, 3, FALSE)</f>
        <v>10</v>
      </c>
      <c r="H9">
        <f>IFERROR(VLOOKUP(B9, [3]player_saves_made!$B$2:$E$492, 3, FALSE), 0)</f>
        <v>0</v>
      </c>
      <c r="I9">
        <f>IFERROR(VLOOKUP(B9, [3]player_saves_made!$B$2:$E$492, 4, FALSE), 0)</f>
        <v>0</v>
      </c>
      <c r="J9">
        <f>IFERROR(VLOOKUP(B9, [4]player_goals_conceded!$B$2:$E$492, 3, FALSE), 0)</f>
        <v>0</v>
      </c>
      <c r="K9">
        <f>IFERROR(VLOOKUP(B9, [5]player_clean_sheets!$B$2:$E$492, 3, FALSE), 0)</f>
        <v>0</v>
      </c>
      <c r="L9">
        <f>IFERROR(VLOOKUP(B9, [5]player_clean_sheets!$B$2:$E$492, 4, FALSE), 0)</f>
        <v>0</v>
      </c>
      <c r="M9">
        <f>IFERROR(VLOOKUP(B9, [6]player_goals_per_90!$B$2:$E$492, 3, FALSE), 0)</f>
        <v>0.28000000000000003</v>
      </c>
      <c r="N9">
        <f>IFERROR(VLOOKUP(B9, [7]player_expected_assists_per_90!$B$2:$E$492, 3, FALSE), 0)</f>
        <v>0.32</v>
      </c>
      <c r="O9">
        <f>IFERROR(VLOOKUP(B9, [7]player_expected_assists_per_90!$B$2:$E$492, 4, FALSE), 0)</f>
        <v>0.2</v>
      </c>
      <c r="P9">
        <f>IFERROR(VLOOKUP(B9, [8]player_top_scorers!$B$2:$E$492, 4, FALSE), 0)</f>
        <v>0</v>
      </c>
      <c r="Q9">
        <f>IFERROR(VLOOKUP(B9, [9]player_total_assists_in_attack!$B$2:$E$492, 3, FALSE), 0)</f>
        <v>53</v>
      </c>
      <c r="R9">
        <f>IFERROR(VLOOKUP(B9, [9]player_total_assists_in_attack!$B$2:$E$492, 4, FALSE), 0)</f>
        <v>1.8</v>
      </c>
      <c r="S9">
        <f>IFERROR(VLOOKUP(B9, [10]player_big_chances_missed!$B$2:$E$492, 3, FALSE), 0)</f>
        <v>8</v>
      </c>
      <c r="T9">
        <f>IFERROR(VLOOKUP(B9, [10]player_big_chances_missed!$B$2:$E$492, 3, FALSE), 0)</f>
        <v>8</v>
      </c>
      <c r="U9">
        <f>IFERROR(VLOOKUP(B9, [11]player_big_chances_created!$B$2:$E$492, 3, FALSE), 0)</f>
        <v>11</v>
      </c>
      <c r="V9">
        <f>IFERROR(VLOOKUP(B9, [12]player_penalties_won!$B$2:$E$492, 3, FALSE), 0)</f>
        <v>0</v>
      </c>
      <c r="W9">
        <f>IFERROR(VLOOKUP(B9, [13]player_penalties_conceded!$B$2:$E$492, 3, FALSE), 0)</f>
        <v>0</v>
      </c>
      <c r="X9">
        <f>IFERROR(VLOOKUP(B9, [14]player_target_scoring!$B$2:$E$492, 3, FALSE), 0)</f>
        <v>0.9</v>
      </c>
      <c r="Y9">
        <f>IFERROR(VLOOKUP(B9, [14]player_target_scoring!$B$2:$E$492, 4, FALSE), 0)</f>
        <v>46.3</v>
      </c>
      <c r="Z9">
        <f>IFERROR(VLOOKUP(B9, [15]player_total_scoring_attempts!$B$2:$E$492, 3, FALSE), 0)</f>
        <v>1.9</v>
      </c>
      <c r="AA9">
        <f>IFERROR(VLOOKUP(B9, [15]player_total_scoring_attempts!$B$2:$E$492, 4, FALSE), 0)</f>
        <v>14.8</v>
      </c>
      <c r="AB9">
        <f>IFERROR(VLOOKUP(B9, [16]player_accurate_passes!$B$2:$E$492, 3, FALSE), 0)</f>
        <v>36.5</v>
      </c>
      <c r="AC9">
        <f>IFERROR(VLOOKUP(B9, [16]player_accurate_passes!$B$2:$E$492, 4, FALSE), 0)</f>
        <v>86</v>
      </c>
      <c r="AD9">
        <f>IFERROR(VLOOKUP(B9,[17]player_accurate_long_balls!$B$2:$E$492, 3, FALSE), 0)</f>
        <v>0.8</v>
      </c>
      <c r="AE9">
        <f>IFERROR(VLOOKUP(B9,[17]player_accurate_long_balls!$B$2:$E$492, 4, FALSE), 0)</f>
        <v>48</v>
      </c>
      <c r="AF9">
        <f>IFERROR(VLOOKUP(B9, [18]player_tackles_won!$B$2:$E$492, 3, FALSE), 0)</f>
        <v>0.7</v>
      </c>
      <c r="AG9">
        <f>IFERROR(VLOOKUP(B9, [18]player_tackles_won!$B$2:$E$492, 4, FALSE), 0)</f>
        <v>63.3</v>
      </c>
      <c r="AH9">
        <f>IFERROR(VLOOKUP(B9, [19]player_possessions!$B$2:$E$492, 3, FALSE), 0)</f>
        <v>1.1000000000000001</v>
      </c>
      <c r="AI9">
        <f>IFERROR(VLOOKUP(B9, [19]player_possessions!$B$2:$E$492, 4, FALSE), 0)</f>
        <v>1.5</v>
      </c>
      <c r="AJ9">
        <f>IFERROR(VLOOKUP(B9, [20]player_outfielder_blocks!$B$2:$E$492, 3, FALSE), 0)</f>
        <v>0</v>
      </c>
      <c r="AK9" t="e">
        <f>VLOOKUP(B9,[20]player_outfielder_blocks!$B$2:$E$492, 4, FALSE)</f>
        <v>#N/A</v>
      </c>
      <c r="AL9">
        <f>VLOOKUP(B9,[21]player_interceptions!$B$2:$E$492, 3, FALSE)</f>
        <v>0.2</v>
      </c>
      <c r="AM9">
        <f>VLOOKUP(B9,[21]player_interceptions!$B$2:$E$492, 4, FALSE)</f>
        <v>7</v>
      </c>
      <c r="AN9">
        <f>VLOOKUP(B9,[22]player_effective_clearances!$B$2:$E$492, 3, FALSE)</f>
        <v>0.2</v>
      </c>
      <c r="AO9">
        <f>VLOOKUP(B9,[22]player_effective_clearances!$B$2:$E$492, 4, FALSE)</f>
        <v>6</v>
      </c>
      <c r="AP9" t="e">
        <f>VLOOKUP(B9, [12]player_penalties_won!$B$2:$E$492, 4, FALSE)</f>
        <v>#N/A</v>
      </c>
      <c r="AQ9">
        <f>VLOOKUP(B9,[23]player_fouls_committed!$B$2:$E$492, 3, FALSE)</f>
        <v>0.2</v>
      </c>
      <c r="AR9" t="e">
        <f>VLOOKUP(B9,[24]player_red_cards!$B$2:$E$492, 3, FALSE)</f>
        <v>#N/A</v>
      </c>
      <c r="AS9" t="e">
        <f>VLOOKUP(B9,[24]player_red_cards!$B$2:$E$492, 4, FALSE)</f>
        <v>#N/A</v>
      </c>
      <c r="AT9">
        <f>VLOOKUP(B9,[25]player_contests_won!$B$2:$E$492, 3, FALSE)</f>
        <v>2.5</v>
      </c>
      <c r="AU9">
        <f>VLOOKUP(B9,[25]player_contests_won!$B$2:$E$492, 4, FALSE)</f>
        <v>51.8</v>
      </c>
      <c r="AV9">
        <f>VLOOKUP(B9, [8]player_top_scorers!$B$2:$E$492, 3, FALSE)</f>
        <v>8</v>
      </c>
      <c r="AW9">
        <f>VLOOKUP(B9,[26]player_player_ratings!$B$2:$E$492, 4, FALSE)</f>
        <v>1</v>
      </c>
      <c r="AX9">
        <f>VLOOKUP(B9,[26]player_player_ratings!$B$2:$E$492, 3, FALSE)</f>
        <v>7.46</v>
      </c>
      <c r="AY9">
        <v>2594</v>
      </c>
      <c r="AZ9">
        <v>34</v>
      </c>
      <c r="BA9" t="s">
        <v>13</v>
      </c>
    </row>
    <row r="10" spans="1:53" x14ac:dyDescent="0.3">
      <c r="A10">
        <v>9</v>
      </c>
      <c r="B10" t="s">
        <v>26</v>
      </c>
      <c r="C10" t="s">
        <v>12</v>
      </c>
      <c r="D10">
        <v>9</v>
      </c>
      <c r="E10">
        <v>11</v>
      </c>
      <c r="F10">
        <f>IFERROR(VLOOKUP(B10, [1]player_expected_goals!$B$2:$E$492, 3, FALSE), 0)</f>
        <v>8.3000000000000007</v>
      </c>
      <c r="G10">
        <f>VLOOKUP(B10,[2]player_on_target!$B$2:$E$492, 3, FALSE)</f>
        <v>8</v>
      </c>
      <c r="H10">
        <f>IFERROR(VLOOKUP(B10, [3]player_saves_made!$B$2:$E$492, 3, FALSE), 0)</f>
        <v>0</v>
      </c>
      <c r="I10">
        <f>IFERROR(VLOOKUP(B10, [3]player_saves_made!$B$2:$E$492, 4, FALSE), 0)</f>
        <v>0</v>
      </c>
      <c r="J10">
        <f>IFERROR(VLOOKUP(B10, [4]player_goals_conceded!$B$2:$E$492, 3, FALSE), 0)</f>
        <v>0</v>
      </c>
      <c r="K10">
        <f>IFERROR(VLOOKUP(B10, [5]player_clean_sheets!$B$2:$E$492, 3, FALSE), 0)</f>
        <v>0</v>
      </c>
      <c r="L10">
        <f>IFERROR(VLOOKUP(B10, [5]player_clean_sheets!$B$2:$E$492, 4, FALSE), 0)</f>
        <v>0</v>
      </c>
      <c r="M10">
        <f>IFERROR(VLOOKUP(B10, [6]player_goals_per_90!$B$2:$E$492, 3, FALSE), 0)</f>
        <v>0.27</v>
      </c>
      <c r="N10">
        <f>IFERROR(VLOOKUP(B10, [7]player_expected_assists_per_90!$B$2:$E$492, 3, FALSE), 0)</f>
        <v>0.3</v>
      </c>
      <c r="O10">
        <f>IFERROR(VLOOKUP(B10, [7]player_expected_assists_per_90!$B$2:$E$492, 4, FALSE), 0)</f>
        <v>0.4</v>
      </c>
      <c r="P10">
        <f>IFERROR(VLOOKUP(B10, [8]player_top_scorers!$B$2:$E$492, 4, FALSE), 0)</f>
        <v>1</v>
      </c>
      <c r="Q10">
        <f>IFERROR(VLOOKUP(B10, [9]player_total_assists_in_attack!$B$2:$E$492, 3, FALSE), 0)</f>
        <v>79</v>
      </c>
      <c r="R10">
        <f>IFERROR(VLOOKUP(B10, [9]player_total_assists_in_attack!$B$2:$E$492, 4, FALSE), 0)</f>
        <v>2.7</v>
      </c>
      <c r="S10">
        <f>IFERROR(VLOOKUP(B10, [10]player_big_chances_missed!$B$2:$E$492, 3, FALSE), 0)</f>
        <v>5</v>
      </c>
      <c r="T10">
        <f>IFERROR(VLOOKUP(B10, [10]player_big_chances_missed!$B$2:$E$492, 3, FALSE), 0)</f>
        <v>5</v>
      </c>
      <c r="U10">
        <f>IFERROR(VLOOKUP(B10, [11]player_big_chances_created!$B$2:$E$492, 3, FALSE), 0)</f>
        <v>14</v>
      </c>
      <c r="V10">
        <f>IFERROR(VLOOKUP(B10, [12]player_penalties_won!$B$2:$E$492, 3, FALSE), 0)</f>
        <v>2</v>
      </c>
      <c r="W10">
        <f>IFERROR(VLOOKUP(B10, [13]player_penalties_conceded!$B$2:$E$492, 3, FALSE), 0)</f>
        <v>0</v>
      </c>
      <c r="X10">
        <f>IFERROR(VLOOKUP(B10, [14]player_target_scoring!$B$2:$E$492, 3, FALSE), 0)</f>
        <v>1.1000000000000001</v>
      </c>
      <c r="Y10">
        <f>IFERROR(VLOOKUP(B10, [14]player_target_scoring!$B$2:$E$492, 4, FALSE), 0)</f>
        <v>40.700000000000003</v>
      </c>
      <c r="Z10">
        <f>IFERROR(VLOOKUP(B10, [15]player_total_scoring_attempts!$B$2:$E$492, 3, FALSE), 0)</f>
        <v>2.7</v>
      </c>
      <c r="AA10">
        <f>IFERROR(VLOOKUP(B10, [15]player_total_scoring_attempts!$B$2:$E$492, 4, FALSE), 0)</f>
        <v>9.9</v>
      </c>
      <c r="AB10">
        <f>IFERROR(VLOOKUP(B10, [16]player_accurate_passes!$B$2:$E$492, 3, FALSE), 0)</f>
        <v>36.9</v>
      </c>
      <c r="AC10">
        <f>IFERROR(VLOOKUP(B10, [16]player_accurate_passes!$B$2:$E$492, 4, FALSE), 0)</f>
        <v>82</v>
      </c>
      <c r="AD10">
        <f>IFERROR(VLOOKUP(B10,[17]player_accurate_long_balls!$B$2:$E$492, 3, FALSE), 0)</f>
        <v>1.8</v>
      </c>
      <c r="AE10">
        <f>IFERROR(VLOOKUP(B10,[17]player_accurate_long_balls!$B$2:$E$492, 4, FALSE), 0)</f>
        <v>68.400000000000006</v>
      </c>
      <c r="AF10">
        <f>IFERROR(VLOOKUP(B10, [18]player_tackles_won!$B$2:$E$492, 3, FALSE), 0)</f>
        <v>0.6</v>
      </c>
      <c r="AG10">
        <f>IFERROR(VLOOKUP(B10, [18]player_tackles_won!$B$2:$E$492, 4, FALSE), 0)</f>
        <v>56.7</v>
      </c>
      <c r="AH10">
        <f>IFERROR(VLOOKUP(B10, [19]player_possessions!$B$2:$E$492, 3, FALSE), 0)</f>
        <v>1</v>
      </c>
      <c r="AI10">
        <f>IFERROR(VLOOKUP(B10, [19]player_possessions!$B$2:$E$492, 4, FALSE), 0)</f>
        <v>2.6</v>
      </c>
      <c r="AJ10">
        <f>IFERROR(VLOOKUP(B10, [20]player_outfielder_blocks!$B$2:$E$492, 3, FALSE), 0)</f>
        <v>0</v>
      </c>
      <c r="AK10" t="e">
        <f>VLOOKUP(B10,[20]player_outfielder_blocks!$B$2:$E$492, 4, FALSE)</f>
        <v>#N/A</v>
      </c>
      <c r="AL10">
        <f>VLOOKUP(B10,[21]player_interceptions!$B$2:$E$492, 3, FALSE)</f>
        <v>0.5</v>
      </c>
      <c r="AM10">
        <f>VLOOKUP(B10,[21]player_interceptions!$B$2:$E$492, 4, FALSE)</f>
        <v>16</v>
      </c>
      <c r="AN10">
        <f>VLOOKUP(B10,[22]player_effective_clearances!$B$2:$E$492, 3, FALSE)</f>
        <v>0.1</v>
      </c>
      <c r="AO10">
        <f>VLOOKUP(B10,[22]player_effective_clearances!$B$2:$E$492, 4, FALSE)</f>
        <v>2</v>
      </c>
      <c r="AP10">
        <f>VLOOKUP(B10, [12]player_penalties_won!$B$2:$E$492, 4, FALSE)</f>
        <v>2.4</v>
      </c>
      <c r="AQ10">
        <f>VLOOKUP(B10,[23]player_fouls_committed!$B$2:$E$492, 3, FALSE)</f>
        <v>1.1000000000000001</v>
      </c>
      <c r="AR10">
        <f>VLOOKUP(B10,[24]player_red_cards!$B$2:$E$492, 3, FALSE)</f>
        <v>1</v>
      </c>
      <c r="AS10">
        <f>VLOOKUP(B10,[24]player_red_cards!$B$2:$E$492, 4, FALSE)</f>
        <v>9</v>
      </c>
      <c r="AT10">
        <f>VLOOKUP(B10,[25]player_contests_won!$B$2:$E$492, 3, FALSE)</f>
        <v>2.8</v>
      </c>
      <c r="AU10">
        <f>VLOOKUP(B10,[25]player_contests_won!$B$2:$E$492, 4, FALSE)</f>
        <v>60</v>
      </c>
      <c r="AV10">
        <f>VLOOKUP(B10, [8]player_top_scorers!$B$2:$E$492, 3, FALSE)</f>
        <v>8</v>
      </c>
      <c r="AW10">
        <f>VLOOKUP(B10,[26]player_player_ratings!$B$2:$E$492, 4, FALSE)</f>
        <v>7</v>
      </c>
      <c r="AX10">
        <f>VLOOKUP(B10,[26]player_player_ratings!$B$2:$E$492, 3, FALSE)</f>
        <v>7.81</v>
      </c>
      <c r="AY10">
        <v>2673</v>
      </c>
      <c r="AZ10">
        <v>32</v>
      </c>
      <c r="BA10" t="s">
        <v>27</v>
      </c>
    </row>
    <row r="11" spans="1:53" x14ac:dyDescent="0.3">
      <c r="A11">
        <v>10</v>
      </c>
      <c r="B11" t="s">
        <v>28</v>
      </c>
      <c r="C11" t="s">
        <v>9</v>
      </c>
      <c r="D11">
        <v>8.3000000000000007</v>
      </c>
      <c r="E11">
        <v>7</v>
      </c>
      <c r="F11">
        <f>IFERROR(VLOOKUP(B11, [1]player_expected_goals!$B$2:$E$492, 3, FALSE), 0)</f>
        <v>5.9</v>
      </c>
      <c r="G11">
        <f>VLOOKUP(B11,[2]player_on_target!$B$2:$E$492, 3, FALSE)</f>
        <v>6</v>
      </c>
      <c r="H11">
        <f>IFERROR(VLOOKUP(B11, [3]player_saves_made!$B$2:$E$492, 3, FALSE), 0)</f>
        <v>0</v>
      </c>
      <c r="I11">
        <f>IFERROR(VLOOKUP(B11, [3]player_saves_made!$B$2:$E$492, 4, FALSE), 0)</f>
        <v>0</v>
      </c>
      <c r="J11">
        <f>IFERROR(VLOOKUP(B11, [4]player_goals_conceded!$B$2:$E$492, 3, FALSE), 0)</f>
        <v>0</v>
      </c>
      <c r="K11">
        <f>IFERROR(VLOOKUP(B11, [5]player_clean_sheets!$B$2:$E$492, 3, FALSE), 0)</f>
        <v>0</v>
      </c>
      <c r="L11">
        <f>IFERROR(VLOOKUP(B11, [5]player_clean_sheets!$B$2:$E$492, 4, FALSE), 0)</f>
        <v>0</v>
      </c>
      <c r="M11">
        <f>IFERROR(VLOOKUP(B11, [6]player_goals_per_90!$B$2:$E$492, 3, FALSE), 0)</f>
        <v>0.2</v>
      </c>
      <c r="N11">
        <f>IFERROR(VLOOKUP(B11, [7]player_expected_assists_per_90!$B$2:$E$492, 3, FALSE), 0)</f>
        <v>0.34</v>
      </c>
      <c r="O11">
        <f>IFERROR(VLOOKUP(B11, [7]player_expected_assists_per_90!$B$2:$E$492, 4, FALSE), 0)</f>
        <v>0.3</v>
      </c>
      <c r="P11">
        <f>IFERROR(VLOOKUP(B11, [8]player_top_scorers!$B$2:$E$492, 4, FALSE), 0)</f>
        <v>0</v>
      </c>
      <c r="Q11">
        <f>IFERROR(VLOOKUP(B11, [9]player_total_assists_in_attack!$B$2:$E$492, 3, FALSE), 0)</f>
        <v>79</v>
      </c>
      <c r="R11">
        <f>IFERROR(VLOOKUP(B11, [9]player_total_assists_in_attack!$B$2:$E$492, 4, FALSE), 0)</f>
        <v>3.2</v>
      </c>
      <c r="S11">
        <f>IFERROR(VLOOKUP(B11, [10]player_big_chances_missed!$B$2:$E$492, 3, FALSE), 0)</f>
        <v>7</v>
      </c>
      <c r="T11">
        <f>IFERROR(VLOOKUP(B11, [10]player_big_chances_missed!$B$2:$E$492, 3, FALSE), 0)</f>
        <v>7</v>
      </c>
      <c r="U11">
        <f>IFERROR(VLOOKUP(B11, [11]player_big_chances_created!$B$2:$E$492, 3, FALSE), 0)</f>
        <v>17</v>
      </c>
      <c r="V11">
        <f>IFERROR(VLOOKUP(B11, [12]player_penalties_won!$B$2:$E$492, 3, FALSE), 0)</f>
        <v>2</v>
      </c>
      <c r="W11">
        <f>IFERROR(VLOOKUP(B11, [13]player_penalties_conceded!$B$2:$E$492, 3, FALSE), 0)</f>
        <v>0</v>
      </c>
      <c r="X11">
        <f>IFERROR(VLOOKUP(B11, [14]player_target_scoring!$B$2:$E$492, 3, FALSE), 0)</f>
        <v>1</v>
      </c>
      <c r="Y11">
        <f>IFERROR(VLOOKUP(B11, [14]player_target_scoring!$B$2:$E$492, 4, FALSE), 0)</f>
        <v>41.7</v>
      </c>
      <c r="Z11">
        <f>IFERROR(VLOOKUP(B11, [15]player_total_scoring_attempts!$B$2:$E$492, 3, FALSE), 0)</f>
        <v>2.4</v>
      </c>
      <c r="AA11">
        <f>IFERROR(VLOOKUP(B11, [15]player_total_scoring_attempts!$B$2:$E$492, 4, FALSE), 0)</f>
        <v>8.3000000000000007</v>
      </c>
      <c r="AB11">
        <f>IFERROR(VLOOKUP(B11, [16]player_accurate_passes!$B$2:$E$492, 3, FALSE), 0)</f>
        <v>46.9</v>
      </c>
      <c r="AC11">
        <f>IFERROR(VLOOKUP(B11, [16]player_accurate_passes!$B$2:$E$492, 4, FALSE), 0)</f>
        <v>84.5</v>
      </c>
      <c r="AD11">
        <f>IFERROR(VLOOKUP(B11,[17]player_accurate_long_balls!$B$2:$E$492, 3, FALSE), 0)</f>
        <v>2.2000000000000002</v>
      </c>
      <c r="AE11">
        <f>IFERROR(VLOOKUP(B11,[17]player_accurate_long_balls!$B$2:$E$492, 4, FALSE), 0)</f>
        <v>83.3</v>
      </c>
      <c r="AF11">
        <f>IFERROR(VLOOKUP(B11, [18]player_tackles_won!$B$2:$E$492, 3, FALSE), 0)</f>
        <v>0.6</v>
      </c>
      <c r="AG11">
        <f>IFERROR(VLOOKUP(B11, [18]player_tackles_won!$B$2:$E$492, 4, FALSE), 0)</f>
        <v>70</v>
      </c>
      <c r="AH11">
        <f>IFERROR(VLOOKUP(B11, [19]player_possessions!$B$2:$E$492, 3, FALSE), 0)</f>
        <v>1.1000000000000001</v>
      </c>
      <c r="AI11">
        <f>IFERROR(VLOOKUP(B11, [19]player_possessions!$B$2:$E$492, 4, FALSE), 0)</f>
        <v>1.1000000000000001</v>
      </c>
      <c r="AJ11">
        <f>IFERROR(VLOOKUP(B11, [20]player_outfielder_blocks!$B$2:$E$492, 3, FALSE), 0)</f>
        <v>0</v>
      </c>
      <c r="AK11" t="e">
        <f>VLOOKUP(B11,[20]player_outfielder_blocks!$B$2:$E$492, 4, FALSE)</f>
        <v>#N/A</v>
      </c>
      <c r="AL11">
        <f>VLOOKUP(B11,[21]player_interceptions!$B$2:$E$492, 3, FALSE)</f>
        <v>0.3</v>
      </c>
      <c r="AM11">
        <f>VLOOKUP(B11,[21]player_interceptions!$B$2:$E$492, 4, FALSE)</f>
        <v>8</v>
      </c>
      <c r="AN11">
        <f>VLOOKUP(B11,[22]player_effective_clearances!$B$2:$E$492, 3, FALSE)</f>
        <v>0.2</v>
      </c>
      <c r="AO11">
        <f>VLOOKUP(B11,[22]player_effective_clearances!$B$2:$E$492, 4, FALSE)</f>
        <v>4</v>
      </c>
      <c r="AP11">
        <f>VLOOKUP(B11, [12]player_penalties_won!$B$2:$E$492, 4, FALSE)</f>
        <v>0.8</v>
      </c>
      <c r="AQ11">
        <f>VLOOKUP(B11,[23]player_fouls_committed!$B$2:$E$492, 3, FALSE)</f>
        <v>0.6</v>
      </c>
      <c r="AR11" t="e">
        <f>VLOOKUP(B11,[24]player_red_cards!$B$2:$E$492, 3, FALSE)</f>
        <v>#N/A</v>
      </c>
      <c r="AS11" t="e">
        <f>VLOOKUP(B11,[24]player_red_cards!$B$2:$E$492, 4, FALSE)</f>
        <v>#N/A</v>
      </c>
      <c r="AT11">
        <f>VLOOKUP(B11,[25]player_contests_won!$B$2:$E$492, 3, FALSE)</f>
        <v>0.7</v>
      </c>
      <c r="AU11">
        <f>VLOOKUP(B11,[25]player_contests_won!$B$2:$E$492, 4, FALSE)</f>
        <v>51.4</v>
      </c>
      <c r="AV11">
        <f>VLOOKUP(B11, [8]player_top_scorers!$B$2:$E$492, 3, FALSE)</f>
        <v>5</v>
      </c>
      <c r="AW11">
        <f>VLOOKUP(B11,[26]player_player_ratings!$B$2:$E$492, 4, FALSE)</f>
        <v>2</v>
      </c>
      <c r="AX11">
        <f>VLOOKUP(B11,[26]player_player_ratings!$B$2:$E$492, 3, FALSE)</f>
        <v>7.59</v>
      </c>
      <c r="AY11">
        <v>2214</v>
      </c>
      <c r="AZ11">
        <v>32</v>
      </c>
      <c r="BA11" t="s">
        <v>13</v>
      </c>
    </row>
    <row r="12" spans="1:53" x14ac:dyDescent="0.3">
      <c r="A12">
        <v>11</v>
      </c>
      <c r="B12" t="s">
        <v>29</v>
      </c>
      <c r="C12" t="s">
        <v>19</v>
      </c>
      <c r="D12">
        <v>7.9</v>
      </c>
      <c r="E12">
        <v>9</v>
      </c>
      <c r="F12">
        <f>IFERROR(VLOOKUP(B12, [1]player_expected_goals!$B$2:$E$492, 3, FALSE), 0)</f>
        <v>6.3</v>
      </c>
      <c r="G12">
        <f>VLOOKUP(B12,[2]player_on_target!$B$2:$E$492, 3, FALSE)</f>
        <v>4.8</v>
      </c>
      <c r="H12">
        <f>IFERROR(VLOOKUP(B12, [3]player_saves_made!$B$2:$E$492, 3, FALSE), 0)</f>
        <v>0</v>
      </c>
      <c r="I12">
        <f>IFERROR(VLOOKUP(B12, [3]player_saves_made!$B$2:$E$492, 4, FALSE), 0)</f>
        <v>0</v>
      </c>
      <c r="J12">
        <f>IFERROR(VLOOKUP(B12, [4]player_goals_conceded!$B$2:$E$492, 3, FALSE), 0)</f>
        <v>0</v>
      </c>
      <c r="K12">
        <f>IFERROR(VLOOKUP(B12, [5]player_clean_sheets!$B$2:$E$492, 3, FALSE), 0)</f>
        <v>0</v>
      </c>
      <c r="L12">
        <f>IFERROR(VLOOKUP(B12, [5]player_clean_sheets!$B$2:$E$492, 4, FALSE), 0)</f>
        <v>0</v>
      </c>
      <c r="M12">
        <f>IFERROR(VLOOKUP(B12, [6]player_goals_per_90!$B$2:$E$492, 3, FALSE), 0)</f>
        <v>0.27</v>
      </c>
      <c r="N12">
        <f>IFERROR(VLOOKUP(B12, [7]player_expected_assists_per_90!$B$2:$E$492, 3, FALSE), 0)</f>
        <v>0.43</v>
      </c>
      <c r="O12">
        <f>IFERROR(VLOOKUP(B12, [7]player_expected_assists_per_90!$B$2:$E$492, 4, FALSE), 0)</f>
        <v>0.5</v>
      </c>
      <c r="P12">
        <f>IFERROR(VLOOKUP(B12, [8]player_top_scorers!$B$2:$E$492, 4, FALSE), 0)</f>
        <v>0</v>
      </c>
      <c r="Q12">
        <f>IFERROR(VLOOKUP(B12, [9]player_total_assists_in_attack!$B$2:$E$492, 3, FALSE), 0)</f>
        <v>51</v>
      </c>
      <c r="R12">
        <f>IFERROR(VLOOKUP(B12, [9]player_total_assists_in_attack!$B$2:$E$492, 4, FALSE), 0)</f>
        <v>2.8</v>
      </c>
      <c r="S12">
        <f>IFERROR(VLOOKUP(B12, [10]player_big_chances_missed!$B$2:$E$492, 3, FALSE), 0)</f>
        <v>6</v>
      </c>
      <c r="T12">
        <f>IFERROR(VLOOKUP(B12, [10]player_big_chances_missed!$B$2:$E$492, 3, FALSE), 0)</f>
        <v>6</v>
      </c>
      <c r="U12">
        <f>IFERROR(VLOOKUP(B12, [11]player_big_chances_created!$B$2:$E$492, 3, FALSE), 0)</f>
        <v>17</v>
      </c>
      <c r="V12">
        <f>IFERROR(VLOOKUP(B12, [12]player_penalties_won!$B$2:$E$492, 3, FALSE), 0)</f>
        <v>1</v>
      </c>
      <c r="W12">
        <f>IFERROR(VLOOKUP(B12, [13]player_penalties_conceded!$B$2:$E$492, 3, FALSE), 0)</f>
        <v>1</v>
      </c>
      <c r="X12">
        <f>IFERROR(VLOOKUP(B12, [14]player_target_scoring!$B$2:$E$492, 3, FALSE), 0)</f>
        <v>0.8</v>
      </c>
      <c r="Y12">
        <f>IFERROR(VLOOKUP(B12, [14]player_target_scoring!$B$2:$E$492, 4, FALSE), 0)</f>
        <v>38.9</v>
      </c>
      <c r="Z12">
        <f>IFERROR(VLOOKUP(B12, [15]player_total_scoring_attempts!$B$2:$E$492, 3, FALSE), 0)</f>
        <v>2</v>
      </c>
      <c r="AA12">
        <f>IFERROR(VLOOKUP(B12, [15]player_total_scoring_attempts!$B$2:$E$492, 4, FALSE), 0)</f>
        <v>13.9</v>
      </c>
      <c r="AB12">
        <f>IFERROR(VLOOKUP(B12, [16]player_accurate_passes!$B$2:$E$492, 3, FALSE), 0)</f>
        <v>30.5</v>
      </c>
      <c r="AC12">
        <f>IFERROR(VLOOKUP(B12, [16]player_accurate_passes!$B$2:$E$492, 4, FALSE), 0)</f>
        <v>78.3</v>
      </c>
      <c r="AD12">
        <f>IFERROR(VLOOKUP(B12,[17]player_accurate_long_balls!$B$2:$E$492, 3, FALSE), 0)</f>
        <v>1</v>
      </c>
      <c r="AE12">
        <f>IFERROR(VLOOKUP(B12,[17]player_accurate_long_balls!$B$2:$E$492, 4, FALSE), 0)</f>
        <v>50</v>
      </c>
      <c r="AF12">
        <f>IFERROR(VLOOKUP(B12, [18]player_tackles_won!$B$2:$E$492, 3, FALSE), 0)</f>
        <v>0.9</v>
      </c>
      <c r="AG12">
        <f>IFERROR(VLOOKUP(B12, [18]player_tackles_won!$B$2:$E$492, 4, FALSE), 0)</f>
        <v>61.5</v>
      </c>
      <c r="AH12">
        <f>IFERROR(VLOOKUP(B12, [19]player_possessions!$B$2:$E$492, 3, FALSE), 0)</f>
        <v>0.8</v>
      </c>
      <c r="AI12">
        <f>IFERROR(VLOOKUP(B12, [19]player_possessions!$B$2:$E$492, 4, FALSE), 0)</f>
        <v>1.2</v>
      </c>
      <c r="AJ12">
        <f>IFERROR(VLOOKUP(B12, [20]player_outfielder_blocks!$B$2:$E$492, 3, FALSE), 0)</f>
        <v>0</v>
      </c>
      <c r="AK12" t="e">
        <f>VLOOKUP(B12,[20]player_outfielder_blocks!$B$2:$E$492, 4, FALSE)</f>
        <v>#N/A</v>
      </c>
      <c r="AL12">
        <f>VLOOKUP(B12,[21]player_interceptions!$B$2:$E$492, 3, FALSE)</f>
        <v>0.2</v>
      </c>
      <c r="AM12">
        <f>VLOOKUP(B12,[21]player_interceptions!$B$2:$E$492, 4, FALSE)</f>
        <v>3</v>
      </c>
      <c r="AN12">
        <f>VLOOKUP(B12,[22]player_effective_clearances!$B$2:$E$492, 3, FALSE)</f>
        <v>0.3</v>
      </c>
      <c r="AO12">
        <f>VLOOKUP(B12,[22]player_effective_clearances!$B$2:$E$492, 4, FALSE)</f>
        <v>6</v>
      </c>
      <c r="AP12">
        <f>VLOOKUP(B12, [12]player_penalties_won!$B$2:$E$492, 4, FALSE)</f>
        <v>1.1000000000000001</v>
      </c>
      <c r="AQ12">
        <f>VLOOKUP(B12,[23]player_fouls_committed!$B$2:$E$492, 3, FALSE)</f>
        <v>0.7</v>
      </c>
      <c r="AR12" t="e">
        <f>VLOOKUP(B12,[24]player_red_cards!$B$2:$E$492, 3, FALSE)</f>
        <v>#N/A</v>
      </c>
      <c r="AS12" t="e">
        <f>VLOOKUP(B12,[24]player_red_cards!$B$2:$E$492, 4, FALSE)</f>
        <v>#N/A</v>
      </c>
      <c r="AT12">
        <f>VLOOKUP(B12,[25]player_contests_won!$B$2:$E$492, 3, FALSE)</f>
        <v>0.6</v>
      </c>
      <c r="AU12">
        <f>VLOOKUP(B12,[25]player_contests_won!$B$2:$E$492, 4, FALSE)</f>
        <v>57.9</v>
      </c>
      <c r="AV12">
        <f>VLOOKUP(B12, [8]player_top_scorers!$B$2:$E$492, 3, FALSE)</f>
        <v>5</v>
      </c>
      <c r="AW12">
        <f>VLOOKUP(B12,[26]player_player_ratings!$B$2:$E$492, 4, FALSE)</f>
        <v>1</v>
      </c>
      <c r="AX12">
        <f>VLOOKUP(B12,[26]player_player_ratings!$B$2:$E$492, 3, FALSE)</f>
        <v>7.23</v>
      </c>
      <c r="AY12">
        <v>1659</v>
      </c>
      <c r="AZ12">
        <v>31</v>
      </c>
      <c r="BA12" t="s">
        <v>13</v>
      </c>
    </row>
    <row r="13" spans="1:53" x14ac:dyDescent="0.3">
      <c r="A13">
        <v>12</v>
      </c>
      <c r="B13" t="s">
        <v>30</v>
      </c>
      <c r="C13" t="s">
        <v>31</v>
      </c>
      <c r="D13">
        <v>7.5</v>
      </c>
      <c r="E13">
        <v>11</v>
      </c>
      <c r="F13">
        <f>IFERROR(VLOOKUP(B13, [1]player_expected_goals!$B$2:$E$492, 3, FALSE), 0)</f>
        <v>4.4000000000000004</v>
      </c>
      <c r="G13">
        <f>VLOOKUP(B13,[2]player_on_target!$B$2:$E$492, 3, FALSE)</f>
        <v>6.3</v>
      </c>
      <c r="H13">
        <f>IFERROR(VLOOKUP(B13, [3]player_saves_made!$B$2:$E$492, 3, FALSE), 0)</f>
        <v>0</v>
      </c>
      <c r="I13">
        <f>IFERROR(VLOOKUP(B13, [3]player_saves_made!$B$2:$E$492, 4, FALSE), 0)</f>
        <v>0</v>
      </c>
      <c r="J13">
        <f>IFERROR(VLOOKUP(B13, [4]player_goals_conceded!$B$2:$E$492, 3, FALSE), 0)</f>
        <v>0</v>
      </c>
      <c r="K13">
        <f>IFERROR(VLOOKUP(B13, [5]player_clean_sheets!$B$2:$E$492, 3, FALSE), 0)</f>
        <v>0</v>
      </c>
      <c r="L13">
        <f>IFERROR(VLOOKUP(B13, [5]player_clean_sheets!$B$2:$E$492, 4, FALSE), 0)</f>
        <v>0</v>
      </c>
      <c r="M13">
        <f>IFERROR(VLOOKUP(B13, [6]player_goals_per_90!$B$2:$E$492, 3, FALSE), 0)</f>
        <v>0.28000000000000003</v>
      </c>
      <c r="N13">
        <f>IFERROR(VLOOKUP(B13, [7]player_expected_assists_per_90!$B$2:$E$492, 3, FALSE), 0)</f>
        <v>0.3</v>
      </c>
      <c r="O13">
        <f>IFERROR(VLOOKUP(B13, [7]player_expected_assists_per_90!$B$2:$E$492, 4, FALSE), 0)</f>
        <v>0.4</v>
      </c>
      <c r="P13">
        <f>IFERROR(VLOOKUP(B13, [8]player_top_scorers!$B$2:$E$492, 4, FALSE), 0)</f>
        <v>0</v>
      </c>
      <c r="Q13">
        <f>IFERROR(VLOOKUP(B13, [9]player_total_assists_in_attack!$B$2:$E$492, 3, FALSE), 0)</f>
        <v>80</v>
      </c>
      <c r="R13">
        <f>IFERROR(VLOOKUP(B13, [9]player_total_assists_in_attack!$B$2:$E$492, 4, FALSE), 0)</f>
        <v>3.2</v>
      </c>
      <c r="S13">
        <f>IFERROR(VLOOKUP(B13, [10]player_big_chances_missed!$B$2:$E$492, 3, FALSE), 0)</f>
        <v>3</v>
      </c>
      <c r="T13">
        <f>IFERROR(VLOOKUP(B13, [10]player_big_chances_missed!$B$2:$E$492, 3, FALSE), 0)</f>
        <v>3</v>
      </c>
      <c r="U13">
        <f>IFERROR(VLOOKUP(B13, [11]player_big_chances_created!$B$2:$E$492, 3, FALSE), 0)</f>
        <v>18</v>
      </c>
      <c r="V13">
        <f>IFERROR(VLOOKUP(B13, [12]player_penalties_won!$B$2:$E$492, 3, FALSE), 0)</f>
        <v>0</v>
      </c>
      <c r="W13">
        <f>IFERROR(VLOOKUP(B13, [13]player_penalties_conceded!$B$2:$E$492, 3, FALSE), 0)</f>
        <v>0</v>
      </c>
      <c r="X13">
        <f>IFERROR(VLOOKUP(B13, [14]player_target_scoring!$B$2:$E$492, 3, FALSE), 0)</f>
        <v>0.6</v>
      </c>
      <c r="Y13">
        <f>IFERROR(VLOOKUP(B13, [14]player_target_scoring!$B$2:$E$492, 4, FALSE), 0)</f>
        <v>48.5</v>
      </c>
      <c r="Z13">
        <f>IFERROR(VLOOKUP(B13, [15]player_total_scoring_attempts!$B$2:$E$492, 3, FALSE), 0)</f>
        <v>1.3</v>
      </c>
      <c r="AA13">
        <f>IFERROR(VLOOKUP(B13, [15]player_total_scoring_attempts!$B$2:$E$492, 4, FALSE), 0)</f>
        <v>21.2</v>
      </c>
      <c r="AB13">
        <f>IFERROR(VLOOKUP(B13, [16]player_accurate_passes!$B$2:$E$492, 3, FALSE), 0)</f>
        <v>40</v>
      </c>
      <c r="AC13">
        <f>IFERROR(VLOOKUP(B13, [16]player_accurate_passes!$B$2:$E$492, 4, FALSE), 0)</f>
        <v>87.2</v>
      </c>
      <c r="AD13">
        <f>IFERROR(VLOOKUP(B13,[17]player_accurate_long_balls!$B$2:$E$492, 3, FALSE), 0)</f>
        <v>2.1</v>
      </c>
      <c r="AE13">
        <f>IFERROR(VLOOKUP(B13,[17]player_accurate_long_balls!$B$2:$E$492, 4, FALSE), 0)</f>
        <v>75</v>
      </c>
      <c r="AF13">
        <f>IFERROR(VLOOKUP(B13, [18]player_tackles_won!$B$2:$E$492, 3, FALSE), 0)</f>
        <v>0.6</v>
      </c>
      <c r="AG13">
        <f>IFERROR(VLOOKUP(B13, [18]player_tackles_won!$B$2:$E$492, 4, FALSE), 0)</f>
        <v>82.4</v>
      </c>
      <c r="AH13">
        <f>IFERROR(VLOOKUP(B13, [19]player_possessions!$B$2:$E$492, 3, FALSE), 0)</f>
        <v>0.8</v>
      </c>
      <c r="AI13">
        <f>IFERROR(VLOOKUP(B13, [19]player_possessions!$B$2:$E$492, 4, FALSE), 0)</f>
        <v>2.1</v>
      </c>
      <c r="AJ13">
        <f>IFERROR(VLOOKUP(B13, [20]player_outfielder_blocks!$B$2:$E$492, 3, FALSE), 0)</f>
        <v>0.1</v>
      </c>
      <c r="AK13">
        <f>VLOOKUP(B13,[20]player_outfielder_blocks!$B$2:$E$492, 4, FALSE)</f>
        <v>3</v>
      </c>
      <c r="AL13">
        <f>VLOOKUP(B13,[21]player_interceptions!$B$2:$E$492, 3, FALSE)</f>
        <v>0.3</v>
      </c>
      <c r="AM13">
        <f>VLOOKUP(B13,[21]player_interceptions!$B$2:$E$492, 4, FALSE)</f>
        <v>8</v>
      </c>
      <c r="AN13">
        <f>VLOOKUP(B13,[22]player_effective_clearances!$B$2:$E$492, 3, FALSE)</f>
        <v>0.7</v>
      </c>
      <c r="AO13">
        <f>VLOOKUP(B13,[22]player_effective_clearances!$B$2:$E$492, 4, FALSE)</f>
        <v>18</v>
      </c>
      <c r="AP13" t="e">
        <f>VLOOKUP(B13, [12]player_penalties_won!$B$2:$E$492, 4, FALSE)</f>
        <v>#N/A</v>
      </c>
      <c r="AQ13">
        <f>VLOOKUP(B13,[23]player_fouls_committed!$B$2:$E$492, 3, FALSE)</f>
        <v>0.3</v>
      </c>
      <c r="AR13" t="e">
        <f>VLOOKUP(B13,[24]player_red_cards!$B$2:$E$492, 3, FALSE)</f>
        <v>#N/A</v>
      </c>
      <c r="AS13" t="e">
        <f>VLOOKUP(B13,[24]player_red_cards!$B$2:$E$492, 4, FALSE)</f>
        <v>#N/A</v>
      </c>
      <c r="AT13">
        <f>VLOOKUP(B13,[25]player_contests_won!$B$2:$E$492, 3, FALSE)</f>
        <v>1.1000000000000001</v>
      </c>
      <c r="AU13">
        <f>VLOOKUP(B13,[25]player_contests_won!$B$2:$E$492, 4, FALSE)</f>
        <v>41.5</v>
      </c>
      <c r="AV13">
        <f>VLOOKUP(B13, [8]player_top_scorers!$B$2:$E$492, 3, FALSE)</f>
        <v>7</v>
      </c>
      <c r="AW13">
        <f>VLOOKUP(B13,[26]player_player_ratings!$B$2:$E$492, 4, FALSE)</f>
        <v>4</v>
      </c>
      <c r="AX13">
        <f>VLOOKUP(B13,[26]player_player_ratings!$B$2:$E$492, 3, FALSE)</f>
        <v>7.3</v>
      </c>
      <c r="AY13">
        <v>2230</v>
      </c>
      <c r="AZ13">
        <v>32</v>
      </c>
      <c r="BA13" t="s">
        <v>13</v>
      </c>
    </row>
    <row r="14" spans="1:53" x14ac:dyDescent="0.3">
      <c r="A14">
        <v>13</v>
      </c>
      <c r="B14" t="s">
        <v>32</v>
      </c>
      <c r="C14" t="s">
        <v>33</v>
      </c>
      <c r="D14">
        <v>7.5</v>
      </c>
      <c r="E14">
        <v>8</v>
      </c>
      <c r="F14">
        <f>IFERROR(VLOOKUP(B14, [1]player_expected_goals!$B$2:$E$492, 3, FALSE), 0)</f>
        <v>7.7</v>
      </c>
      <c r="G14">
        <f>VLOOKUP(B14,[2]player_on_target!$B$2:$E$492, 3, FALSE)</f>
        <v>9.6</v>
      </c>
      <c r="H14">
        <f>IFERROR(VLOOKUP(B14, [3]player_saves_made!$B$2:$E$492, 3, FALSE), 0)</f>
        <v>0</v>
      </c>
      <c r="I14">
        <f>IFERROR(VLOOKUP(B14, [3]player_saves_made!$B$2:$E$492, 4, FALSE), 0)</f>
        <v>0</v>
      </c>
      <c r="J14">
        <f>IFERROR(VLOOKUP(B14, [4]player_goals_conceded!$B$2:$E$492, 3, FALSE), 0)</f>
        <v>0</v>
      </c>
      <c r="K14">
        <f>IFERROR(VLOOKUP(B14, [5]player_clean_sheets!$B$2:$E$492, 3, FALSE), 0)</f>
        <v>0</v>
      </c>
      <c r="L14">
        <f>IFERROR(VLOOKUP(B14, [5]player_clean_sheets!$B$2:$E$492, 4, FALSE), 0)</f>
        <v>0</v>
      </c>
      <c r="M14">
        <f>IFERROR(VLOOKUP(B14, [6]player_goals_per_90!$B$2:$E$492, 3, FALSE), 0)</f>
        <v>0.31</v>
      </c>
      <c r="N14">
        <f>IFERROR(VLOOKUP(B14, [7]player_expected_assists_per_90!$B$2:$E$492, 3, FALSE), 0)</f>
        <v>0.28999999999999998</v>
      </c>
      <c r="O14">
        <f>IFERROR(VLOOKUP(B14, [7]player_expected_assists_per_90!$B$2:$E$492, 4, FALSE), 0)</f>
        <v>0.3</v>
      </c>
      <c r="P14">
        <f>IFERROR(VLOOKUP(B14, [8]player_top_scorers!$B$2:$E$492, 4, FALSE), 0)</f>
        <v>6</v>
      </c>
      <c r="Q14">
        <f>IFERROR(VLOOKUP(B14, [9]player_total_assists_in_attack!$B$2:$E$492, 3, FALSE), 0)</f>
        <v>56</v>
      </c>
      <c r="R14">
        <f>IFERROR(VLOOKUP(B14, [9]player_total_assists_in_attack!$B$2:$E$492, 4, FALSE), 0)</f>
        <v>2.2000000000000002</v>
      </c>
      <c r="S14">
        <f>IFERROR(VLOOKUP(B14, [10]player_big_chances_missed!$B$2:$E$492, 3, FALSE), 0)</f>
        <v>2</v>
      </c>
      <c r="T14">
        <f>IFERROR(VLOOKUP(B14, [10]player_big_chances_missed!$B$2:$E$492, 3, FALSE), 0)</f>
        <v>2</v>
      </c>
      <c r="U14">
        <f>IFERROR(VLOOKUP(B14, [11]player_big_chances_created!$B$2:$E$492, 3, FALSE), 0)</f>
        <v>17</v>
      </c>
      <c r="V14">
        <f>IFERROR(VLOOKUP(B14, [12]player_penalties_won!$B$2:$E$492, 3, FALSE), 0)</f>
        <v>1</v>
      </c>
      <c r="W14">
        <f>IFERROR(VLOOKUP(B14, [13]player_penalties_conceded!$B$2:$E$492, 3, FALSE), 0)</f>
        <v>1</v>
      </c>
      <c r="X14">
        <f>IFERROR(VLOOKUP(B14, [14]player_target_scoring!$B$2:$E$492, 3, FALSE), 0)</f>
        <v>0.7</v>
      </c>
      <c r="Y14">
        <f>IFERROR(VLOOKUP(B14, [14]player_target_scoring!$B$2:$E$492, 4, FALSE), 0)</f>
        <v>37.5</v>
      </c>
      <c r="Z14">
        <f>IFERROR(VLOOKUP(B14, [15]player_total_scoring_attempts!$B$2:$E$492, 3, FALSE), 0)</f>
        <v>1.8</v>
      </c>
      <c r="AA14">
        <f>IFERROR(VLOOKUP(B14, [15]player_total_scoring_attempts!$B$2:$E$492, 4, FALSE), 0)</f>
        <v>16.7</v>
      </c>
      <c r="AB14">
        <f>IFERROR(VLOOKUP(B14, [16]player_accurate_passes!$B$2:$E$492, 3, FALSE), 0)</f>
        <v>35.200000000000003</v>
      </c>
      <c r="AC14">
        <f>IFERROR(VLOOKUP(B14, [16]player_accurate_passes!$B$2:$E$492, 4, FALSE), 0)</f>
        <v>80.5</v>
      </c>
      <c r="AD14">
        <f>IFERROR(VLOOKUP(B14,[17]player_accurate_long_balls!$B$2:$E$492, 3, FALSE), 0)</f>
        <v>2.5</v>
      </c>
      <c r="AE14">
        <f>IFERROR(VLOOKUP(B14,[17]player_accurate_long_balls!$B$2:$E$492, 4, FALSE), 0)</f>
        <v>48.9</v>
      </c>
      <c r="AF14">
        <f>IFERROR(VLOOKUP(B14, [18]player_tackles_won!$B$2:$E$492, 3, FALSE), 0)</f>
        <v>0.8</v>
      </c>
      <c r="AG14">
        <f>IFERROR(VLOOKUP(B14, [18]player_tackles_won!$B$2:$E$492, 4, FALSE), 0)</f>
        <v>64.5</v>
      </c>
      <c r="AH14">
        <f>IFERROR(VLOOKUP(B14, [19]player_possessions!$B$2:$E$492, 3, FALSE), 0)</f>
        <v>0.5</v>
      </c>
      <c r="AI14">
        <f>IFERROR(VLOOKUP(B14, [19]player_possessions!$B$2:$E$492, 4, FALSE), 0)</f>
        <v>2.4</v>
      </c>
      <c r="AJ14">
        <f>IFERROR(VLOOKUP(B14, [20]player_outfielder_blocks!$B$2:$E$492, 3, FALSE), 0)</f>
        <v>0</v>
      </c>
      <c r="AK14">
        <f>VLOOKUP(B14,[20]player_outfielder_blocks!$B$2:$E$492, 4, FALSE)</f>
        <v>1</v>
      </c>
      <c r="AL14">
        <f>VLOOKUP(B14,[21]player_interceptions!$B$2:$E$492, 3, FALSE)</f>
        <v>0.6</v>
      </c>
      <c r="AM14">
        <f>VLOOKUP(B14,[21]player_interceptions!$B$2:$E$492, 4, FALSE)</f>
        <v>15</v>
      </c>
      <c r="AN14">
        <f>VLOOKUP(B14,[22]player_effective_clearances!$B$2:$E$492, 3, FALSE)</f>
        <v>0.8</v>
      </c>
      <c r="AO14">
        <f>VLOOKUP(B14,[22]player_effective_clearances!$B$2:$E$492, 4, FALSE)</f>
        <v>20</v>
      </c>
      <c r="AP14">
        <f>VLOOKUP(B14, [12]player_penalties_won!$B$2:$E$492, 4, FALSE)</f>
        <v>0.6</v>
      </c>
      <c r="AQ14">
        <f>VLOOKUP(B14,[23]player_fouls_committed!$B$2:$E$492, 3, FALSE)</f>
        <v>0.5</v>
      </c>
      <c r="AR14" t="e">
        <f>VLOOKUP(B14,[24]player_red_cards!$B$2:$E$492, 3, FALSE)</f>
        <v>#N/A</v>
      </c>
      <c r="AS14" t="e">
        <f>VLOOKUP(B14,[24]player_red_cards!$B$2:$E$492, 4, FALSE)</f>
        <v>#N/A</v>
      </c>
      <c r="AT14">
        <f>VLOOKUP(B14,[25]player_contests_won!$B$2:$E$492, 3, FALSE)</f>
        <v>0.9</v>
      </c>
      <c r="AU14">
        <f>VLOOKUP(B14,[25]player_contests_won!$B$2:$E$492, 4, FALSE)</f>
        <v>45.1</v>
      </c>
      <c r="AV14">
        <f>VLOOKUP(B14, [8]player_top_scorers!$B$2:$E$492, 3, FALSE)</f>
        <v>8</v>
      </c>
      <c r="AW14">
        <f>VLOOKUP(B14,[26]player_player_ratings!$B$2:$E$492, 4, FALSE)</f>
        <v>5</v>
      </c>
      <c r="AX14">
        <f>VLOOKUP(B14,[26]player_player_ratings!$B$2:$E$492, 3, FALSE)</f>
        <v>7.32</v>
      </c>
      <c r="AY14">
        <v>2344</v>
      </c>
      <c r="AZ14">
        <v>32</v>
      </c>
      <c r="BA14" t="s">
        <v>34</v>
      </c>
    </row>
    <row r="15" spans="1:53" x14ac:dyDescent="0.3">
      <c r="A15">
        <v>14</v>
      </c>
      <c r="B15" t="s">
        <v>35</v>
      </c>
      <c r="C15" t="s">
        <v>36</v>
      </c>
      <c r="D15">
        <v>7</v>
      </c>
      <c r="E15">
        <v>6</v>
      </c>
      <c r="F15">
        <f>IFERROR(VLOOKUP(B15, [1]player_expected_goals!$B$2:$E$492, 3, FALSE), 0)</f>
        <v>11.1</v>
      </c>
      <c r="G15">
        <f>VLOOKUP(B15,[2]player_on_target!$B$2:$E$492, 3, FALSE)</f>
        <v>13.4</v>
      </c>
      <c r="H15">
        <f>IFERROR(VLOOKUP(B15, [3]player_saves_made!$B$2:$E$492, 3, FALSE), 0)</f>
        <v>0</v>
      </c>
      <c r="I15">
        <f>IFERROR(VLOOKUP(B15, [3]player_saves_made!$B$2:$E$492, 4, FALSE), 0)</f>
        <v>0</v>
      </c>
      <c r="J15">
        <f>IFERROR(VLOOKUP(B15, [4]player_goals_conceded!$B$2:$E$492, 3, FALSE), 0)</f>
        <v>0</v>
      </c>
      <c r="K15">
        <f>IFERROR(VLOOKUP(B15, [5]player_clean_sheets!$B$2:$E$492, 3, FALSE), 0)</f>
        <v>0</v>
      </c>
      <c r="L15">
        <f>IFERROR(VLOOKUP(B15, [5]player_clean_sheets!$B$2:$E$492, 4, FALSE), 0)</f>
        <v>0</v>
      </c>
      <c r="M15">
        <f>IFERROR(VLOOKUP(B15, [6]player_goals_per_90!$B$2:$E$492, 3, FALSE), 0)</f>
        <v>0.61</v>
      </c>
      <c r="N15">
        <f>IFERROR(VLOOKUP(B15, [7]player_expected_assists_per_90!$B$2:$E$492, 3, FALSE), 0)</f>
        <v>0.28999999999999998</v>
      </c>
      <c r="O15">
        <f>IFERROR(VLOOKUP(B15, [7]player_expected_assists_per_90!$B$2:$E$492, 4, FALSE), 0)</f>
        <v>0.2</v>
      </c>
      <c r="P15">
        <f>IFERROR(VLOOKUP(B15, [8]player_top_scorers!$B$2:$E$492, 4, FALSE), 0)</f>
        <v>5</v>
      </c>
      <c r="Q15">
        <f>IFERROR(VLOOKUP(B15, [9]player_total_assists_in_attack!$B$2:$E$492, 3, FALSE), 0)</f>
        <v>78</v>
      </c>
      <c r="R15">
        <f>IFERROR(VLOOKUP(B15, [9]player_total_assists_in_attack!$B$2:$E$492, 4, FALSE), 0)</f>
        <v>3.2</v>
      </c>
      <c r="S15">
        <f>IFERROR(VLOOKUP(B15, [10]player_big_chances_missed!$B$2:$E$492, 3, FALSE), 0)</f>
        <v>5</v>
      </c>
      <c r="T15">
        <f>IFERROR(VLOOKUP(B15, [10]player_big_chances_missed!$B$2:$E$492, 3, FALSE), 0)</f>
        <v>5</v>
      </c>
      <c r="U15">
        <f>IFERROR(VLOOKUP(B15, [11]player_big_chances_created!$B$2:$E$492, 3, FALSE), 0)</f>
        <v>14</v>
      </c>
      <c r="V15">
        <f>IFERROR(VLOOKUP(B15, [12]player_penalties_won!$B$2:$E$492, 3, FALSE), 0)</f>
        <v>1</v>
      </c>
      <c r="W15">
        <f>IFERROR(VLOOKUP(B15, [13]player_penalties_conceded!$B$2:$E$492, 3, FALSE), 0)</f>
        <v>0</v>
      </c>
      <c r="X15">
        <f>IFERROR(VLOOKUP(B15, [14]player_target_scoring!$B$2:$E$492, 3, FALSE), 0)</f>
        <v>1.4</v>
      </c>
      <c r="Y15">
        <f>IFERROR(VLOOKUP(B15, [14]player_target_scoring!$B$2:$E$492, 4, FALSE), 0)</f>
        <v>49.3</v>
      </c>
      <c r="Z15">
        <f>IFERROR(VLOOKUP(B15, [15]player_total_scoring_attempts!$B$2:$E$492, 3, FALSE), 0)</f>
        <v>2.8</v>
      </c>
      <c r="AA15">
        <f>IFERROR(VLOOKUP(B15, [15]player_total_scoring_attempts!$B$2:$E$492, 4, FALSE), 0)</f>
        <v>21.7</v>
      </c>
      <c r="AB15">
        <f>IFERROR(VLOOKUP(B15, [16]player_accurate_passes!$B$2:$E$492, 3, FALSE), 0)</f>
        <v>34.4</v>
      </c>
      <c r="AC15">
        <f>IFERROR(VLOOKUP(B15, [16]player_accurate_passes!$B$2:$E$492, 4, FALSE), 0)</f>
        <v>84.2</v>
      </c>
      <c r="AD15">
        <f>IFERROR(VLOOKUP(B15,[17]player_accurate_long_balls!$B$2:$E$492, 3, FALSE), 0)</f>
        <v>1.1000000000000001</v>
      </c>
      <c r="AE15">
        <f>IFERROR(VLOOKUP(B15,[17]player_accurate_long_balls!$B$2:$E$492, 4, FALSE), 0)</f>
        <v>66.7</v>
      </c>
      <c r="AF15">
        <f>IFERROR(VLOOKUP(B15, [18]player_tackles_won!$B$2:$E$492, 3, FALSE), 0)</f>
        <v>0.1</v>
      </c>
      <c r="AG15">
        <f>IFERROR(VLOOKUP(B15, [18]player_tackles_won!$B$2:$E$492, 4, FALSE), 0)</f>
        <v>18.2</v>
      </c>
      <c r="AH15">
        <f>IFERROR(VLOOKUP(B15, [19]player_possessions!$B$2:$E$492, 3, FALSE), 0)</f>
        <v>0.6</v>
      </c>
      <c r="AI15">
        <f>IFERROR(VLOOKUP(B15, [19]player_possessions!$B$2:$E$492, 4, FALSE), 0)</f>
        <v>2.1</v>
      </c>
      <c r="AJ15">
        <f>IFERROR(VLOOKUP(B15, [20]player_outfielder_blocks!$B$2:$E$492, 3, FALSE), 0)</f>
        <v>0.1</v>
      </c>
      <c r="AK15">
        <f>VLOOKUP(B15,[20]player_outfielder_blocks!$B$2:$E$492, 4, FALSE)</f>
        <v>2</v>
      </c>
      <c r="AL15">
        <f>VLOOKUP(B15,[21]player_interceptions!$B$2:$E$492, 3, FALSE)</f>
        <v>0.4</v>
      </c>
      <c r="AM15">
        <f>VLOOKUP(B15,[21]player_interceptions!$B$2:$E$492, 4, FALSE)</f>
        <v>10</v>
      </c>
      <c r="AN15">
        <f>VLOOKUP(B15,[22]player_effective_clearances!$B$2:$E$492, 3, FALSE)</f>
        <v>0.4</v>
      </c>
      <c r="AO15">
        <f>VLOOKUP(B15,[22]player_effective_clearances!$B$2:$E$492, 4, FALSE)</f>
        <v>11</v>
      </c>
      <c r="AP15">
        <f>VLOOKUP(B15, [12]player_penalties_won!$B$2:$E$492, 4, FALSE)</f>
        <v>1.4</v>
      </c>
      <c r="AQ15">
        <f>VLOOKUP(B15,[23]player_fouls_committed!$B$2:$E$492, 3, FALSE)</f>
        <v>0.3</v>
      </c>
      <c r="AR15" t="e">
        <f>VLOOKUP(B15,[24]player_red_cards!$B$2:$E$492, 3, FALSE)</f>
        <v>#N/A</v>
      </c>
      <c r="AS15" t="e">
        <f>VLOOKUP(B15,[24]player_red_cards!$B$2:$E$492, 4, FALSE)</f>
        <v>#N/A</v>
      </c>
      <c r="AT15">
        <f>VLOOKUP(B15,[25]player_contests_won!$B$2:$E$492, 3, FALSE)</f>
        <v>1</v>
      </c>
      <c r="AU15">
        <f>VLOOKUP(B15,[25]player_contests_won!$B$2:$E$492, 4, FALSE)</f>
        <v>53.2</v>
      </c>
      <c r="AV15">
        <f>VLOOKUP(B15, [8]player_top_scorers!$B$2:$E$492, 3, FALSE)</f>
        <v>15</v>
      </c>
      <c r="AW15">
        <f>VLOOKUP(B15,[26]player_player_ratings!$B$2:$E$492, 4, FALSE)</f>
        <v>6</v>
      </c>
      <c r="AX15">
        <f>VLOOKUP(B15,[26]player_player_ratings!$B$2:$E$492, 3, FALSE)</f>
        <v>7.55</v>
      </c>
      <c r="AY15">
        <v>2206</v>
      </c>
      <c r="AZ15">
        <v>30</v>
      </c>
      <c r="BA15" t="s">
        <v>37</v>
      </c>
    </row>
    <row r="16" spans="1:53" x14ac:dyDescent="0.3">
      <c r="A16">
        <v>15</v>
      </c>
      <c r="B16" t="s">
        <v>38</v>
      </c>
      <c r="C16" t="s">
        <v>39</v>
      </c>
      <c r="D16">
        <v>6.7</v>
      </c>
      <c r="E16">
        <v>6</v>
      </c>
      <c r="F16">
        <f>IFERROR(VLOOKUP(B16, [1]player_expected_goals!$B$2:$E$492, 3, FALSE), 0)</f>
        <v>5.2</v>
      </c>
      <c r="G16">
        <f>VLOOKUP(B16,[2]player_on_target!$B$2:$E$492, 3, FALSE)</f>
        <v>4.3</v>
      </c>
      <c r="H16">
        <f>IFERROR(VLOOKUP(B16, [3]player_saves_made!$B$2:$E$492, 3, FALSE), 0)</f>
        <v>0</v>
      </c>
      <c r="I16">
        <f>IFERROR(VLOOKUP(B16, [3]player_saves_made!$B$2:$E$492, 4, FALSE), 0)</f>
        <v>0</v>
      </c>
      <c r="J16">
        <f>IFERROR(VLOOKUP(B16, [4]player_goals_conceded!$B$2:$E$492, 3, FALSE), 0)</f>
        <v>0</v>
      </c>
      <c r="K16">
        <f>IFERROR(VLOOKUP(B16, [5]player_clean_sheets!$B$2:$E$492, 3, FALSE), 0)</f>
        <v>0</v>
      </c>
      <c r="L16">
        <f>IFERROR(VLOOKUP(B16, [5]player_clean_sheets!$B$2:$E$492, 4, FALSE), 0)</f>
        <v>0</v>
      </c>
      <c r="M16">
        <f>IFERROR(VLOOKUP(B16, [6]player_goals_per_90!$B$2:$E$492, 3, FALSE), 0)</f>
        <v>0.14000000000000001</v>
      </c>
      <c r="N16">
        <f>IFERROR(VLOOKUP(B16, [7]player_expected_assists_per_90!$B$2:$E$492, 3, FALSE), 0)</f>
        <v>0.23</v>
      </c>
      <c r="O16">
        <f>IFERROR(VLOOKUP(B16, [7]player_expected_assists_per_90!$B$2:$E$492, 4, FALSE), 0)</f>
        <v>0.2</v>
      </c>
      <c r="P16">
        <f>IFERROR(VLOOKUP(B16, [8]player_top_scorers!$B$2:$E$492, 4, FALSE), 0)</f>
        <v>0</v>
      </c>
      <c r="Q16">
        <f>IFERROR(VLOOKUP(B16, [9]player_total_assists_in_attack!$B$2:$E$492, 3, FALSE), 0)</f>
        <v>51</v>
      </c>
      <c r="R16">
        <f>IFERROR(VLOOKUP(B16, [9]player_total_assists_in_attack!$B$2:$E$492, 4, FALSE), 0)</f>
        <v>1.8</v>
      </c>
      <c r="S16">
        <f>IFERROR(VLOOKUP(B16, [10]player_big_chances_missed!$B$2:$E$492, 3, FALSE), 0)</f>
        <v>5</v>
      </c>
      <c r="T16">
        <f>IFERROR(VLOOKUP(B16, [10]player_big_chances_missed!$B$2:$E$492, 3, FALSE), 0)</f>
        <v>5</v>
      </c>
      <c r="U16">
        <f>IFERROR(VLOOKUP(B16, [11]player_big_chances_created!$B$2:$E$492, 3, FALSE), 0)</f>
        <v>12</v>
      </c>
      <c r="V16">
        <f>IFERROR(VLOOKUP(B16, [12]player_penalties_won!$B$2:$E$492, 3, FALSE), 0)</f>
        <v>0</v>
      </c>
      <c r="W16">
        <f>IFERROR(VLOOKUP(B16, [13]player_penalties_conceded!$B$2:$E$492, 3, FALSE), 0)</f>
        <v>0</v>
      </c>
      <c r="X16">
        <f>IFERROR(VLOOKUP(B16, [14]player_target_scoring!$B$2:$E$492, 3, FALSE), 0)</f>
        <v>0.3</v>
      </c>
      <c r="Y16">
        <f>IFERROR(VLOOKUP(B16, [14]player_target_scoring!$B$2:$E$492, 4, FALSE), 0)</f>
        <v>26.3</v>
      </c>
      <c r="Z16">
        <f>IFERROR(VLOOKUP(B16, [15]player_total_scoring_attempts!$B$2:$E$492, 3, FALSE), 0)</f>
        <v>1.3</v>
      </c>
      <c r="AA16">
        <f>IFERROR(VLOOKUP(B16, [15]player_total_scoring_attempts!$B$2:$E$492, 4, FALSE), 0)</f>
        <v>10.5</v>
      </c>
      <c r="AB16">
        <f>IFERROR(VLOOKUP(B16, [16]player_accurate_passes!$B$2:$E$492, 3, FALSE), 0)</f>
        <v>31.3</v>
      </c>
      <c r="AC16">
        <f>IFERROR(VLOOKUP(B16, [16]player_accurate_passes!$B$2:$E$492, 4, FALSE), 0)</f>
        <v>80</v>
      </c>
      <c r="AD16">
        <f>IFERROR(VLOOKUP(B16,[17]player_accurate_long_balls!$B$2:$E$492, 3, FALSE), 0)</f>
        <v>1.4</v>
      </c>
      <c r="AE16">
        <f>IFERROR(VLOOKUP(B16,[17]player_accurate_long_balls!$B$2:$E$492, 4, FALSE), 0)</f>
        <v>58.3</v>
      </c>
      <c r="AF16">
        <f>IFERROR(VLOOKUP(B16, [18]player_tackles_won!$B$2:$E$492, 3, FALSE), 0)</f>
        <v>0.7</v>
      </c>
      <c r="AG16">
        <f>IFERROR(VLOOKUP(B16, [18]player_tackles_won!$B$2:$E$492, 4, FALSE), 0)</f>
        <v>57.1</v>
      </c>
      <c r="AH16">
        <f>IFERROR(VLOOKUP(B16, [19]player_possessions!$B$2:$E$492, 3, FALSE), 0)</f>
        <v>0.9</v>
      </c>
      <c r="AI16">
        <f>IFERROR(VLOOKUP(B16, [19]player_possessions!$B$2:$E$492, 4, FALSE), 0)</f>
        <v>3.3</v>
      </c>
      <c r="AJ16">
        <f>IFERROR(VLOOKUP(B16, [20]player_outfielder_blocks!$B$2:$E$492, 3, FALSE), 0)</f>
        <v>0.2</v>
      </c>
      <c r="AK16">
        <f>VLOOKUP(B16,[20]player_outfielder_blocks!$B$2:$E$492, 4, FALSE)</f>
        <v>7</v>
      </c>
      <c r="AL16">
        <f>VLOOKUP(B16,[21]player_interceptions!$B$2:$E$492, 3, FALSE)</f>
        <v>0.4</v>
      </c>
      <c r="AM16">
        <f>VLOOKUP(B16,[21]player_interceptions!$B$2:$E$492, 4, FALSE)</f>
        <v>11</v>
      </c>
      <c r="AN16">
        <f>VLOOKUP(B16,[22]player_effective_clearances!$B$2:$E$492, 3, FALSE)</f>
        <v>0.5</v>
      </c>
      <c r="AO16">
        <f>VLOOKUP(B16,[22]player_effective_clearances!$B$2:$E$492, 4, FALSE)</f>
        <v>14</v>
      </c>
      <c r="AP16" t="e">
        <f>VLOOKUP(B16, [12]player_penalties_won!$B$2:$E$492, 4, FALSE)</f>
        <v>#N/A</v>
      </c>
      <c r="AQ16">
        <f>VLOOKUP(B16,[23]player_fouls_committed!$B$2:$E$492, 3, FALSE)</f>
        <v>1.1000000000000001</v>
      </c>
      <c r="AR16" t="e">
        <f>VLOOKUP(B16,[24]player_red_cards!$B$2:$E$492, 3, FALSE)</f>
        <v>#N/A</v>
      </c>
      <c r="AS16" t="e">
        <f>VLOOKUP(B16,[24]player_red_cards!$B$2:$E$492, 4, FALSE)</f>
        <v>#N/A</v>
      </c>
      <c r="AT16">
        <f>VLOOKUP(B16,[25]player_contests_won!$B$2:$E$492, 3, FALSE)</f>
        <v>1.4</v>
      </c>
      <c r="AU16">
        <f>VLOOKUP(B16,[25]player_contests_won!$B$2:$E$492, 4, FALSE)</f>
        <v>40.6</v>
      </c>
      <c r="AV16">
        <f>VLOOKUP(B16, [8]player_top_scorers!$B$2:$E$492, 3, FALSE)</f>
        <v>4</v>
      </c>
      <c r="AW16">
        <f>VLOOKUP(B16,[26]player_player_ratings!$B$2:$E$492, 4, FALSE)</f>
        <v>1</v>
      </c>
      <c r="AX16">
        <f>VLOOKUP(B16,[26]player_player_ratings!$B$2:$E$492, 3, FALSE)</f>
        <v>7.02</v>
      </c>
      <c r="AY16">
        <v>2614</v>
      </c>
      <c r="AZ16">
        <v>33</v>
      </c>
      <c r="BA16" t="s">
        <v>16</v>
      </c>
    </row>
    <row r="17" spans="1:53" x14ac:dyDescent="0.3">
      <c r="A17">
        <v>16</v>
      </c>
      <c r="B17" t="s">
        <v>40</v>
      </c>
      <c r="C17" t="s">
        <v>25</v>
      </c>
      <c r="D17">
        <v>6.7</v>
      </c>
      <c r="E17">
        <v>4</v>
      </c>
      <c r="F17">
        <f>IFERROR(VLOOKUP(B17, [1]player_expected_goals!$B$2:$E$492, 3, FALSE), 0)</f>
        <v>0.9</v>
      </c>
      <c r="G17">
        <f>VLOOKUP(B17,[2]player_on_target!$B$2:$E$492, 3, FALSE)</f>
        <v>1.2</v>
      </c>
      <c r="H17">
        <f>IFERROR(VLOOKUP(B17, [3]player_saves_made!$B$2:$E$492, 3, FALSE), 0)</f>
        <v>0</v>
      </c>
      <c r="I17">
        <f>IFERROR(VLOOKUP(B17, [3]player_saves_made!$B$2:$E$492, 4, FALSE), 0)</f>
        <v>0</v>
      </c>
      <c r="J17">
        <f>IFERROR(VLOOKUP(B17, [4]player_goals_conceded!$B$2:$E$492, 3, FALSE), 0)</f>
        <v>0</v>
      </c>
      <c r="K17">
        <f>IFERROR(VLOOKUP(B17, [5]player_clean_sheets!$B$2:$E$492, 3, FALSE), 0)</f>
        <v>0</v>
      </c>
      <c r="L17">
        <f>IFERROR(VLOOKUP(B17, [5]player_clean_sheets!$B$2:$E$492, 4, FALSE), 0)</f>
        <v>0</v>
      </c>
      <c r="M17">
        <f>IFERROR(VLOOKUP(B17, [6]player_goals_per_90!$B$2:$E$492, 3, FALSE), 0)</f>
        <v>0.09</v>
      </c>
      <c r="N17">
        <f>IFERROR(VLOOKUP(B17, [7]player_expected_assists_per_90!$B$2:$E$492, 3, FALSE), 0)</f>
        <v>0.28999999999999998</v>
      </c>
      <c r="O17">
        <f>IFERROR(VLOOKUP(B17, [7]player_expected_assists_per_90!$B$2:$E$492, 4, FALSE), 0)</f>
        <v>0.2</v>
      </c>
      <c r="P17">
        <f>IFERROR(VLOOKUP(B17, [8]player_top_scorers!$B$2:$E$492, 4, FALSE), 0)</f>
        <v>0</v>
      </c>
      <c r="Q17">
        <f>IFERROR(VLOOKUP(B17, [9]player_total_assists_in_attack!$B$2:$E$492, 3, FALSE), 0)</f>
        <v>30</v>
      </c>
      <c r="R17">
        <f>IFERROR(VLOOKUP(B17, [9]player_total_assists_in_attack!$B$2:$E$492, 4, FALSE), 0)</f>
        <v>1.3</v>
      </c>
      <c r="S17">
        <f>IFERROR(VLOOKUP(B17, [10]player_big_chances_missed!$B$2:$E$492, 3, FALSE), 0)</f>
        <v>0</v>
      </c>
      <c r="T17">
        <f>IFERROR(VLOOKUP(B17, [10]player_big_chances_missed!$B$2:$E$492, 3, FALSE), 0)</f>
        <v>0</v>
      </c>
      <c r="U17">
        <f>IFERROR(VLOOKUP(B17, [11]player_big_chances_created!$B$2:$E$492, 3, FALSE), 0)</f>
        <v>8</v>
      </c>
      <c r="V17">
        <f>IFERROR(VLOOKUP(B17, [12]player_penalties_won!$B$2:$E$492, 3, FALSE), 0)</f>
        <v>0</v>
      </c>
      <c r="W17">
        <f>IFERROR(VLOOKUP(B17, [13]player_penalties_conceded!$B$2:$E$492, 3, FALSE), 0)</f>
        <v>0</v>
      </c>
      <c r="X17">
        <f>IFERROR(VLOOKUP(B17, [14]player_target_scoring!$B$2:$E$492, 3, FALSE), 0)</f>
        <v>0.3</v>
      </c>
      <c r="Y17">
        <f>IFERROR(VLOOKUP(B17, [14]player_target_scoring!$B$2:$E$492, 4, FALSE), 0)</f>
        <v>28.6</v>
      </c>
      <c r="Z17">
        <f>IFERROR(VLOOKUP(B17, [15]player_total_scoring_attempts!$B$2:$E$492, 3, FALSE), 0)</f>
        <v>0.9</v>
      </c>
      <c r="AA17">
        <f>IFERROR(VLOOKUP(B17, [15]player_total_scoring_attempts!$B$2:$E$492, 4, FALSE), 0)</f>
        <v>9.5</v>
      </c>
      <c r="AB17">
        <f>IFERROR(VLOOKUP(B17, [16]player_accurate_passes!$B$2:$E$492, 3, FALSE), 0)</f>
        <v>54.2</v>
      </c>
      <c r="AC17">
        <f>IFERROR(VLOOKUP(B17, [16]player_accurate_passes!$B$2:$E$492, 4, FALSE), 0)</f>
        <v>87.7</v>
      </c>
      <c r="AD17">
        <f>IFERROR(VLOOKUP(B17,[17]player_accurate_long_balls!$B$2:$E$492, 3, FALSE), 0)</f>
        <v>1.9</v>
      </c>
      <c r="AE17">
        <f>IFERROR(VLOOKUP(B17,[17]player_accurate_long_balls!$B$2:$E$492, 4, FALSE), 0)</f>
        <v>55</v>
      </c>
      <c r="AF17">
        <f>IFERROR(VLOOKUP(B17, [18]player_tackles_won!$B$2:$E$492, 3, FALSE), 0)</f>
        <v>2.2000000000000002</v>
      </c>
      <c r="AG17">
        <f>IFERROR(VLOOKUP(B17, [18]player_tackles_won!$B$2:$E$492, 4, FALSE), 0)</f>
        <v>56</v>
      </c>
      <c r="AH17">
        <f>IFERROR(VLOOKUP(B17, [19]player_possessions!$B$2:$E$492, 3, FALSE), 0)</f>
        <v>0.5</v>
      </c>
      <c r="AI17">
        <f>IFERROR(VLOOKUP(B17, [19]player_possessions!$B$2:$E$492, 4, FALSE), 0)</f>
        <v>2.8</v>
      </c>
      <c r="AJ17">
        <f>IFERROR(VLOOKUP(B17, [20]player_outfielder_blocks!$B$2:$E$492, 3, FALSE), 0)</f>
        <v>0.3</v>
      </c>
      <c r="AK17">
        <f>VLOOKUP(B17,[20]player_outfielder_blocks!$B$2:$E$492, 4, FALSE)</f>
        <v>6</v>
      </c>
      <c r="AL17">
        <f>VLOOKUP(B17,[21]player_interceptions!$B$2:$E$492, 3, FALSE)</f>
        <v>2</v>
      </c>
      <c r="AM17">
        <f>VLOOKUP(B17,[21]player_interceptions!$B$2:$E$492, 4, FALSE)</f>
        <v>46</v>
      </c>
      <c r="AN17">
        <f>VLOOKUP(B17,[22]player_effective_clearances!$B$2:$E$492, 3, FALSE)</f>
        <v>2.2999999999999998</v>
      </c>
      <c r="AO17">
        <f>VLOOKUP(B17,[22]player_effective_clearances!$B$2:$E$492, 4, FALSE)</f>
        <v>53</v>
      </c>
      <c r="AP17" t="e">
        <f>VLOOKUP(B17, [12]player_penalties_won!$B$2:$E$492, 4, FALSE)</f>
        <v>#N/A</v>
      </c>
      <c r="AQ17">
        <f>VLOOKUP(B17,[23]player_fouls_committed!$B$2:$E$492, 3, FALSE)</f>
        <v>1.2</v>
      </c>
      <c r="AR17" t="e">
        <f>VLOOKUP(B17,[24]player_red_cards!$B$2:$E$492, 3, FALSE)</f>
        <v>#N/A</v>
      </c>
      <c r="AS17" t="e">
        <f>VLOOKUP(B17,[24]player_red_cards!$B$2:$E$492, 4, FALSE)</f>
        <v>#N/A</v>
      </c>
      <c r="AT17">
        <f>VLOOKUP(B17,[25]player_contests_won!$B$2:$E$492, 3, FALSE)</f>
        <v>1.5</v>
      </c>
      <c r="AU17">
        <f>VLOOKUP(B17,[25]player_contests_won!$B$2:$E$492, 4, FALSE)</f>
        <v>65.5</v>
      </c>
      <c r="AV17">
        <f>VLOOKUP(B17, [8]player_top_scorers!$B$2:$E$492, 3, FALSE)</f>
        <v>2</v>
      </c>
      <c r="AW17">
        <f>VLOOKUP(B17,[26]player_player_ratings!$B$2:$E$492, 4, FALSE)</f>
        <v>1</v>
      </c>
      <c r="AX17">
        <f>VLOOKUP(B17,[26]player_player_ratings!$B$2:$E$492, 3, FALSE)</f>
        <v>7.55</v>
      </c>
      <c r="AY17">
        <v>2104</v>
      </c>
      <c r="AZ17">
        <v>31</v>
      </c>
      <c r="BA17" t="s">
        <v>13</v>
      </c>
    </row>
    <row r="18" spans="1:53" x14ac:dyDescent="0.3">
      <c r="A18">
        <v>17</v>
      </c>
      <c r="B18" t="s">
        <v>41</v>
      </c>
      <c r="C18" t="s">
        <v>39</v>
      </c>
      <c r="D18">
        <v>6.5</v>
      </c>
      <c r="E18">
        <v>9</v>
      </c>
      <c r="F18">
        <f>IFERROR(VLOOKUP(B18, [1]player_expected_goals!$B$2:$E$492, 3, FALSE), 0)</f>
        <v>12.8</v>
      </c>
      <c r="G18">
        <f>VLOOKUP(B18,[2]player_on_target!$B$2:$E$492, 3, FALSE)</f>
        <v>13.5</v>
      </c>
      <c r="H18">
        <f>IFERROR(VLOOKUP(B18, [3]player_saves_made!$B$2:$E$492, 3, FALSE), 0)</f>
        <v>0</v>
      </c>
      <c r="I18">
        <f>IFERROR(VLOOKUP(B18, [3]player_saves_made!$B$2:$E$492, 4, FALSE), 0)</f>
        <v>0</v>
      </c>
      <c r="J18">
        <f>IFERROR(VLOOKUP(B18, [4]player_goals_conceded!$B$2:$E$492, 3, FALSE), 0)</f>
        <v>0</v>
      </c>
      <c r="K18">
        <f>IFERROR(VLOOKUP(B18, [5]player_clean_sheets!$B$2:$E$492, 3, FALSE), 0)</f>
        <v>0</v>
      </c>
      <c r="L18">
        <f>IFERROR(VLOOKUP(B18, [5]player_clean_sheets!$B$2:$E$492, 4, FALSE), 0)</f>
        <v>0</v>
      </c>
      <c r="M18">
        <f>IFERROR(VLOOKUP(B18, [6]player_goals_per_90!$B$2:$E$492, 3, FALSE), 0)</f>
        <v>0.4</v>
      </c>
      <c r="N18">
        <f>IFERROR(VLOOKUP(B18, [7]player_expected_assists_per_90!$B$2:$E$492, 3, FALSE), 0)</f>
        <v>0.22</v>
      </c>
      <c r="O18">
        <f>IFERROR(VLOOKUP(B18, [7]player_expected_assists_per_90!$B$2:$E$492, 4, FALSE), 0)</f>
        <v>0.3</v>
      </c>
      <c r="P18">
        <f>IFERROR(VLOOKUP(B18, [8]player_top_scorers!$B$2:$E$492, 4, FALSE), 0)</f>
        <v>5</v>
      </c>
      <c r="Q18">
        <f>IFERROR(VLOOKUP(B18, [9]player_total_assists_in_attack!$B$2:$E$492, 3, FALSE), 0)</f>
        <v>58</v>
      </c>
      <c r="R18">
        <f>IFERROR(VLOOKUP(B18, [9]player_total_assists_in_attack!$B$2:$E$492, 4, FALSE), 0)</f>
        <v>1.9</v>
      </c>
      <c r="S18">
        <f>IFERROR(VLOOKUP(B18, [10]player_big_chances_missed!$B$2:$E$492, 3, FALSE), 0)</f>
        <v>8</v>
      </c>
      <c r="T18">
        <f>IFERROR(VLOOKUP(B18, [10]player_big_chances_missed!$B$2:$E$492, 3, FALSE), 0)</f>
        <v>8</v>
      </c>
      <c r="U18">
        <f>IFERROR(VLOOKUP(B18, [11]player_big_chances_created!$B$2:$E$492, 3, FALSE), 0)</f>
        <v>12</v>
      </c>
      <c r="V18">
        <f>IFERROR(VLOOKUP(B18, [12]player_penalties_won!$B$2:$E$492, 3, FALSE), 0)</f>
        <v>1</v>
      </c>
      <c r="W18">
        <f>IFERROR(VLOOKUP(B18, [13]player_penalties_conceded!$B$2:$E$492, 3, FALSE), 0)</f>
        <v>0</v>
      </c>
      <c r="X18">
        <f>IFERROR(VLOOKUP(B18, [14]player_target_scoring!$B$2:$E$492, 3, FALSE), 0)</f>
        <v>1.3</v>
      </c>
      <c r="Y18">
        <f>IFERROR(VLOOKUP(B18, [14]player_target_scoring!$B$2:$E$492, 4, FALSE), 0)</f>
        <v>47.5</v>
      </c>
      <c r="Z18">
        <f>IFERROR(VLOOKUP(B18, [15]player_total_scoring_attempts!$B$2:$E$492, 3, FALSE), 0)</f>
        <v>2.7</v>
      </c>
      <c r="AA18">
        <f>IFERROR(VLOOKUP(B18, [15]player_total_scoring_attempts!$B$2:$E$492, 4, FALSE), 0)</f>
        <v>15</v>
      </c>
      <c r="AB18">
        <f>IFERROR(VLOOKUP(B18, [16]player_accurate_passes!$B$2:$E$492, 3, FALSE), 0)</f>
        <v>17.2</v>
      </c>
      <c r="AC18">
        <f>IFERROR(VLOOKUP(B18, [16]player_accurate_passes!$B$2:$E$492, 4, FALSE), 0)</f>
        <v>66.400000000000006</v>
      </c>
      <c r="AD18">
        <f>IFERROR(VLOOKUP(B18,[17]player_accurate_long_balls!$B$2:$E$492, 3, FALSE), 0)</f>
        <v>1.2</v>
      </c>
      <c r="AE18">
        <f>IFERROR(VLOOKUP(B18,[17]player_accurate_long_balls!$B$2:$E$492, 4, FALSE), 0)</f>
        <v>49.3</v>
      </c>
      <c r="AF18">
        <f>IFERROR(VLOOKUP(B18, [18]player_tackles_won!$B$2:$E$492, 3, FALSE), 0)</f>
        <v>0.1</v>
      </c>
      <c r="AG18">
        <f>IFERROR(VLOOKUP(B18, [18]player_tackles_won!$B$2:$E$492, 4, FALSE), 0)</f>
        <v>37.5</v>
      </c>
      <c r="AH18">
        <f>IFERROR(VLOOKUP(B18, [19]player_possessions!$B$2:$E$492, 3, FALSE), 0)</f>
        <v>0.7</v>
      </c>
      <c r="AI18">
        <f>IFERROR(VLOOKUP(B18, [19]player_possessions!$B$2:$E$492, 4, FALSE), 0)</f>
        <v>1.5</v>
      </c>
      <c r="AJ18">
        <f>IFERROR(VLOOKUP(B18, [20]player_outfielder_blocks!$B$2:$E$492, 3, FALSE), 0)</f>
        <v>0</v>
      </c>
      <c r="AK18" t="e">
        <f>VLOOKUP(B18,[20]player_outfielder_blocks!$B$2:$E$492, 4, FALSE)</f>
        <v>#N/A</v>
      </c>
      <c r="AL18">
        <f>VLOOKUP(B18,[21]player_interceptions!$B$2:$E$492, 3, FALSE)</f>
        <v>0.1</v>
      </c>
      <c r="AM18">
        <f>VLOOKUP(B18,[21]player_interceptions!$B$2:$E$492, 4, FALSE)</f>
        <v>4</v>
      </c>
      <c r="AN18">
        <f>VLOOKUP(B18,[22]player_effective_clearances!$B$2:$E$492, 3, FALSE)</f>
        <v>0.7</v>
      </c>
      <c r="AO18">
        <f>VLOOKUP(B18,[22]player_effective_clearances!$B$2:$E$492, 4, FALSE)</f>
        <v>22</v>
      </c>
      <c r="AP18">
        <f>VLOOKUP(B18, [12]player_penalties_won!$B$2:$E$492, 4, FALSE)</f>
        <v>0.6</v>
      </c>
      <c r="AQ18">
        <f>VLOOKUP(B18,[23]player_fouls_committed!$B$2:$E$492, 3, FALSE)</f>
        <v>0.2</v>
      </c>
      <c r="AR18" t="e">
        <f>VLOOKUP(B18,[24]player_red_cards!$B$2:$E$492, 3, FALSE)</f>
        <v>#N/A</v>
      </c>
      <c r="AS18" t="e">
        <f>VLOOKUP(B18,[24]player_red_cards!$B$2:$E$492, 4, FALSE)</f>
        <v>#N/A</v>
      </c>
      <c r="AT18">
        <f>VLOOKUP(B18,[25]player_contests_won!$B$2:$E$492, 3, FALSE)</f>
        <v>0.4</v>
      </c>
      <c r="AU18">
        <f>VLOOKUP(B18,[25]player_contests_won!$B$2:$E$492, 4, FALSE)</f>
        <v>42.9</v>
      </c>
      <c r="AV18">
        <f>VLOOKUP(B18, [8]player_top_scorers!$B$2:$E$492, 3, FALSE)</f>
        <v>12</v>
      </c>
      <c r="AW18">
        <f>VLOOKUP(B18,[26]player_player_ratings!$B$2:$E$492, 4, FALSE)</f>
        <v>4</v>
      </c>
      <c r="AX18">
        <f>VLOOKUP(B18,[26]player_player_ratings!$B$2:$E$492, 3, FALSE)</f>
        <v>7.31</v>
      </c>
      <c r="AY18">
        <v>2710</v>
      </c>
      <c r="AZ18">
        <v>33</v>
      </c>
      <c r="BA18" t="s">
        <v>13</v>
      </c>
    </row>
    <row r="19" spans="1:53" x14ac:dyDescent="0.3">
      <c r="A19">
        <v>18</v>
      </c>
      <c r="B19" t="s">
        <v>42</v>
      </c>
      <c r="C19" t="s">
        <v>43</v>
      </c>
      <c r="D19">
        <v>6.3</v>
      </c>
      <c r="E19">
        <v>11</v>
      </c>
      <c r="F19">
        <f>IFERROR(VLOOKUP(B19, [1]player_expected_goals!$B$2:$E$492, 3, FALSE), 0)</f>
        <v>4.3</v>
      </c>
      <c r="G19">
        <f>VLOOKUP(B19,[2]player_on_target!$B$2:$E$492, 3, FALSE)</f>
        <v>5.6</v>
      </c>
      <c r="H19">
        <f>IFERROR(VLOOKUP(B19, [3]player_saves_made!$B$2:$E$492, 3, FALSE), 0)</f>
        <v>0</v>
      </c>
      <c r="I19">
        <f>IFERROR(VLOOKUP(B19, [3]player_saves_made!$B$2:$E$492, 4, FALSE), 0)</f>
        <v>0</v>
      </c>
      <c r="J19">
        <f>IFERROR(VLOOKUP(B19, [4]player_goals_conceded!$B$2:$E$492, 3, FALSE), 0)</f>
        <v>0</v>
      </c>
      <c r="K19">
        <f>IFERROR(VLOOKUP(B19, [5]player_clean_sheets!$B$2:$E$492, 3, FALSE), 0)</f>
        <v>0</v>
      </c>
      <c r="L19">
        <f>IFERROR(VLOOKUP(B19, [5]player_clean_sheets!$B$2:$E$492, 4, FALSE), 0)</f>
        <v>0</v>
      </c>
      <c r="M19">
        <f>IFERROR(VLOOKUP(B19, [6]player_goals_per_90!$B$2:$E$492, 3, FALSE), 0)</f>
        <v>0.28000000000000003</v>
      </c>
      <c r="N19">
        <f>IFERROR(VLOOKUP(B19, [7]player_expected_assists_per_90!$B$2:$E$492, 3, FALSE), 0)</f>
        <v>0.22</v>
      </c>
      <c r="O19">
        <f>IFERROR(VLOOKUP(B19, [7]player_expected_assists_per_90!$B$2:$E$492, 4, FALSE), 0)</f>
        <v>0.4</v>
      </c>
      <c r="P19">
        <f>IFERROR(VLOOKUP(B19, [8]player_top_scorers!$B$2:$E$492, 4, FALSE), 0)</f>
        <v>0</v>
      </c>
      <c r="Q19">
        <f>IFERROR(VLOOKUP(B19, [9]player_total_assists_in_attack!$B$2:$E$492, 3, FALSE), 0)</f>
        <v>70</v>
      </c>
      <c r="R19">
        <f>IFERROR(VLOOKUP(B19, [9]player_total_assists_in_attack!$B$2:$E$492, 4, FALSE), 0)</f>
        <v>2.4</v>
      </c>
      <c r="S19">
        <f>IFERROR(VLOOKUP(B19, [10]player_big_chances_missed!$B$2:$E$492, 3, FALSE), 0)</f>
        <v>2</v>
      </c>
      <c r="T19">
        <f>IFERROR(VLOOKUP(B19, [10]player_big_chances_missed!$B$2:$E$492, 3, FALSE), 0)</f>
        <v>2</v>
      </c>
      <c r="U19">
        <f>IFERROR(VLOOKUP(B19, [11]player_big_chances_created!$B$2:$E$492, 3, FALSE), 0)</f>
        <v>10</v>
      </c>
      <c r="V19">
        <f>IFERROR(VLOOKUP(B19, [12]player_penalties_won!$B$2:$E$492, 3, FALSE), 0)</f>
        <v>1</v>
      </c>
      <c r="W19">
        <f>IFERROR(VLOOKUP(B19, [13]player_penalties_conceded!$B$2:$E$492, 3, FALSE), 0)</f>
        <v>0</v>
      </c>
      <c r="X19">
        <f>IFERROR(VLOOKUP(B19, [14]player_target_scoring!$B$2:$E$492, 3, FALSE), 0)</f>
        <v>0.7</v>
      </c>
      <c r="Y19">
        <f>IFERROR(VLOOKUP(B19, [14]player_target_scoring!$B$2:$E$492, 4, FALSE), 0)</f>
        <v>38.799999999999997</v>
      </c>
      <c r="Z19">
        <f>IFERROR(VLOOKUP(B19, [15]player_total_scoring_attempts!$B$2:$E$492, 3, FALSE), 0)</f>
        <v>1.7</v>
      </c>
      <c r="AA19">
        <f>IFERROR(VLOOKUP(B19, [15]player_total_scoring_attempts!$B$2:$E$492, 4, FALSE), 0)</f>
        <v>16.3</v>
      </c>
      <c r="AB19">
        <f>IFERROR(VLOOKUP(B19, [16]player_accurate_passes!$B$2:$E$492, 3, FALSE), 0)</f>
        <v>14.6</v>
      </c>
      <c r="AC19">
        <f>IFERROR(VLOOKUP(B19, [16]player_accurate_passes!$B$2:$E$492, 4, FALSE), 0)</f>
        <v>67.2</v>
      </c>
      <c r="AD19">
        <f>IFERROR(VLOOKUP(B19,[17]player_accurate_long_balls!$B$2:$E$492, 3, FALSE), 0)</f>
        <v>1</v>
      </c>
      <c r="AE19">
        <f>IFERROR(VLOOKUP(B19,[17]player_accurate_long_balls!$B$2:$E$492, 4, FALSE), 0)</f>
        <v>40.799999999999997</v>
      </c>
      <c r="AF19">
        <f>IFERROR(VLOOKUP(B19, [18]player_tackles_won!$B$2:$E$492, 3, FALSE), 0)</f>
        <v>1.7</v>
      </c>
      <c r="AG19">
        <f>IFERROR(VLOOKUP(B19, [18]player_tackles_won!$B$2:$E$492, 4, FALSE), 0)</f>
        <v>63.6</v>
      </c>
      <c r="AH19">
        <f>IFERROR(VLOOKUP(B19, [19]player_possessions!$B$2:$E$492, 3, FALSE), 0)</f>
        <v>0.6</v>
      </c>
      <c r="AI19">
        <f>IFERROR(VLOOKUP(B19, [19]player_possessions!$B$2:$E$492, 4, FALSE), 0)</f>
        <v>1.8</v>
      </c>
      <c r="AJ19">
        <f>IFERROR(VLOOKUP(B19, [20]player_outfielder_blocks!$B$2:$E$492, 3, FALSE), 0)</f>
        <v>0</v>
      </c>
      <c r="AK19">
        <f>VLOOKUP(B19,[20]player_outfielder_blocks!$B$2:$E$492, 4, FALSE)</f>
        <v>1</v>
      </c>
      <c r="AL19">
        <f>VLOOKUP(B19,[21]player_interceptions!$B$2:$E$492, 3, FALSE)</f>
        <v>0.6</v>
      </c>
      <c r="AM19">
        <f>VLOOKUP(B19,[21]player_interceptions!$B$2:$E$492, 4, FALSE)</f>
        <v>18</v>
      </c>
      <c r="AN19">
        <f>VLOOKUP(B19,[22]player_effective_clearances!$B$2:$E$492, 3, FALSE)</f>
        <v>0.8</v>
      </c>
      <c r="AO19">
        <f>VLOOKUP(B19,[22]player_effective_clearances!$B$2:$E$492, 4, FALSE)</f>
        <v>23</v>
      </c>
      <c r="AP19">
        <f>VLOOKUP(B19, [12]player_penalties_won!$B$2:$E$492, 4, FALSE)</f>
        <v>1.8</v>
      </c>
      <c r="AQ19">
        <f>VLOOKUP(B19,[23]player_fouls_committed!$B$2:$E$492, 3, FALSE)</f>
        <v>1</v>
      </c>
      <c r="AR19" t="e">
        <f>VLOOKUP(B19,[24]player_red_cards!$B$2:$E$492, 3, FALSE)</f>
        <v>#N/A</v>
      </c>
      <c r="AS19" t="e">
        <f>VLOOKUP(B19,[24]player_red_cards!$B$2:$E$492, 4, FALSE)</f>
        <v>#N/A</v>
      </c>
      <c r="AT19">
        <f>VLOOKUP(B19,[25]player_contests_won!$B$2:$E$492, 3, FALSE)</f>
        <v>1</v>
      </c>
      <c r="AU19">
        <f>VLOOKUP(B19,[25]player_contests_won!$B$2:$E$492, 4, FALSE)</f>
        <v>40</v>
      </c>
      <c r="AV19">
        <f>VLOOKUP(B19, [8]player_top_scorers!$B$2:$E$492, 3, FALSE)</f>
        <v>8</v>
      </c>
      <c r="AW19">
        <f>VLOOKUP(B19,[26]player_player_ratings!$B$2:$E$492, 4, FALSE)</f>
        <v>4</v>
      </c>
      <c r="AX19">
        <f>VLOOKUP(B19,[26]player_player_ratings!$B$2:$E$492, 3, FALSE)</f>
        <v>7.52</v>
      </c>
      <c r="AY19">
        <v>2618</v>
      </c>
      <c r="AZ19">
        <v>31</v>
      </c>
      <c r="BA19" t="s">
        <v>13</v>
      </c>
    </row>
    <row r="20" spans="1:53" x14ac:dyDescent="0.3">
      <c r="A20">
        <v>19</v>
      </c>
      <c r="B20" t="s">
        <v>44</v>
      </c>
      <c r="C20" t="s">
        <v>25</v>
      </c>
      <c r="D20">
        <v>6.1</v>
      </c>
      <c r="E20">
        <v>9</v>
      </c>
      <c r="F20">
        <f>IFERROR(VLOOKUP(B20, [1]player_expected_goals!$B$2:$E$492, 3, FALSE), 0)</f>
        <v>15.1</v>
      </c>
      <c r="G20">
        <f>VLOOKUP(B20,[2]player_on_target!$B$2:$E$492, 3, FALSE)</f>
        <v>17.8</v>
      </c>
      <c r="H20">
        <f>IFERROR(VLOOKUP(B20, [3]player_saves_made!$B$2:$E$492, 3, FALSE), 0)</f>
        <v>0</v>
      </c>
      <c r="I20">
        <f>IFERROR(VLOOKUP(B20, [3]player_saves_made!$B$2:$E$492, 4, FALSE), 0)</f>
        <v>0</v>
      </c>
      <c r="J20">
        <f>IFERROR(VLOOKUP(B20, [4]player_goals_conceded!$B$2:$E$492, 3, FALSE), 0)</f>
        <v>0</v>
      </c>
      <c r="K20">
        <f>IFERROR(VLOOKUP(B20, [5]player_clean_sheets!$B$2:$E$492, 3, FALSE), 0)</f>
        <v>0</v>
      </c>
      <c r="L20">
        <f>IFERROR(VLOOKUP(B20, [5]player_clean_sheets!$B$2:$E$492, 4, FALSE), 0)</f>
        <v>0</v>
      </c>
      <c r="M20">
        <f>IFERROR(VLOOKUP(B20, [6]player_goals_per_90!$B$2:$E$492, 3, FALSE), 0)</f>
        <v>0.77</v>
      </c>
      <c r="N20">
        <f>IFERROR(VLOOKUP(B20, [7]player_expected_assists_per_90!$B$2:$E$492, 3, FALSE), 0)</f>
        <v>0.26</v>
      </c>
      <c r="O20">
        <f>IFERROR(VLOOKUP(B20, [7]player_expected_assists_per_90!$B$2:$E$492, 4, FALSE), 0)</f>
        <v>0.4</v>
      </c>
      <c r="P20">
        <f>IFERROR(VLOOKUP(B20, [8]player_top_scorers!$B$2:$E$492, 4, FALSE), 0)</f>
        <v>0</v>
      </c>
      <c r="Q20">
        <f>IFERROR(VLOOKUP(B20, [9]player_total_assists_in_attack!$B$2:$E$492, 3, FALSE), 0)</f>
        <v>40</v>
      </c>
      <c r="R20">
        <f>IFERROR(VLOOKUP(B20, [9]player_total_assists_in_attack!$B$2:$E$492, 4, FALSE), 0)</f>
        <v>1.7</v>
      </c>
      <c r="S20">
        <f>IFERROR(VLOOKUP(B20, [10]player_big_chances_missed!$B$2:$E$492, 3, FALSE), 0)</f>
        <v>12</v>
      </c>
      <c r="T20">
        <f>IFERROR(VLOOKUP(B20, [10]player_big_chances_missed!$B$2:$E$492, 3, FALSE), 0)</f>
        <v>12</v>
      </c>
      <c r="U20">
        <f>IFERROR(VLOOKUP(B20, [11]player_big_chances_created!$B$2:$E$492, 3, FALSE), 0)</f>
        <v>15</v>
      </c>
      <c r="V20">
        <f>IFERROR(VLOOKUP(B20, [12]player_penalties_won!$B$2:$E$492, 3, FALSE), 0)</f>
        <v>2</v>
      </c>
      <c r="W20">
        <f>IFERROR(VLOOKUP(B20, [13]player_penalties_conceded!$B$2:$E$492, 3, FALSE), 0)</f>
        <v>0</v>
      </c>
      <c r="X20">
        <f>IFERROR(VLOOKUP(B20, [14]player_target_scoring!$B$2:$E$492, 3, FALSE), 0)</f>
        <v>2.2999999999999998</v>
      </c>
      <c r="Y20">
        <f>IFERROR(VLOOKUP(B20, [14]player_target_scoring!$B$2:$E$492, 4, FALSE), 0)</f>
        <v>49.5</v>
      </c>
      <c r="Z20">
        <f>IFERROR(VLOOKUP(B20, [15]player_total_scoring_attempts!$B$2:$E$492, 3, FALSE), 0)</f>
        <v>4.5999999999999996</v>
      </c>
      <c r="AA20">
        <f>IFERROR(VLOOKUP(B20, [15]player_total_scoring_attempts!$B$2:$E$492, 4, FALSE), 0)</f>
        <v>16.8</v>
      </c>
      <c r="AB20">
        <f>IFERROR(VLOOKUP(B20, [16]player_accurate_passes!$B$2:$E$492, 3, FALSE), 0)</f>
        <v>24.9</v>
      </c>
      <c r="AC20">
        <f>IFERROR(VLOOKUP(B20, [16]player_accurate_passes!$B$2:$E$492, 4, FALSE), 0)</f>
        <v>75.400000000000006</v>
      </c>
      <c r="AD20">
        <f>IFERROR(VLOOKUP(B20,[17]player_accurate_long_balls!$B$2:$E$492, 3, FALSE), 0)</f>
        <v>0.7</v>
      </c>
      <c r="AE20">
        <f>IFERROR(VLOOKUP(B20,[17]player_accurate_long_balls!$B$2:$E$492, 4, FALSE), 0)</f>
        <v>53.1</v>
      </c>
      <c r="AF20">
        <f>IFERROR(VLOOKUP(B20, [18]player_tackles_won!$B$2:$E$492, 3, FALSE), 0)</f>
        <v>0.6</v>
      </c>
      <c r="AG20">
        <f>IFERROR(VLOOKUP(B20, [18]player_tackles_won!$B$2:$E$492, 4, FALSE), 0)</f>
        <v>46.4</v>
      </c>
      <c r="AH20">
        <f>IFERROR(VLOOKUP(B20, [19]player_possessions!$B$2:$E$492, 3, FALSE), 0)</f>
        <v>1</v>
      </c>
      <c r="AI20">
        <f>IFERROR(VLOOKUP(B20, [19]player_possessions!$B$2:$E$492, 4, FALSE), 0)</f>
        <v>1.5</v>
      </c>
      <c r="AJ20">
        <f>IFERROR(VLOOKUP(B20, [20]player_outfielder_blocks!$B$2:$E$492, 3, FALSE), 0)</f>
        <v>0</v>
      </c>
      <c r="AK20" t="e">
        <f>VLOOKUP(B20,[20]player_outfielder_blocks!$B$2:$E$492, 4, FALSE)</f>
        <v>#N/A</v>
      </c>
      <c r="AL20">
        <f>VLOOKUP(B20,[21]player_interceptions!$B$2:$E$492, 3, FALSE)</f>
        <v>0.3</v>
      </c>
      <c r="AM20">
        <f>VLOOKUP(B20,[21]player_interceptions!$B$2:$E$492, 4, FALSE)</f>
        <v>6</v>
      </c>
      <c r="AN20">
        <f>VLOOKUP(B20,[22]player_effective_clearances!$B$2:$E$492, 3, FALSE)</f>
        <v>0.2</v>
      </c>
      <c r="AO20">
        <f>VLOOKUP(B20,[22]player_effective_clearances!$B$2:$E$492, 4, FALSE)</f>
        <v>5</v>
      </c>
      <c r="AP20">
        <f>VLOOKUP(B20, [12]player_penalties_won!$B$2:$E$492, 4, FALSE)</f>
        <v>1.2</v>
      </c>
      <c r="AQ20">
        <f>VLOOKUP(B20,[23]player_fouls_committed!$B$2:$E$492, 3, FALSE)</f>
        <v>1.2</v>
      </c>
      <c r="AR20" t="e">
        <f>VLOOKUP(B20,[24]player_red_cards!$B$2:$E$492, 3, FALSE)</f>
        <v>#N/A</v>
      </c>
      <c r="AS20" t="e">
        <f>VLOOKUP(B20,[24]player_red_cards!$B$2:$E$492, 4, FALSE)</f>
        <v>#N/A</v>
      </c>
      <c r="AT20">
        <f>VLOOKUP(B20,[25]player_contests_won!$B$2:$E$492, 3, FALSE)</f>
        <v>1.2</v>
      </c>
      <c r="AU20">
        <f>VLOOKUP(B20,[25]player_contests_won!$B$2:$E$492, 4, FALSE)</f>
        <v>57.4</v>
      </c>
      <c r="AV20">
        <f>VLOOKUP(B20, [8]player_top_scorers!$B$2:$E$492, 3, FALSE)</f>
        <v>18</v>
      </c>
      <c r="AW20">
        <f>VLOOKUP(B20,[26]player_player_ratings!$B$2:$E$492, 4, FALSE)</f>
        <v>7</v>
      </c>
      <c r="AX20">
        <f>VLOOKUP(B20,[26]player_player_ratings!$B$2:$E$492, 3, FALSE)</f>
        <v>7.63</v>
      </c>
      <c r="AY20">
        <v>2096</v>
      </c>
      <c r="AZ20">
        <v>30</v>
      </c>
      <c r="BA20" t="s">
        <v>13</v>
      </c>
    </row>
    <row r="21" spans="1:53" x14ac:dyDescent="0.3">
      <c r="A21">
        <v>20</v>
      </c>
      <c r="B21" t="s">
        <v>45</v>
      </c>
      <c r="C21" t="s">
        <v>46</v>
      </c>
      <c r="D21">
        <v>6.1</v>
      </c>
      <c r="E21">
        <v>4</v>
      </c>
      <c r="F21">
        <f>IFERROR(VLOOKUP(B21, [1]player_expected_goals!$B$2:$E$492, 3, FALSE), 0)</f>
        <v>3.1</v>
      </c>
      <c r="G21">
        <f>VLOOKUP(B21,[2]player_on_target!$B$2:$E$492, 3, FALSE)</f>
        <v>3.8</v>
      </c>
      <c r="H21">
        <f>IFERROR(VLOOKUP(B21, [3]player_saves_made!$B$2:$E$492, 3, FALSE), 0)</f>
        <v>0</v>
      </c>
      <c r="I21">
        <f>IFERROR(VLOOKUP(B21, [3]player_saves_made!$B$2:$E$492, 4, FALSE), 0)</f>
        <v>0</v>
      </c>
      <c r="J21">
        <f>IFERROR(VLOOKUP(B21, [4]player_goals_conceded!$B$2:$E$492, 3, FALSE), 0)</f>
        <v>0</v>
      </c>
      <c r="K21">
        <f>IFERROR(VLOOKUP(B21, [5]player_clean_sheets!$B$2:$E$492, 3, FALSE), 0)</f>
        <v>0</v>
      </c>
      <c r="L21">
        <f>IFERROR(VLOOKUP(B21, [5]player_clean_sheets!$B$2:$E$492, 4, FALSE), 0)</f>
        <v>0</v>
      </c>
      <c r="M21">
        <f>IFERROR(VLOOKUP(B21, [6]player_goals_per_90!$B$2:$E$492, 3, FALSE), 0)</f>
        <v>0.09</v>
      </c>
      <c r="N21">
        <f>IFERROR(VLOOKUP(B21, [7]player_expected_assists_per_90!$B$2:$E$492, 3, FALSE), 0)</f>
        <v>0.28999999999999998</v>
      </c>
      <c r="O21">
        <f>IFERROR(VLOOKUP(B21, [7]player_expected_assists_per_90!$B$2:$E$492, 4, FALSE), 0)</f>
        <v>0.2</v>
      </c>
      <c r="P21">
        <f>IFERROR(VLOOKUP(B21, [8]player_top_scorers!$B$2:$E$492, 4, FALSE), 0)</f>
        <v>0</v>
      </c>
      <c r="Q21">
        <f>IFERROR(VLOOKUP(B21, [9]player_total_assists_in_attack!$B$2:$E$492, 3, FALSE), 0)</f>
        <v>51</v>
      </c>
      <c r="R21">
        <f>IFERROR(VLOOKUP(B21, [9]player_total_assists_in_attack!$B$2:$E$492, 4, FALSE), 0)</f>
        <v>2.4</v>
      </c>
      <c r="S21">
        <f>IFERROR(VLOOKUP(B21, [10]player_big_chances_missed!$B$2:$E$492, 3, FALSE), 0)</f>
        <v>3</v>
      </c>
      <c r="T21">
        <f>IFERROR(VLOOKUP(B21, [10]player_big_chances_missed!$B$2:$E$492, 3, FALSE), 0)</f>
        <v>3</v>
      </c>
      <c r="U21">
        <f>IFERROR(VLOOKUP(B21, [11]player_big_chances_created!$B$2:$E$492, 3, FALSE), 0)</f>
        <v>15</v>
      </c>
      <c r="V21">
        <f>IFERROR(VLOOKUP(B21, [12]player_penalties_won!$B$2:$E$492, 3, FALSE), 0)</f>
        <v>0</v>
      </c>
      <c r="W21">
        <f>IFERROR(VLOOKUP(B21, [13]player_penalties_conceded!$B$2:$E$492, 3, FALSE), 0)</f>
        <v>0</v>
      </c>
      <c r="X21">
        <f>IFERROR(VLOOKUP(B21, [14]player_target_scoring!$B$2:$E$492, 3, FALSE), 0)</f>
        <v>0.7</v>
      </c>
      <c r="Y21">
        <f>IFERROR(VLOOKUP(B21, [14]player_target_scoring!$B$2:$E$492, 4, FALSE), 0)</f>
        <v>35</v>
      </c>
      <c r="Z21">
        <f>IFERROR(VLOOKUP(B21, [15]player_total_scoring_attempts!$B$2:$E$492, 3, FALSE), 0)</f>
        <v>1.9</v>
      </c>
      <c r="AA21">
        <f>IFERROR(VLOOKUP(B21, [15]player_total_scoring_attempts!$B$2:$E$492, 4, FALSE), 0)</f>
        <v>5</v>
      </c>
      <c r="AB21">
        <f>IFERROR(VLOOKUP(B21, [16]player_accurate_passes!$B$2:$E$492, 3, FALSE), 0)</f>
        <v>24.3</v>
      </c>
      <c r="AC21">
        <f>IFERROR(VLOOKUP(B21, [16]player_accurate_passes!$B$2:$E$492, 4, FALSE), 0)</f>
        <v>72.8</v>
      </c>
      <c r="AD21">
        <f>IFERROR(VLOOKUP(B21,[17]player_accurate_long_balls!$B$2:$E$492, 3, FALSE), 0)</f>
        <v>1.3</v>
      </c>
      <c r="AE21">
        <f>IFERROR(VLOOKUP(B21,[17]player_accurate_long_balls!$B$2:$E$492, 4, FALSE), 0)</f>
        <v>45.8</v>
      </c>
      <c r="AF21">
        <f>IFERROR(VLOOKUP(B21, [18]player_tackles_won!$B$2:$E$492, 3, FALSE), 0)</f>
        <v>0.8</v>
      </c>
      <c r="AG21">
        <f>IFERROR(VLOOKUP(B21, [18]player_tackles_won!$B$2:$E$492, 4, FALSE), 0)</f>
        <v>63</v>
      </c>
      <c r="AH21">
        <f>IFERROR(VLOOKUP(B21, [19]player_possessions!$B$2:$E$492, 3, FALSE), 0)</f>
        <v>0.6</v>
      </c>
      <c r="AI21">
        <f>IFERROR(VLOOKUP(B21, [19]player_possessions!$B$2:$E$492, 4, FALSE), 0)</f>
        <v>1.5</v>
      </c>
      <c r="AJ21">
        <f>IFERROR(VLOOKUP(B21, [20]player_outfielder_blocks!$B$2:$E$492, 3, FALSE), 0)</f>
        <v>0</v>
      </c>
      <c r="AK21">
        <f>VLOOKUP(B21,[20]player_outfielder_blocks!$B$2:$E$492, 4, FALSE)</f>
        <v>1</v>
      </c>
      <c r="AL21">
        <f>VLOOKUP(B21,[21]player_interceptions!$B$2:$E$492, 3, FALSE)</f>
        <v>0.2</v>
      </c>
      <c r="AM21">
        <f>VLOOKUP(B21,[21]player_interceptions!$B$2:$E$492, 4, FALSE)</f>
        <v>5</v>
      </c>
      <c r="AN21">
        <f>VLOOKUP(B21,[22]player_effective_clearances!$B$2:$E$492, 3, FALSE)</f>
        <v>0.8</v>
      </c>
      <c r="AO21">
        <f>VLOOKUP(B21,[22]player_effective_clearances!$B$2:$E$492, 4, FALSE)</f>
        <v>17</v>
      </c>
      <c r="AP21" t="e">
        <f>VLOOKUP(B21, [12]player_penalties_won!$B$2:$E$492, 4, FALSE)</f>
        <v>#N/A</v>
      </c>
      <c r="AQ21">
        <f>VLOOKUP(B21,[23]player_fouls_committed!$B$2:$E$492, 3, FALSE)</f>
        <v>0.7</v>
      </c>
      <c r="AR21" t="e">
        <f>VLOOKUP(B21,[24]player_red_cards!$B$2:$E$492, 3, FALSE)</f>
        <v>#N/A</v>
      </c>
      <c r="AS21" t="e">
        <f>VLOOKUP(B21,[24]player_red_cards!$B$2:$E$492, 4, FALSE)</f>
        <v>#N/A</v>
      </c>
      <c r="AT21">
        <f>VLOOKUP(B21,[25]player_contests_won!$B$2:$E$492, 3, FALSE)</f>
        <v>0.3</v>
      </c>
      <c r="AU21">
        <f>VLOOKUP(B21,[25]player_contests_won!$B$2:$E$492, 4, FALSE)</f>
        <v>35</v>
      </c>
      <c r="AV21">
        <f>VLOOKUP(B21, [8]player_top_scorers!$B$2:$E$492, 3, FALSE)</f>
        <v>2</v>
      </c>
      <c r="AW21">
        <f>VLOOKUP(B21,[26]player_player_ratings!$B$2:$E$492, 4, FALSE)</f>
        <v>1</v>
      </c>
      <c r="AX21">
        <f>VLOOKUP(B21,[26]player_player_ratings!$B$2:$E$492, 3, FALSE)</f>
        <v>6.85</v>
      </c>
      <c r="AY21">
        <v>1920</v>
      </c>
      <c r="AZ21">
        <v>28</v>
      </c>
      <c r="BA21" t="s">
        <v>47</v>
      </c>
    </row>
    <row r="22" spans="1:53" x14ac:dyDescent="0.3">
      <c r="A22">
        <v>21</v>
      </c>
      <c r="B22" t="s">
        <v>48</v>
      </c>
      <c r="C22" t="s">
        <v>12</v>
      </c>
      <c r="D22">
        <v>6</v>
      </c>
      <c r="E22">
        <v>5</v>
      </c>
      <c r="F22">
        <f>IFERROR(VLOOKUP(B22, [1]player_expected_goals!$B$2:$E$492, 3, FALSE), 0)</f>
        <v>2.5</v>
      </c>
      <c r="G22">
        <f>VLOOKUP(B22,[2]player_on_target!$B$2:$E$492, 3, FALSE)</f>
        <v>2.1</v>
      </c>
      <c r="H22">
        <f>IFERROR(VLOOKUP(B22, [3]player_saves_made!$B$2:$E$492, 3, FALSE), 0)</f>
        <v>0</v>
      </c>
      <c r="I22">
        <f>IFERROR(VLOOKUP(B22, [3]player_saves_made!$B$2:$E$492, 4, FALSE), 0)</f>
        <v>0</v>
      </c>
      <c r="J22">
        <f>IFERROR(VLOOKUP(B22, [4]player_goals_conceded!$B$2:$E$492, 3, FALSE), 0)</f>
        <v>0</v>
      </c>
      <c r="K22">
        <f>IFERROR(VLOOKUP(B22, [5]player_clean_sheets!$B$2:$E$492, 3, FALSE), 0)</f>
        <v>0</v>
      </c>
      <c r="L22">
        <f>IFERROR(VLOOKUP(B22, [5]player_clean_sheets!$B$2:$E$492, 4, FALSE), 0)</f>
        <v>0</v>
      </c>
      <c r="M22">
        <f>IFERROR(VLOOKUP(B22, [6]player_goals_per_90!$B$2:$E$492, 3, FALSE), 0)</f>
        <v>0.04</v>
      </c>
      <c r="N22">
        <f>IFERROR(VLOOKUP(B22, [7]player_expected_assists_per_90!$B$2:$E$492, 3, FALSE), 0)</f>
        <v>0.21</v>
      </c>
      <c r="O22">
        <f>IFERROR(VLOOKUP(B22, [7]player_expected_assists_per_90!$B$2:$E$492, 4, FALSE), 0)</f>
        <v>0.2</v>
      </c>
      <c r="P22">
        <f>IFERROR(VLOOKUP(B22, [8]player_top_scorers!$B$2:$E$492, 4, FALSE), 0)</f>
        <v>0</v>
      </c>
      <c r="Q22">
        <f>IFERROR(VLOOKUP(B22, [9]player_total_assists_in_attack!$B$2:$E$492, 3, FALSE), 0)</f>
        <v>40</v>
      </c>
      <c r="R22">
        <f>IFERROR(VLOOKUP(B22, [9]player_total_assists_in_attack!$B$2:$E$492, 4, FALSE), 0)</f>
        <v>1.4</v>
      </c>
      <c r="S22">
        <f>IFERROR(VLOOKUP(B22, [10]player_big_chances_missed!$B$2:$E$492, 3, FALSE), 0)</f>
        <v>3</v>
      </c>
      <c r="T22">
        <f>IFERROR(VLOOKUP(B22, [10]player_big_chances_missed!$B$2:$E$492, 3, FALSE), 0)</f>
        <v>3</v>
      </c>
      <c r="U22">
        <f>IFERROR(VLOOKUP(B22, [11]player_big_chances_created!$B$2:$E$492, 3, FALSE), 0)</f>
        <v>9</v>
      </c>
      <c r="V22">
        <f>IFERROR(VLOOKUP(B22, [12]player_penalties_won!$B$2:$E$492, 3, FALSE), 0)</f>
        <v>0</v>
      </c>
      <c r="W22">
        <f>IFERROR(VLOOKUP(B22, [13]player_penalties_conceded!$B$2:$E$492, 3, FALSE), 0)</f>
        <v>2</v>
      </c>
      <c r="X22">
        <f>IFERROR(VLOOKUP(B22, [14]player_target_scoring!$B$2:$E$492, 3, FALSE), 0)</f>
        <v>0.3</v>
      </c>
      <c r="Y22">
        <f>IFERROR(VLOOKUP(B22, [14]player_target_scoring!$B$2:$E$492, 4, FALSE), 0)</f>
        <v>25.7</v>
      </c>
      <c r="Z22">
        <f>IFERROR(VLOOKUP(B22, [15]player_total_scoring_attempts!$B$2:$E$492, 3, FALSE), 0)</f>
        <v>1.2</v>
      </c>
      <c r="AA22">
        <f>IFERROR(VLOOKUP(B22, [15]player_total_scoring_attempts!$B$2:$E$492, 4, FALSE), 0)</f>
        <v>2.9</v>
      </c>
      <c r="AB22">
        <f>IFERROR(VLOOKUP(B22, [16]player_accurate_passes!$B$2:$E$492, 3, FALSE), 0)</f>
        <v>38.700000000000003</v>
      </c>
      <c r="AC22">
        <f>IFERROR(VLOOKUP(B22, [16]player_accurate_passes!$B$2:$E$492, 4, FALSE), 0)</f>
        <v>79.5</v>
      </c>
      <c r="AD22">
        <f>IFERROR(VLOOKUP(B22,[17]player_accurate_long_balls!$B$2:$E$492, 3, FALSE), 0)</f>
        <v>2.2000000000000002</v>
      </c>
      <c r="AE22">
        <f>IFERROR(VLOOKUP(B22,[17]player_accurate_long_balls!$B$2:$E$492, 4, FALSE), 0)</f>
        <v>45.5</v>
      </c>
      <c r="AF22">
        <f>IFERROR(VLOOKUP(B22, [18]player_tackles_won!$B$2:$E$492, 3, FALSE), 0)</f>
        <v>1.4</v>
      </c>
      <c r="AG22">
        <f>IFERROR(VLOOKUP(B22, [18]player_tackles_won!$B$2:$E$492, 4, FALSE), 0)</f>
        <v>57.4</v>
      </c>
      <c r="AH22">
        <f>IFERROR(VLOOKUP(B22, [19]player_possessions!$B$2:$E$492, 3, FALSE), 0)</f>
        <v>0.3</v>
      </c>
      <c r="AI22">
        <f>IFERROR(VLOOKUP(B22, [19]player_possessions!$B$2:$E$492, 4, FALSE), 0)</f>
        <v>2.2000000000000002</v>
      </c>
      <c r="AJ22">
        <f>IFERROR(VLOOKUP(B22, [20]player_outfielder_blocks!$B$2:$E$492, 3, FALSE), 0)</f>
        <v>0.1</v>
      </c>
      <c r="AK22">
        <f>VLOOKUP(B22,[20]player_outfielder_blocks!$B$2:$E$492, 4, FALSE)</f>
        <v>4</v>
      </c>
      <c r="AL22">
        <f>VLOOKUP(B22,[21]player_interceptions!$B$2:$E$492, 3, FALSE)</f>
        <v>1.2</v>
      </c>
      <c r="AM22">
        <f>VLOOKUP(B22,[21]player_interceptions!$B$2:$E$492, 4, FALSE)</f>
        <v>33</v>
      </c>
      <c r="AN22">
        <f>VLOOKUP(B22,[22]player_effective_clearances!$B$2:$E$492, 3, FALSE)</f>
        <v>1.1000000000000001</v>
      </c>
      <c r="AO22">
        <f>VLOOKUP(B22,[22]player_effective_clearances!$B$2:$E$492, 4, FALSE)</f>
        <v>30</v>
      </c>
      <c r="AP22" t="e">
        <f>VLOOKUP(B22, [12]player_penalties_won!$B$2:$E$492, 4, FALSE)</f>
        <v>#N/A</v>
      </c>
      <c r="AQ22">
        <f>VLOOKUP(B22,[23]player_fouls_committed!$B$2:$E$492, 3, FALSE)</f>
        <v>1</v>
      </c>
      <c r="AR22" t="e">
        <f>VLOOKUP(B22,[24]player_red_cards!$B$2:$E$492, 3, FALSE)</f>
        <v>#N/A</v>
      </c>
      <c r="AS22" t="e">
        <f>VLOOKUP(B22,[24]player_red_cards!$B$2:$E$492, 4, FALSE)</f>
        <v>#N/A</v>
      </c>
      <c r="AT22">
        <f>VLOOKUP(B22,[25]player_contests_won!$B$2:$E$492, 3, FALSE)</f>
        <v>1.2</v>
      </c>
      <c r="AU22">
        <f>VLOOKUP(B22,[25]player_contests_won!$B$2:$E$492, 4, FALSE)</f>
        <v>68.8</v>
      </c>
      <c r="AV22">
        <f>VLOOKUP(B22, [8]player_top_scorers!$B$2:$E$492, 3, FALSE)</f>
        <v>1</v>
      </c>
      <c r="AW22">
        <f>VLOOKUP(B22,[26]player_player_ratings!$B$2:$E$492, 4, FALSE)</f>
        <v>1</v>
      </c>
      <c r="AX22">
        <f>VLOOKUP(B22,[26]player_player_ratings!$B$2:$E$492, 3, FALSE)</f>
        <v>7.3</v>
      </c>
      <c r="AY22">
        <v>2531</v>
      </c>
      <c r="AZ22">
        <v>33</v>
      </c>
      <c r="BA22" t="s">
        <v>13</v>
      </c>
    </row>
    <row r="23" spans="1:53" x14ac:dyDescent="0.3">
      <c r="A23">
        <v>22</v>
      </c>
      <c r="B23" t="s">
        <v>49</v>
      </c>
      <c r="C23" t="s">
        <v>19</v>
      </c>
      <c r="D23">
        <v>5.9</v>
      </c>
      <c r="E23">
        <v>8</v>
      </c>
      <c r="F23">
        <f>IFERROR(VLOOKUP(B23, [1]player_expected_goals!$B$2:$E$492, 3, FALSE), 0)</f>
        <v>30.6</v>
      </c>
      <c r="G23">
        <f>VLOOKUP(B23,[2]player_on_target!$B$2:$E$492, 3, FALSE)</f>
        <v>34.299999999999997</v>
      </c>
      <c r="H23">
        <f>IFERROR(VLOOKUP(B23, [3]player_saves_made!$B$2:$E$492, 3, FALSE), 0)</f>
        <v>0</v>
      </c>
      <c r="I23">
        <f>IFERROR(VLOOKUP(B23, [3]player_saves_made!$B$2:$E$492, 4, FALSE), 0)</f>
        <v>0</v>
      </c>
      <c r="J23">
        <f>IFERROR(VLOOKUP(B23, [4]player_goals_conceded!$B$2:$E$492, 3, FALSE), 0)</f>
        <v>0</v>
      </c>
      <c r="K23">
        <f>IFERROR(VLOOKUP(B23, [5]player_clean_sheets!$B$2:$E$492, 3, FALSE), 0)</f>
        <v>0</v>
      </c>
      <c r="L23">
        <f>IFERROR(VLOOKUP(B23, [5]player_clean_sheets!$B$2:$E$492, 4, FALSE), 0)</f>
        <v>0</v>
      </c>
      <c r="M23">
        <f>IFERROR(VLOOKUP(B23, [6]player_goals_per_90!$B$2:$E$492, 3, FALSE), 0)</f>
        <v>1.1399999999999999</v>
      </c>
      <c r="N23">
        <f>IFERROR(VLOOKUP(B23, [7]player_expected_assists_per_90!$B$2:$E$492, 3, FALSE), 0)</f>
        <v>0.19</v>
      </c>
      <c r="O23">
        <f>IFERROR(VLOOKUP(B23, [7]player_expected_assists_per_90!$B$2:$E$492, 4, FALSE), 0)</f>
        <v>0.3</v>
      </c>
      <c r="P23">
        <f>IFERROR(VLOOKUP(B23, [8]player_top_scorers!$B$2:$E$492, 4, FALSE), 0)</f>
        <v>5</v>
      </c>
      <c r="Q23">
        <f>IFERROR(VLOOKUP(B23, [9]player_total_assists_in_attack!$B$2:$E$492, 3, FALSE), 0)</f>
        <v>31</v>
      </c>
      <c r="R23">
        <f>IFERROR(VLOOKUP(B23, [9]player_total_assists_in_attack!$B$2:$E$492, 4, FALSE), 0)</f>
        <v>1</v>
      </c>
      <c r="S23">
        <f>IFERROR(VLOOKUP(B23, [10]player_big_chances_missed!$B$2:$E$492, 3, FALSE), 0)</f>
        <v>27</v>
      </c>
      <c r="T23">
        <f>IFERROR(VLOOKUP(B23, [10]player_big_chances_missed!$B$2:$E$492, 3, FALSE), 0)</f>
        <v>27</v>
      </c>
      <c r="U23">
        <f>IFERROR(VLOOKUP(B23, [11]player_big_chances_created!$B$2:$E$492, 3, FALSE), 0)</f>
        <v>13</v>
      </c>
      <c r="V23">
        <f>IFERROR(VLOOKUP(B23, [12]player_penalties_won!$B$2:$E$492, 3, FALSE), 0)</f>
        <v>0</v>
      </c>
      <c r="W23">
        <f>IFERROR(VLOOKUP(B23, [13]player_penalties_conceded!$B$2:$E$492, 3, FALSE), 0)</f>
        <v>0</v>
      </c>
      <c r="X23">
        <f>IFERROR(VLOOKUP(B23, [14]player_target_scoring!$B$2:$E$492, 3, FALSE), 0)</f>
        <v>2.1</v>
      </c>
      <c r="Y23">
        <f>IFERROR(VLOOKUP(B23, [14]player_target_scoring!$B$2:$E$492, 4, FALSE), 0)</f>
        <v>45.9</v>
      </c>
      <c r="Z23">
        <f>IFERROR(VLOOKUP(B23, [15]player_total_scoring_attempts!$B$2:$E$492, 3, FALSE), 0)</f>
        <v>4.5999999999999996</v>
      </c>
      <c r="AA23">
        <f>IFERROR(VLOOKUP(B23, [15]player_total_scoring_attempts!$B$2:$E$492, 4, FALSE), 0)</f>
        <v>24.7</v>
      </c>
      <c r="AB23">
        <f>IFERROR(VLOOKUP(B23, [16]player_accurate_passes!$B$2:$E$492, 3, FALSE), 0)</f>
        <v>14.5</v>
      </c>
      <c r="AC23">
        <f>IFERROR(VLOOKUP(B23, [16]player_accurate_passes!$B$2:$E$492, 4, FALSE), 0)</f>
        <v>73.599999999999994</v>
      </c>
      <c r="AD23">
        <f>IFERROR(VLOOKUP(B23,[17]player_accurate_long_balls!$B$2:$E$492, 3, FALSE), 0)</f>
        <v>1.6</v>
      </c>
      <c r="AE23">
        <f>IFERROR(VLOOKUP(B23,[17]player_accurate_long_balls!$B$2:$E$492, 4, FALSE), 0)</f>
        <v>61.4</v>
      </c>
      <c r="AF23">
        <f>IFERROR(VLOOKUP(B23, [18]player_tackles_won!$B$2:$E$492, 3, FALSE), 0)</f>
        <v>0.3</v>
      </c>
      <c r="AG23">
        <f>IFERROR(VLOOKUP(B23, [18]player_tackles_won!$B$2:$E$492, 4, FALSE), 0)</f>
        <v>69.2</v>
      </c>
      <c r="AH23">
        <f>IFERROR(VLOOKUP(B23, [19]player_possessions!$B$2:$E$492, 3, FALSE), 0)</f>
        <v>0.6</v>
      </c>
      <c r="AI23">
        <f>IFERROR(VLOOKUP(B23, [19]player_possessions!$B$2:$E$492, 4, FALSE), 0)</f>
        <v>0.7</v>
      </c>
      <c r="AJ23">
        <f>IFERROR(VLOOKUP(B23, [20]player_outfielder_blocks!$B$2:$E$492, 3, FALSE), 0)</f>
        <v>0.1</v>
      </c>
      <c r="AK23">
        <f>VLOOKUP(B23,[20]player_outfielder_blocks!$B$2:$E$492, 4, FALSE)</f>
        <v>4</v>
      </c>
      <c r="AL23">
        <f>VLOOKUP(B23,[21]player_interceptions!$B$2:$E$492, 3, FALSE)</f>
        <v>0.2</v>
      </c>
      <c r="AM23">
        <f>VLOOKUP(B23,[21]player_interceptions!$B$2:$E$492, 4, FALSE)</f>
        <v>6</v>
      </c>
      <c r="AN23">
        <f>VLOOKUP(B23,[22]player_effective_clearances!$B$2:$E$492, 3, FALSE)</f>
        <v>0.4</v>
      </c>
      <c r="AO23">
        <f>VLOOKUP(B23,[22]player_effective_clearances!$B$2:$E$492, 4, FALSE)</f>
        <v>14</v>
      </c>
      <c r="AP23" t="e">
        <f>VLOOKUP(B23, [12]player_penalties_won!$B$2:$E$492, 4, FALSE)</f>
        <v>#N/A</v>
      </c>
      <c r="AQ23">
        <f>VLOOKUP(B23,[23]player_fouls_committed!$B$2:$E$492, 3, FALSE)</f>
        <v>0.3</v>
      </c>
      <c r="AR23" t="e">
        <f>VLOOKUP(B23,[24]player_red_cards!$B$2:$E$492, 3, FALSE)</f>
        <v>#N/A</v>
      </c>
      <c r="AS23" t="e">
        <f>VLOOKUP(B23,[24]player_red_cards!$B$2:$E$492, 4, FALSE)</f>
        <v>#N/A</v>
      </c>
      <c r="AT23">
        <f>VLOOKUP(B23,[25]player_contests_won!$B$2:$E$492, 3, FALSE)</f>
        <v>0.8</v>
      </c>
      <c r="AU23">
        <f>VLOOKUP(B23,[25]player_contests_won!$B$2:$E$492, 4, FALSE)</f>
        <v>44.4</v>
      </c>
      <c r="AV23">
        <f>VLOOKUP(B23, [8]player_top_scorers!$B$2:$E$492, 3, FALSE)</f>
        <v>36</v>
      </c>
      <c r="AW23">
        <f>VLOOKUP(B23,[26]player_player_ratings!$B$2:$E$492, 4, FALSE)</f>
        <v>8</v>
      </c>
      <c r="AX23">
        <f>VLOOKUP(B23,[26]player_player_ratings!$B$2:$E$492, 3, FALSE)</f>
        <v>7.98</v>
      </c>
      <c r="AY23">
        <v>2843</v>
      </c>
      <c r="AZ23">
        <v>32</v>
      </c>
      <c r="BA23" t="s">
        <v>50</v>
      </c>
    </row>
    <row r="24" spans="1:53" x14ac:dyDescent="0.3">
      <c r="A24">
        <v>23</v>
      </c>
      <c r="B24" t="s">
        <v>51</v>
      </c>
      <c r="C24" t="s">
        <v>9</v>
      </c>
      <c r="D24">
        <v>5.9</v>
      </c>
      <c r="E24">
        <v>0</v>
      </c>
      <c r="F24">
        <f>IFERROR(VLOOKUP(B24, [1]player_expected_goals!$B$2:$E$492, 3, FALSE), 0)</f>
        <v>1.8</v>
      </c>
      <c r="G24">
        <f>VLOOKUP(B24,[2]player_on_target!$B$2:$E$492, 3, FALSE)</f>
        <v>2.7</v>
      </c>
      <c r="H24">
        <f>IFERROR(VLOOKUP(B24, [3]player_saves_made!$B$2:$E$492, 3, FALSE), 0)</f>
        <v>0</v>
      </c>
      <c r="I24">
        <f>IFERROR(VLOOKUP(B24, [3]player_saves_made!$B$2:$E$492, 4, FALSE), 0)</f>
        <v>0</v>
      </c>
      <c r="J24">
        <f>IFERROR(VLOOKUP(B24, [4]player_goals_conceded!$B$2:$E$492, 3, FALSE), 0)</f>
        <v>0</v>
      </c>
      <c r="K24">
        <f>IFERROR(VLOOKUP(B24, [5]player_clean_sheets!$B$2:$E$492, 3, FALSE), 0)</f>
        <v>0</v>
      </c>
      <c r="L24">
        <f>IFERROR(VLOOKUP(B24, [5]player_clean_sheets!$B$2:$E$492, 4, FALSE), 0)</f>
        <v>0</v>
      </c>
      <c r="M24">
        <f>IFERROR(VLOOKUP(B24, [6]player_goals_per_90!$B$2:$E$492, 3, FALSE), 0)</f>
        <v>0.1</v>
      </c>
      <c r="N24">
        <f>IFERROR(VLOOKUP(B24, [7]player_expected_assists_per_90!$B$2:$E$492, 3, FALSE), 0)</f>
        <v>0.19</v>
      </c>
      <c r="O24">
        <f>IFERROR(VLOOKUP(B24, [7]player_expected_assists_per_90!$B$2:$E$492, 4, FALSE), 0)</f>
        <v>0</v>
      </c>
      <c r="P24">
        <f>IFERROR(VLOOKUP(B24, [8]player_top_scorers!$B$2:$E$492, 4, FALSE), 0)</f>
        <v>0</v>
      </c>
      <c r="Q24">
        <f>IFERROR(VLOOKUP(B24, [9]player_total_assists_in_attack!$B$2:$E$492, 3, FALSE), 0)</f>
        <v>41</v>
      </c>
      <c r="R24">
        <f>IFERROR(VLOOKUP(B24, [9]player_total_assists_in_attack!$B$2:$E$492, 4, FALSE), 0)</f>
        <v>1.3</v>
      </c>
      <c r="S24">
        <f>IFERROR(VLOOKUP(B24, [10]player_big_chances_missed!$B$2:$E$492, 3, FALSE), 0)</f>
        <v>0</v>
      </c>
      <c r="T24">
        <f>IFERROR(VLOOKUP(B24, [10]player_big_chances_missed!$B$2:$E$492, 3, FALSE), 0)</f>
        <v>0</v>
      </c>
      <c r="U24">
        <f>IFERROR(VLOOKUP(B24, [11]player_big_chances_created!$B$2:$E$492, 3, FALSE), 0)</f>
        <v>4</v>
      </c>
      <c r="V24">
        <f>IFERROR(VLOOKUP(B24, [12]player_penalties_won!$B$2:$E$492, 3, FALSE), 0)</f>
        <v>0</v>
      </c>
      <c r="W24">
        <f>IFERROR(VLOOKUP(B24, [13]player_penalties_conceded!$B$2:$E$492, 3, FALSE), 0)</f>
        <v>0</v>
      </c>
      <c r="X24">
        <f>IFERROR(VLOOKUP(B24, [14]player_target_scoring!$B$2:$E$492, 3, FALSE), 0)</f>
        <v>0.4</v>
      </c>
      <c r="Y24">
        <f>IFERROR(VLOOKUP(B24, [14]player_target_scoring!$B$2:$E$492, 4, FALSE), 0)</f>
        <v>31.1</v>
      </c>
      <c r="Z24">
        <f>IFERROR(VLOOKUP(B24, [15]player_total_scoring_attempts!$B$2:$E$492, 3, FALSE), 0)</f>
        <v>1.4</v>
      </c>
      <c r="AA24">
        <f>IFERROR(VLOOKUP(B24, [15]player_total_scoring_attempts!$B$2:$E$492, 4, FALSE), 0)</f>
        <v>6.7</v>
      </c>
      <c r="AB24">
        <f>IFERROR(VLOOKUP(B24, [16]player_accurate_passes!$B$2:$E$492, 3, FALSE), 0)</f>
        <v>95.6</v>
      </c>
      <c r="AC24">
        <f>IFERROR(VLOOKUP(B24, [16]player_accurate_passes!$B$2:$E$492, 4, FALSE), 0)</f>
        <v>92.1</v>
      </c>
      <c r="AD24">
        <f>IFERROR(VLOOKUP(B24,[17]player_accurate_long_balls!$B$2:$E$492, 3, FALSE), 0)</f>
        <v>4.3</v>
      </c>
      <c r="AE24">
        <f>IFERROR(VLOOKUP(B24,[17]player_accurate_long_balls!$B$2:$E$492, 4, FALSE), 0)</f>
        <v>81.2</v>
      </c>
      <c r="AF24">
        <f>IFERROR(VLOOKUP(B24, [18]player_tackles_won!$B$2:$E$492, 3, FALSE), 0)</f>
        <v>0.7</v>
      </c>
      <c r="AG24">
        <f>IFERROR(VLOOKUP(B24, [18]player_tackles_won!$B$2:$E$492, 4, FALSE), 0)</f>
        <v>72.400000000000006</v>
      </c>
      <c r="AH24">
        <f>IFERROR(VLOOKUP(B24, [19]player_possessions!$B$2:$E$492, 3, FALSE), 0)</f>
        <v>0.9</v>
      </c>
      <c r="AI24">
        <f>IFERROR(VLOOKUP(B24, [19]player_possessions!$B$2:$E$492, 4, FALSE), 0)</f>
        <v>4.3</v>
      </c>
      <c r="AJ24">
        <f>IFERROR(VLOOKUP(B24, [20]player_outfielder_blocks!$B$2:$E$492, 3, FALSE), 0)</f>
        <v>0.3</v>
      </c>
      <c r="AK24">
        <f>VLOOKUP(B24,[20]player_outfielder_blocks!$B$2:$E$492, 4, FALSE)</f>
        <v>8</v>
      </c>
      <c r="AL24">
        <f>VLOOKUP(B24,[21]player_interceptions!$B$2:$E$492, 3, FALSE)</f>
        <v>0.6</v>
      </c>
      <c r="AM24">
        <f>VLOOKUP(B24,[21]player_interceptions!$B$2:$E$492, 4, FALSE)</f>
        <v>19</v>
      </c>
      <c r="AN24">
        <f>VLOOKUP(B24,[22]player_effective_clearances!$B$2:$E$492, 3, FALSE)</f>
        <v>1.3</v>
      </c>
      <c r="AO24">
        <f>VLOOKUP(B24,[22]player_effective_clearances!$B$2:$E$492, 4, FALSE)</f>
        <v>40</v>
      </c>
      <c r="AP24" t="e">
        <f>VLOOKUP(B24, [12]player_penalties_won!$B$2:$E$492, 4, FALSE)</f>
        <v>#N/A</v>
      </c>
      <c r="AQ24">
        <f>VLOOKUP(B24,[23]player_fouls_committed!$B$2:$E$492, 3, FALSE)</f>
        <v>1</v>
      </c>
      <c r="AR24" t="e">
        <f>VLOOKUP(B24,[24]player_red_cards!$B$2:$E$492, 3, FALSE)</f>
        <v>#N/A</v>
      </c>
      <c r="AS24" t="e">
        <f>VLOOKUP(B24,[24]player_red_cards!$B$2:$E$492, 4, FALSE)</f>
        <v>#N/A</v>
      </c>
      <c r="AT24">
        <f>VLOOKUP(B24,[25]player_contests_won!$B$2:$E$492, 3, FALSE)</f>
        <v>0.5</v>
      </c>
      <c r="AU24">
        <f>VLOOKUP(B24,[25]player_contests_won!$B$2:$E$492, 4, FALSE)</f>
        <v>64</v>
      </c>
      <c r="AV24">
        <f>VLOOKUP(B24, [8]player_top_scorers!$B$2:$E$492, 3, FALSE)</f>
        <v>3</v>
      </c>
      <c r="AW24">
        <f>VLOOKUP(B24,[26]player_player_ratings!$B$2:$E$492, 4, FALSE)</f>
        <v>2</v>
      </c>
      <c r="AX24">
        <f>VLOOKUP(B24,[26]player_player_ratings!$B$2:$E$492, 3, FALSE)</f>
        <v>7.71</v>
      </c>
      <c r="AY24">
        <v>2828</v>
      </c>
      <c r="AZ24">
        <v>33</v>
      </c>
      <c r="BA24" t="s">
        <v>52</v>
      </c>
    </row>
    <row r="25" spans="1:53" x14ac:dyDescent="0.3">
      <c r="A25">
        <v>24</v>
      </c>
      <c r="B25" t="s">
        <v>53</v>
      </c>
      <c r="C25" t="s">
        <v>39</v>
      </c>
      <c r="D25">
        <v>5.8</v>
      </c>
      <c r="E25">
        <v>7</v>
      </c>
      <c r="F25">
        <f>IFERROR(VLOOKUP(B25, [1]player_expected_goals!$B$2:$E$492, 3, FALSE), 0)</f>
        <v>3.8</v>
      </c>
      <c r="G25">
        <f>VLOOKUP(B25,[2]player_on_target!$B$2:$E$492, 3, FALSE)</f>
        <v>4.0999999999999996</v>
      </c>
      <c r="H25">
        <f>IFERROR(VLOOKUP(B25, [3]player_saves_made!$B$2:$E$492, 3, FALSE), 0)</f>
        <v>0</v>
      </c>
      <c r="I25">
        <f>IFERROR(VLOOKUP(B25, [3]player_saves_made!$B$2:$E$492, 4, FALSE), 0)</f>
        <v>0</v>
      </c>
      <c r="J25">
        <f>IFERROR(VLOOKUP(B25, [4]player_goals_conceded!$B$2:$E$492, 3, FALSE), 0)</f>
        <v>0</v>
      </c>
      <c r="K25">
        <f>IFERROR(VLOOKUP(B25, [5]player_clean_sheets!$B$2:$E$492, 3, FALSE), 0)</f>
        <v>0</v>
      </c>
      <c r="L25">
        <f>IFERROR(VLOOKUP(B25, [5]player_clean_sheets!$B$2:$E$492, 4, FALSE), 0)</f>
        <v>0</v>
      </c>
      <c r="M25">
        <f>IFERROR(VLOOKUP(B25, [6]player_goals_per_90!$B$2:$E$492, 3, FALSE), 0)</f>
        <v>0.1</v>
      </c>
      <c r="N25">
        <f>IFERROR(VLOOKUP(B25, [7]player_expected_assists_per_90!$B$2:$E$492, 3, FALSE), 0)</f>
        <v>0.2</v>
      </c>
      <c r="O25">
        <f>IFERROR(VLOOKUP(B25, [7]player_expected_assists_per_90!$B$2:$E$492, 4, FALSE), 0)</f>
        <v>0.2</v>
      </c>
      <c r="P25">
        <f>IFERROR(VLOOKUP(B25, [8]player_top_scorers!$B$2:$E$492, 4, FALSE), 0)</f>
        <v>0</v>
      </c>
      <c r="Q25">
        <f>IFERROR(VLOOKUP(B25, [9]player_total_assists_in_attack!$B$2:$E$492, 3, FALSE), 0)</f>
        <v>37</v>
      </c>
      <c r="R25">
        <f>IFERROR(VLOOKUP(B25, [9]player_total_assists_in_attack!$B$2:$E$492, 4, FALSE), 0)</f>
        <v>1.3</v>
      </c>
      <c r="S25">
        <f>IFERROR(VLOOKUP(B25, [10]player_big_chances_missed!$B$2:$E$492, 3, FALSE), 0)</f>
        <v>1</v>
      </c>
      <c r="T25">
        <f>IFERROR(VLOOKUP(B25, [10]player_big_chances_missed!$B$2:$E$492, 3, FALSE), 0)</f>
        <v>1</v>
      </c>
      <c r="U25">
        <f>IFERROR(VLOOKUP(B25, [11]player_big_chances_created!$B$2:$E$492, 3, FALSE), 0)</f>
        <v>8</v>
      </c>
      <c r="V25">
        <f>IFERROR(VLOOKUP(B25, [12]player_penalties_won!$B$2:$E$492, 3, FALSE), 0)</f>
        <v>0</v>
      </c>
      <c r="W25">
        <f>IFERROR(VLOOKUP(B25, [13]player_penalties_conceded!$B$2:$E$492, 3, FALSE), 0)</f>
        <v>0</v>
      </c>
      <c r="X25">
        <f>IFERROR(VLOOKUP(B25, [14]player_target_scoring!$B$2:$E$492, 3, FALSE), 0)</f>
        <v>0.4</v>
      </c>
      <c r="Y25">
        <f>IFERROR(VLOOKUP(B25, [14]player_target_scoring!$B$2:$E$492, 4, FALSE), 0)</f>
        <v>29.5</v>
      </c>
      <c r="Z25">
        <f>IFERROR(VLOOKUP(B25, [15]player_total_scoring_attempts!$B$2:$E$492, 3, FALSE), 0)</f>
        <v>1.5</v>
      </c>
      <c r="AA25">
        <f>IFERROR(VLOOKUP(B25, [15]player_total_scoring_attempts!$B$2:$E$492, 4, FALSE), 0)</f>
        <v>6.8</v>
      </c>
      <c r="AB25">
        <f>IFERROR(VLOOKUP(B25, [16]player_accurate_passes!$B$2:$E$492, 3, FALSE), 0)</f>
        <v>29.2</v>
      </c>
      <c r="AC25">
        <f>IFERROR(VLOOKUP(B25, [16]player_accurate_passes!$B$2:$E$492, 4, FALSE), 0)</f>
        <v>75.5</v>
      </c>
      <c r="AD25">
        <f>IFERROR(VLOOKUP(B25,[17]player_accurate_long_balls!$B$2:$E$492, 3, FALSE), 0)</f>
        <v>1.7</v>
      </c>
      <c r="AE25">
        <f>IFERROR(VLOOKUP(B25,[17]player_accurate_long_balls!$B$2:$E$492, 4, FALSE), 0)</f>
        <v>49</v>
      </c>
      <c r="AF25">
        <f>IFERROR(VLOOKUP(B25, [18]player_tackles_won!$B$2:$E$492, 3, FALSE), 0)</f>
        <v>1.3</v>
      </c>
      <c r="AG25">
        <f>IFERROR(VLOOKUP(B25, [18]player_tackles_won!$B$2:$E$492, 4, FALSE), 0)</f>
        <v>59.4</v>
      </c>
      <c r="AH25">
        <f>IFERROR(VLOOKUP(B25, [19]player_possessions!$B$2:$E$492, 3, FALSE), 0)</f>
        <v>0.5</v>
      </c>
      <c r="AI25">
        <f>IFERROR(VLOOKUP(B25, [19]player_possessions!$B$2:$E$492, 4, FALSE), 0)</f>
        <v>2.2999999999999998</v>
      </c>
      <c r="AJ25">
        <f>IFERROR(VLOOKUP(B25, [20]player_outfielder_blocks!$B$2:$E$492, 3, FALSE), 0)</f>
        <v>0.2</v>
      </c>
      <c r="AK25">
        <f>VLOOKUP(B25,[20]player_outfielder_blocks!$B$2:$E$492, 4, FALSE)</f>
        <v>6</v>
      </c>
      <c r="AL25">
        <f>VLOOKUP(B25,[21]player_interceptions!$B$2:$E$492, 3, FALSE)</f>
        <v>0.7</v>
      </c>
      <c r="AM25">
        <f>VLOOKUP(B25,[21]player_interceptions!$B$2:$E$492, 4, FALSE)</f>
        <v>20</v>
      </c>
      <c r="AN25">
        <f>VLOOKUP(B25,[22]player_effective_clearances!$B$2:$E$492, 3, FALSE)</f>
        <v>1.3</v>
      </c>
      <c r="AO25">
        <f>VLOOKUP(B25,[22]player_effective_clearances!$B$2:$E$492, 4, FALSE)</f>
        <v>39</v>
      </c>
      <c r="AP25" t="e">
        <f>VLOOKUP(B25, [12]player_penalties_won!$B$2:$E$492, 4, FALSE)</f>
        <v>#N/A</v>
      </c>
      <c r="AQ25">
        <f>VLOOKUP(B25,[23]player_fouls_committed!$B$2:$E$492, 3, FALSE)</f>
        <v>1</v>
      </c>
      <c r="AR25" t="e">
        <f>VLOOKUP(B25,[24]player_red_cards!$B$2:$E$492, 3, FALSE)</f>
        <v>#N/A</v>
      </c>
      <c r="AS25" t="e">
        <f>VLOOKUP(B25,[24]player_red_cards!$B$2:$E$492, 4, FALSE)</f>
        <v>#N/A</v>
      </c>
      <c r="AT25">
        <f>VLOOKUP(B25,[25]player_contests_won!$B$2:$E$492, 3, FALSE)</f>
        <v>1.7</v>
      </c>
      <c r="AU25">
        <f>VLOOKUP(B25,[25]player_contests_won!$B$2:$E$492, 4, FALSE)</f>
        <v>50</v>
      </c>
      <c r="AV25">
        <f>VLOOKUP(B25, [8]player_top_scorers!$B$2:$E$492, 3, FALSE)</f>
        <v>3</v>
      </c>
      <c r="AW25">
        <f>VLOOKUP(B25,[26]player_player_ratings!$B$2:$E$492, 4, FALSE)</f>
        <v>0</v>
      </c>
      <c r="AX25">
        <f>VLOOKUP(B25,[26]player_player_ratings!$B$2:$E$492, 3, FALSE)</f>
        <v>7.36</v>
      </c>
      <c r="AY25">
        <v>2639</v>
      </c>
      <c r="AZ25">
        <v>30</v>
      </c>
      <c r="BA25" t="s">
        <v>13</v>
      </c>
    </row>
    <row r="26" spans="1:53" x14ac:dyDescent="0.3">
      <c r="A26">
        <v>25</v>
      </c>
      <c r="B26" t="s">
        <v>54</v>
      </c>
      <c r="C26" t="s">
        <v>19</v>
      </c>
      <c r="D26">
        <v>5.8</v>
      </c>
      <c r="E26">
        <v>6</v>
      </c>
      <c r="F26">
        <f>IFERROR(VLOOKUP(B26, [1]player_expected_goals!$B$2:$E$492, 3, FALSE), 0)</f>
        <v>7.9</v>
      </c>
      <c r="G26">
        <f>VLOOKUP(B26,[2]player_on_target!$B$2:$E$492, 3, FALSE)</f>
        <v>9.6</v>
      </c>
      <c r="H26">
        <f>IFERROR(VLOOKUP(B26, [3]player_saves_made!$B$2:$E$492, 3, FALSE), 0)</f>
        <v>0</v>
      </c>
      <c r="I26">
        <f>IFERROR(VLOOKUP(B26, [3]player_saves_made!$B$2:$E$492, 4, FALSE), 0)</f>
        <v>0</v>
      </c>
      <c r="J26">
        <f>IFERROR(VLOOKUP(B26, [4]player_goals_conceded!$B$2:$E$492, 3, FALSE), 0)</f>
        <v>0</v>
      </c>
      <c r="K26">
        <f>IFERROR(VLOOKUP(B26, [5]player_clean_sheets!$B$2:$E$492, 3, FALSE), 0)</f>
        <v>0</v>
      </c>
      <c r="L26">
        <f>IFERROR(VLOOKUP(B26, [5]player_clean_sheets!$B$2:$E$492, 4, FALSE), 0)</f>
        <v>0</v>
      </c>
      <c r="M26">
        <f>IFERROR(VLOOKUP(B26, [6]player_goals_per_90!$B$2:$E$492, 3, FALSE), 0)</f>
        <v>0.51</v>
      </c>
      <c r="N26">
        <f>IFERROR(VLOOKUP(B26, [7]player_expected_assists_per_90!$B$2:$E$492, 3, FALSE), 0)</f>
        <v>0.3</v>
      </c>
      <c r="O26">
        <f>IFERROR(VLOOKUP(B26, [7]player_expected_assists_per_90!$B$2:$E$492, 4, FALSE), 0)</f>
        <v>0.3</v>
      </c>
      <c r="P26">
        <f>IFERROR(VLOOKUP(B26, [8]player_top_scorers!$B$2:$E$492, 4, FALSE), 0)</f>
        <v>0</v>
      </c>
      <c r="Q26">
        <f>IFERROR(VLOOKUP(B26, [9]player_total_assists_in_attack!$B$2:$E$492, 3, FALSE), 0)</f>
        <v>42</v>
      </c>
      <c r="R26">
        <f>IFERROR(VLOOKUP(B26, [9]player_total_assists_in_attack!$B$2:$E$492, 4, FALSE), 0)</f>
        <v>2.1</v>
      </c>
      <c r="S26">
        <f>IFERROR(VLOOKUP(B26, [10]player_big_chances_missed!$B$2:$E$492, 3, FALSE), 0)</f>
        <v>10</v>
      </c>
      <c r="T26">
        <f>IFERROR(VLOOKUP(B26, [10]player_big_chances_missed!$B$2:$E$492, 3, FALSE), 0)</f>
        <v>10</v>
      </c>
      <c r="U26">
        <f>IFERROR(VLOOKUP(B26, [11]player_big_chances_created!$B$2:$E$492, 3, FALSE), 0)</f>
        <v>12</v>
      </c>
      <c r="V26">
        <f>IFERROR(VLOOKUP(B26, [12]player_penalties_won!$B$2:$E$492, 3, FALSE), 0)</f>
        <v>0</v>
      </c>
      <c r="W26">
        <f>IFERROR(VLOOKUP(B26, [13]player_penalties_conceded!$B$2:$E$492, 3, FALSE), 0)</f>
        <v>0</v>
      </c>
      <c r="X26">
        <f>IFERROR(VLOOKUP(B26, [14]player_target_scoring!$B$2:$E$492, 3, FALSE), 0)</f>
        <v>1.1000000000000001</v>
      </c>
      <c r="Y26">
        <f>IFERROR(VLOOKUP(B26, [14]player_target_scoring!$B$2:$E$492, 4, FALSE), 0)</f>
        <v>36.200000000000003</v>
      </c>
      <c r="Z26">
        <f>IFERROR(VLOOKUP(B26, [15]player_total_scoring_attempts!$B$2:$E$492, 3, FALSE), 0)</f>
        <v>3</v>
      </c>
      <c r="AA26">
        <f>IFERROR(VLOOKUP(B26, [15]player_total_scoring_attempts!$B$2:$E$492, 4, FALSE), 0)</f>
        <v>17.2</v>
      </c>
      <c r="AB26">
        <f>IFERROR(VLOOKUP(B26, [16]player_accurate_passes!$B$2:$E$492, 3, FALSE), 0)</f>
        <v>31.1</v>
      </c>
      <c r="AC26">
        <f>IFERROR(VLOOKUP(B26, [16]player_accurate_passes!$B$2:$E$492, 4, FALSE), 0)</f>
        <v>81.900000000000006</v>
      </c>
      <c r="AD26">
        <f>IFERROR(VLOOKUP(B26,[17]player_accurate_long_balls!$B$2:$E$492, 3, FALSE), 0)</f>
        <v>0.3</v>
      </c>
      <c r="AE26">
        <f>IFERROR(VLOOKUP(B26,[17]player_accurate_long_balls!$B$2:$E$492, 4, FALSE), 0)</f>
        <v>50</v>
      </c>
      <c r="AF26">
        <f>IFERROR(VLOOKUP(B26, [18]player_tackles_won!$B$2:$E$492, 3, FALSE), 0)</f>
        <v>1.3</v>
      </c>
      <c r="AG26">
        <f>IFERROR(VLOOKUP(B26, [18]player_tackles_won!$B$2:$E$492, 4, FALSE), 0)</f>
        <v>62.5</v>
      </c>
      <c r="AH26">
        <f>IFERROR(VLOOKUP(B26, [19]player_possessions!$B$2:$E$492, 3, FALSE), 0)</f>
        <v>1.2</v>
      </c>
      <c r="AI26">
        <f>IFERROR(VLOOKUP(B26, [19]player_possessions!$B$2:$E$492, 4, FALSE), 0)</f>
        <v>2.2999999999999998</v>
      </c>
      <c r="AJ26">
        <f>IFERROR(VLOOKUP(B26, [20]player_outfielder_blocks!$B$2:$E$492, 3, FALSE), 0)</f>
        <v>0.1</v>
      </c>
      <c r="AK26">
        <f>VLOOKUP(B26,[20]player_outfielder_blocks!$B$2:$E$492, 4, FALSE)</f>
        <v>1</v>
      </c>
      <c r="AL26">
        <f>VLOOKUP(B26,[21]player_interceptions!$B$2:$E$492, 3, FALSE)</f>
        <v>0.8</v>
      </c>
      <c r="AM26">
        <f>VLOOKUP(B26,[21]player_interceptions!$B$2:$E$492, 4, FALSE)</f>
        <v>16</v>
      </c>
      <c r="AN26">
        <f>VLOOKUP(B26,[22]player_effective_clearances!$B$2:$E$492, 3, FALSE)</f>
        <v>0.2</v>
      </c>
      <c r="AO26">
        <f>VLOOKUP(B26,[22]player_effective_clearances!$B$2:$E$492, 4, FALSE)</f>
        <v>3</v>
      </c>
      <c r="AP26" t="e">
        <f>VLOOKUP(B26, [12]player_penalties_won!$B$2:$E$492, 4, FALSE)</f>
        <v>#N/A</v>
      </c>
      <c r="AQ26">
        <f>VLOOKUP(B26,[23]player_fouls_committed!$B$2:$E$492, 3, FALSE)</f>
        <v>1.3</v>
      </c>
      <c r="AR26" t="e">
        <f>VLOOKUP(B26,[24]player_red_cards!$B$2:$E$492, 3, FALSE)</f>
        <v>#N/A</v>
      </c>
      <c r="AS26" t="e">
        <f>VLOOKUP(B26,[24]player_red_cards!$B$2:$E$492, 4, FALSE)</f>
        <v>#N/A</v>
      </c>
      <c r="AT26">
        <f>VLOOKUP(B26,[25]player_contests_won!$B$2:$E$492, 3, FALSE)</f>
        <v>4.4000000000000004</v>
      </c>
      <c r="AU26">
        <f>VLOOKUP(B26,[25]player_contests_won!$B$2:$E$492, 4, FALSE)</f>
        <v>59.6</v>
      </c>
      <c r="AV26">
        <f>VLOOKUP(B26, [8]player_top_scorers!$B$2:$E$492, 3, FALSE)</f>
        <v>10</v>
      </c>
      <c r="AW26">
        <f>VLOOKUP(B26,[26]player_player_ratings!$B$2:$E$492, 4, FALSE)</f>
        <v>2</v>
      </c>
      <c r="AX26">
        <f>VLOOKUP(B26,[26]player_player_ratings!$B$2:$E$492, 3, FALSE)</f>
        <v>7.67</v>
      </c>
      <c r="AY26">
        <v>1766</v>
      </c>
      <c r="AZ26">
        <v>24</v>
      </c>
      <c r="BA26" t="s">
        <v>13</v>
      </c>
    </row>
    <row r="27" spans="1:53" x14ac:dyDescent="0.3">
      <c r="A27">
        <v>26</v>
      </c>
      <c r="B27" t="s">
        <v>55</v>
      </c>
      <c r="C27" t="s">
        <v>25</v>
      </c>
      <c r="D27">
        <v>5.5</v>
      </c>
      <c r="E27">
        <v>5</v>
      </c>
      <c r="F27">
        <f>IFERROR(VLOOKUP(B27, [1]player_expected_goals!$B$2:$E$492, 3, FALSE), 0)</f>
        <v>1.7</v>
      </c>
      <c r="G27">
        <f>VLOOKUP(B27,[2]player_on_target!$B$2:$E$492, 3, FALSE)</f>
        <v>1</v>
      </c>
      <c r="H27">
        <f>IFERROR(VLOOKUP(B27, [3]player_saves_made!$B$2:$E$492, 3, FALSE), 0)</f>
        <v>0</v>
      </c>
      <c r="I27">
        <f>IFERROR(VLOOKUP(B27, [3]player_saves_made!$B$2:$E$492, 4, FALSE), 0)</f>
        <v>0</v>
      </c>
      <c r="J27">
        <f>IFERROR(VLOOKUP(B27, [4]player_goals_conceded!$B$2:$E$492, 3, FALSE), 0)</f>
        <v>0</v>
      </c>
      <c r="K27">
        <f>IFERROR(VLOOKUP(B27, [5]player_clean_sheets!$B$2:$E$492, 3, FALSE), 0)</f>
        <v>0</v>
      </c>
      <c r="L27">
        <f>IFERROR(VLOOKUP(B27, [5]player_clean_sheets!$B$2:$E$492, 4, FALSE), 0)</f>
        <v>0</v>
      </c>
      <c r="M27">
        <f>IFERROR(VLOOKUP(B27, [6]player_goals_per_90!$B$2:$E$492, 3, FALSE), 0)</f>
        <v>0.03</v>
      </c>
      <c r="N27">
        <f>IFERROR(VLOOKUP(B27, [7]player_expected_assists_per_90!$B$2:$E$492, 3, FALSE), 0)</f>
        <v>0.18</v>
      </c>
      <c r="O27">
        <f>IFERROR(VLOOKUP(B27, [7]player_expected_assists_per_90!$B$2:$E$492, 4, FALSE), 0)</f>
        <v>0.2</v>
      </c>
      <c r="P27">
        <f>IFERROR(VLOOKUP(B27, [8]player_top_scorers!$B$2:$E$492, 4, FALSE), 0)</f>
        <v>0</v>
      </c>
      <c r="Q27">
        <f>IFERROR(VLOOKUP(B27, [9]player_total_assists_in_attack!$B$2:$E$492, 3, FALSE), 0)</f>
        <v>53</v>
      </c>
      <c r="R27">
        <f>IFERROR(VLOOKUP(B27, [9]player_total_assists_in_attack!$B$2:$E$492, 4, FALSE), 0)</f>
        <v>1.7</v>
      </c>
      <c r="S27">
        <f>IFERROR(VLOOKUP(B27, [10]player_big_chances_missed!$B$2:$E$492, 3, FALSE), 0)</f>
        <v>2</v>
      </c>
      <c r="T27">
        <f>IFERROR(VLOOKUP(B27, [10]player_big_chances_missed!$B$2:$E$492, 3, FALSE), 0)</f>
        <v>2</v>
      </c>
      <c r="U27">
        <f>IFERROR(VLOOKUP(B27, [11]player_big_chances_created!$B$2:$E$492, 3, FALSE), 0)</f>
        <v>6</v>
      </c>
      <c r="V27">
        <f>IFERROR(VLOOKUP(B27, [12]player_penalties_won!$B$2:$E$492, 3, FALSE), 0)</f>
        <v>0</v>
      </c>
      <c r="W27">
        <f>IFERROR(VLOOKUP(B27, [13]player_penalties_conceded!$B$2:$E$492, 3, FALSE), 0)</f>
        <v>0</v>
      </c>
      <c r="X27">
        <f>IFERROR(VLOOKUP(B27, [14]player_target_scoring!$B$2:$E$492, 3, FALSE), 0)</f>
        <v>0.1</v>
      </c>
      <c r="Y27">
        <f>IFERROR(VLOOKUP(B27, [14]player_target_scoring!$B$2:$E$492, 4, FALSE), 0)</f>
        <v>22.2</v>
      </c>
      <c r="Z27">
        <f>IFERROR(VLOOKUP(B27, [15]player_total_scoring_attempts!$B$2:$E$492, 3, FALSE), 0)</f>
        <v>0.6</v>
      </c>
      <c r="AA27">
        <f>IFERROR(VLOOKUP(B27, [15]player_total_scoring_attempts!$B$2:$E$492, 4, FALSE), 0)</f>
        <v>5.6</v>
      </c>
      <c r="AB27">
        <f>IFERROR(VLOOKUP(B27, [16]player_accurate_passes!$B$2:$E$492, 3, FALSE), 0)</f>
        <v>76.099999999999994</v>
      </c>
      <c r="AC27">
        <f>IFERROR(VLOOKUP(B27, [16]player_accurate_passes!$B$2:$E$492, 4, FALSE), 0)</f>
        <v>90.9</v>
      </c>
      <c r="AD27">
        <f>IFERROR(VLOOKUP(B27,[17]player_accurate_long_balls!$B$2:$E$492, 3, FALSE), 0)</f>
        <v>2.7</v>
      </c>
      <c r="AE27">
        <f>IFERROR(VLOOKUP(B27,[17]player_accurate_long_balls!$B$2:$E$492, 4, FALSE), 0)</f>
        <v>53.2</v>
      </c>
      <c r="AF27">
        <f>IFERROR(VLOOKUP(B27, [18]player_tackles_won!$B$2:$E$492, 3, FALSE), 0)</f>
        <v>1.1000000000000001</v>
      </c>
      <c r="AG27">
        <f>IFERROR(VLOOKUP(B27, [18]player_tackles_won!$B$2:$E$492, 4, FALSE), 0)</f>
        <v>60</v>
      </c>
      <c r="AH27">
        <f>IFERROR(VLOOKUP(B27, [19]player_possessions!$B$2:$E$492, 3, FALSE), 0)</f>
        <v>0.6</v>
      </c>
      <c r="AI27">
        <f>IFERROR(VLOOKUP(B27, [19]player_possessions!$B$2:$E$492, 4, FALSE), 0)</f>
        <v>3.6</v>
      </c>
      <c r="AJ27">
        <f>IFERROR(VLOOKUP(B27, [20]player_outfielder_blocks!$B$2:$E$492, 3, FALSE), 0)</f>
        <v>0.4</v>
      </c>
      <c r="AK27">
        <f>VLOOKUP(B27,[20]player_outfielder_blocks!$B$2:$E$492, 4, FALSE)</f>
        <v>13</v>
      </c>
      <c r="AL27">
        <f>VLOOKUP(B27,[21]player_interceptions!$B$2:$E$492, 3, FALSE)</f>
        <v>0.9</v>
      </c>
      <c r="AM27">
        <f>VLOOKUP(B27,[21]player_interceptions!$B$2:$E$492, 4, FALSE)</f>
        <v>28</v>
      </c>
      <c r="AN27">
        <f>VLOOKUP(B27,[22]player_effective_clearances!$B$2:$E$492, 3, FALSE)</f>
        <v>0.8</v>
      </c>
      <c r="AO27">
        <f>VLOOKUP(B27,[22]player_effective_clearances!$B$2:$E$492, 4, FALSE)</f>
        <v>26</v>
      </c>
      <c r="AP27" t="e">
        <f>VLOOKUP(B27, [12]player_penalties_won!$B$2:$E$492, 4, FALSE)</f>
        <v>#N/A</v>
      </c>
      <c r="AQ27">
        <f>VLOOKUP(B27,[23]player_fouls_committed!$B$2:$E$492, 3, FALSE)</f>
        <v>1.2</v>
      </c>
      <c r="AR27" t="e">
        <f>VLOOKUP(B27,[24]player_red_cards!$B$2:$E$492, 3, FALSE)</f>
        <v>#N/A</v>
      </c>
      <c r="AS27" t="e">
        <f>VLOOKUP(B27,[24]player_red_cards!$B$2:$E$492, 4, FALSE)</f>
        <v>#N/A</v>
      </c>
      <c r="AT27">
        <f>VLOOKUP(B27,[25]player_contests_won!$B$2:$E$492, 3, FALSE)</f>
        <v>0.6</v>
      </c>
      <c r="AU27">
        <f>VLOOKUP(B27,[25]player_contests_won!$B$2:$E$492, 4, FALSE)</f>
        <v>73.900000000000006</v>
      </c>
      <c r="AV27">
        <f>VLOOKUP(B27, [8]player_top_scorers!$B$2:$E$492, 3, FALSE)</f>
        <v>1</v>
      </c>
      <c r="AW27">
        <f>VLOOKUP(B27,[26]player_player_ratings!$B$2:$E$492, 4, FALSE)</f>
        <v>1</v>
      </c>
      <c r="AX27">
        <f>VLOOKUP(B27,[26]player_player_ratings!$B$2:$E$492, 3, FALSE)</f>
        <v>7.51</v>
      </c>
      <c r="AY27">
        <v>2780</v>
      </c>
      <c r="AZ27">
        <v>32</v>
      </c>
      <c r="BA27" t="s">
        <v>13</v>
      </c>
    </row>
    <row r="28" spans="1:53" x14ac:dyDescent="0.3">
      <c r="A28">
        <v>27</v>
      </c>
      <c r="B28" t="s">
        <v>56</v>
      </c>
      <c r="C28" t="s">
        <v>9</v>
      </c>
      <c r="D28">
        <v>5.4</v>
      </c>
      <c r="E28">
        <v>7</v>
      </c>
      <c r="F28">
        <f>IFERROR(VLOOKUP(B28, [1]player_expected_goals!$B$2:$E$492, 3, FALSE), 0)</f>
        <v>8.1999999999999993</v>
      </c>
      <c r="G28">
        <f>VLOOKUP(B28,[2]player_on_target!$B$2:$E$492, 3, FALSE)</f>
        <v>9.5</v>
      </c>
      <c r="H28">
        <f>IFERROR(VLOOKUP(B28, [3]player_saves_made!$B$2:$E$492, 3, FALSE), 0)</f>
        <v>0</v>
      </c>
      <c r="I28">
        <f>IFERROR(VLOOKUP(B28, [3]player_saves_made!$B$2:$E$492, 4, FALSE), 0)</f>
        <v>0</v>
      </c>
      <c r="J28">
        <f>IFERROR(VLOOKUP(B28, [4]player_goals_conceded!$B$2:$E$492, 3, FALSE), 0)</f>
        <v>0</v>
      </c>
      <c r="K28">
        <f>IFERROR(VLOOKUP(B28, [5]player_clean_sheets!$B$2:$E$492, 3, FALSE), 0)</f>
        <v>0</v>
      </c>
      <c r="L28">
        <f>IFERROR(VLOOKUP(B28, [5]player_clean_sheets!$B$2:$E$492, 4, FALSE), 0)</f>
        <v>0</v>
      </c>
      <c r="M28">
        <f>IFERROR(VLOOKUP(B28, [6]player_goals_per_90!$B$2:$E$492, 3, FALSE), 0)</f>
        <v>0.36</v>
      </c>
      <c r="N28">
        <f>IFERROR(VLOOKUP(B28, [7]player_expected_assists_per_90!$B$2:$E$492, 3, FALSE), 0)</f>
        <v>0.22</v>
      </c>
      <c r="O28">
        <f>IFERROR(VLOOKUP(B28, [7]player_expected_assists_per_90!$B$2:$E$492, 4, FALSE), 0)</f>
        <v>0.3</v>
      </c>
      <c r="P28">
        <f>IFERROR(VLOOKUP(B28, [8]player_top_scorers!$B$2:$E$492, 4, FALSE), 0)</f>
        <v>0</v>
      </c>
      <c r="Q28">
        <f>IFERROR(VLOOKUP(B28, [9]player_total_assists_in_attack!$B$2:$E$492, 3, FALSE), 0)</f>
        <v>45</v>
      </c>
      <c r="R28">
        <f>IFERROR(VLOOKUP(B28, [9]player_total_assists_in_attack!$B$2:$E$492, 4, FALSE), 0)</f>
        <v>1.8</v>
      </c>
      <c r="S28">
        <f>IFERROR(VLOOKUP(B28, [10]player_big_chances_missed!$B$2:$E$492, 3, FALSE), 0)</f>
        <v>11</v>
      </c>
      <c r="T28">
        <f>IFERROR(VLOOKUP(B28, [10]player_big_chances_missed!$B$2:$E$492, 3, FALSE), 0)</f>
        <v>11</v>
      </c>
      <c r="U28">
        <f>IFERROR(VLOOKUP(B28, [11]player_big_chances_created!$B$2:$E$492, 3, FALSE), 0)</f>
        <v>9</v>
      </c>
      <c r="V28">
        <f>IFERROR(VLOOKUP(B28, [12]player_penalties_won!$B$2:$E$492, 3, FALSE), 0)</f>
        <v>1</v>
      </c>
      <c r="W28">
        <f>IFERROR(VLOOKUP(B28, [13]player_penalties_conceded!$B$2:$E$492, 3, FALSE), 0)</f>
        <v>0</v>
      </c>
      <c r="X28">
        <f>IFERROR(VLOOKUP(B28, [14]player_target_scoring!$B$2:$E$492, 3, FALSE), 0)</f>
        <v>0.8</v>
      </c>
      <c r="Y28">
        <f>IFERROR(VLOOKUP(B28, [14]player_target_scoring!$B$2:$E$492, 4, FALSE), 0)</f>
        <v>38.200000000000003</v>
      </c>
      <c r="Z28">
        <f>IFERROR(VLOOKUP(B28, [15]player_total_scoring_attempts!$B$2:$E$492, 3, FALSE), 0)</f>
        <v>2.2000000000000002</v>
      </c>
      <c r="AA28">
        <f>IFERROR(VLOOKUP(B28, [15]player_total_scoring_attempts!$B$2:$E$492, 4, FALSE), 0)</f>
        <v>16.399999999999999</v>
      </c>
      <c r="AB28">
        <f>IFERROR(VLOOKUP(B28, [16]player_accurate_passes!$B$2:$E$492, 3, FALSE), 0)</f>
        <v>26.8</v>
      </c>
      <c r="AC28">
        <f>IFERROR(VLOOKUP(B28, [16]player_accurate_passes!$B$2:$E$492, 4, FALSE), 0)</f>
        <v>81.3</v>
      </c>
      <c r="AD28">
        <f>IFERROR(VLOOKUP(B28,[17]player_accurate_long_balls!$B$2:$E$492, 3, FALSE), 0)</f>
        <v>0.3</v>
      </c>
      <c r="AE28">
        <f>IFERROR(VLOOKUP(B28,[17]player_accurate_long_balls!$B$2:$E$492, 4, FALSE), 0)</f>
        <v>32</v>
      </c>
      <c r="AF28">
        <f>IFERROR(VLOOKUP(B28, [18]player_tackles_won!$B$2:$E$492, 3, FALSE), 0)</f>
        <v>0.7</v>
      </c>
      <c r="AG28">
        <f>IFERROR(VLOOKUP(B28, [18]player_tackles_won!$B$2:$E$492, 4, FALSE), 0)</f>
        <v>65.400000000000006</v>
      </c>
      <c r="AH28">
        <f>IFERROR(VLOOKUP(B28, [19]player_possessions!$B$2:$E$492, 3, FALSE), 0)</f>
        <v>0.8</v>
      </c>
      <c r="AI28">
        <f>IFERROR(VLOOKUP(B28, [19]player_possessions!$B$2:$E$492, 4, FALSE), 0)</f>
        <v>1.4</v>
      </c>
      <c r="AJ28">
        <f>IFERROR(VLOOKUP(B28, [20]player_outfielder_blocks!$B$2:$E$492, 3, FALSE), 0)</f>
        <v>0</v>
      </c>
      <c r="AK28" t="e">
        <f>VLOOKUP(B28,[20]player_outfielder_blocks!$B$2:$E$492, 4, FALSE)</f>
        <v>#N/A</v>
      </c>
      <c r="AL28">
        <f>VLOOKUP(B28,[21]player_interceptions!$B$2:$E$492, 3, FALSE)</f>
        <v>0.3</v>
      </c>
      <c r="AM28">
        <f>VLOOKUP(B28,[21]player_interceptions!$B$2:$E$492, 4, FALSE)</f>
        <v>7</v>
      </c>
      <c r="AN28">
        <f>VLOOKUP(B28,[22]player_effective_clearances!$B$2:$E$492, 3, FALSE)</f>
        <v>0.6</v>
      </c>
      <c r="AO28">
        <f>VLOOKUP(B28,[22]player_effective_clearances!$B$2:$E$492, 4, FALSE)</f>
        <v>15</v>
      </c>
      <c r="AP28">
        <f>VLOOKUP(B28, [12]player_penalties_won!$B$2:$E$492, 4, FALSE)</f>
        <v>1.4</v>
      </c>
      <c r="AQ28">
        <f>VLOOKUP(B28,[23]player_fouls_committed!$B$2:$E$492, 3, FALSE)</f>
        <v>0.8</v>
      </c>
      <c r="AR28" t="e">
        <f>VLOOKUP(B28,[24]player_red_cards!$B$2:$E$492, 3, FALSE)</f>
        <v>#N/A</v>
      </c>
      <c r="AS28" t="e">
        <f>VLOOKUP(B28,[24]player_red_cards!$B$2:$E$492, 4, FALSE)</f>
        <v>#N/A</v>
      </c>
      <c r="AT28">
        <f>VLOOKUP(B28,[25]player_contests_won!$B$2:$E$492, 3, FALSE)</f>
        <v>1.9</v>
      </c>
      <c r="AU28">
        <f>VLOOKUP(B28,[25]player_contests_won!$B$2:$E$492, 4, FALSE)</f>
        <v>50</v>
      </c>
      <c r="AV28">
        <f>VLOOKUP(B28, [8]player_top_scorers!$B$2:$E$492, 3, FALSE)</f>
        <v>9</v>
      </c>
      <c r="AW28">
        <f>VLOOKUP(B28,[26]player_player_ratings!$B$2:$E$492, 4, FALSE)</f>
        <v>1</v>
      </c>
      <c r="AX28">
        <f>VLOOKUP(B28,[26]player_player_ratings!$B$2:$E$492, 3, FALSE)</f>
        <v>7.44</v>
      </c>
      <c r="AY28">
        <v>2263</v>
      </c>
      <c r="AZ28">
        <v>31</v>
      </c>
      <c r="BA28" t="s">
        <v>27</v>
      </c>
    </row>
    <row r="29" spans="1:53" x14ac:dyDescent="0.3">
      <c r="A29">
        <v>28</v>
      </c>
      <c r="B29" t="s">
        <v>57</v>
      </c>
      <c r="C29" t="s">
        <v>36</v>
      </c>
      <c r="D29">
        <v>5.4</v>
      </c>
      <c r="E29">
        <v>4</v>
      </c>
      <c r="F29">
        <f>IFERROR(VLOOKUP(B29, [1]player_expected_goals!$B$2:$E$492, 3, FALSE), 0)</f>
        <v>2.5</v>
      </c>
      <c r="G29">
        <f>VLOOKUP(B29,[2]player_on_target!$B$2:$E$492, 3, FALSE)</f>
        <v>2.2000000000000002</v>
      </c>
      <c r="H29">
        <f>IFERROR(VLOOKUP(B29, [3]player_saves_made!$B$2:$E$492, 3, FALSE), 0)</f>
        <v>0</v>
      </c>
      <c r="I29">
        <f>IFERROR(VLOOKUP(B29, [3]player_saves_made!$B$2:$E$492, 4, FALSE), 0)</f>
        <v>0</v>
      </c>
      <c r="J29">
        <f>IFERROR(VLOOKUP(B29, [4]player_goals_conceded!$B$2:$E$492, 3, FALSE), 0)</f>
        <v>0</v>
      </c>
      <c r="K29">
        <f>IFERROR(VLOOKUP(B29, [5]player_clean_sheets!$B$2:$E$492, 3, FALSE), 0)</f>
        <v>0</v>
      </c>
      <c r="L29">
        <f>IFERROR(VLOOKUP(B29, [5]player_clean_sheets!$B$2:$E$492, 4, FALSE), 0)</f>
        <v>0</v>
      </c>
      <c r="M29">
        <f>IFERROR(VLOOKUP(B29, [6]player_goals_per_90!$B$2:$E$492, 3, FALSE), 0)</f>
        <v>0.11</v>
      </c>
      <c r="N29">
        <f>IFERROR(VLOOKUP(B29, [7]player_expected_assists_per_90!$B$2:$E$492, 3, FALSE), 0)</f>
        <v>0.2</v>
      </c>
      <c r="O29">
        <f>IFERROR(VLOOKUP(B29, [7]player_expected_assists_per_90!$B$2:$E$492, 4, FALSE), 0)</f>
        <v>0.1</v>
      </c>
      <c r="P29">
        <f>IFERROR(VLOOKUP(B29, [8]player_top_scorers!$B$2:$E$492, 4, FALSE), 0)</f>
        <v>0</v>
      </c>
      <c r="Q29">
        <f>IFERROR(VLOOKUP(B29, [9]player_total_assists_in_attack!$B$2:$E$492, 3, FALSE), 0)</f>
        <v>37</v>
      </c>
      <c r="R29">
        <f>IFERROR(VLOOKUP(B29, [9]player_total_assists_in_attack!$B$2:$E$492, 4, FALSE), 0)</f>
        <v>1.4</v>
      </c>
      <c r="S29">
        <f>IFERROR(VLOOKUP(B29, [10]player_big_chances_missed!$B$2:$E$492, 3, FALSE), 0)</f>
        <v>1</v>
      </c>
      <c r="T29">
        <f>IFERROR(VLOOKUP(B29, [10]player_big_chances_missed!$B$2:$E$492, 3, FALSE), 0)</f>
        <v>1</v>
      </c>
      <c r="U29">
        <f>IFERROR(VLOOKUP(B29, [11]player_big_chances_created!$B$2:$E$492, 3, FALSE), 0)</f>
        <v>10</v>
      </c>
      <c r="V29">
        <f>IFERROR(VLOOKUP(B29, [12]player_penalties_won!$B$2:$E$492, 3, FALSE), 0)</f>
        <v>0</v>
      </c>
      <c r="W29">
        <f>IFERROR(VLOOKUP(B29, [13]player_penalties_conceded!$B$2:$E$492, 3, FALSE), 0)</f>
        <v>0</v>
      </c>
      <c r="X29">
        <f>IFERROR(VLOOKUP(B29, [14]player_target_scoring!$B$2:$E$492, 3, FALSE), 0)</f>
        <v>0.2</v>
      </c>
      <c r="Y29">
        <f>IFERROR(VLOOKUP(B29, [14]player_target_scoring!$B$2:$E$492, 4, FALSE), 0)</f>
        <v>31.6</v>
      </c>
      <c r="Z29">
        <f>IFERROR(VLOOKUP(B29, [15]player_total_scoring_attempts!$B$2:$E$492, 3, FALSE), 0)</f>
        <v>0.7</v>
      </c>
      <c r="AA29">
        <f>IFERROR(VLOOKUP(B29, [15]player_total_scoring_attempts!$B$2:$E$492, 4, FALSE), 0)</f>
        <v>15.8</v>
      </c>
      <c r="AB29">
        <f>IFERROR(VLOOKUP(B29, [16]player_accurate_passes!$B$2:$E$492, 3, FALSE), 0)</f>
        <v>24.8</v>
      </c>
      <c r="AC29">
        <f>IFERROR(VLOOKUP(B29, [16]player_accurate_passes!$B$2:$E$492, 4, FALSE), 0)</f>
        <v>71.2</v>
      </c>
      <c r="AD29">
        <f>IFERROR(VLOOKUP(B29,[17]player_accurate_long_balls!$B$2:$E$492, 3, FALSE), 0)</f>
        <v>1.1000000000000001</v>
      </c>
      <c r="AE29">
        <f>IFERROR(VLOOKUP(B29,[17]player_accurate_long_balls!$B$2:$E$492, 4, FALSE), 0)</f>
        <v>32.6</v>
      </c>
      <c r="AF29">
        <f>IFERROR(VLOOKUP(B29, [18]player_tackles_won!$B$2:$E$492, 3, FALSE), 0)</f>
        <v>0.7</v>
      </c>
      <c r="AG29">
        <f>IFERROR(VLOOKUP(B29, [18]player_tackles_won!$B$2:$E$492, 4, FALSE), 0)</f>
        <v>61.3</v>
      </c>
      <c r="AH29">
        <f>IFERROR(VLOOKUP(B29, [19]player_possessions!$B$2:$E$492, 3, FALSE), 0)</f>
        <v>0.3</v>
      </c>
      <c r="AI29">
        <f>IFERROR(VLOOKUP(B29, [19]player_possessions!$B$2:$E$492, 4, FALSE), 0)</f>
        <v>0.8</v>
      </c>
      <c r="AJ29">
        <f>IFERROR(VLOOKUP(B29, [20]player_outfielder_blocks!$B$2:$E$492, 3, FALSE), 0)</f>
        <v>0.3</v>
      </c>
      <c r="AK29">
        <f>VLOOKUP(B29,[20]player_outfielder_blocks!$B$2:$E$492, 4, FALSE)</f>
        <v>8</v>
      </c>
      <c r="AL29">
        <f>VLOOKUP(B29,[21]player_interceptions!$B$2:$E$492, 3, FALSE)</f>
        <v>0.9</v>
      </c>
      <c r="AM29">
        <f>VLOOKUP(B29,[21]player_interceptions!$B$2:$E$492, 4, FALSE)</f>
        <v>23</v>
      </c>
      <c r="AN29">
        <f>VLOOKUP(B29,[22]player_effective_clearances!$B$2:$E$492, 3, FALSE)</f>
        <v>2.2999999999999998</v>
      </c>
      <c r="AO29">
        <f>VLOOKUP(B29,[22]player_effective_clearances!$B$2:$E$492, 4, FALSE)</f>
        <v>62</v>
      </c>
      <c r="AP29" t="e">
        <f>VLOOKUP(B29, [12]player_penalties_won!$B$2:$E$492, 4, FALSE)</f>
        <v>#N/A</v>
      </c>
      <c r="AQ29">
        <f>VLOOKUP(B29,[23]player_fouls_committed!$B$2:$E$492, 3, FALSE)</f>
        <v>0.6</v>
      </c>
      <c r="AR29" t="e">
        <f>VLOOKUP(B29,[24]player_red_cards!$B$2:$E$492, 3, FALSE)</f>
        <v>#N/A</v>
      </c>
      <c r="AS29" t="e">
        <f>VLOOKUP(B29,[24]player_red_cards!$B$2:$E$492, 4, FALSE)</f>
        <v>#N/A</v>
      </c>
      <c r="AT29">
        <f>VLOOKUP(B29,[25]player_contests_won!$B$2:$E$492, 3, FALSE)</f>
        <v>0.1</v>
      </c>
      <c r="AU29">
        <f>VLOOKUP(B29,[25]player_contests_won!$B$2:$E$492, 4, FALSE)</f>
        <v>21.4</v>
      </c>
      <c r="AV29">
        <f>VLOOKUP(B29, [8]player_top_scorers!$B$2:$E$492, 3, FALSE)</f>
        <v>3</v>
      </c>
      <c r="AW29">
        <f>VLOOKUP(B29,[26]player_player_ratings!$B$2:$E$492, 4, FALSE)</f>
        <v>1</v>
      </c>
      <c r="AX29">
        <f>VLOOKUP(B29,[26]player_player_ratings!$B$2:$E$492, 3, FALSE)</f>
        <v>6.99</v>
      </c>
      <c r="AY29">
        <v>2419</v>
      </c>
      <c r="AZ29">
        <v>29</v>
      </c>
      <c r="BA29" t="s">
        <v>58</v>
      </c>
    </row>
    <row r="30" spans="1:53" x14ac:dyDescent="0.3">
      <c r="A30">
        <v>29</v>
      </c>
      <c r="B30" t="s">
        <v>59</v>
      </c>
      <c r="C30" t="s">
        <v>25</v>
      </c>
      <c r="D30">
        <v>5.4</v>
      </c>
      <c r="E30">
        <v>2</v>
      </c>
      <c r="F30">
        <f>IFERROR(VLOOKUP(B30, [1]player_expected_goals!$B$2:$E$492, 3, FALSE), 0)</f>
        <v>20.8</v>
      </c>
      <c r="G30">
        <f>VLOOKUP(B30,[2]player_on_target!$B$2:$E$492, 3, FALSE)</f>
        <v>21.9</v>
      </c>
      <c r="H30">
        <f>IFERROR(VLOOKUP(B30, [3]player_saves_made!$B$2:$E$492, 3, FALSE), 0)</f>
        <v>0</v>
      </c>
      <c r="I30">
        <f>IFERROR(VLOOKUP(B30, [3]player_saves_made!$B$2:$E$492, 4, FALSE), 0)</f>
        <v>0</v>
      </c>
      <c r="J30">
        <f>IFERROR(VLOOKUP(B30, [4]player_goals_conceded!$B$2:$E$492, 3, FALSE), 0)</f>
        <v>0</v>
      </c>
      <c r="K30">
        <f>IFERROR(VLOOKUP(B30, [5]player_clean_sheets!$B$2:$E$492, 3, FALSE), 0)</f>
        <v>0</v>
      </c>
      <c r="L30">
        <f>IFERROR(VLOOKUP(B30, [5]player_clean_sheets!$B$2:$E$492, 4, FALSE), 0)</f>
        <v>0</v>
      </c>
      <c r="M30">
        <f>IFERROR(VLOOKUP(B30, [6]player_goals_per_90!$B$2:$E$492, 3, FALSE), 0)</f>
        <v>1.1399999999999999</v>
      </c>
      <c r="N30">
        <f>IFERROR(VLOOKUP(B30, [7]player_expected_assists_per_90!$B$2:$E$492, 3, FALSE), 0)</f>
        <v>0.22</v>
      </c>
      <c r="O30">
        <f>IFERROR(VLOOKUP(B30, [7]player_expected_assists_per_90!$B$2:$E$492, 4, FALSE), 0)</f>
        <v>0.1</v>
      </c>
      <c r="P30">
        <f>IFERROR(VLOOKUP(B30, [8]player_top_scorers!$B$2:$E$492, 4, FALSE), 0)</f>
        <v>4</v>
      </c>
      <c r="Q30">
        <f>IFERROR(VLOOKUP(B30, [9]player_total_assists_in_attack!$B$2:$E$492, 3, FALSE), 0)</f>
        <v>53</v>
      </c>
      <c r="R30">
        <f>IFERROR(VLOOKUP(B30, [9]player_total_assists_in_attack!$B$2:$E$492, 4, FALSE), 0)</f>
        <v>2.2000000000000002</v>
      </c>
      <c r="S30">
        <f>IFERROR(VLOOKUP(B30, [10]player_big_chances_missed!$B$2:$E$492, 3, FALSE), 0)</f>
        <v>20</v>
      </c>
      <c r="T30">
        <f>IFERROR(VLOOKUP(B30, [10]player_big_chances_missed!$B$2:$E$492, 3, FALSE), 0)</f>
        <v>20</v>
      </c>
      <c r="U30">
        <f>IFERROR(VLOOKUP(B30, [11]player_big_chances_created!$B$2:$E$492, 3, FALSE), 0)</f>
        <v>12</v>
      </c>
      <c r="V30">
        <f>IFERROR(VLOOKUP(B30, [12]player_penalties_won!$B$2:$E$492, 3, FALSE), 0)</f>
        <v>2</v>
      </c>
      <c r="W30">
        <f>IFERROR(VLOOKUP(B30, [13]player_penalties_conceded!$B$2:$E$492, 3, FALSE), 0)</f>
        <v>0</v>
      </c>
      <c r="X30">
        <f>IFERROR(VLOOKUP(B30, [14]player_target_scoring!$B$2:$E$492, 3, FALSE), 0)</f>
        <v>1.8</v>
      </c>
      <c r="Y30">
        <f>IFERROR(VLOOKUP(B30, [14]player_target_scoring!$B$2:$E$492, 4, FALSE), 0)</f>
        <v>48.9</v>
      </c>
      <c r="Z30">
        <f>IFERROR(VLOOKUP(B30, [15]player_total_scoring_attempts!$B$2:$E$492, 3, FALSE), 0)</f>
        <v>3.7</v>
      </c>
      <c r="AA30">
        <f>IFERROR(VLOOKUP(B30, [15]player_total_scoring_attempts!$B$2:$E$492, 4, FALSE), 0)</f>
        <v>30.4</v>
      </c>
      <c r="AB30">
        <f>IFERROR(VLOOKUP(B30, [16]player_accurate_passes!$B$2:$E$492, 3, FALSE), 0)</f>
        <v>25.5</v>
      </c>
      <c r="AC30">
        <f>IFERROR(VLOOKUP(B30, [16]player_accurate_passes!$B$2:$E$492, 4, FALSE), 0)</f>
        <v>81.400000000000006</v>
      </c>
      <c r="AD30">
        <f>IFERROR(VLOOKUP(B30,[17]player_accurate_long_balls!$B$2:$E$492, 3, FALSE), 0)</f>
        <v>0.5</v>
      </c>
      <c r="AE30">
        <f>IFERROR(VLOOKUP(B30,[17]player_accurate_long_balls!$B$2:$E$492, 4, FALSE), 0)</f>
        <v>75</v>
      </c>
      <c r="AF30">
        <f>IFERROR(VLOOKUP(B30, [18]player_tackles_won!$B$2:$E$492, 3, FALSE), 0)</f>
        <v>0.1</v>
      </c>
      <c r="AG30">
        <f>IFERROR(VLOOKUP(B30, [18]player_tackles_won!$B$2:$E$492, 4, FALSE), 0)</f>
        <v>50</v>
      </c>
      <c r="AH30">
        <f>IFERROR(VLOOKUP(B30, [19]player_possessions!$B$2:$E$492, 3, FALSE), 0)</f>
        <v>0.4</v>
      </c>
      <c r="AI30">
        <f>IFERROR(VLOOKUP(B30, [19]player_possessions!$B$2:$E$492, 4, FALSE), 0)</f>
        <v>1</v>
      </c>
      <c r="AJ30">
        <f>IFERROR(VLOOKUP(B30, [20]player_outfielder_blocks!$B$2:$E$492, 3, FALSE), 0)</f>
        <v>0</v>
      </c>
      <c r="AK30">
        <f>VLOOKUP(B30,[20]player_outfielder_blocks!$B$2:$E$492, 4, FALSE)</f>
        <v>1</v>
      </c>
      <c r="AL30">
        <f>VLOOKUP(B30,[21]player_interceptions!$B$2:$E$492, 3, FALSE)</f>
        <v>0.2</v>
      </c>
      <c r="AM30">
        <f>VLOOKUP(B30,[21]player_interceptions!$B$2:$E$492, 4, FALSE)</f>
        <v>6</v>
      </c>
      <c r="AN30">
        <f>VLOOKUP(B30,[22]player_effective_clearances!$B$2:$E$492, 3, FALSE)</f>
        <v>1.2</v>
      </c>
      <c r="AO30">
        <f>VLOOKUP(B30,[22]player_effective_clearances!$B$2:$E$492, 4, FALSE)</f>
        <v>29</v>
      </c>
      <c r="AP30">
        <f>VLOOKUP(B30, [12]player_penalties_won!$B$2:$E$492, 4, FALSE)</f>
        <v>2.2000000000000002</v>
      </c>
      <c r="AQ30">
        <f>VLOOKUP(B30,[23]player_fouls_committed!$B$2:$E$492, 3, FALSE)</f>
        <v>0.7</v>
      </c>
      <c r="AR30" t="e">
        <f>VLOOKUP(B30,[24]player_red_cards!$B$2:$E$492, 3, FALSE)</f>
        <v>#N/A</v>
      </c>
      <c r="AS30" t="e">
        <f>VLOOKUP(B30,[24]player_red_cards!$B$2:$E$492, 4, FALSE)</f>
        <v>#N/A</v>
      </c>
      <c r="AT30">
        <f>VLOOKUP(B30,[25]player_contests_won!$B$2:$E$492, 3, FALSE)</f>
        <v>0.7</v>
      </c>
      <c r="AU30">
        <f>VLOOKUP(B30,[25]player_contests_won!$B$2:$E$492, 4, FALSE)</f>
        <v>43.2</v>
      </c>
      <c r="AV30">
        <f>VLOOKUP(B30, [8]player_top_scorers!$B$2:$E$492, 3, FALSE)</f>
        <v>28</v>
      </c>
      <c r="AW30">
        <f>VLOOKUP(B30,[26]player_player_ratings!$B$2:$E$492, 4, FALSE)</f>
        <v>9</v>
      </c>
      <c r="AX30">
        <f>VLOOKUP(B30,[26]player_player_ratings!$B$2:$E$492, 3, FALSE)</f>
        <v>7.92</v>
      </c>
      <c r="AY30">
        <v>2212</v>
      </c>
      <c r="AZ30">
        <v>28</v>
      </c>
      <c r="BA30" t="s">
        <v>60</v>
      </c>
    </row>
    <row r="31" spans="1:53" x14ac:dyDescent="0.3">
      <c r="A31">
        <v>30</v>
      </c>
      <c r="B31" t="s">
        <v>61</v>
      </c>
      <c r="C31" t="s">
        <v>25</v>
      </c>
      <c r="D31">
        <v>5.3</v>
      </c>
      <c r="E31">
        <v>4</v>
      </c>
      <c r="F31">
        <f>IFERROR(VLOOKUP(B31, [1]player_expected_goals!$B$2:$E$492, 3, FALSE), 0)</f>
        <v>5.3</v>
      </c>
      <c r="G31">
        <f>VLOOKUP(B31,[2]player_on_target!$B$2:$E$492, 3, FALSE)</f>
        <v>5.5</v>
      </c>
      <c r="H31">
        <f>IFERROR(VLOOKUP(B31, [3]player_saves_made!$B$2:$E$492, 3, FALSE), 0)</f>
        <v>0</v>
      </c>
      <c r="I31">
        <f>IFERROR(VLOOKUP(B31, [3]player_saves_made!$B$2:$E$492, 4, FALSE), 0)</f>
        <v>0</v>
      </c>
      <c r="J31">
        <f>IFERROR(VLOOKUP(B31, [4]player_goals_conceded!$B$2:$E$492, 3, FALSE), 0)</f>
        <v>0</v>
      </c>
      <c r="K31">
        <f>IFERROR(VLOOKUP(B31, [5]player_clean_sheets!$B$2:$E$492, 3, FALSE), 0)</f>
        <v>0</v>
      </c>
      <c r="L31">
        <f>IFERROR(VLOOKUP(B31, [5]player_clean_sheets!$B$2:$E$492, 4, FALSE), 0)</f>
        <v>0</v>
      </c>
      <c r="M31">
        <f>IFERROR(VLOOKUP(B31, [6]player_goals_per_90!$B$2:$E$492, 3, FALSE), 0)</f>
        <v>0.2</v>
      </c>
      <c r="N31">
        <f>IFERROR(VLOOKUP(B31, [7]player_expected_assists_per_90!$B$2:$E$492, 3, FALSE), 0)</f>
        <v>0.21</v>
      </c>
      <c r="O31">
        <f>IFERROR(VLOOKUP(B31, [7]player_expected_assists_per_90!$B$2:$E$492, 4, FALSE), 0)</f>
        <v>0.2</v>
      </c>
      <c r="P31">
        <f>IFERROR(VLOOKUP(B31, [8]player_top_scorers!$B$2:$E$492, 4, FALSE), 0)</f>
        <v>1</v>
      </c>
      <c r="Q31">
        <f>IFERROR(VLOOKUP(B31, [9]player_total_assists_in_attack!$B$2:$E$492, 3, FALSE), 0)</f>
        <v>33</v>
      </c>
      <c r="R31">
        <f>IFERROR(VLOOKUP(B31, [9]player_total_assists_in_attack!$B$2:$E$492, 4, FALSE), 0)</f>
        <v>1.3</v>
      </c>
      <c r="S31">
        <f>IFERROR(VLOOKUP(B31, [10]player_big_chances_missed!$B$2:$E$492, 3, FALSE), 0)</f>
        <v>3</v>
      </c>
      <c r="T31">
        <f>IFERROR(VLOOKUP(B31, [10]player_big_chances_missed!$B$2:$E$492, 3, FALSE), 0)</f>
        <v>3</v>
      </c>
      <c r="U31">
        <f>IFERROR(VLOOKUP(B31, [11]player_big_chances_created!$B$2:$E$492, 3, FALSE), 0)</f>
        <v>7</v>
      </c>
      <c r="V31">
        <f>IFERROR(VLOOKUP(B31, [12]player_penalties_won!$B$2:$E$492, 3, FALSE), 0)</f>
        <v>1</v>
      </c>
      <c r="W31">
        <f>IFERROR(VLOOKUP(B31, [13]player_penalties_conceded!$B$2:$E$492, 3, FALSE), 0)</f>
        <v>0</v>
      </c>
      <c r="X31">
        <f>IFERROR(VLOOKUP(B31, [14]player_target_scoring!$B$2:$E$492, 3, FALSE), 0)</f>
        <v>0.7</v>
      </c>
      <c r="Y31">
        <f>IFERROR(VLOOKUP(B31, [14]player_target_scoring!$B$2:$E$492, 4, FALSE), 0)</f>
        <v>46.2</v>
      </c>
      <c r="Z31">
        <f>IFERROR(VLOOKUP(B31, [15]player_total_scoring_attempts!$B$2:$E$492, 3, FALSE), 0)</f>
        <v>1.6</v>
      </c>
      <c r="AA31">
        <f>IFERROR(VLOOKUP(B31, [15]player_total_scoring_attempts!$B$2:$E$492, 4, FALSE), 0)</f>
        <v>12.8</v>
      </c>
      <c r="AB31">
        <f>IFERROR(VLOOKUP(B31, [16]player_accurate_passes!$B$2:$E$492, 3, FALSE), 0)</f>
        <v>48.8</v>
      </c>
      <c r="AC31">
        <f>IFERROR(VLOOKUP(B31, [16]player_accurate_passes!$B$2:$E$492, 4, FALSE), 0)</f>
        <v>86.7</v>
      </c>
      <c r="AD31">
        <f>IFERROR(VLOOKUP(B31,[17]player_accurate_long_balls!$B$2:$E$492, 3, FALSE), 0)</f>
        <v>1.2</v>
      </c>
      <c r="AE31">
        <f>IFERROR(VLOOKUP(B31,[17]player_accurate_long_balls!$B$2:$E$492, 4, FALSE), 0)</f>
        <v>58.5</v>
      </c>
      <c r="AF31">
        <f>IFERROR(VLOOKUP(B31, [18]player_tackles_won!$B$2:$E$492, 3, FALSE), 0)</f>
        <v>0.9</v>
      </c>
      <c r="AG31">
        <f>IFERROR(VLOOKUP(B31, [18]player_tackles_won!$B$2:$E$492, 4, FALSE), 0)</f>
        <v>55</v>
      </c>
      <c r="AH31">
        <f>IFERROR(VLOOKUP(B31, [19]player_possessions!$B$2:$E$492, 3, FALSE), 0)</f>
        <v>1</v>
      </c>
      <c r="AI31">
        <f>IFERROR(VLOOKUP(B31, [19]player_possessions!$B$2:$E$492, 4, FALSE), 0)</f>
        <v>3.1</v>
      </c>
      <c r="AJ31">
        <f>IFERROR(VLOOKUP(B31, [20]player_outfielder_blocks!$B$2:$E$492, 3, FALSE), 0)</f>
        <v>0.1</v>
      </c>
      <c r="AK31">
        <f>VLOOKUP(B31,[20]player_outfielder_blocks!$B$2:$E$492, 4, FALSE)</f>
        <v>2</v>
      </c>
      <c r="AL31">
        <f>VLOOKUP(B31,[21]player_interceptions!$B$2:$E$492, 3, FALSE)</f>
        <v>0.6</v>
      </c>
      <c r="AM31">
        <f>VLOOKUP(B31,[21]player_interceptions!$B$2:$E$492, 4, FALSE)</f>
        <v>16</v>
      </c>
      <c r="AN31">
        <f>VLOOKUP(B31,[22]player_effective_clearances!$B$2:$E$492, 3, FALSE)</f>
        <v>0.3</v>
      </c>
      <c r="AO31">
        <f>VLOOKUP(B31,[22]player_effective_clearances!$B$2:$E$492, 4, FALSE)</f>
        <v>7</v>
      </c>
      <c r="AP31">
        <f>VLOOKUP(B31, [12]player_penalties_won!$B$2:$E$492, 4, FALSE)</f>
        <v>1.4</v>
      </c>
      <c r="AQ31">
        <f>VLOOKUP(B31,[23]player_fouls_committed!$B$2:$E$492, 3, FALSE)</f>
        <v>1.4</v>
      </c>
      <c r="AR31" t="e">
        <f>VLOOKUP(B31,[24]player_red_cards!$B$2:$E$492, 3, FALSE)</f>
        <v>#N/A</v>
      </c>
      <c r="AS31" t="e">
        <f>VLOOKUP(B31,[24]player_red_cards!$B$2:$E$492, 4, FALSE)</f>
        <v>#N/A</v>
      </c>
      <c r="AT31">
        <f>VLOOKUP(B31,[25]player_contests_won!$B$2:$E$492, 3, FALSE)</f>
        <v>1.8</v>
      </c>
      <c r="AU31">
        <f>VLOOKUP(B31,[25]player_contests_won!$B$2:$E$492, 4, FALSE)</f>
        <v>55.4</v>
      </c>
      <c r="AV31">
        <f>VLOOKUP(B31, [8]player_top_scorers!$B$2:$E$492, 3, FALSE)</f>
        <v>5</v>
      </c>
      <c r="AW31">
        <f>VLOOKUP(B31,[26]player_player_ratings!$B$2:$E$492, 4, FALSE)</f>
        <v>0</v>
      </c>
      <c r="AX31">
        <f>VLOOKUP(B31,[26]player_player_ratings!$B$2:$E$492, 3, FALSE)</f>
        <v>7.26</v>
      </c>
      <c r="AY31">
        <v>2254</v>
      </c>
      <c r="AZ31">
        <v>31</v>
      </c>
      <c r="BA31" t="s">
        <v>22</v>
      </c>
    </row>
    <row r="32" spans="1:53" x14ac:dyDescent="0.3">
      <c r="A32">
        <v>31</v>
      </c>
      <c r="B32" t="s">
        <v>62</v>
      </c>
      <c r="C32" t="s">
        <v>63</v>
      </c>
      <c r="D32">
        <v>5.2</v>
      </c>
      <c r="E32">
        <v>3</v>
      </c>
      <c r="F32">
        <f>IFERROR(VLOOKUP(B32, [1]player_expected_goals!$B$2:$E$492, 3, FALSE), 0)</f>
        <v>1.4</v>
      </c>
      <c r="G32">
        <f>VLOOKUP(B32,[2]player_on_target!$B$2:$E$492, 3, FALSE)</f>
        <v>1.9</v>
      </c>
      <c r="H32">
        <f>IFERROR(VLOOKUP(B32, [3]player_saves_made!$B$2:$E$492, 3, FALSE), 0)</f>
        <v>0</v>
      </c>
      <c r="I32">
        <f>IFERROR(VLOOKUP(B32, [3]player_saves_made!$B$2:$E$492, 4, FALSE), 0)</f>
        <v>0</v>
      </c>
      <c r="J32">
        <f>IFERROR(VLOOKUP(B32, [4]player_goals_conceded!$B$2:$E$492, 3, FALSE), 0)</f>
        <v>0</v>
      </c>
      <c r="K32">
        <f>IFERROR(VLOOKUP(B32, [5]player_clean_sheets!$B$2:$E$492, 3, FALSE), 0)</f>
        <v>0</v>
      </c>
      <c r="L32">
        <f>IFERROR(VLOOKUP(B32, [5]player_clean_sheets!$B$2:$E$492, 4, FALSE), 0)</f>
        <v>0</v>
      </c>
      <c r="M32">
        <f>IFERROR(VLOOKUP(B32, [6]player_goals_per_90!$B$2:$E$492, 3, FALSE), 0)</f>
        <v>7.0000000000000007E-2</v>
      </c>
      <c r="N32">
        <f>IFERROR(VLOOKUP(B32, [7]player_expected_assists_per_90!$B$2:$E$492, 3, FALSE), 0)</f>
        <v>0.19</v>
      </c>
      <c r="O32">
        <f>IFERROR(VLOOKUP(B32, [7]player_expected_assists_per_90!$B$2:$E$492, 4, FALSE), 0)</f>
        <v>0.1</v>
      </c>
      <c r="P32">
        <f>IFERROR(VLOOKUP(B32, [8]player_top_scorers!$B$2:$E$492, 4, FALSE), 0)</f>
        <v>0</v>
      </c>
      <c r="Q32">
        <f>IFERROR(VLOOKUP(B32, [9]player_total_assists_in_attack!$B$2:$E$492, 3, FALSE), 0)</f>
        <v>22</v>
      </c>
      <c r="R32">
        <f>IFERROR(VLOOKUP(B32, [9]player_total_assists_in_attack!$B$2:$E$492, 4, FALSE), 0)</f>
        <v>0.8</v>
      </c>
      <c r="S32">
        <f>IFERROR(VLOOKUP(B32, [10]player_big_chances_missed!$B$2:$E$492, 3, FALSE), 0)</f>
        <v>2</v>
      </c>
      <c r="T32">
        <f>IFERROR(VLOOKUP(B32, [10]player_big_chances_missed!$B$2:$E$492, 3, FALSE), 0)</f>
        <v>2</v>
      </c>
      <c r="U32">
        <f>IFERROR(VLOOKUP(B32, [11]player_big_chances_created!$B$2:$E$492, 3, FALSE), 0)</f>
        <v>4</v>
      </c>
      <c r="V32">
        <f>IFERROR(VLOOKUP(B32, [12]player_penalties_won!$B$2:$E$492, 3, FALSE), 0)</f>
        <v>0</v>
      </c>
      <c r="W32">
        <f>IFERROR(VLOOKUP(B32, [13]player_penalties_conceded!$B$2:$E$492, 3, FALSE), 0)</f>
        <v>1</v>
      </c>
      <c r="X32">
        <f>IFERROR(VLOOKUP(B32, [14]player_target_scoring!$B$2:$E$492, 3, FALSE), 0)</f>
        <v>0.2</v>
      </c>
      <c r="Y32">
        <f>IFERROR(VLOOKUP(B32, [14]player_target_scoring!$B$2:$E$492, 4, FALSE), 0)</f>
        <v>30</v>
      </c>
      <c r="Z32">
        <f>IFERROR(VLOOKUP(B32, [15]player_total_scoring_attempts!$B$2:$E$492, 3, FALSE), 0)</f>
        <v>0.7</v>
      </c>
      <c r="AA32">
        <f>IFERROR(VLOOKUP(B32, [15]player_total_scoring_attempts!$B$2:$E$492, 4, FALSE), 0)</f>
        <v>10</v>
      </c>
      <c r="AB32">
        <f>IFERROR(VLOOKUP(B32, [16]player_accurate_passes!$B$2:$E$492, 3, FALSE), 0)</f>
        <v>37.299999999999997</v>
      </c>
      <c r="AC32">
        <f>IFERROR(VLOOKUP(B32, [16]player_accurate_passes!$B$2:$E$492, 4, FALSE), 0)</f>
        <v>82.4</v>
      </c>
      <c r="AD32">
        <f>IFERROR(VLOOKUP(B32,[17]player_accurate_long_balls!$B$2:$E$492, 3, FALSE), 0)</f>
        <v>1.4</v>
      </c>
      <c r="AE32">
        <f>IFERROR(VLOOKUP(B32,[17]player_accurate_long_balls!$B$2:$E$492, 4, FALSE), 0)</f>
        <v>40</v>
      </c>
      <c r="AF32">
        <f>IFERROR(VLOOKUP(B32, [18]player_tackles_won!$B$2:$E$492, 3, FALSE), 0)</f>
        <v>1.4</v>
      </c>
      <c r="AG32">
        <f>IFERROR(VLOOKUP(B32, [18]player_tackles_won!$B$2:$E$492, 4, FALSE), 0)</f>
        <v>62.9</v>
      </c>
      <c r="AH32">
        <f>IFERROR(VLOOKUP(B32, [19]player_possessions!$B$2:$E$492, 3, FALSE), 0)</f>
        <v>0.6</v>
      </c>
      <c r="AI32">
        <f>IFERROR(VLOOKUP(B32, [19]player_possessions!$B$2:$E$492, 4, FALSE), 0)</f>
        <v>1.9</v>
      </c>
      <c r="AJ32">
        <f>IFERROR(VLOOKUP(B32, [20]player_outfielder_blocks!$B$2:$E$492, 3, FALSE), 0)</f>
        <v>0.2</v>
      </c>
      <c r="AK32">
        <f>VLOOKUP(B32,[20]player_outfielder_blocks!$B$2:$E$492, 4, FALSE)</f>
        <v>5</v>
      </c>
      <c r="AL32">
        <f>VLOOKUP(B32,[21]player_interceptions!$B$2:$E$492, 3, FALSE)</f>
        <v>1.1000000000000001</v>
      </c>
      <c r="AM32">
        <f>VLOOKUP(B32,[21]player_interceptions!$B$2:$E$492, 4, FALSE)</f>
        <v>29</v>
      </c>
      <c r="AN32">
        <f>VLOOKUP(B32,[22]player_effective_clearances!$B$2:$E$492, 3, FALSE)</f>
        <v>2.1</v>
      </c>
      <c r="AO32">
        <f>VLOOKUP(B32,[22]player_effective_clearances!$B$2:$E$492, 4, FALSE)</f>
        <v>56</v>
      </c>
      <c r="AP32" t="e">
        <f>VLOOKUP(B32, [12]player_penalties_won!$B$2:$E$492, 4, FALSE)</f>
        <v>#N/A</v>
      </c>
      <c r="AQ32">
        <f>VLOOKUP(B32,[23]player_fouls_committed!$B$2:$E$492, 3, FALSE)</f>
        <v>0.7</v>
      </c>
      <c r="AR32" t="e">
        <f>VLOOKUP(B32,[24]player_red_cards!$B$2:$E$492, 3, FALSE)</f>
        <v>#N/A</v>
      </c>
      <c r="AS32" t="e">
        <f>VLOOKUP(B32,[24]player_red_cards!$B$2:$E$492, 4, FALSE)</f>
        <v>#N/A</v>
      </c>
      <c r="AT32">
        <f>VLOOKUP(B32,[25]player_contests_won!$B$2:$E$492, 3, FALSE)</f>
        <v>0.8</v>
      </c>
      <c r="AU32">
        <f>VLOOKUP(B32,[25]player_contests_won!$B$2:$E$492, 4, FALSE)</f>
        <v>43.1</v>
      </c>
      <c r="AV32">
        <f>VLOOKUP(B32, [8]player_top_scorers!$B$2:$E$492, 3, FALSE)</f>
        <v>2</v>
      </c>
      <c r="AW32">
        <f>VLOOKUP(B32,[26]player_player_ratings!$B$2:$E$492, 4, FALSE)</f>
        <v>1</v>
      </c>
      <c r="AX32">
        <f>VLOOKUP(B32,[26]player_player_ratings!$B$2:$E$492, 3, FALSE)</f>
        <v>6.97</v>
      </c>
      <c r="AY32">
        <v>2454</v>
      </c>
      <c r="AZ32">
        <v>30</v>
      </c>
      <c r="BA32" t="s">
        <v>64</v>
      </c>
    </row>
    <row r="33" spans="1:53" x14ac:dyDescent="0.3">
      <c r="A33">
        <v>32</v>
      </c>
      <c r="B33" t="s">
        <v>65</v>
      </c>
      <c r="C33" t="s">
        <v>66</v>
      </c>
      <c r="D33">
        <v>5.0999999999999996</v>
      </c>
      <c r="E33">
        <v>3</v>
      </c>
      <c r="F33">
        <f>IFERROR(VLOOKUP(B33, [1]player_expected_goals!$B$2:$E$492, 3, FALSE), 0)</f>
        <v>3.5</v>
      </c>
      <c r="G33">
        <f>VLOOKUP(B33,[2]player_on_target!$B$2:$E$492, 3, FALSE)</f>
        <v>5.3</v>
      </c>
      <c r="H33">
        <f>IFERROR(VLOOKUP(B33, [3]player_saves_made!$B$2:$E$492, 3, FALSE), 0)</f>
        <v>0</v>
      </c>
      <c r="I33">
        <f>IFERROR(VLOOKUP(B33, [3]player_saves_made!$B$2:$E$492, 4, FALSE), 0)</f>
        <v>0</v>
      </c>
      <c r="J33">
        <f>IFERROR(VLOOKUP(B33, [4]player_goals_conceded!$B$2:$E$492, 3, FALSE), 0)</f>
        <v>0</v>
      </c>
      <c r="K33">
        <f>IFERROR(VLOOKUP(B33, [5]player_clean_sheets!$B$2:$E$492, 3, FALSE), 0)</f>
        <v>0</v>
      </c>
      <c r="L33">
        <f>IFERROR(VLOOKUP(B33, [5]player_clean_sheets!$B$2:$E$492, 4, FALSE), 0)</f>
        <v>0</v>
      </c>
      <c r="M33">
        <f>IFERROR(VLOOKUP(B33, [6]player_goals_per_90!$B$2:$E$492, 3, FALSE), 0)</f>
        <v>0.22</v>
      </c>
      <c r="N33">
        <f>IFERROR(VLOOKUP(B33, [7]player_expected_assists_per_90!$B$2:$E$492, 3, FALSE), 0)</f>
        <v>0.28000000000000003</v>
      </c>
      <c r="O33">
        <f>IFERROR(VLOOKUP(B33, [7]player_expected_assists_per_90!$B$2:$E$492, 4, FALSE), 0)</f>
        <v>0.2</v>
      </c>
      <c r="P33">
        <f>IFERROR(VLOOKUP(B33, [8]player_top_scorers!$B$2:$E$492, 4, FALSE), 0)</f>
        <v>0</v>
      </c>
      <c r="Q33">
        <f>IFERROR(VLOOKUP(B33, [9]player_total_assists_in_attack!$B$2:$E$492, 3, FALSE), 0)</f>
        <v>43</v>
      </c>
      <c r="R33">
        <f>IFERROR(VLOOKUP(B33, [9]player_total_assists_in_attack!$B$2:$E$492, 4, FALSE), 0)</f>
        <v>2.2999999999999998</v>
      </c>
      <c r="S33">
        <f>IFERROR(VLOOKUP(B33, [10]player_big_chances_missed!$B$2:$E$492, 3, FALSE), 0)</f>
        <v>2</v>
      </c>
      <c r="T33">
        <f>IFERROR(VLOOKUP(B33, [10]player_big_chances_missed!$B$2:$E$492, 3, FALSE), 0)</f>
        <v>2</v>
      </c>
      <c r="U33">
        <f>IFERROR(VLOOKUP(B33, [11]player_big_chances_created!$B$2:$E$492, 3, FALSE), 0)</f>
        <v>9</v>
      </c>
      <c r="V33">
        <f>IFERROR(VLOOKUP(B33, [12]player_penalties_won!$B$2:$E$492, 3, FALSE), 0)</f>
        <v>1</v>
      </c>
      <c r="W33">
        <f>IFERROR(VLOOKUP(B33, [13]player_penalties_conceded!$B$2:$E$492, 3, FALSE), 0)</f>
        <v>0</v>
      </c>
      <c r="X33">
        <f>IFERROR(VLOOKUP(B33, [14]player_target_scoring!$B$2:$E$492, 3, FALSE), 0)</f>
        <v>0.7</v>
      </c>
      <c r="Y33">
        <f>IFERROR(VLOOKUP(B33, [14]player_target_scoring!$B$2:$E$492, 4, FALSE), 0)</f>
        <v>40</v>
      </c>
      <c r="Z33">
        <f>IFERROR(VLOOKUP(B33, [15]player_total_scoring_attempts!$B$2:$E$492, 3, FALSE), 0)</f>
        <v>1.6</v>
      </c>
      <c r="AA33">
        <f>IFERROR(VLOOKUP(B33, [15]player_total_scoring_attempts!$B$2:$E$492, 4, FALSE), 0)</f>
        <v>13.3</v>
      </c>
      <c r="AB33">
        <f>IFERROR(VLOOKUP(B33, [16]player_accurate_passes!$B$2:$E$492, 3, FALSE), 0)</f>
        <v>20.7</v>
      </c>
      <c r="AC33">
        <f>IFERROR(VLOOKUP(B33, [16]player_accurate_passes!$B$2:$E$492, 4, FALSE), 0)</f>
        <v>71.400000000000006</v>
      </c>
      <c r="AD33">
        <f>IFERROR(VLOOKUP(B33,[17]player_accurate_long_balls!$B$2:$E$492, 3, FALSE), 0)</f>
        <v>0.7</v>
      </c>
      <c r="AE33">
        <f>IFERROR(VLOOKUP(B33,[17]player_accurate_long_balls!$B$2:$E$492, 4, FALSE), 0)</f>
        <v>28.6</v>
      </c>
      <c r="AF33">
        <f>IFERROR(VLOOKUP(B33, [18]player_tackles_won!$B$2:$E$492, 3, FALSE), 0)</f>
        <v>0.8</v>
      </c>
      <c r="AG33">
        <f>IFERROR(VLOOKUP(B33, [18]player_tackles_won!$B$2:$E$492, 4, FALSE), 0)</f>
        <v>63.6</v>
      </c>
      <c r="AH33">
        <f>IFERROR(VLOOKUP(B33, [19]player_possessions!$B$2:$E$492, 3, FALSE), 0)</f>
        <v>0.8</v>
      </c>
      <c r="AI33">
        <f>IFERROR(VLOOKUP(B33, [19]player_possessions!$B$2:$E$492, 4, FALSE), 0)</f>
        <v>3.2</v>
      </c>
      <c r="AJ33">
        <f>IFERROR(VLOOKUP(B33, [20]player_outfielder_blocks!$B$2:$E$492, 3, FALSE), 0)</f>
        <v>0</v>
      </c>
      <c r="AK33" t="e">
        <f>VLOOKUP(B33,[20]player_outfielder_blocks!$B$2:$E$492, 4, FALSE)</f>
        <v>#N/A</v>
      </c>
      <c r="AL33">
        <f>VLOOKUP(B33,[21]player_interceptions!$B$2:$E$492, 3, FALSE)</f>
        <v>0.3</v>
      </c>
      <c r="AM33">
        <f>VLOOKUP(B33,[21]player_interceptions!$B$2:$E$492, 4, FALSE)</f>
        <v>5</v>
      </c>
      <c r="AN33">
        <f>VLOOKUP(B33,[22]player_effective_clearances!$B$2:$E$492, 3, FALSE)</f>
        <v>0.2</v>
      </c>
      <c r="AO33">
        <f>VLOOKUP(B33,[22]player_effective_clearances!$B$2:$E$492, 4, FALSE)</f>
        <v>4</v>
      </c>
      <c r="AP33">
        <f>VLOOKUP(B33, [12]player_penalties_won!$B$2:$E$492, 4, FALSE)</f>
        <v>2.6</v>
      </c>
      <c r="AQ33">
        <f>VLOOKUP(B33,[23]player_fouls_committed!$B$2:$E$492, 3, FALSE)</f>
        <v>1.5</v>
      </c>
      <c r="AR33" t="e">
        <f>VLOOKUP(B33,[24]player_red_cards!$B$2:$E$492, 3, FALSE)</f>
        <v>#N/A</v>
      </c>
      <c r="AS33" t="e">
        <f>VLOOKUP(B33,[24]player_red_cards!$B$2:$E$492, 4, FALSE)</f>
        <v>#N/A</v>
      </c>
      <c r="AT33">
        <f>VLOOKUP(B33,[25]player_contests_won!$B$2:$E$492, 3, FALSE)</f>
        <v>3.8</v>
      </c>
      <c r="AU33">
        <f>VLOOKUP(B33,[25]player_contests_won!$B$2:$E$492, 4, FALSE)</f>
        <v>52.3</v>
      </c>
      <c r="AV33">
        <f>VLOOKUP(B33, [8]player_top_scorers!$B$2:$E$492, 3, FALSE)</f>
        <v>4</v>
      </c>
      <c r="AW33">
        <f>VLOOKUP(B33,[26]player_player_ratings!$B$2:$E$492, 4, FALSE)</f>
        <v>2</v>
      </c>
      <c r="AX33">
        <f>VLOOKUP(B33,[26]player_player_ratings!$B$2:$E$492, 3, FALSE)</f>
        <v>7.03</v>
      </c>
      <c r="AY33">
        <v>1651</v>
      </c>
      <c r="AZ33">
        <v>28</v>
      </c>
      <c r="BA33" t="s">
        <v>13</v>
      </c>
    </row>
    <row r="34" spans="1:53" x14ac:dyDescent="0.3">
      <c r="A34">
        <v>33</v>
      </c>
      <c r="B34" t="s">
        <v>67</v>
      </c>
      <c r="C34" t="s">
        <v>63</v>
      </c>
      <c r="D34">
        <v>4.9000000000000004</v>
      </c>
      <c r="E34">
        <v>5</v>
      </c>
      <c r="F34">
        <f>IFERROR(VLOOKUP(B34, [1]player_expected_goals!$B$2:$E$492, 3, FALSE), 0)</f>
        <v>5.4</v>
      </c>
      <c r="G34">
        <f>VLOOKUP(B34,[2]player_on_target!$B$2:$E$492, 3, FALSE)</f>
        <v>6.2</v>
      </c>
      <c r="H34">
        <f>IFERROR(VLOOKUP(B34, [3]player_saves_made!$B$2:$E$492, 3, FALSE), 0)</f>
        <v>0</v>
      </c>
      <c r="I34">
        <f>IFERROR(VLOOKUP(B34, [3]player_saves_made!$B$2:$E$492, 4, FALSE), 0)</f>
        <v>0</v>
      </c>
      <c r="J34">
        <f>IFERROR(VLOOKUP(B34, [4]player_goals_conceded!$B$2:$E$492, 3, FALSE), 0)</f>
        <v>0</v>
      </c>
      <c r="K34">
        <f>IFERROR(VLOOKUP(B34, [5]player_clean_sheets!$B$2:$E$492, 3, FALSE), 0)</f>
        <v>0</v>
      </c>
      <c r="L34">
        <f>IFERROR(VLOOKUP(B34, [5]player_clean_sheets!$B$2:$E$492, 4, FALSE), 0)</f>
        <v>0</v>
      </c>
      <c r="M34">
        <f>IFERROR(VLOOKUP(B34, [6]player_goals_per_90!$B$2:$E$492, 3, FALSE), 0)</f>
        <v>0.21</v>
      </c>
      <c r="N34">
        <f>IFERROR(VLOOKUP(B34, [7]player_expected_assists_per_90!$B$2:$E$492, 3, FALSE), 0)</f>
        <v>0.21</v>
      </c>
      <c r="O34">
        <f>IFERROR(VLOOKUP(B34, [7]player_expected_assists_per_90!$B$2:$E$492, 4, FALSE), 0)</f>
        <v>0.2</v>
      </c>
      <c r="P34">
        <f>IFERROR(VLOOKUP(B34, [8]player_top_scorers!$B$2:$E$492, 4, FALSE), 0)</f>
        <v>2</v>
      </c>
      <c r="Q34">
        <f>IFERROR(VLOOKUP(B34, [9]player_total_assists_in_attack!$B$2:$E$492, 3, FALSE), 0)</f>
        <v>38</v>
      </c>
      <c r="R34">
        <f>IFERROR(VLOOKUP(B34, [9]player_total_assists_in_attack!$B$2:$E$492, 4, FALSE), 0)</f>
        <v>1.6</v>
      </c>
      <c r="S34">
        <f>IFERROR(VLOOKUP(B34, [10]player_big_chances_missed!$B$2:$E$492, 3, FALSE), 0)</f>
        <v>6</v>
      </c>
      <c r="T34">
        <f>IFERROR(VLOOKUP(B34, [10]player_big_chances_missed!$B$2:$E$492, 3, FALSE), 0)</f>
        <v>6</v>
      </c>
      <c r="U34">
        <f>IFERROR(VLOOKUP(B34, [11]player_big_chances_created!$B$2:$E$492, 3, FALSE), 0)</f>
        <v>6</v>
      </c>
      <c r="V34">
        <f>IFERROR(VLOOKUP(B34, [12]player_penalties_won!$B$2:$E$492, 3, FALSE), 0)</f>
        <v>1</v>
      </c>
      <c r="W34">
        <f>IFERROR(VLOOKUP(B34, [13]player_penalties_conceded!$B$2:$E$492, 3, FALSE), 0)</f>
        <v>0</v>
      </c>
      <c r="X34">
        <f>IFERROR(VLOOKUP(B34, [14]player_target_scoring!$B$2:$E$492, 3, FALSE), 0)</f>
        <v>0.5</v>
      </c>
      <c r="Y34">
        <f>IFERROR(VLOOKUP(B34, [14]player_target_scoring!$B$2:$E$492, 4, FALSE), 0)</f>
        <v>32.4</v>
      </c>
      <c r="Z34">
        <f>IFERROR(VLOOKUP(B34, [15]player_total_scoring_attempts!$B$2:$E$492, 3, FALSE), 0)</f>
        <v>1.6</v>
      </c>
      <c r="AA34">
        <f>IFERROR(VLOOKUP(B34, [15]player_total_scoring_attempts!$B$2:$E$492, 4, FALSE), 0)</f>
        <v>13.5</v>
      </c>
      <c r="AB34">
        <f>IFERROR(VLOOKUP(B34, [16]player_accurate_passes!$B$2:$E$492, 3, FALSE), 0)</f>
        <v>31.3</v>
      </c>
      <c r="AC34">
        <f>IFERROR(VLOOKUP(B34, [16]player_accurate_passes!$B$2:$E$492, 4, FALSE), 0)</f>
        <v>78.099999999999994</v>
      </c>
      <c r="AD34">
        <f>IFERROR(VLOOKUP(B34,[17]player_accurate_long_balls!$B$2:$E$492, 3, FALSE), 0)</f>
        <v>0.9</v>
      </c>
      <c r="AE34">
        <f>IFERROR(VLOOKUP(B34,[17]player_accurate_long_balls!$B$2:$E$492, 4, FALSE), 0)</f>
        <v>38.200000000000003</v>
      </c>
      <c r="AF34">
        <f>IFERROR(VLOOKUP(B34, [18]player_tackles_won!$B$2:$E$492, 3, FALSE), 0)</f>
        <v>0.8</v>
      </c>
      <c r="AG34">
        <f>IFERROR(VLOOKUP(B34, [18]player_tackles_won!$B$2:$E$492, 4, FALSE), 0)</f>
        <v>46.2</v>
      </c>
      <c r="AH34">
        <f>IFERROR(VLOOKUP(B34, [19]player_possessions!$B$2:$E$492, 3, FALSE), 0)</f>
        <v>0.6</v>
      </c>
      <c r="AI34">
        <f>IFERROR(VLOOKUP(B34, [19]player_possessions!$B$2:$E$492, 4, FALSE), 0)</f>
        <v>3.3</v>
      </c>
      <c r="AJ34">
        <f>IFERROR(VLOOKUP(B34, [20]player_outfielder_blocks!$B$2:$E$492, 3, FALSE), 0)</f>
        <v>0</v>
      </c>
      <c r="AK34">
        <f>VLOOKUP(B34,[20]player_outfielder_blocks!$B$2:$E$492, 4, FALSE)</f>
        <v>1</v>
      </c>
      <c r="AL34">
        <f>VLOOKUP(B34,[21]player_interceptions!$B$2:$E$492, 3, FALSE)</f>
        <v>0.5</v>
      </c>
      <c r="AM34">
        <f>VLOOKUP(B34,[21]player_interceptions!$B$2:$E$492, 4, FALSE)</f>
        <v>12</v>
      </c>
      <c r="AN34">
        <f>VLOOKUP(B34,[22]player_effective_clearances!$B$2:$E$492, 3, FALSE)</f>
        <v>0.5</v>
      </c>
      <c r="AO34">
        <f>VLOOKUP(B34,[22]player_effective_clearances!$B$2:$E$492, 4, FALSE)</f>
        <v>12</v>
      </c>
      <c r="AP34">
        <f>VLOOKUP(B34, [12]player_penalties_won!$B$2:$E$492, 4, FALSE)</f>
        <v>1.6</v>
      </c>
      <c r="AQ34">
        <f>VLOOKUP(B34,[23]player_fouls_committed!$B$2:$E$492, 3, FALSE)</f>
        <v>1.6</v>
      </c>
      <c r="AR34" t="e">
        <f>VLOOKUP(B34,[24]player_red_cards!$B$2:$E$492, 3, FALSE)</f>
        <v>#N/A</v>
      </c>
      <c r="AS34" t="e">
        <f>VLOOKUP(B34,[24]player_red_cards!$B$2:$E$492, 4, FALSE)</f>
        <v>#N/A</v>
      </c>
      <c r="AT34">
        <f>VLOOKUP(B34,[25]player_contests_won!$B$2:$E$492, 3, FALSE)</f>
        <v>1.1000000000000001</v>
      </c>
      <c r="AU34">
        <f>VLOOKUP(B34,[25]player_contests_won!$B$2:$E$492, 4, FALSE)</f>
        <v>56.8</v>
      </c>
      <c r="AV34">
        <f>VLOOKUP(B34, [8]player_top_scorers!$B$2:$E$492, 3, FALSE)</f>
        <v>5</v>
      </c>
      <c r="AW34">
        <f>VLOOKUP(B34,[26]player_player_ratings!$B$2:$E$492, 4, FALSE)</f>
        <v>3</v>
      </c>
      <c r="AX34">
        <f>VLOOKUP(B34,[26]player_player_ratings!$B$2:$E$492, 3, FALSE)</f>
        <v>7.03</v>
      </c>
      <c r="AY34">
        <v>2116</v>
      </c>
      <c r="AZ34">
        <v>32</v>
      </c>
      <c r="BA34" t="s">
        <v>37</v>
      </c>
    </row>
    <row r="35" spans="1:53" x14ac:dyDescent="0.3">
      <c r="A35">
        <v>34</v>
      </c>
      <c r="B35" t="s">
        <v>68</v>
      </c>
      <c r="C35" t="s">
        <v>19</v>
      </c>
      <c r="D35">
        <v>4.7</v>
      </c>
      <c r="E35">
        <v>7</v>
      </c>
      <c r="F35">
        <f>IFERROR(VLOOKUP(B35, [1]player_expected_goals!$B$2:$E$492, 3, FALSE), 0)</f>
        <v>5</v>
      </c>
      <c r="G35">
        <f>VLOOKUP(B35,[2]player_on_target!$B$2:$E$492, 3, FALSE)</f>
        <v>3.6</v>
      </c>
      <c r="H35">
        <f>IFERROR(VLOOKUP(B35, [3]player_saves_made!$B$2:$E$492, 3, FALSE), 0)</f>
        <v>0</v>
      </c>
      <c r="I35">
        <f>IFERROR(VLOOKUP(B35, [3]player_saves_made!$B$2:$E$492, 4, FALSE), 0)</f>
        <v>0</v>
      </c>
      <c r="J35">
        <f>IFERROR(VLOOKUP(B35, [4]player_goals_conceded!$B$2:$E$492, 3, FALSE), 0)</f>
        <v>0</v>
      </c>
      <c r="K35">
        <f>IFERROR(VLOOKUP(B35, [5]player_clean_sheets!$B$2:$E$492, 3, FALSE), 0)</f>
        <v>0</v>
      </c>
      <c r="L35">
        <f>IFERROR(VLOOKUP(B35, [5]player_clean_sheets!$B$2:$E$492, 4, FALSE), 0)</f>
        <v>0</v>
      </c>
      <c r="M35">
        <f>IFERROR(VLOOKUP(B35, [6]player_goals_per_90!$B$2:$E$492, 3, FALSE), 0)</f>
        <v>0.24</v>
      </c>
      <c r="N35">
        <f>IFERROR(VLOOKUP(B35, [7]player_expected_assists_per_90!$B$2:$E$492, 3, FALSE), 0)</f>
        <v>0.19</v>
      </c>
      <c r="O35">
        <f>IFERROR(VLOOKUP(B35, [7]player_expected_assists_per_90!$B$2:$E$492, 4, FALSE), 0)</f>
        <v>0.3</v>
      </c>
      <c r="P35">
        <f>IFERROR(VLOOKUP(B35, [8]player_top_scorers!$B$2:$E$492, 4, FALSE), 0)</f>
        <v>0</v>
      </c>
      <c r="Q35">
        <f>IFERROR(VLOOKUP(B35, [9]player_total_assists_in_attack!$B$2:$E$492, 3, FALSE), 0)</f>
        <v>32</v>
      </c>
      <c r="R35">
        <f>IFERROR(VLOOKUP(B35, [9]player_total_assists_in_attack!$B$2:$E$492, 4, FALSE), 0)</f>
        <v>1.3</v>
      </c>
      <c r="S35">
        <f>IFERROR(VLOOKUP(B35, [10]player_big_chances_missed!$B$2:$E$492, 3, FALSE), 0)</f>
        <v>2</v>
      </c>
      <c r="T35">
        <f>IFERROR(VLOOKUP(B35, [10]player_big_chances_missed!$B$2:$E$492, 3, FALSE), 0)</f>
        <v>2</v>
      </c>
      <c r="U35">
        <f>IFERROR(VLOOKUP(B35, [11]player_big_chances_created!$B$2:$E$492, 3, FALSE), 0)</f>
        <v>10</v>
      </c>
      <c r="V35">
        <f>IFERROR(VLOOKUP(B35, [12]player_penalties_won!$B$2:$E$492, 3, FALSE), 0)</f>
        <v>0</v>
      </c>
      <c r="W35">
        <f>IFERROR(VLOOKUP(B35, [13]player_penalties_conceded!$B$2:$E$492, 3, FALSE), 0)</f>
        <v>0</v>
      </c>
      <c r="X35">
        <f>IFERROR(VLOOKUP(B35, [14]player_target_scoring!$B$2:$E$492, 3, FALSE), 0)</f>
        <v>0.6</v>
      </c>
      <c r="Y35">
        <f>IFERROR(VLOOKUP(B35, [14]player_target_scoring!$B$2:$E$492, 4, FALSE), 0)</f>
        <v>26.8</v>
      </c>
      <c r="Z35">
        <f>IFERROR(VLOOKUP(B35, [15]player_total_scoring_attempts!$B$2:$E$492, 3, FALSE), 0)</f>
        <v>2.2000000000000002</v>
      </c>
      <c r="AA35">
        <f>IFERROR(VLOOKUP(B35, [15]player_total_scoring_attempts!$B$2:$E$492, 4, FALSE), 0)</f>
        <v>10.7</v>
      </c>
      <c r="AB35">
        <f>IFERROR(VLOOKUP(B35, [16]player_accurate_passes!$B$2:$E$492, 3, FALSE), 0)</f>
        <v>62.1</v>
      </c>
      <c r="AC35">
        <f>IFERROR(VLOOKUP(B35, [16]player_accurate_passes!$B$2:$E$492, 4, FALSE), 0)</f>
        <v>89.4</v>
      </c>
      <c r="AD35">
        <f>IFERROR(VLOOKUP(B35,[17]player_accurate_long_balls!$B$2:$E$492, 3, FALSE), 0)</f>
        <v>2.5</v>
      </c>
      <c r="AE35">
        <f>IFERROR(VLOOKUP(B35,[17]player_accurate_long_balls!$B$2:$E$492, 4, FALSE), 0)</f>
        <v>59.6</v>
      </c>
      <c r="AF35">
        <f>IFERROR(VLOOKUP(B35, [18]player_tackles_won!$B$2:$E$492, 3, FALSE), 0)</f>
        <v>0.9</v>
      </c>
      <c r="AG35">
        <f>IFERROR(VLOOKUP(B35, [18]player_tackles_won!$B$2:$E$492, 4, FALSE), 0)</f>
        <v>56.1</v>
      </c>
      <c r="AH35">
        <f>IFERROR(VLOOKUP(B35, [19]player_possessions!$B$2:$E$492, 3, FALSE), 0)</f>
        <v>0.7</v>
      </c>
      <c r="AI35">
        <f>IFERROR(VLOOKUP(B35, [19]player_possessions!$B$2:$E$492, 4, FALSE), 0)</f>
        <v>3.4</v>
      </c>
      <c r="AJ35">
        <f>IFERROR(VLOOKUP(B35, [20]player_outfielder_blocks!$B$2:$E$492, 3, FALSE), 0)</f>
        <v>0.3</v>
      </c>
      <c r="AK35">
        <f>VLOOKUP(B35,[20]player_outfielder_blocks!$B$2:$E$492, 4, FALSE)</f>
        <v>8</v>
      </c>
      <c r="AL35">
        <f>VLOOKUP(B35,[21]player_interceptions!$B$2:$E$492, 3, FALSE)</f>
        <v>1.2</v>
      </c>
      <c r="AM35">
        <f>VLOOKUP(B35,[21]player_interceptions!$B$2:$E$492, 4, FALSE)</f>
        <v>31</v>
      </c>
      <c r="AN35">
        <f>VLOOKUP(B35,[22]player_effective_clearances!$B$2:$E$492, 3, FALSE)</f>
        <v>1.6</v>
      </c>
      <c r="AO35">
        <f>VLOOKUP(B35,[22]player_effective_clearances!$B$2:$E$492, 4, FALSE)</f>
        <v>41</v>
      </c>
      <c r="AP35" t="e">
        <f>VLOOKUP(B35, [12]player_penalties_won!$B$2:$E$492, 4, FALSE)</f>
        <v>#N/A</v>
      </c>
      <c r="AQ35">
        <f>VLOOKUP(B35,[23]player_fouls_committed!$B$2:$E$492, 3, FALSE)</f>
        <v>0.9</v>
      </c>
      <c r="AR35" t="e">
        <f>VLOOKUP(B35,[24]player_red_cards!$B$2:$E$492, 3, FALSE)</f>
        <v>#N/A</v>
      </c>
      <c r="AS35" t="e">
        <f>VLOOKUP(B35,[24]player_red_cards!$B$2:$E$492, 4, FALSE)</f>
        <v>#N/A</v>
      </c>
      <c r="AT35">
        <f>VLOOKUP(B35,[25]player_contests_won!$B$2:$E$492, 3, FALSE)</f>
        <v>0.5</v>
      </c>
      <c r="AU35">
        <f>VLOOKUP(B35,[25]player_contests_won!$B$2:$E$492, 4, FALSE)</f>
        <v>61.9</v>
      </c>
      <c r="AV35">
        <f>VLOOKUP(B35, [8]player_top_scorers!$B$2:$E$492, 3, FALSE)</f>
        <v>6</v>
      </c>
      <c r="AW35">
        <f>VLOOKUP(B35,[26]player_player_ratings!$B$2:$E$492, 4, FALSE)</f>
        <v>3</v>
      </c>
      <c r="AX35">
        <f>VLOOKUP(B35,[26]player_player_ratings!$B$2:$E$492, 3, FALSE)</f>
        <v>7.33</v>
      </c>
      <c r="AY35">
        <v>2242</v>
      </c>
      <c r="AZ35">
        <v>30</v>
      </c>
      <c r="BA35" t="s">
        <v>13</v>
      </c>
    </row>
    <row r="36" spans="1:53" x14ac:dyDescent="0.3">
      <c r="A36">
        <v>35</v>
      </c>
      <c r="B36" t="s">
        <v>69</v>
      </c>
      <c r="C36" t="s">
        <v>12</v>
      </c>
      <c r="D36">
        <v>4.5999999999999996</v>
      </c>
      <c r="E36">
        <v>7</v>
      </c>
      <c r="F36">
        <f>IFERROR(VLOOKUP(B36, [1]player_expected_goals!$B$2:$E$492, 3, FALSE), 0)</f>
        <v>22.2</v>
      </c>
      <c r="G36">
        <f>VLOOKUP(B36,[2]player_on_target!$B$2:$E$492, 3, FALSE)</f>
        <v>23.8</v>
      </c>
      <c r="H36">
        <f>IFERROR(VLOOKUP(B36, [3]player_saves_made!$B$2:$E$492, 3, FALSE), 0)</f>
        <v>0</v>
      </c>
      <c r="I36">
        <f>IFERROR(VLOOKUP(B36, [3]player_saves_made!$B$2:$E$492, 4, FALSE), 0)</f>
        <v>0</v>
      </c>
      <c r="J36">
        <f>IFERROR(VLOOKUP(B36, [4]player_goals_conceded!$B$2:$E$492, 3, FALSE), 0)</f>
        <v>0</v>
      </c>
      <c r="K36">
        <f>IFERROR(VLOOKUP(B36, [5]player_clean_sheets!$B$2:$E$492, 3, FALSE), 0)</f>
        <v>0</v>
      </c>
      <c r="L36">
        <f>IFERROR(VLOOKUP(B36, [5]player_clean_sheets!$B$2:$E$492, 4, FALSE), 0)</f>
        <v>0</v>
      </c>
      <c r="M36">
        <f>IFERROR(VLOOKUP(B36, [6]player_goals_per_90!$B$2:$E$492, 3, FALSE), 0)</f>
        <v>0.8</v>
      </c>
      <c r="N36">
        <f>IFERROR(VLOOKUP(B36, [7]player_expected_assists_per_90!$B$2:$E$492, 3, FALSE), 0)</f>
        <v>0.15</v>
      </c>
      <c r="O36">
        <f>IFERROR(VLOOKUP(B36, [7]player_expected_assists_per_90!$B$2:$E$492, 4, FALSE), 0)</f>
        <v>0.2</v>
      </c>
      <c r="P36">
        <f>IFERROR(VLOOKUP(B36, [8]player_top_scorers!$B$2:$E$492, 4, FALSE), 0)</f>
        <v>2</v>
      </c>
      <c r="Q36">
        <f>IFERROR(VLOOKUP(B36, [9]player_total_assists_in_attack!$B$2:$E$492, 3, FALSE), 0)</f>
        <v>35</v>
      </c>
      <c r="R36">
        <f>IFERROR(VLOOKUP(B36, [9]player_total_assists_in_attack!$B$2:$E$492, 4, FALSE), 0)</f>
        <v>1.2</v>
      </c>
      <c r="S36">
        <f>IFERROR(VLOOKUP(B36, [10]player_big_chances_missed!$B$2:$E$492, 3, FALSE), 0)</f>
        <v>22</v>
      </c>
      <c r="T36">
        <f>IFERROR(VLOOKUP(B36, [10]player_big_chances_missed!$B$2:$E$492, 3, FALSE), 0)</f>
        <v>22</v>
      </c>
      <c r="U36">
        <f>IFERROR(VLOOKUP(B36, [11]player_big_chances_created!$B$2:$E$492, 3, FALSE), 0)</f>
        <v>11</v>
      </c>
      <c r="V36">
        <f>IFERROR(VLOOKUP(B36, [12]player_penalties_won!$B$2:$E$492, 3, FALSE), 0)</f>
        <v>1</v>
      </c>
      <c r="W36">
        <f>IFERROR(VLOOKUP(B36, [13]player_penalties_conceded!$B$2:$E$492, 3, FALSE), 0)</f>
        <v>1</v>
      </c>
      <c r="X36">
        <f>IFERROR(VLOOKUP(B36, [14]player_target_scoring!$B$2:$E$492, 3, FALSE), 0)</f>
        <v>2.1</v>
      </c>
      <c r="Y36">
        <f>IFERROR(VLOOKUP(B36, [14]player_target_scoring!$B$2:$E$492, 4, FALSE), 0)</f>
        <v>51.2</v>
      </c>
      <c r="Z36">
        <f>IFERROR(VLOOKUP(B36, [15]player_total_scoring_attempts!$B$2:$E$492, 3, FALSE), 0)</f>
        <v>4</v>
      </c>
      <c r="AA36">
        <f>IFERROR(VLOOKUP(B36, [15]player_total_scoring_attempts!$B$2:$E$492, 4, FALSE), 0)</f>
        <v>19.8</v>
      </c>
      <c r="AB36">
        <f>IFERROR(VLOOKUP(B36, [16]player_accurate_passes!$B$2:$E$492, 3, FALSE), 0)</f>
        <v>11</v>
      </c>
      <c r="AC36">
        <f>IFERROR(VLOOKUP(B36, [16]player_accurate_passes!$B$2:$E$492, 4, FALSE), 0)</f>
        <v>69.2</v>
      </c>
      <c r="AD36">
        <f>IFERROR(VLOOKUP(B36,[17]player_accurate_long_balls!$B$2:$E$492, 3, FALSE), 0)</f>
        <v>0.2</v>
      </c>
      <c r="AE36">
        <f>IFERROR(VLOOKUP(B36,[17]player_accurate_long_balls!$B$2:$E$492, 4, FALSE), 0)</f>
        <v>50</v>
      </c>
      <c r="AF36">
        <f>IFERROR(VLOOKUP(B36, [18]player_tackles_won!$B$2:$E$492, 3, FALSE), 0)</f>
        <v>0.1</v>
      </c>
      <c r="AG36">
        <f>IFERROR(VLOOKUP(B36, [18]player_tackles_won!$B$2:$E$492, 4, FALSE), 0)</f>
        <v>100</v>
      </c>
      <c r="AH36">
        <f>IFERROR(VLOOKUP(B36, [19]player_possessions!$B$2:$E$492, 3, FALSE), 0)</f>
        <v>0.8</v>
      </c>
      <c r="AI36">
        <f>IFERROR(VLOOKUP(B36, [19]player_possessions!$B$2:$E$492, 4, FALSE), 0)</f>
        <v>0.9</v>
      </c>
      <c r="AJ36">
        <f>IFERROR(VLOOKUP(B36, [20]player_outfielder_blocks!$B$2:$E$492, 3, FALSE), 0)</f>
        <v>0.1</v>
      </c>
      <c r="AK36">
        <f>VLOOKUP(B36,[20]player_outfielder_blocks!$B$2:$E$492, 4, FALSE)</f>
        <v>3</v>
      </c>
      <c r="AL36">
        <f>VLOOKUP(B36,[21]player_interceptions!$B$2:$E$492, 3, FALSE)</f>
        <v>0.2</v>
      </c>
      <c r="AM36">
        <f>VLOOKUP(B36,[21]player_interceptions!$B$2:$E$492, 4, FALSE)</f>
        <v>5</v>
      </c>
      <c r="AN36">
        <f>VLOOKUP(B36,[22]player_effective_clearances!$B$2:$E$492, 3, FALSE)</f>
        <v>0.5</v>
      </c>
      <c r="AO36">
        <f>VLOOKUP(B36,[22]player_effective_clearances!$B$2:$E$492, 4, FALSE)</f>
        <v>14</v>
      </c>
      <c r="AP36">
        <f>VLOOKUP(B36, [12]player_penalties_won!$B$2:$E$492, 4, FALSE)</f>
        <v>2.1</v>
      </c>
      <c r="AQ36">
        <f>VLOOKUP(B36,[23]player_fouls_committed!$B$2:$E$492, 3, FALSE)</f>
        <v>1.3</v>
      </c>
      <c r="AR36" t="e">
        <f>VLOOKUP(B36,[24]player_red_cards!$B$2:$E$492, 3, FALSE)</f>
        <v>#N/A</v>
      </c>
      <c r="AS36" t="e">
        <f>VLOOKUP(B36,[24]player_red_cards!$B$2:$E$492, 4, FALSE)</f>
        <v>#N/A</v>
      </c>
      <c r="AT36">
        <f>VLOOKUP(B36,[25]player_contests_won!$B$2:$E$492, 3, FALSE)</f>
        <v>0.7</v>
      </c>
      <c r="AU36">
        <f>VLOOKUP(B36,[25]player_contests_won!$B$2:$E$492, 4, FALSE)</f>
        <v>36.4</v>
      </c>
      <c r="AV36">
        <f>VLOOKUP(B36, [8]player_top_scorers!$B$2:$E$492, 3, FALSE)</f>
        <v>24</v>
      </c>
      <c r="AW36">
        <f>VLOOKUP(B36,[26]player_player_ratings!$B$2:$E$492, 4, FALSE)</f>
        <v>7</v>
      </c>
      <c r="AX36">
        <f>VLOOKUP(B36,[26]player_player_ratings!$B$2:$E$492, 3, FALSE)</f>
        <v>7.53</v>
      </c>
      <c r="AY36">
        <v>2716</v>
      </c>
      <c r="AZ36">
        <v>34</v>
      </c>
      <c r="BA36" t="s">
        <v>70</v>
      </c>
    </row>
    <row r="37" spans="1:53" x14ac:dyDescent="0.3">
      <c r="A37">
        <v>36</v>
      </c>
      <c r="B37" t="s">
        <v>71</v>
      </c>
      <c r="C37" t="s">
        <v>72</v>
      </c>
      <c r="D37">
        <v>4.5</v>
      </c>
      <c r="E37">
        <v>4</v>
      </c>
      <c r="F37">
        <f>IFERROR(VLOOKUP(B37, [1]player_expected_goals!$B$2:$E$492, 3, FALSE), 0)</f>
        <v>5</v>
      </c>
      <c r="G37">
        <f>VLOOKUP(B37,[2]player_on_target!$B$2:$E$492, 3, FALSE)</f>
        <v>5.4</v>
      </c>
      <c r="H37">
        <f>IFERROR(VLOOKUP(B37, [3]player_saves_made!$B$2:$E$492, 3, FALSE), 0)</f>
        <v>0</v>
      </c>
      <c r="I37">
        <f>IFERROR(VLOOKUP(B37, [3]player_saves_made!$B$2:$E$492, 4, FALSE), 0)</f>
        <v>0</v>
      </c>
      <c r="J37">
        <f>IFERROR(VLOOKUP(B37, [4]player_goals_conceded!$B$2:$E$492, 3, FALSE), 0)</f>
        <v>0</v>
      </c>
      <c r="K37">
        <f>IFERROR(VLOOKUP(B37, [5]player_clean_sheets!$B$2:$E$492, 3, FALSE), 0)</f>
        <v>0</v>
      </c>
      <c r="L37">
        <f>IFERROR(VLOOKUP(B37, [5]player_clean_sheets!$B$2:$E$492, 4, FALSE), 0)</f>
        <v>0</v>
      </c>
      <c r="M37">
        <f>IFERROR(VLOOKUP(B37, [6]player_goals_per_90!$B$2:$E$492, 3, FALSE), 0)</f>
        <v>0.2</v>
      </c>
      <c r="N37">
        <f>IFERROR(VLOOKUP(B37, [7]player_expected_assists_per_90!$B$2:$E$492, 3, FALSE), 0)</f>
        <v>0.18</v>
      </c>
      <c r="O37">
        <f>IFERROR(VLOOKUP(B37, [7]player_expected_assists_per_90!$B$2:$E$492, 4, FALSE), 0)</f>
        <v>0.2</v>
      </c>
      <c r="P37">
        <f>IFERROR(VLOOKUP(B37, [8]player_top_scorers!$B$2:$E$492, 4, FALSE), 0)</f>
        <v>5</v>
      </c>
      <c r="Q37">
        <f>IFERROR(VLOOKUP(B37, [9]player_total_assists_in_attack!$B$2:$E$492, 3, FALSE), 0)</f>
        <v>53</v>
      </c>
      <c r="R37">
        <f>IFERROR(VLOOKUP(B37, [9]player_total_assists_in_attack!$B$2:$E$492, 4, FALSE), 0)</f>
        <v>2.2000000000000002</v>
      </c>
      <c r="S37">
        <f>IFERROR(VLOOKUP(B37, [10]player_big_chances_missed!$B$2:$E$492, 3, FALSE), 0)</f>
        <v>0</v>
      </c>
      <c r="T37">
        <f>IFERROR(VLOOKUP(B37, [10]player_big_chances_missed!$B$2:$E$492, 3, FALSE), 0)</f>
        <v>0</v>
      </c>
      <c r="U37">
        <f>IFERROR(VLOOKUP(B37, [11]player_big_chances_created!$B$2:$E$492, 3, FALSE), 0)</f>
        <v>4</v>
      </c>
      <c r="V37">
        <f>IFERROR(VLOOKUP(B37, [12]player_penalties_won!$B$2:$E$492, 3, FALSE), 0)</f>
        <v>0</v>
      </c>
      <c r="W37">
        <f>IFERROR(VLOOKUP(B37, [13]player_penalties_conceded!$B$2:$E$492, 3, FALSE), 0)</f>
        <v>0</v>
      </c>
      <c r="X37">
        <f>IFERROR(VLOOKUP(B37, [14]player_target_scoring!$B$2:$E$492, 3, FALSE), 0)</f>
        <v>0.4</v>
      </c>
      <c r="Y37">
        <f>IFERROR(VLOOKUP(B37, [14]player_target_scoring!$B$2:$E$492, 4, FALSE), 0)</f>
        <v>32.1</v>
      </c>
      <c r="Z37">
        <f>IFERROR(VLOOKUP(B37, [15]player_total_scoring_attempts!$B$2:$E$492, 3, FALSE), 0)</f>
        <v>1.1000000000000001</v>
      </c>
      <c r="AA37">
        <f>IFERROR(VLOOKUP(B37, [15]player_total_scoring_attempts!$B$2:$E$492, 4, FALSE), 0)</f>
        <v>17.899999999999999</v>
      </c>
      <c r="AB37">
        <f>IFERROR(VLOOKUP(B37, [16]player_accurate_passes!$B$2:$E$492, 3, FALSE), 0)</f>
        <v>28.4</v>
      </c>
      <c r="AC37">
        <f>IFERROR(VLOOKUP(B37, [16]player_accurate_passes!$B$2:$E$492, 4, FALSE), 0)</f>
        <v>75.599999999999994</v>
      </c>
      <c r="AD37">
        <f>IFERROR(VLOOKUP(B37,[17]player_accurate_long_balls!$B$2:$E$492, 3, FALSE), 0)</f>
        <v>2</v>
      </c>
      <c r="AE37">
        <f>IFERROR(VLOOKUP(B37,[17]player_accurate_long_balls!$B$2:$E$492, 4, FALSE), 0)</f>
        <v>39.700000000000003</v>
      </c>
      <c r="AF37">
        <f>IFERROR(VLOOKUP(B37, [18]player_tackles_won!$B$2:$E$492, 3, FALSE), 0)</f>
        <v>0.8</v>
      </c>
      <c r="AG37">
        <f>IFERROR(VLOOKUP(B37, [18]player_tackles_won!$B$2:$E$492, 4, FALSE), 0)</f>
        <v>71.400000000000006</v>
      </c>
      <c r="AH37">
        <f>IFERROR(VLOOKUP(B37, [19]player_possessions!$B$2:$E$492, 3, FALSE), 0)</f>
        <v>0.4</v>
      </c>
      <c r="AI37">
        <f>IFERROR(VLOOKUP(B37, [19]player_possessions!$B$2:$E$492, 4, FALSE), 0)</f>
        <v>2.8</v>
      </c>
      <c r="AJ37">
        <f>IFERROR(VLOOKUP(B37, [20]player_outfielder_blocks!$B$2:$E$492, 3, FALSE), 0)</f>
        <v>0.2</v>
      </c>
      <c r="AK37">
        <f>VLOOKUP(B37,[20]player_outfielder_blocks!$B$2:$E$492, 4, FALSE)</f>
        <v>6</v>
      </c>
      <c r="AL37">
        <f>VLOOKUP(B37,[21]player_interceptions!$B$2:$E$492, 3, FALSE)</f>
        <v>0.5</v>
      </c>
      <c r="AM37">
        <f>VLOOKUP(B37,[21]player_interceptions!$B$2:$E$492, 4, FALSE)</f>
        <v>13</v>
      </c>
      <c r="AN37">
        <f>VLOOKUP(B37,[22]player_effective_clearances!$B$2:$E$492, 3, FALSE)</f>
        <v>0.8</v>
      </c>
      <c r="AO37">
        <f>VLOOKUP(B37,[22]player_effective_clearances!$B$2:$E$492, 4, FALSE)</f>
        <v>20</v>
      </c>
      <c r="AP37" t="e">
        <f>VLOOKUP(B37, [12]player_penalties_won!$B$2:$E$492, 4, FALSE)</f>
        <v>#N/A</v>
      </c>
      <c r="AQ37">
        <f>VLOOKUP(B37,[23]player_fouls_committed!$B$2:$E$492, 3, FALSE)</f>
        <v>0.8</v>
      </c>
      <c r="AR37" t="e">
        <f>VLOOKUP(B37,[24]player_red_cards!$B$2:$E$492, 3, FALSE)</f>
        <v>#N/A</v>
      </c>
      <c r="AS37" t="e">
        <f>VLOOKUP(B37,[24]player_red_cards!$B$2:$E$492, 4, FALSE)</f>
        <v>#N/A</v>
      </c>
      <c r="AT37">
        <f>VLOOKUP(B37,[25]player_contests_won!$B$2:$E$492, 3, FALSE)</f>
        <v>0.9</v>
      </c>
      <c r="AU37">
        <f>VLOOKUP(B37,[25]player_contests_won!$B$2:$E$492, 4, FALSE)</f>
        <v>57.5</v>
      </c>
      <c r="AV37">
        <f>VLOOKUP(B37, [8]player_top_scorers!$B$2:$E$492, 3, FALSE)</f>
        <v>5</v>
      </c>
      <c r="AW37">
        <f>VLOOKUP(B37,[26]player_player_ratings!$B$2:$E$492, 4, FALSE)</f>
        <v>4</v>
      </c>
      <c r="AX37">
        <f>VLOOKUP(B37,[26]player_player_ratings!$B$2:$E$492, 3, FALSE)</f>
        <v>6.94</v>
      </c>
      <c r="AY37">
        <v>2210</v>
      </c>
      <c r="AZ37">
        <v>33</v>
      </c>
      <c r="BA37" t="s">
        <v>16</v>
      </c>
    </row>
    <row r="38" spans="1:53" x14ac:dyDescent="0.3">
      <c r="A38">
        <v>37</v>
      </c>
      <c r="B38" t="s">
        <v>73</v>
      </c>
      <c r="C38" t="s">
        <v>19</v>
      </c>
      <c r="D38">
        <v>4.5</v>
      </c>
      <c r="E38">
        <v>3</v>
      </c>
      <c r="F38">
        <f>IFERROR(VLOOKUP(B38, [1]player_expected_goals!$B$2:$E$492, 3, FALSE), 0)</f>
        <v>2.8</v>
      </c>
      <c r="G38">
        <f>VLOOKUP(B38,[2]player_on_target!$B$2:$E$492, 3, FALSE)</f>
        <v>1.9</v>
      </c>
      <c r="H38">
        <f>IFERROR(VLOOKUP(B38, [3]player_saves_made!$B$2:$E$492, 3, FALSE), 0)</f>
        <v>0</v>
      </c>
      <c r="I38">
        <f>IFERROR(VLOOKUP(B38, [3]player_saves_made!$B$2:$E$492, 4, FALSE), 0)</f>
        <v>0</v>
      </c>
      <c r="J38">
        <f>IFERROR(VLOOKUP(B38, [4]player_goals_conceded!$B$2:$E$492, 3, FALSE), 0)</f>
        <v>0</v>
      </c>
      <c r="K38">
        <f>IFERROR(VLOOKUP(B38, [5]player_clean_sheets!$B$2:$E$492, 3, FALSE), 0)</f>
        <v>0</v>
      </c>
      <c r="L38">
        <f>IFERROR(VLOOKUP(B38, [5]player_clean_sheets!$B$2:$E$492, 4, FALSE), 0)</f>
        <v>0</v>
      </c>
      <c r="M38">
        <f>IFERROR(VLOOKUP(B38, [6]player_goals_per_90!$B$2:$E$492, 3, FALSE), 0)</f>
        <v>0.24</v>
      </c>
      <c r="N38">
        <f>IFERROR(VLOOKUP(B38, [7]player_expected_assists_per_90!$B$2:$E$492, 3, FALSE), 0)</f>
        <v>0.36</v>
      </c>
      <c r="O38">
        <f>IFERROR(VLOOKUP(B38, [7]player_expected_assists_per_90!$B$2:$E$492, 4, FALSE), 0)</f>
        <v>0.2</v>
      </c>
      <c r="P38">
        <f>IFERROR(VLOOKUP(B38, [8]player_top_scorers!$B$2:$E$492, 4, FALSE), 0)</f>
        <v>0</v>
      </c>
      <c r="Q38">
        <f>IFERROR(VLOOKUP(B38, [9]player_total_assists_in_attack!$B$2:$E$492, 3, FALSE), 0)</f>
        <v>29</v>
      </c>
      <c r="R38">
        <f>IFERROR(VLOOKUP(B38, [9]player_total_assists_in_attack!$B$2:$E$492, 4, FALSE), 0)</f>
        <v>2.2999999999999998</v>
      </c>
      <c r="S38">
        <f>IFERROR(VLOOKUP(B38, [10]player_big_chances_missed!$B$2:$E$492, 3, FALSE), 0)</f>
        <v>3</v>
      </c>
      <c r="T38">
        <f>IFERROR(VLOOKUP(B38, [10]player_big_chances_missed!$B$2:$E$492, 3, FALSE), 0)</f>
        <v>3</v>
      </c>
      <c r="U38">
        <f>IFERROR(VLOOKUP(B38, [11]player_big_chances_created!$B$2:$E$492, 3, FALSE), 0)</f>
        <v>4</v>
      </c>
      <c r="V38">
        <f>IFERROR(VLOOKUP(B38, [12]player_penalties_won!$B$2:$E$492, 3, FALSE), 0)</f>
        <v>0</v>
      </c>
      <c r="W38">
        <f>IFERROR(VLOOKUP(B38, [13]player_penalties_conceded!$B$2:$E$492, 3, FALSE), 0)</f>
        <v>0</v>
      </c>
      <c r="X38">
        <f>IFERROR(VLOOKUP(B38, [14]player_target_scoring!$B$2:$E$492, 3, FALSE), 0)</f>
        <v>0.6</v>
      </c>
      <c r="Y38">
        <f>IFERROR(VLOOKUP(B38, [14]player_target_scoring!$B$2:$E$492, 4, FALSE), 0)</f>
        <v>23.5</v>
      </c>
      <c r="Z38">
        <f>IFERROR(VLOOKUP(B38, [15]player_total_scoring_attempts!$B$2:$E$492, 3, FALSE), 0)</f>
        <v>2.7</v>
      </c>
      <c r="AA38">
        <f>IFERROR(VLOOKUP(B38, [15]player_total_scoring_attempts!$B$2:$E$492, 4, FALSE), 0)</f>
        <v>8.8000000000000007</v>
      </c>
      <c r="AB38">
        <f>IFERROR(VLOOKUP(B38, [16]player_accurate_passes!$B$2:$E$492, 3, FALSE), 0)</f>
        <v>40.6</v>
      </c>
      <c r="AC38">
        <f>IFERROR(VLOOKUP(B38, [16]player_accurate_passes!$B$2:$E$492, 4, FALSE), 0)</f>
        <v>87.9</v>
      </c>
      <c r="AD38">
        <f>IFERROR(VLOOKUP(B38,[17]player_accurate_long_balls!$B$2:$E$492, 3, FALSE), 0)</f>
        <v>1</v>
      </c>
      <c r="AE38">
        <f>IFERROR(VLOOKUP(B38,[17]player_accurate_long_balls!$B$2:$E$492, 4, FALSE), 0)</f>
        <v>70.599999999999994</v>
      </c>
      <c r="AF38">
        <f>IFERROR(VLOOKUP(B38, [18]player_tackles_won!$B$2:$E$492, 3, FALSE), 0)</f>
        <v>0.6</v>
      </c>
      <c r="AG38">
        <f>IFERROR(VLOOKUP(B38, [18]player_tackles_won!$B$2:$E$492, 4, FALSE), 0)</f>
        <v>58.3</v>
      </c>
      <c r="AH38">
        <f>IFERROR(VLOOKUP(B38, [19]player_possessions!$B$2:$E$492, 3, FALSE), 0)</f>
        <v>1.1000000000000001</v>
      </c>
      <c r="AI38">
        <f>IFERROR(VLOOKUP(B38, [19]player_possessions!$B$2:$E$492, 4, FALSE), 0)</f>
        <v>1.4</v>
      </c>
      <c r="AJ38">
        <f>IFERROR(VLOOKUP(B38, [20]player_outfielder_blocks!$B$2:$E$492, 3, FALSE), 0)</f>
        <v>0.1</v>
      </c>
      <c r="AK38">
        <f>VLOOKUP(B38,[20]player_outfielder_blocks!$B$2:$E$492, 4, FALSE)</f>
        <v>1</v>
      </c>
      <c r="AL38">
        <f>VLOOKUP(B38,[21]player_interceptions!$B$2:$E$492, 3, FALSE)</f>
        <v>0.2</v>
      </c>
      <c r="AM38">
        <f>VLOOKUP(B38,[21]player_interceptions!$B$2:$E$492, 4, FALSE)</f>
        <v>2</v>
      </c>
      <c r="AN38">
        <f>VLOOKUP(B38,[22]player_effective_clearances!$B$2:$E$492, 3, FALSE)</f>
        <v>0.3</v>
      </c>
      <c r="AO38">
        <f>VLOOKUP(B38,[22]player_effective_clearances!$B$2:$E$492, 4, FALSE)</f>
        <v>4</v>
      </c>
      <c r="AP38" t="e">
        <f>VLOOKUP(B38, [12]player_penalties_won!$B$2:$E$492, 4, FALSE)</f>
        <v>#N/A</v>
      </c>
      <c r="AQ38">
        <f>VLOOKUP(B38,[23]player_fouls_committed!$B$2:$E$492, 3, FALSE)</f>
        <v>0.5</v>
      </c>
      <c r="AR38" t="e">
        <f>VLOOKUP(B38,[24]player_red_cards!$B$2:$E$492, 3, FALSE)</f>
        <v>#N/A</v>
      </c>
      <c r="AS38" t="e">
        <f>VLOOKUP(B38,[24]player_red_cards!$B$2:$E$492, 4, FALSE)</f>
        <v>#N/A</v>
      </c>
      <c r="AT38">
        <f>VLOOKUP(B38,[25]player_contests_won!$B$2:$E$492, 3, FALSE)</f>
        <v>2.2999999999999998</v>
      </c>
      <c r="AU38">
        <f>VLOOKUP(B38,[25]player_contests_won!$B$2:$E$492, 4, FALSE)</f>
        <v>47.5</v>
      </c>
      <c r="AV38">
        <f>VLOOKUP(B38, [8]player_top_scorers!$B$2:$E$492, 3, FALSE)</f>
        <v>3</v>
      </c>
      <c r="AW38">
        <f>VLOOKUP(B38,[26]player_player_ratings!$B$2:$E$492, 4, FALSE)</f>
        <v>2</v>
      </c>
      <c r="AX38">
        <f>VLOOKUP(B38,[26]player_player_ratings!$B$2:$E$492, 3, FALSE)</f>
        <v>7.33</v>
      </c>
      <c r="AY38">
        <v>1123</v>
      </c>
      <c r="AZ38">
        <v>17</v>
      </c>
      <c r="BA38" t="s">
        <v>22</v>
      </c>
    </row>
    <row r="39" spans="1:53" x14ac:dyDescent="0.3">
      <c r="A39">
        <v>37</v>
      </c>
      <c r="B39" t="s">
        <v>74</v>
      </c>
      <c r="C39" t="s">
        <v>19</v>
      </c>
      <c r="D39">
        <v>4.5</v>
      </c>
      <c r="E39">
        <v>3</v>
      </c>
      <c r="F39">
        <f>IFERROR(VLOOKUP(B39, [1]player_expected_goals!$B$2:$E$492, 3, FALSE), 0)</f>
        <v>1</v>
      </c>
      <c r="G39">
        <f>VLOOKUP(B39,[2]player_on_target!$B$2:$E$492, 3, FALSE)</f>
        <v>1</v>
      </c>
      <c r="H39">
        <f>IFERROR(VLOOKUP(B39, [3]player_saves_made!$B$2:$E$492, 3, FALSE), 0)</f>
        <v>0</v>
      </c>
      <c r="I39">
        <f>IFERROR(VLOOKUP(B39, [3]player_saves_made!$B$2:$E$492, 4, FALSE), 0)</f>
        <v>0</v>
      </c>
      <c r="J39">
        <f>IFERROR(VLOOKUP(B39, [4]player_goals_conceded!$B$2:$E$492, 3, FALSE), 0)</f>
        <v>0</v>
      </c>
      <c r="K39">
        <f>IFERROR(VLOOKUP(B39, [5]player_clean_sheets!$B$2:$E$492, 3, FALSE), 0)</f>
        <v>0</v>
      </c>
      <c r="L39">
        <f>IFERROR(VLOOKUP(B39, [5]player_clean_sheets!$B$2:$E$492, 4, FALSE), 0)</f>
        <v>0</v>
      </c>
      <c r="M39">
        <f>IFERROR(VLOOKUP(B39, [6]player_goals_per_90!$B$2:$E$492, 3, FALSE), 0)</f>
        <v>0</v>
      </c>
      <c r="N39">
        <f>IFERROR(VLOOKUP(B39, [7]player_expected_assists_per_90!$B$2:$E$492, 3, FALSE), 0)</f>
        <v>0.23</v>
      </c>
      <c r="O39">
        <f>IFERROR(VLOOKUP(B39, [7]player_expected_assists_per_90!$B$2:$E$492, 4, FALSE), 0)</f>
        <v>0.2</v>
      </c>
      <c r="P39">
        <f>IFERROR(VLOOKUP(B39, [8]player_top_scorers!$B$2:$E$492, 4, FALSE), 0)</f>
        <v>0</v>
      </c>
      <c r="Q39">
        <f>IFERROR(VLOOKUP(B39, [9]player_total_assists_in_attack!$B$2:$E$492, 3, FALSE), 0)</f>
        <v>25</v>
      </c>
      <c r="R39">
        <f>IFERROR(VLOOKUP(B39, [9]player_total_assists_in_attack!$B$2:$E$492, 4, FALSE), 0)</f>
        <v>1.3</v>
      </c>
      <c r="S39">
        <f>IFERROR(VLOOKUP(B39, [10]player_big_chances_missed!$B$2:$E$492, 3, FALSE), 0)</f>
        <v>1</v>
      </c>
      <c r="T39">
        <f>IFERROR(VLOOKUP(B39, [10]player_big_chances_missed!$B$2:$E$492, 3, FALSE), 0)</f>
        <v>1</v>
      </c>
      <c r="U39">
        <f>IFERROR(VLOOKUP(B39, [11]player_big_chances_created!$B$2:$E$492, 3, FALSE), 0)</f>
        <v>6</v>
      </c>
      <c r="V39">
        <f>IFERROR(VLOOKUP(B39, [12]player_penalties_won!$B$2:$E$492, 3, FALSE), 0)</f>
        <v>0</v>
      </c>
      <c r="W39">
        <f>IFERROR(VLOOKUP(B39, [13]player_penalties_conceded!$B$2:$E$492, 3, FALSE), 0)</f>
        <v>0</v>
      </c>
      <c r="X39">
        <f>IFERROR(VLOOKUP(B39, [14]player_target_scoring!$B$2:$E$492, 3, FALSE), 0)</f>
        <v>0.3</v>
      </c>
      <c r="Y39">
        <f>IFERROR(VLOOKUP(B39, [14]player_target_scoring!$B$2:$E$492, 4, FALSE), 0)</f>
        <v>29.4</v>
      </c>
      <c r="Z39">
        <f>IFERROR(VLOOKUP(B39, [15]player_total_scoring_attempts!$B$2:$E$492, 3, FALSE), 0)</f>
        <v>0.9</v>
      </c>
      <c r="AA39">
        <f>IFERROR(VLOOKUP(B39, [15]player_total_scoring_attempts!$B$2:$E$492, 4, FALSE), 0)</f>
        <v>0</v>
      </c>
      <c r="AB39">
        <f>IFERROR(VLOOKUP(B39, [16]player_accurate_passes!$B$2:$E$492, 3, FALSE), 0)</f>
        <v>61.4</v>
      </c>
      <c r="AC39">
        <f>IFERROR(VLOOKUP(B39, [16]player_accurate_passes!$B$2:$E$492, 4, FALSE), 0)</f>
        <v>90.2</v>
      </c>
      <c r="AD39">
        <f>IFERROR(VLOOKUP(B39,[17]player_accurate_long_balls!$B$2:$E$492, 3, FALSE), 0)</f>
        <v>1.1000000000000001</v>
      </c>
      <c r="AE39">
        <f>IFERROR(VLOOKUP(B39,[17]player_accurate_long_balls!$B$2:$E$492, 4, FALSE), 0)</f>
        <v>61.1</v>
      </c>
      <c r="AF39">
        <f>IFERROR(VLOOKUP(B39, [18]player_tackles_won!$B$2:$E$492, 3, FALSE), 0)</f>
        <v>1.8</v>
      </c>
      <c r="AG39">
        <f>IFERROR(VLOOKUP(B39, [18]player_tackles_won!$B$2:$E$492, 4, FALSE), 0)</f>
        <v>64.3</v>
      </c>
      <c r="AH39">
        <f>IFERROR(VLOOKUP(B39, [19]player_possessions!$B$2:$E$492, 3, FALSE), 0)</f>
        <v>0.5</v>
      </c>
      <c r="AI39">
        <f>IFERROR(VLOOKUP(B39, [19]player_possessions!$B$2:$E$492, 4, FALSE), 0)</f>
        <v>3.3</v>
      </c>
      <c r="AJ39">
        <f>IFERROR(VLOOKUP(B39, [20]player_outfielder_blocks!$B$2:$E$492, 3, FALSE), 0)</f>
        <v>0.3</v>
      </c>
      <c r="AK39">
        <f>VLOOKUP(B39,[20]player_outfielder_blocks!$B$2:$E$492, 4, FALSE)</f>
        <v>6</v>
      </c>
      <c r="AL39">
        <f>VLOOKUP(B39,[21]player_interceptions!$B$2:$E$492, 3, FALSE)</f>
        <v>0.9</v>
      </c>
      <c r="AM39">
        <f>VLOOKUP(B39,[21]player_interceptions!$B$2:$E$492, 4, FALSE)</f>
        <v>18</v>
      </c>
      <c r="AN39">
        <f>VLOOKUP(B39,[22]player_effective_clearances!$B$2:$E$492, 3, FALSE)</f>
        <v>0.6</v>
      </c>
      <c r="AO39">
        <f>VLOOKUP(B39,[22]player_effective_clearances!$B$2:$E$492, 4, FALSE)</f>
        <v>11</v>
      </c>
      <c r="AP39" t="e">
        <f>VLOOKUP(B39, [12]player_penalties_won!$B$2:$E$492, 4, FALSE)</f>
        <v>#N/A</v>
      </c>
      <c r="AQ39">
        <f>VLOOKUP(B39,[23]player_fouls_committed!$B$2:$E$492, 3, FALSE)</f>
        <v>1.4</v>
      </c>
      <c r="AR39" t="e">
        <f>VLOOKUP(B39,[24]player_red_cards!$B$2:$E$492, 3, FALSE)</f>
        <v>#N/A</v>
      </c>
      <c r="AS39" t="e">
        <f>VLOOKUP(B39,[24]player_red_cards!$B$2:$E$492, 4, FALSE)</f>
        <v>#N/A</v>
      </c>
      <c r="AT39">
        <f>VLOOKUP(B39,[25]player_contests_won!$B$2:$E$492, 3, FALSE)</f>
        <v>1.2</v>
      </c>
      <c r="AU39">
        <f>VLOOKUP(B39,[25]player_contests_won!$B$2:$E$492, 4, FALSE)</f>
        <v>51.1</v>
      </c>
      <c r="AV39" t="e">
        <f>VLOOKUP(B39, [8]player_top_scorers!$B$2:$E$492, 3, FALSE)</f>
        <v>#N/A</v>
      </c>
      <c r="AW39">
        <f>VLOOKUP(B39,[26]player_player_ratings!$B$2:$E$492, 4, FALSE)</f>
        <v>0</v>
      </c>
      <c r="AX39">
        <f>VLOOKUP(B39,[26]player_player_ratings!$B$2:$E$492, 3, FALSE)</f>
        <v>6.99</v>
      </c>
      <c r="AY39">
        <v>1770</v>
      </c>
      <c r="AZ39">
        <v>29</v>
      </c>
      <c r="BA39" t="s">
        <v>16</v>
      </c>
    </row>
    <row r="40" spans="1:53" x14ac:dyDescent="0.3">
      <c r="A40">
        <v>39</v>
      </c>
      <c r="B40" t="s">
        <v>75</v>
      </c>
      <c r="C40" t="s">
        <v>46</v>
      </c>
      <c r="D40">
        <v>4.4000000000000004</v>
      </c>
      <c r="E40">
        <v>6</v>
      </c>
      <c r="F40">
        <f>IFERROR(VLOOKUP(B40, [1]player_expected_goals!$B$2:$E$492, 3, FALSE), 0)</f>
        <v>11.6</v>
      </c>
      <c r="G40">
        <f>VLOOKUP(B40,[2]player_on_target!$B$2:$E$492, 3, FALSE)</f>
        <v>12.4</v>
      </c>
      <c r="H40">
        <f>IFERROR(VLOOKUP(B40, [3]player_saves_made!$B$2:$E$492, 3, FALSE), 0)</f>
        <v>0</v>
      </c>
      <c r="I40">
        <f>IFERROR(VLOOKUP(B40, [3]player_saves_made!$B$2:$E$492, 4, FALSE), 0)</f>
        <v>0</v>
      </c>
      <c r="J40">
        <f>IFERROR(VLOOKUP(B40, [4]player_goals_conceded!$B$2:$E$492, 3, FALSE), 0)</f>
        <v>0</v>
      </c>
      <c r="K40">
        <f>IFERROR(VLOOKUP(B40, [5]player_clean_sheets!$B$2:$E$492, 3, FALSE), 0)</f>
        <v>0</v>
      </c>
      <c r="L40">
        <f>IFERROR(VLOOKUP(B40, [5]player_clean_sheets!$B$2:$E$492, 4, FALSE), 0)</f>
        <v>0</v>
      </c>
      <c r="M40">
        <f>IFERROR(VLOOKUP(B40, [6]player_goals_per_90!$B$2:$E$492, 3, FALSE), 0)</f>
        <v>0.47</v>
      </c>
      <c r="N40">
        <f>IFERROR(VLOOKUP(B40, [7]player_expected_assists_per_90!$B$2:$E$492, 3, FALSE), 0)</f>
        <v>0.17</v>
      </c>
      <c r="O40">
        <f>IFERROR(VLOOKUP(B40, [7]player_expected_assists_per_90!$B$2:$E$492, 4, FALSE), 0)</f>
        <v>0.2</v>
      </c>
      <c r="P40">
        <f>IFERROR(VLOOKUP(B40, [8]player_top_scorers!$B$2:$E$492, 4, FALSE), 0)</f>
        <v>2</v>
      </c>
      <c r="Q40">
        <f>IFERROR(VLOOKUP(B40, [9]player_total_assists_in_attack!$B$2:$E$492, 3, FALSE), 0)</f>
        <v>40</v>
      </c>
      <c r="R40">
        <f>IFERROR(VLOOKUP(B40, [9]player_total_assists_in_attack!$B$2:$E$492, 4, FALSE), 0)</f>
        <v>1.6</v>
      </c>
      <c r="S40">
        <f>IFERROR(VLOOKUP(B40, [10]player_big_chances_missed!$B$2:$E$492, 3, FALSE), 0)</f>
        <v>6</v>
      </c>
      <c r="T40">
        <f>IFERROR(VLOOKUP(B40, [10]player_big_chances_missed!$B$2:$E$492, 3, FALSE), 0)</f>
        <v>6</v>
      </c>
      <c r="U40">
        <f>IFERROR(VLOOKUP(B40, [11]player_big_chances_created!$B$2:$E$492, 3, FALSE), 0)</f>
        <v>6</v>
      </c>
      <c r="V40">
        <f>IFERROR(VLOOKUP(B40, [12]player_penalties_won!$B$2:$E$492, 3, FALSE), 0)</f>
        <v>2</v>
      </c>
      <c r="W40">
        <f>IFERROR(VLOOKUP(B40, [13]player_penalties_conceded!$B$2:$E$492, 3, FALSE), 0)</f>
        <v>1</v>
      </c>
      <c r="X40">
        <f>IFERROR(VLOOKUP(B40, [14]player_target_scoring!$B$2:$E$492, 3, FALSE), 0)</f>
        <v>1.3</v>
      </c>
      <c r="Y40">
        <f>IFERROR(VLOOKUP(B40, [14]player_target_scoring!$B$2:$E$492, 4, FALSE), 0)</f>
        <v>41.8</v>
      </c>
      <c r="Z40">
        <f>IFERROR(VLOOKUP(B40, [15]player_total_scoring_attempts!$B$2:$E$492, 3, FALSE), 0)</f>
        <v>3.1</v>
      </c>
      <c r="AA40">
        <f>IFERROR(VLOOKUP(B40, [15]player_total_scoring_attempts!$B$2:$E$492, 4, FALSE), 0)</f>
        <v>15.2</v>
      </c>
      <c r="AB40">
        <f>IFERROR(VLOOKUP(B40, [16]player_accurate_passes!$B$2:$E$492, 3, FALSE), 0)</f>
        <v>15.3</v>
      </c>
      <c r="AC40">
        <f>IFERROR(VLOOKUP(B40, [16]player_accurate_passes!$B$2:$E$492, 4, FALSE), 0)</f>
        <v>73.400000000000006</v>
      </c>
      <c r="AD40">
        <f>IFERROR(VLOOKUP(B40,[17]player_accurate_long_balls!$B$2:$E$492, 3, FALSE), 0)</f>
        <v>0.6</v>
      </c>
      <c r="AE40">
        <f>IFERROR(VLOOKUP(B40,[17]player_accurate_long_balls!$B$2:$E$492, 4, FALSE), 0)</f>
        <v>55.2</v>
      </c>
      <c r="AF40">
        <f>IFERROR(VLOOKUP(B40, [18]player_tackles_won!$B$2:$E$492, 3, FALSE), 0)</f>
        <v>0.4</v>
      </c>
      <c r="AG40">
        <f>IFERROR(VLOOKUP(B40, [18]player_tackles_won!$B$2:$E$492, 4, FALSE), 0)</f>
        <v>52.4</v>
      </c>
      <c r="AH40">
        <f>IFERROR(VLOOKUP(B40, [19]player_possessions!$B$2:$E$492, 3, FALSE), 0)</f>
        <v>0.9</v>
      </c>
      <c r="AI40">
        <f>IFERROR(VLOOKUP(B40, [19]player_possessions!$B$2:$E$492, 4, FALSE), 0)</f>
        <v>1.6</v>
      </c>
      <c r="AJ40">
        <f>IFERROR(VLOOKUP(B40, [20]player_outfielder_blocks!$B$2:$E$492, 3, FALSE), 0)</f>
        <v>0</v>
      </c>
      <c r="AK40" t="e">
        <f>VLOOKUP(B40,[20]player_outfielder_blocks!$B$2:$E$492, 4, FALSE)</f>
        <v>#N/A</v>
      </c>
      <c r="AL40">
        <f>VLOOKUP(B40,[21]player_interceptions!$B$2:$E$492, 3, FALSE)</f>
        <v>0.4</v>
      </c>
      <c r="AM40">
        <f>VLOOKUP(B40,[21]player_interceptions!$B$2:$E$492, 4, FALSE)</f>
        <v>11</v>
      </c>
      <c r="AN40">
        <f>VLOOKUP(B40,[22]player_effective_clearances!$B$2:$E$492, 3, FALSE)</f>
        <v>0.3</v>
      </c>
      <c r="AO40">
        <f>VLOOKUP(B40,[22]player_effective_clearances!$B$2:$E$492, 4, FALSE)</f>
        <v>7</v>
      </c>
      <c r="AP40">
        <f>VLOOKUP(B40, [12]player_penalties_won!$B$2:$E$492, 4, FALSE)</f>
        <v>2.9</v>
      </c>
      <c r="AQ40">
        <f>VLOOKUP(B40,[23]player_fouls_committed!$B$2:$E$492, 3, FALSE)</f>
        <v>1.1000000000000001</v>
      </c>
      <c r="AR40" t="e">
        <f>VLOOKUP(B40,[24]player_red_cards!$B$2:$E$492, 3, FALSE)</f>
        <v>#N/A</v>
      </c>
      <c r="AS40" t="e">
        <f>VLOOKUP(B40,[24]player_red_cards!$B$2:$E$492, 4, FALSE)</f>
        <v>#N/A</v>
      </c>
      <c r="AT40">
        <f>VLOOKUP(B40,[25]player_contests_won!$B$2:$E$492, 3, FALSE)</f>
        <v>1.5</v>
      </c>
      <c r="AU40">
        <f>VLOOKUP(B40,[25]player_contests_won!$B$2:$E$492, 4, FALSE)</f>
        <v>37.9</v>
      </c>
      <c r="AV40">
        <f>VLOOKUP(B40, [8]player_top_scorers!$B$2:$E$492, 3, FALSE)</f>
        <v>12</v>
      </c>
      <c r="AW40">
        <f>VLOOKUP(B40,[26]player_player_ratings!$B$2:$E$492, 4, FALSE)</f>
        <v>4</v>
      </c>
      <c r="AX40">
        <f>VLOOKUP(B40,[26]player_player_ratings!$B$2:$E$492, 3, FALSE)</f>
        <v>7.34</v>
      </c>
      <c r="AY40">
        <v>2310</v>
      </c>
      <c r="AZ40">
        <v>29</v>
      </c>
      <c r="BA40" t="s">
        <v>76</v>
      </c>
    </row>
    <row r="41" spans="1:53" x14ac:dyDescent="0.3">
      <c r="A41">
        <v>40</v>
      </c>
      <c r="B41" t="s">
        <v>77</v>
      </c>
      <c r="C41" t="s">
        <v>63</v>
      </c>
      <c r="D41">
        <v>4.4000000000000004</v>
      </c>
      <c r="E41">
        <v>1</v>
      </c>
      <c r="F41">
        <f>IFERROR(VLOOKUP(B41, [1]player_expected_goals!$B$2:$E$492, 3, FALSE), 0)</f>
        <v>1</v>
      </c>
      <c r="G41">
        <f>VLOOKUP(B41,[2]player_on_target!$B$2:$E$492, 3, FALSE)</f>
        <v>1.6</v>
      </c>
      <c r="H41">
        <f>IFERROR(VLOOKUP(B41, [3]player_saves_made!$B$2:$E$492, 3, FALSE), 0)</f>
        <v>0</v>
      </c>
      <c r="I41">
        <f>IFERROR(VLOOKUP(B41, [3]player_saves_made!$B$2:$E$492, 4, FALSE), 0)</f>
        <v>0</v>
      </c>
      <c r="J41">
        <f>IFERROR(VLOOKUP(B41, [4]player_goals_conceded!$B$2:$E$492, 3, FALSE), 0)</f>
        <v>0</v>
      </c>
      <c r="K41">
        <f>IFERROR(VLOOKUP(B41, [5]player_clean_sheets!$B$2:$E$492, 3, FALSE), 0)</f>
        <v>0</v>
      </c>
      <c r="L41">
        <f>IFERROR(VLOOKUP(B41, [5]player_clean_sheets!$B$2:$E$492, 4, FALSE), 0)</f>
        <v>0</v>
      </c>
      <c r="M41">
        <f>IFERROR(VLOOKUP(B41, [6]player_goals_per_90!$B$2:$E$492, 3, FALSE), 0)</f>
        <v>7.0000000000000007E-2</v>
      </c>
      <c r="N41">
        <f>IFERROR(VLOOKUP(B41, [7]player_expected_assists_per_90!$B$2:$E$492, 3, FALSE), 0)</f>
        <v>0.16</v>
      </c>
      <c r="O41">
        <f>IFERROR(VLOOKUP(B41, [7]player_expected_assists_per_90!$B$2:$E$492, 4, FALSE), 0)</f>
        <v>0</v>
      </c>
      <c r="P41">
        <f>IFERROR(VLOOKUP(B41, [8]player_top_scorers!$B$2:$E$492, 4, FALSE), 0)</f>
        <v>0</v>
      </c>
      <c r="Q41">
        <f>IFERROR(VLOOKUP(B41, [9]player_total_assists_in_attack!$B$2:$E$492, 3, FALSE), 0)</f>
        <v>48</v>
      </c>
      <c r="R41">
        <f>IFERROR(VLOOKUP(B41, [9]player_total_assists_in_attack!$B$2:$E$492, 4, FALSE), 0)</f>
        <v>1.7</v>
      </c>
      <c r="S41">
        <f>IFERROR(VLOOKUP(B41, [10]player_big_chances_missed!$B$2:$E$492, 3, FALSE), 0)</f>
        <v>0</v>
      </c>
      <c r="T41">
        <f>IFERROR(VLOOKUP(B41, [10]player_big_chances_missed!$B$2:$E$492, 3, FALSE), 0)</f>
        <v>0</v>
      </c>
      <c r="U41">
        <f>IFERROR(VLOOKUP(B41, [11]player_big_chances_created!$B$2:$E$492, 3, FALSE), 0)</f>
        <v>5</v>
      </c>
      <c r="V41">
        <f>IFERROR(VLOOKUP(B41, [12]player_penalties_won!$B$2:$E$492, 3, FALSE), 0)</f>
        <v>0</v>
      </c>
      <c r="W41">
        <f>IFERROR(VLOOKUP(B41, [13]player_penalties_conceded!$B$2:$E$492, 3, FALSE), 0)</f>
        <v>0</v>
      </c>
      <c r="X41">
        <f>IFERROR(VLOOKUP(B41, [14]player_target_scoring!$B$2:$E$492, 3, FALSE), 0)</f>
        <v>0.4</v>
      </c>
      <c r="Y41">
        <f>IFERROR(VLOOKUP(B41, [14]player_target_scoring!$B$2:$E$492, 4, FALSE), 0)</f>
        <v>37.5</v>
      </c>
      <c r="Z41">
        <f>IFERROR(VLOOKUP(B41, [15]player_total_scoring_attempts!$B$2:$E$492, 3, FALSE), 0)</f>
        <v>1.2</v>
      </c>
      <c r="AA41">
        <f>IFERROR(VLOOKUP(B41, [15]player_total_scoring_attempts!$B$2:$E$492, 4, FALSE), 0)</f>
        <v>6.3</v>
      </c>
      <c r="AB41">
        <f>IFERROR(VLOOKUP(B41, [16]player_accurate_passes!$B$2:$E$492, 3, FALSE), 0)</f>
        <v>45</v>
      </c>
      <c r="AC41">
        <f>IFERROR(VLOOKUP(B41, [16]player_accurate_passes!$B$2:$E$492, 4, FALSE), 0)</f>
        <v>85.5</v>
      </c>
      <c r="AD41">
        <f>IFERROR(VLOOKUP(B41,[17]player_accurate_long_balls!$B$2:$E$492, 3, FALSE), 0)</f>
        <v>3.8</v>
      </c>
      <c r="AE41">
        <f>IFERROR(VLOOKUP(B41,[17]player_accurate_long_balls!$B$2:$E$492, 4, FALSE), 0)</f>
        <v>51.7</v>
      </c>
      <c r="AF41">
        <f>IFERROR(VLOOKUP(B41, [18]player_tackles_won!$B$2:$E$492, 3, FALSE), 0)</f>
        <v>1.1000000000000001</v>
      </c>
      <c r="AG41">
        <f>IFERROR(VLOOKUP(B41, [18]player_tackles_won!$B$2:$E$492, 4, FALSE), 0)</f>
        <v>60.8</v>
      </c>
      <c r="AH41">
        <f>IFERROR(VLOOKUP(B41, [19]player_possessions!$B$2:$E$492, 3, FALSE), 0)</f>
        <v>0.6</v>
      </c>
      <c r="AI41">
        <f>IFERROR(VLOOKUP(B41, [19]player_possessions!$B$2:$E$492, 4, FALSE), 0)</f>
        <v>3</v>
      </c>
      <c r="AJ41">
        <f>IFERROR(VLOOKUP(B41, [20]player_outfielder_blocks!$B$2:$E$492, 3, FALSE), 0)</f>
        <v>0.1</v>
      </c>
      <c r="AK41">
        <f>VLOOKUP(B41,[20]player_outfielder_blocks!$B$2:$E$492, 4, FALSE)</f>
        <v>4</v>
      </c>
      <c r="AL41">
        <f>VLOOKUP(B41,[21]player_interceptions!$B$2:$E$492, 3, FALSE)</f>
        <v>0.9</v>
      </c>
      <c r="AM41">
        <f>VLOOKUP(B41,[21]player_interceptions!$B$2:$E$492, 4, FALSE)</f>
        <v>24</v>
      </c>
      <c r="AN41">
        <f>VLOOKUP(B41,[22]player_effective_clearances!$B$2:$E$492, 3, FALSE)</f>
        <v>1.9</v>
      </c>
      <c r="AO41">
        <f>VLOOKUP(B41,[22]player_effective_clearances!$B$2:$E$492, 4, FALSE)</f>
        <v>54</v>
      </c>
      <c r="AP41" t="e">
        <f>VLOOKUP(B41, [12]player_penalties_won!$B$2:$E$492, 4, FALSE)</f>
        <v>#N/A</v>
      </c>
      <c r="AQ41">
        <f>VLOOKUP(B41,[23]player_fouls_committed!$B$2:$E$492, 3, FALSE)</f>
        <v>1.3</v>
      </c>
      <c r="AR41" t="e">
        <f>VLOOKUP(B41,[24]player_red_cards!$B$2:$E$492, 3, FALSE)</f>
        <v>#N/A</v>
      </c>
      <c r="AS41" t="e">
        <f>VLOOKUP(B41,[24]player_red_cards!$B$2:$E$492, 4, FALSE)</f>
        <v>#N/A</v>
      </c>
      <c r="AT41">
        <f>VLOOKUP(B41,[25]player_contests_won!$B$2:$E$492, 3, FALSE)</f>
        <v>0.3</v>
      </c>
      <c r="AU41">
        <f>VLOOKUP(B41,[25]player_contests_won!$B$2:$E$492, 4, FALSE)</f>
        <v>70</v>
      </c>
      <c r="AV41">
        <f>VLOOKUP(B41, [8]player_top_scorers!$B$2:$E$492, 3, FALSE)</f>
        <v>2</v>
      </c>
      <c r="AW41">
        <f>VLOOKUP(B41,[26]player_player_ratings!$B$2:$E$492, 4, FALSE)</f>
        <v>1</v>
      </c>
      <c r="AX41">
        <f>VLOOKUP(B41,[26]player_player_ratings!$B$2:$E$492, 3, FALSE)</f>
        <v>7.08</v>
      </c>
      <c r="AY41">
        <v>2503</v>
      </c>
      <c r="AZ41">
        <v>30</v>
      </c>
      <c r="BA41" t="s">
        <v>13</v>
      </c>
    </row>
    <row r="42" spans="1:53" x14ac:dyDescent="0.3">
      <c r="A42">
        <v>41</v>
      </c>
      <c r="B42" t="s">
        <v>78</v>
      </c>
      <c r="C42" t="s">
        <v>79</v>
      </c>
      <c r="D42">
        <v>4.3</v>
      </c>
      <c r="E42">
        <v>4</v>
      </c>
      <c r="F42">
        <f>IFERROR(VLOOKUP(B42, [1]player_expected_goals!$B$2:$E$492, 3, FALSE), 0)</f>
        <v>0.9</v>
      </c>
      <c r="G42">
        <f>VLOOKUP(B42,[2]player_on_target!$B$2:$E$492, 3, FALSE)</f>
        <v>1.9</v>
      </c>
      <c r="H42">
        <f>IFERROR(VLOOKUP(B42, [3]player_saves_made!$B$2:$E$492, 3, FALSE), 0)</f>
        <v>0</v>
      </c>
      <c r="I42">
        <f>IFERROR(VLOOKUP(B42, [3]player_saves_made!$B$2:$E$492, 4, FALSE), 0)</f>
        <v>0</v>
      </c>
      <c r="J42">
        <f>IFERROR(VLOOKUP(B42, [4]player_goals_conceded!$B$2:$E$492, 3, FALSE), 0)</f>
        <v>0</v>
      </c>
      <c r="K42">
        <f>IFERROR(VLOOKUP(B42, [5]player_clean_sheets!$B$2:$E$492, 3, FALSE), 0)</f>
        <v>0</v>
      </c>
      <c r="L42">
        <f>IFERROR(VLOOKUP(B42, [5]player_clean_sheets!$B$2:$E$492, 4, FALSE), 0)</f>
        <v>0</v>
      </c>
      <c r="M42">
        <f>IFERROR(VLOOKUP(B42, [6]player_goals_per_90!$B$2:$E$492, 3, FALSE), 0)</f>
        <v>0.13</v>
      </c>
      <c r="N42">
        <f>IFERROR(VLOOKUP(B42, [7]player_expected_assists_per_90!$B$2:$E$492, 3, FALSE), 0)</f>
        <v>0.28000000000000003</v>
      </c>
      <c r="O42">
        <f>IFERROR(VLOOKUP(B42, [7]player_expected_assists_per_90!$B$2:$E$492, 4, FALSE), 0)</f>
        <v>0.3</v>
      </c>
      <c r="P42">
        <f>IFERROR(VLOOKUP(B42, [8]player_top_scorers!$B$2:$E$492, 4, FALSE), 0)</f>
        <v>0</v>
      </c>
      <c r="Q42">
        <f>IFERROR(VLOOKUP(B42, [9]player_total_assists_in_attack!$B$2:$E$492, 3, FALSE), 0)</f>
        <v>32</v>
      </c>
      <c r="R42">
        <f>IFERROR(VLOOKUP(B42, [9]player_total_assists_in_attack!$B$2:$E$492, 4, FALSE), 0)</f>
        <v>2.1</v>
      </c>
      <c r="S42">
        <f>IFERROR(VLOOKUP(B42, [10]player_big_chances_missed!$B$2:$E$492, 3, FALSE), 0)</f>
        <v>0</v>
      </c>
      <c r="T42">
        <f>IFERROR(VLOOKUP(B42, [10]player_big_chances_missed!$B$2:$E$492, 3, FALSE), 0)</f>
        <v>0</v>
      </c>
      <c r="U42">
        <f>IFERROR(VLOOKUP(B42, [11]player_big_chances_created!$B$2:$E$492, 3, FALSE), 0)</f>
        <v>5</v>
      </c>
      <c r="V42">
        <f>IFERROR(VLOOKUP(B42, [12]player_penalties_won!$B$2:$E$492, 3, FALSE), 0)</f>
        <v>0</v>
      </c>
      <c r="W42">
        <f>IFERROR(VLOOKUP(B42, [13]player_penalties_conceded!$B$2:$E$492, 3, FALSE), 0)</f>
        <v>1</v>
      </c>
      <c r="X42">
        <f>IFERROR(VLOOKUP(B42, [14]player_target_scoring!$B$2:$E$492, 3, FALSE), 0)</f>
        <v>0.3</v>
      </c>
      <c r="Y42">
        <f>IFERROR(VLOOKUP(B42, [14]player_target_scoring!$B$2:$E$492, 4, FALSE), 0)</f>
        <v>35.700000000000003</v>
      </c>
      <c r="Z42">
        <f>IFERROR(VLOOKUP(B42, [15]player_total_scoring_attempts!$B$2:$E$492, 3, FALSE), 0)</f>
        <v>0.9</v>
      </c>
      <c r="AA42">
        <f>IFERROR(VLOOKUP(B42, [15]player_total_scoring_attempts!$B$2:$E$492, 4, FALSE), 0)</f>
        <v>14.3</v>
      </c>
      <c r="AB42">
        <f>IFERROR(VLOOKUP(B42, [16]player_accurate_passes!$B$2:$E$492, 3, FALSE), 0)</f>
        <v>17.399999999999999</v>
      </c>
      <c r="AC42">
        <f>IFERROR(VLOOKUP(B42, [16]player_accurate_passes!$B$2:$E$492, 4, FALSE), 0)</f>
        <v>69.400000000000006</v>
      </c>
      <c r="AD42">
        <f>IFERROR(VLOOKUP(B42,[17]player_accurate_long_balls!$B$2:$E$492, 3, FALSE), 0)</f>
        <v>0.9</v>
      </c>
      <c r="AE42">
        <f>IFERROR(VLOOKUP(B42,[17]player_accurate_long_balls!$B$2:$E$492, 4, FALSE), 0)</f>
        <v>37.1</v>
      </c>
      <c r="AF42">
        <f>IFERROR(VLOOKUP(B42, [18]player_tackles_won!$B$2:$E$492, 3, FALSE), 0)</f>
        <v>0.7</v>
      </c>
      <c r="AG42">
        <f>IFERROR(VLOOKUP(B42, [18]player_tackles_won!$B$2:$E$492, 4, FALSE), 0)</f>
        <v>47.8</v>
      </c>
      <c r="AH42">
        <f>IFERROR(VLOOKUP(B42, [19]player_possessions!$B$2:$E$492, 3, FALSE), 0)</f>
        <v>1</v>
      </c>
      <c r="AI42">
        <f>IFERROR(VLOOKUP(B42, [19]player_possessions!$B$2:$E$492, 4, FALSE), 0)</f>
        <v>1.8</v>
      </c>
      <c r="AJ42">
        <f>IFERROR(VLOOKUP(B42, [20]player_outfielder_blocks!$B$2:$E$492, 3, FALSE), 0)</f>
        <v>0.1</v>
      </c>
      <c r="AK42">
        <f>VLOOKUP(B42,[20]player_outfielder_blocks!$B$2:$E$492, 4, FALSE)</f>
        <v>1</v>
      </c>
      <c r="AL42">
        <f>VLOOKUP(B42,[21]player_interceptions!$B$2:$E$492, 3, FALSE)</f>
        <v>0.8</v>
      </c>
      <c r="AM42">
        <f>VLOOKUP(B42,[21]player_interceptions!$B$2:$E$492, 4, FALSE)</f>
        <v>12</v>
      </c>
      <c r="AN42">
        <f>VLOOKUP(B42,[22]player_effective_clearances!$B$2:$E$492, 3, FALSE)</f>
        <v>1.3</v>
      </c>
      <c r="AO42">
        <f>VLOOKUP(B42,[22]player_effective_clearances!$B$2:$E$492, 4, FALSE)</f>
        <v>20</v>
      </c>
      <c r="AP42" t="e">
        <f>VLOOKUP(B42, [12]player_penalties_won!$B$2:$E$492, 4, FALSE)</f>
        <v>#N/A</v>
      </c>
      <c r="AQ42">
        <f>VLOOKUP(B42,[23]player_fouls_committed!$B$2:$E$492, 3, FALSE)</f>
        <v>0.9</v>
      </c>
      <c r="AR42" t="e">
        <f>VLOOKUP(B42,[24]player_red_cards!$B$2:$E$492, 3, FALSE)</f>
        <v>#N/A</v>
      </c>
      <c r="AS42" t="e">
        <f>VLOOKUP(B42,[24]player_red_cards!$B$2:$E$492, 4, FALSE)</f>
        <v>#N/A</v>
      </c>
      <c r="AT42">
        <f>VLOOKUP(B42,[25]player_contests_won!$B$2:$E$492, 3, FALSE)</f>
        <v>0.3</v>
      </c>
      <c r="AU42">
        <f>VLOOKUP(B42,[25]player_contests_won!$B$2:$E$492, 4, FALSE)</f>
        <v>20</v>
      </c>
      <c r="AV42">
        <f>VLOOKUP(B42, [8]player_top_scorers!$B$2:$E$492, 3, FALSE)</f>
        <v>2</v>
      </c>
      <c r="AW42">
        <f>VLOOKUP(B42,[26]player_player_ratings!$B$2:$E$492, 4, FALSE)</f>
        <v>0</v>
      </c>
      <c r="AX42">
        <f>VLOOKUP(B42,[26]player_player_ratings!$B$2:$E$492, 3, FALSE)</f>
        <v>6.9</v>
      </c>
      <c r="AY42">
        <v>1350</v>
      </c>
      <c r="AZ42">
        <v>22</v>
      </c>
      <c r="BA42" t="s">
        <v>80</v>
      </c>
    </row>
    <row r="43" spans="1:53" x14ac:dyDescent="0.3">
      <c r="A43">
        <v>41</v>
      </c>
      <c r="B43" t="s">
        <v>81</v>
      </c>
      <c r="C43" t="s">
        <v>36</v>
      </c>
      <c r="D43">
        <v>4.3</v>
      </c>
      <c r="E43">
        <v>4</v>
      </c>
      <c r="F43">
        <f>IFERROR(VLOOKUP(B43, [1]player_expected_goals!$B$2:$E$492, 3, FALSE), 0)</f>
        <v>1.5</v>
      </c>
      <c r="G43">
        <f>VLOOKUP(B43,[2]player_on_target!$B$2:$E$492, 3, FALSE)</f>
        <v>1.8</v>
      </c>
      <c r="H43">
        <f>IFERROR(VLOOKUP(B43, [3]player_saves_made!$B$2:$E$492, 3, FALSE), 0)</f>
        <v>0</v>
      </c>
      <c r="I43">
        <f>IFERROR(VLOOKUP(B43, [3]player_saves_made!$B$2:$E$492, 4, FALSE), 0)</f>
        <v>0</v>
      </c>
      <c r="J43">
        <f>IFERROR(VLOOKUP(B43, [4]player_goals_conceded!$B$2:$E$492, 3, FALSE), 0)</f>
        <v>0</v>
      </c>
      <c r="K43">
        <f>IFERROR(VLOOKUP(B43, [5]player_clean_sheets!$B$2:$E$492, 3, FALSE), 0)</f>
        <v>0</v>
      </c>
      <c r="L43">
        <f>IFERROR(VLOOKUP(B43, [5]player_clean_sheets!$B$2:$E$492, 4, FALSE), 0)</f>
        <v>0</v>
      </c>
      <c r="M43">
        <f>IFERROR(VLOOKUP(B43, [6]player_goals_per_90!$B$2:$E$492, 3, FALSE), 0)</f>
        <v>7.0000000000000007E-2</v>
      </c>
      <c r="N43">
        <f>IFERROR(VLOOKUP(B43, [7]player_expected_assists_per_90!$B$2:$E$492, 3, FALSE), 0)</f>
        <v>0.28999999999999998</v>
      </c>
      <c r="O43">
        <f>IFERROR(VLOOKUP(B43, [7]player_expected_assists_per_90!$B$2:$E$492, 4, FALSE), 0)</f>
        <v>0.3</v>
      </c>
      <c r="P43">
        <f>IFERROR(VLOOKUP(B43, [8]player_top_scorers!$B$2:$E$492, 4, FALSE), 0)</f>
        <v>0</v>
      </c>
      <c r="Q43">
        <f>IFERROR(VLOOKUP(B43, [9]player_total_assists_in_attack!$B$2:$E$492, 3, FALSE), 0)</f>
        <v>21</v>
      </c>
      <c r="R43">
        <f>IFERROR(VLOOKUP(B43, [9]player_total_assists_in_attack!$B$2:$E$492, 4, FALSE), 0)</f>
        <v>1.4</v>
      </c>
      <c r="S43">
        <f>IFERROR(VLOOKUP(B43, [10]player_big_chances_missed!$B$2:$E$492, 3, FALSE), 0)</f>
        <v>2</v>
      </c>
      <c r="T43">
        <f>IFERROR(VLOOKUP(B43, [10]player_big_chances_missed!$B$2:$E$492, 3, FALSE), 0)</f>
        <v>2</v>
      </c>
      <c r="U43">
        <f>IFERROR(VLOOKUP(B43, [11]player_big_chances_created!$B$2:$E$492, 3, FALSE), 0)</f>
        <v>6</v>
      </c>
      <c r="V43">
        <f>IFERROR(VLOOKUP(B43, [12]player_penalties_won!$B$2:$E$492, 3, FALSE), 0)</f>
        <v>0</v>
      </c>
      <c r="W43">
        <f>IFERROR(VLOOKUP(B43, [13]player_penalties_conceded!$B$2:$E$492, 3, FALSE), 0)</f>
        <v>1</v>
      </c>
      <c r="X43">
        <f>IFERROR(VLOOKUP(B43, [14]player_target_scoring!$B$2:$E$492, 3, FALSE), 0)</f>
        <v>0.4</v>
      </c>
      <c r="Y43">
        <f>IFERROR(VLOOKUP(B43, [14]player_target_scoring!$B$2:$E$492, 4, FALSE), 0)</f>
        <v>28.6</v>
      </c>
      <c r="Z43">
        <f>IFERROR(VLOOKUP(B43, [15]player_total_scoring_attempts!$B$2:$E$492, 3, FALSE), 0)</f>
        <v>1.4</v>
      </c>
      <c r="AA43">
        <f>IFERROR(VLOOKUP(B43, [15]player_total_scoring_attempts!$B$2:$E$492, 4, FALSE), 0)</f>
        <v>4.8</v>
      </c>
      <c r="AB43">
        <f>IFERROR(VLOOKUP(B43, [16]player_accurate_passes!$B$2:$E$492, 3, FALSE), 0)</f>
        <v>26.6</v>
      </c>
      <c r="AC43">
        <f>IFERROR(VLOOKUP(B43, [16]player_accurate_passes!$B$2:$E$492, 4, FALSE), 0)</f>
        <v>76</v>
      </c>
      <c r="AD43">
        <f>IFERROR(VLOOKUP(B43,[17]player_accurate_long_balls!$B$2:$E$492, 3, FALSE), 0)</f>
        <v>1.8</v>
      </c>
      <c r="AE43">
        <f>IFERROR(VLOOKUP(B43,[17]player_accurate_long_balls!$B$2:$E$492, 4, FALSE), 0)</f>
        <v>42.9</v>
      </c>
      <c r="AF43">
        <f>IFERROR(VLOOKUP(B43, [18]player_tackles_won!$B$2:$E$492, 3, FALSE), 0)</f>
        <v>0.7</v>
      </c>
      <c r="AG43">
        <f>IFERROR(VLOOKUP(B43, [18]player_tackles_won!$B$2:$E$492, 4, FALSE), 0)</f>
        <v>61.1</v>
      </c>
      <c r="AH43">
        <f>IFERROR(VLOOKUP(B43, [19]player_possessions!$B$2:$E$492, 3, FALSE), 0)</f>
        <v>0.7</v>
      </c>
      <c r="AI43">
        <f>IFERROR(VLOOKUP(B43, [19]player_possessions!$B$2:$E$492, 4, FALSE), 0)</f>
        <v>2.5</v>
      </c>
      <c r="AJ43">
        <f>IFERROR(VLOOKUP(B43, [20]player_outfielder_blocks!$B$2:$E$492, 3, FALSE), 0)</f>
        <v>0.2</v>
      </c>
      <c r="AK43">
        <f>VLOOKUP(B43,[20]player_outfielder_blocks!$B$2:$E$492, 4, FALSE)</f>
        <v>3</v>
      </c>
      <c r="AL43">
        <f>VLOOKUP(B43,[21]player_interceptions!$B$2:$E$492, 3, FALSE)</f>
        <v>0.7</v>
      </c>
      <c r="AM43">
        <f>VLOOKUP(B43,[21]player_interceptions!$B$2:$E$492, 4, FALSE)</f>
        <v>10</v>
      </c>
      <c r="AN43">
        <f>VLOOKUP(B43,[22]player_effective_clearances!$B$2:$E$492, 3, FALSE)</f>
        <v>1.3</v>
      </c>
      <c r="AO43">
        <f>VLOOKUP(B43,[22]player_effective_clearances!$B$2:$E$492, 4, FALSE)</f>
        <v>19</v>
      </c>
      <c r="AP43" t="e">
        <f>VLOOKUP(B43, [12]player_penalties_won!$B$2:$E$492, 4, FALSE)</f>
        <v>#N/A</v>
      </c>
      <c r="AQ43">
        <f>VLOOKUP(B43,[23]player_fouls_committed!$B$2:$E$492, 3, FALSE)</f>
        <v>0.9</v>
      </c>
      <c r="AR43">
        <f>VLOOKUP(B43,[24]player_red_cards!$B$2:$E$492, 3, FALSE)</f>
        <v>1</v>
      </c>
      <c r="AS43">
        <f>VLOOKUP(B43,[24]player_red_cards!$B$2:$E$492, 4, FALSE)</f>
        <v>1</v>
      </c>
      <c r="AT43">
        <f>VLOOKUP(B43,[25]player_contests_won!$B$2:$E$492, 3, FALSE)</f>
        <v>1.2</v>
      </c>
      <c r="AU43">
        <f>VLOOKUP(B43,[25]player_contests_won!$B$2:$E$492, 4, FALSE)</f>
        <v>46.2</v>
      </c>
      <c r="AV43">
        <f>VLOOKUP(B43, [8]player_top_scorers!$B$2:$E$492, 3, FALSE)</f>
        <v>1</v>
      </c>
      <c r="AW43">
        <f>VLOOKUP(B43,[26]player_player_ratings!$B$2:$E$492, 4, FALSE)</f>
        <v>0</v>
      </c>
      <c r="AX43">
        <f>VLOOKUP(B43,[26]player_player_ratings!$B$2:$E$492, 3, FALSE)</f>
        <v>6.58</v>
      </c>
      <c r="AY43">
        <v>1346</v>
      </c>
      <c r="AZ43">
        <v>30</v>
      </c>
      <c r="BA43" t="s">
        <v>13</v>
      </c>
    </row>
    <row r="44" spans="1:53" x14ac:dyDescent="0.3">
      <c r="A44">
        <v>41</v>
      </c>
      <c r="B44" t="s">
        <v>82</v>
      </c>
      <c r="C44" t="s">
        <v>66</v>
      </c>
      <c r="D44">
        <v>4.3</v>
      </c>
      <c r="E44">
        <v>4</v>
      </c>
      <c r="F44">
        <f>IFERROR(VLOOKUP(B44, [1]player_expected_goals!$B$2:$E$492, 3, FALSE), 0)</f>
        <v>2.2999999999999998</v>
      </c>
      <c r="G44">
        <f>VLOOKUP(B44,[2]player_on_target!$B$2:$E$492, 3, FALSE)</f>
        <v>1.5</v>
      </c>
      <c r="H44">
        <f>IFERROR(VLOOKUP(B44, [3]player_saves_made!$B$2:$E$492, 3, FALSE), 0)</f>
        <v>0</v>
      </c>
      <c r="I44">
        <f>IFERROR(VLOOKUP(B44, [3]player_saves_made!$B$2:$E$492, 4, FALSE), 0)</f>
        <v>0</v>
      </c>
      <c r="J44">
        <f>IFERROR(VLOOKUP(B44, [4]player_goals_conceded!$B$2:$E$492, 3, FALSE), 0)</f>
        <v>0</v>
      </c>
      <c r="K44">
        <f>IFERROR(VLOOKUP(B44, [5]player_clean_sheets!$B$2:$E$492, 3, FALSE), 0)</f>
        <v>0</v>
      </c>
      <c r="L44">
        <f>IFERROR(VLOOKUP(B44, [5]player_clean_sheets!$B$2:$E$492, 4, FALSE), 0)</f>
        <v>0</v>
      </c>
      <c r="M44">
        <f>IFERROR(VLOOKUP(B44, [6]player_goals_per_90!$B$2:$E$492, 3, FALSE), 0)</f>
        <v>0.06</v>
      </c>
      <c r="N44">
        <f>IFERROR(VLOOKUP(B44, [7]player_expected_assists_per_90!$B$2:$E$492, 3, FALSE), 0)</f>
        <v>0.27</v>
      </c>
      <c r="O44">
        <f>IFERROR(VLOOKUP(B44, [7]player_expected_assists_per_90!$B$2:$E$492, 4, FALSE), 0)</f>
        <v>0.3</v>
      </c>
      <c r="P44">
        <f>IFERROR(VLOOKUP(B44, [8]player_top_scorers!$B$2:$E$492, 4, FALSE), 0)</f>
        <v>0</v>
      </c>
      <c r="Q44">
        <f>IFERROR(VLOOKUP(B44, [9]player_total_assists_in_attack!$B$2:$E$492, 3, FALSE), 0)</f>
        <v>53</v>
      </c>
      <c r="R44">
        <f>IFERROR(VLOOKUP(B44, [9]player_total_assists_in_attack!$B$2:$E$492, 4, FALSE), 0)</f>
        <v>3.4</v>
      </c>
      <c r="S44">
        <f>IFERROR(VLOOKUP(B44, [10]player_big_chances_missed!$B$2:$E$492, 3, FALSE), 0)</f>
        <v>2</v>
      </c>
      <c r="T44">
        <f>IFERROR(VLOOKUP(B44, [10]player_big_chances_missed!$B$2:$E$492, 3, FALSE), 0)</f>
        <v>2</v>
      </c>
      <c r="U44">
        <f>IFERROR(VLOOKUP(B44, [11]player_big_chances_created!$B$2:$E$492, 3, FALSE), 0)</f>
        <v>10</v>
      </c>
      <c r="V44">
        <f>IFERROR(VLOOKUP(B44, [12]player_penalties_won!$B$2:$E$492, 3, FALSE), 0)</f>
        <v>0</v>
      </c>
      <c r="W44">
        <f>IFERROR(VLOOKUP(B44, [13]player_penalties_conceded!$B$2:$E$492, 3, FALSE), 0)</f>
        <v>0</v>
      </c>
      <c r="X44">
        <f>IFERROR(VLOOKUP(B44, [14]player_target_scoring!$B$2:$E$492, 3, FALSE), 0)</f>
        <v>0.6</v>
      </c>
      <c r="Y44">
        <f>IFERROR(VLOOKUP(B44, [14]player_target_scoring!$B$2:$E$492, 4, FALSE), 0)</f>
        <v>25.6</v>
      </c>
      <c r="Z44">
        <f>IFERROR(VLOOKUP(B44, [15]player_total_scoring_attempts!$B$2:$E$492, 3, FALSE), 0)</f>
        <v>2.5</v>
      </c>
      <c r="AA44">
        <f>IFERROR(VLOOKUP(B44, [15]player_total_scoring_attempts!$B$2:$E$492, 4, FALSE), 0)</f>
        <v>2.6</v>
      </c>
      <c r="AB44">
        <f>IFERROR(VLOOKUP(B44, [16]player_accurate_passes!$B$2:$E$492, 3, FALSE), 0)</f>
        <v>39.1</v>
      </c>
      <c r="AC44">
        <f>IFERROR(VLOOKUP(B44, [16]player_accurate_passes!$B$2:$E$492, 4, FALSE), 0)</f>
        <v>80.3</v>
      </c>
      <c r="AD44">
        <f>IFERROR(VLOOKUP(B44,[17]player_accurate_long_balls!$B$2:$E$492, 3, FALSE), 0)</f>
        <v>2.9</v>
      </c>
      <c r="AE44">
        <f>IFERROR(VLOOKUP(B44,[17]player_accurate_long_balls!$B$2:$E$492, 4, FALSE), 0)</f>
        <v>51.1</v>
      </c>
      <c r="AF44">
        <f>IFERROR(VLOOKUP(B44, [18]player_tackles_won!$B$2:$E$492, 3, FALSE), 0)</f>
        <v>1</v>
      </c>
      <c r="AG44">
        <f>IFERROR(VLOOKUP(B44, [18]player_tackles_won!$B$2:$E$492, 4, FALSE), 0)</f>
        <v>61.5</v>
      </c>
      <c r="AH44">
        <f>IFERROR(VLOOKUP(B44, [19]player_possessions!$B$2:$E$492, 3, FALSE), 0)</f>
        <v>0.6</v>
      </c>
      <c r="AI44">
        <f>IFERROR(VLOOKUP(B44, [19]player_possessions!$B$2:$E$492, 4, FALSE), 0)</f>
        <v>3.8</v>
      </c>
      <c r="AJ44">
        <f>IFERROR(VLOOKUP(B44, [20]player_outfielder_blocks!$B$2:$E$492, 3, FALSE), 0)</f>
        <v>0.1</v>
      </c>
      <c r="AK44">
        <f>VLOOKUP(B44,[20]player_outfielder_blocks!$B$2:$E$492, 4, FALSE)</f>
        <v>2</v>
      </c>
      <c r="AL44">
        <f>VLOOKUP(B44,[21]player_interceptions!$B$2:$E$492, 3, FALSE)</f>
        <v>0.9</v>
      </c>
      <c r="AM44">
        <f>VLOOKUP(B44,[21]player_interceptions!$B$2:$E$492, 4, FALSE)</f>
        <v>14</v>
      </c>
      <c r="AN44">
        <f>VLOOKUP(B44,[22]player_effective_clearances!$B$2:$E$492, 3, FALSE)</f>
        <v>1.2</v>
      </c>
      <c r="AO44">
        <f>VLOOKUP(B44,[22]player_effective_clearances!$B$2:$E$492, 4, FALSE)</f>
        <v>19</v>
      </c>
      <c r="AP44" t="e">
        <f>VLOOKUP(B44, [12]player_penalties_won!$B$2:$E$492, 4, FALSE)</f>
        <v>#N/A</v>
      </c>
      <c r="AQ44">
        <f>VLOOKUP(B44,[23]player_fouls_committed!$B$2:$E$492, 3, FALSE)</f>
        <v>0.8</v>
      </c>
      <c r="AR44" t="e">
        <f>VLOOKUP(B44,[24]player_red_cards!$B$2:$E$492, 3, FALSE)</f>
        <v>#N/A</v>
      </c>
      <c r="AS44" t="e">
        <f>VLOOKUP(B44,[24]player_red_cards!$B$2:$E$492, 4, FALSE)</f>
        <v>#N/A</v>
      </c>
      <c r="AT44">
        <f>VLOOKUP(B44,[25]player_contests_won!$B$2:$E$492, 3, FALSE)</f>
        <v>1.7</v>
      </c>
      <c r="AU44">
        <f>VLOOKUP(B44,[25]player_contests_won!$B$2:$E$492, 4, FALSE)</f>
        <v>48.1</v>
      </c>
      <c r="AV44">
        <f>VLOOKUP(B44, [8]player_top_scorers!$B$2:$E$492, 3, FALSE)</f>
        <v>1</v>
      </c>
      <c r="AW44" t="e">
        <f>VLOOKUP(B44,[26]player_player_ratings!$B$2:$E$492, 4, FALSE)</f>
        <v>#N/A</v>
      </c>
      <c r="AX44" t="e">
        <f>VLOOKUP(B44,[26]player_player_ratings!$B$2:$E$492, 3, FALSE)</f>
        <v>#N/A</v>
      </c>
      <c r="AY44">
        <v>1401</v>
      </c>
      <c r="AZ44">
        <v>23</v>
      </c>
      <c r="BA44" t="s">
        <v>13</v>
      </c>
    </row>
    <row r="45" spans="1:53" x14ac:dyDescent="0.3">
      <c r="A45">
        <v>44</v>
      </c>
      <c r="B45" t="s">
        <v>83</v>
      </c>
      <c r="C45" t="s">
        <v>33</v>
      </c>
      <c r="D45">
        <v>4.2</v>
      </c>
      <c r="E45">
        <v>2</v>
      </c>
      <c r="F45">
        <f>IFERROR(VLOOKUP(B45, [1]player_expected_goals!$B$2:$E$492, 3, FALSE), 0)</f>
        <v>5</v>
      </c>
      <c r="G45">
        <f>VLOOKUP(B45,[2]player_on_target!$B$2:$E$492, 3, FALSE)</f>
        <v>5.9</v>
      </c>
      <c r="H45">
        <f>IFERROR(VLOOKUP(B45, [3]player_saves_made!$B$2:$E$492, 3, FALSE), 0)</f>
        <v>0</v>
      </c>
      <c r="I45">
        <f>IFERROR(VLOOKUP(B45, [3]player_saves_made!$B$2:$E$492, 4, FALSE), 0)</f>
        <v>0</v>
      </c>
      <c r="J45">
        <f>IFERROR(VLOOKUP(B45, [4]player_goals_conceded!$B$2:$E$492, 3, FALSE), 0)</f>
        <v>0</v>
      </c>
      <c r="K45">
        <f>IFERROR(VLOOKUP(B45, [5]player_clean_sheets!$B$2:$E$492, 3, FALSE), 0)</f>
        <v>0</v>
      </c>
      <c r="L45">
        <f>IFERROR(VLOOKUP(B45, [5]player_clean_sheets!$B$2:$E$492, 4, FALSE), 0)</f>
        <v>0</v>
      </c>
      <c r="M45">
        <f>IFERROR(VLOOKUP(B45, [6]player_goals_per_90!$B$2:$E$492, 3, FALSE), 0)</f>
        <v>0.28000000000000003</v>
      </c>
      <c r="N45">
        <f>IFERROR(VLOOKUP(B45, [7]player_expected_assists_per_90!$B$2:$E$492, 3, FALSE), 0)</f>
        <v>0.17</v>
      </c>
      <c r="O45">
        <f>IFERROR(VLOOKUP(B45, [7]player_expected_assists_per_90!$B$2:$E$492, 4, FALSE), 0)</f>
        <v>0.1</v>
      </c>
      <c r="P45">
        <f>IFERROR(VLOOKUP(B45, [8]player_top_scorers!$B$2:$E$492, 4, FALSE), 0)</f>
        <v>0</v>
      </c>
      <c r="Q45">
        <f>IFERROR(VLOOKUP(B45, [9]player_total_assists_in_attack!$B$2:$E$492, 3, FALSE), 0)</f>
        <v>31</v>
      </c>
      <c r="R45">
        <f>IFERROR(VLOOKUP(B45, [9]player_total_assists_in_attack!$B$2:$E$492, 4, FALSE), 0)</f>
        <v>1.2</v>
      </c>
      <c r="S45">
        <f>IFERROR(VLOOKUP(B45, [10]player_big_chances_missed!$B$2:$E$492, 3, FALSE), 0)</f>
        <v>4</v>
      </c>
      <c r="T45">
        <f>IFERROR(VLOOKUP(B45, [10]player_big_chances_missed!$B$2:$E$492, 3, FALSE), 0)</f>
        <v>4</v>
      </c>
      <c r="U45">
        <f>IFERROR(VLOOKUP(B45, [11]player_big_chances_created!$B$2:$E$492, 3, FALSE), 0)</f>
        <v>4</v>
      </c>
      <c r="V45">
        <f>IFERROR(VLOOKUP(B45, [12]player_penalties_won!$B$2:$E$492, 3, FALSE), 0)</f>
        <v>1</v>
      </c>
      <c r="W45">
        <f>IFERROR(VLOOKUP(B45, [13]player_penalties_conceded!$B$2:$E$492, 3, FALSE), 0)</f>
        <v>0</v>
      </c>
      <c r="X45">
        <f>IFERROR(VLOOKUP(B45, [14]player_target_scoring!$B$2:$E$492, 3, FALSE), 0)</f>
        <v>0.8</v>
      </c>
      <c r="Y45">
        <f>IFERROR(VLOOKUP(B45, [14]player_target_scoring!$B$2:$E$492, 4, FALSE), 0)</f>
        <v>51.4</v>
      </c>
      <c r="Z45">
        <f>IFERROR(VLOOKUP(B45, [15]player_total_scoring_attempts!$B$2:$E$492, 3, FALSE), 0)</f>
        <v>1.5</v>
      </c>
      <c r="AA45">
        <f>IFERROR(VLOOKUP(B45, [15]player_total_scoring_attempts!$B$2:$E$492, 4, FALSE), 0)</f>
        <v>18.899999999999999</v>
      </c>
      <c r="AB45">
        <f>IFERROR(VLOOKUP(B45, [16]player_accurate_passes!$B$2:$E$492, 3, FALSE), 0)</f>
        <v>19.399999999999999</v>
      </c>
      <c r="AC45">
        <f>IFERROR(VLOOKUP(B45, [16]player_accurate_passes!$B$2:$E$492, 4, FALSE), 0)</f>
        <v>75.400000000000006</v>
      </c>
      <c r="AD45">
        <f>IFERROR(VLOOKUP(B45,[17]player_accurate_long_balls!$B$2:$E$492, 3, FALSE), 0)</f>
        <v>0.6</v>
      </c>
      <c r="AE45">
        <f>IFERROR(VLOOKUP(B45,[17]player_accurate_long_balls!$B$2:$E$492, 4, FALSE), 0)</f>
        <v>28.8</v>
      </c>
      <c r="AF45">
        <f>IFERROR(VLOOKUP(B45, [18]player_tackles_won!$B$2:$E$492, 3, FALSE), 0)</f>
        <v>1.1000000000000001</v>
      </c>
      <c r="AG45">
        <f>IFERROR(VLOOKUP(B45, [18]player_tackles_won!$B$2:$E$492, 4, FALSE), 0)</f>
        <v>54</v>
      </c>
      <c r="AH45">
        <f>IFERROR(VLOOKUP(B45, [19]player_possessions!$B$2:$E$492, 3, FALSE), 0)</f>
        <v>0.4</v>
      </c>
      <c r="AI45">
        <f>IFERROR(VLOOKUP(B45, [19]player_possessions!$B$2:$E$492, 4, FALSE), 0)</f>
        <v>1.6</v>
      </c>
      <c r="AJ45">
        <f>IFERROR(VLOOKUP(B45, [20]player_outfielder_blocks!$B$2:$E$492, 3, FALSE), 0)</f>
        <v>0.1</v>
      </c>
      <c r="AK45">
        <f>VLOOKUP(B45,[20]player_outfielder_blocks!$B$2:$E$492, 4, FALSE)</f>
        <v>3</v>
      </c>
      <c r="AL45">
        <f>VLOOKUP(B45,[21]player_interceptions!$B$2:$E$492, 3, FALSE)</f>
        <v>0.4</v>
      </c>
      <c r="AM45">
        <f>VLOOKUP(B45,[21]player_interceptions!$B$2:$E$492, 4, FALSE)</f>
        <v>9</v>
      </c>
      <c r="AN45">
        <f>VLOOKUP(B45,[22]player_effective_clearances!$B$2:$E$492, 3, FALSE)</f>
        <v>1</v>
      </c>
      <c r="AO45">
        <f>VLOOKUP(B45,[22]player_effective_clearances!$B$2:$E$492, 4, FALSE)</f>
        <v>24</v>
      </c>
      <c r="AP45">
        <f>VLOOKUP(B45, [12]player_penalties_won!$B$2:$E$492, 4, FALSE)</f>
        <v>1.4</v>
      </c>
      <c r="AQ45">
        <f>VLOOKUP(B45,[23]player_fouls_committed!$B$2:$E$492, 3, FALSE)</f>
        <v>1</v>
      </c>
      <c r="AR45" t="e">
        <f>VLOOKUP(B45,[24]player_red_cards!$B$2:$E$492, 3, FALSE)</f>
        <v>#N/A</v>
      </c>
      <c r="AS45" t="e">
        <f>VLOOKUP(B45,[24]player_red_cards!$B$2:$E$492, 4, FALSE)</f>
        <v>#N/A</v>
      </c>
      <c r="AT45">
        <f>VLOOKUP(B45,[25]player_contests_won!$B$2:$E$492, 3, FALSE)</f>
        <v>2.1</v>
      </c>
      <c r="AU45">
        <f>VLOOKUP(B45,[25]player_contests_won!$B$2:$E$492, 4, FALSE)</f>
        <v>49.1</v>
      </c>
      <c r="AV45">
        <f>VLOOKUP(B45, [8]player_top_scorers!$B$2:$E$492, 3, FALSE)</f>
        <v>7</v>
      </c>
      <c r="AW45">
        <f>VLOOKUP(B45,[26]player_player_ratings!$B$2:$E$492, 4, FALSE)</f>
        <v>2</v>
      </c>
      <c r="AX45">
        <f>VLOOKUP(B45,[26]player_player_ratings!$B$2:$E$492, 3, FALSE)</f>
        <v>7.06</v>
      </c>
      <c r="AY45">
        <v>2253</v>
      </c>
      <c r="AZ45">
        <v>30</v>
      </c>
      <c r="BA45" t="s">
        <v>84</v>
      </c>
    </row>
    <row r="46" spans="1:53" x14ac:dyDescent="0.3">
      <c r="A46">
        <v>45</v>
      </c>
      <c r="B46" t="s">
        <v>85</v>
      </c>
      <c r="C46" t="s">
        <v>9</v>
      </c>
      <c r="D46">
        <v>4.0999999999999996</v>
      </c>
      <c r="E46">
        <v>5</v>
      </c>
      <c r="F46">
        <f>IFERROR(VLOOKUP(B46, [1]player_expected_goals!$B$2:$E$492, 3, FALSE), 0)</f>
        <v>3.3</v>
      </c>
      <c r="G46">
        <f>VLOOKUP(B46,[2]player_on_target!$B$2:$E$492, 3, FALSE)</f>
        <v>3.1</v>
      </c>
      <c r="H46">
        <f>IFERROR(VLOOKUP(B46, [3]player_saves_made!$B$2:$E$492, 3, FALSE), 0)</f>
        <v>0</v>
      </c>
      <c r="I46">
        <f>IFERROR(VLOOKUP(B46, [3]player_saves_made!$B$2:$E$492, 4, FALSE), 0)</f>
        <v>0</v>
      </c>
      <c r="J46">
        <f>IFERROR(VLOOKUP(B46, [4]player_goals_conceded!$B$2:$E$492, 3, FALSE), 0)</f>
        <v>0</v>
      </c>
      <c r="K46">
        <f>IFERROR(VLOOKUP(B46, [5]player_clean_sheets!$B$2:$E$492, 3, FALSE), 0)</f>
        <v>0</v>
      </c>
      <c r="L46">
        <f>IFERROR(VLOOKUP(B46, [5]player_clean_sheets!$B$2:$E$492, 4, FALSE), 0)</f>
        <v>0</v>
      </c>
      <c r="M46">
        <f>IFERROR(VLOOKUP(B46, [6]player_goals_per_90!$B$2:$E$492, 3, FALSE), 0)</f>
        <v>0.2</v>
      </c>
      <c r="N46">
        <f>IFERROR(VLOOKUP(B46, [7]player_expected_assists_per_90!$B$2:$E$492, 3, FALSE), 0)</f>
        <v>0.2</v>
      </c>
      <c r="O46">
        <f>IFERROR(VLOOKUP(B46, [7]player_expected_assists_per_90!$B$2:$E$492, 4, FALSE), 0)</f>
        <v>0.2</v>
      </c>
      <c r="P46">
        <f>IFERROR(VLOOKUP(B46, [8]player_top_scorers!$B$2:$E$492, 4, FALSE), 0)</f>
        <v>2</v>
      </c>
      <c r="Q46">
        <f>IFERROR(VLOOKUP(B46, [9]player_total_assists_in_attack!$B$2:$E$492, 3, FALSE), 0)</f>
        <v>28</v>
      </c>
      <c r="R46">
        <f>IFERROR(VLOOKUP(B46, [9]player_total_assists_in_attack!$B$2:$E$492, 4, FALSE), 0)</f>
        <v>1.4</v>
      </c>
      <c r="S46">
        <f>IFERROR(VLOOKUP(B46, [10]player_big_chances_missed!$B$2:$E$492, 3, FALSE), 0)</f>
        <v>2</v>
      </c>
      <c r="T46">
        <f>IFERROR(VLOOKUP(B46, [10]player_big_chances_missed!$B$2:$E$492, 3, FALSE), 0)</f>
        <v>2</v>
      </c>
      <c r="U46">
        <f>IFERROR(VLOOKUP(B46, [11]player_big_chances_created!$B$2:$E$492, 3, FALSE), 0)</f>
        <v>8</v>
      </c>
      <c r="V46">
        <f>IFERROR(VLOOKUP(B46, [12]player_penalties_won!$B$2:$E$492, 3, FALSE), 0)</f>
        <v>0</v>
      </c>
      <c r="W46">
        <f>IFERROR(VLOOKUP(B46, [13]player_penalties_conceded!$B$2:$E$492, 3, FALSE), 0)</f>
        <v>0</v>
      </c>
      <c r="X46">
        <f>IFERROR(VLOOKUP(B46, [14]player_target_scoring!$B$2:$E$492, 3, FALSE), 0)</f>
        <v>0.3</v>
      </c>
      <c r="Y46">
        <f>IFERROR(VLOOKUP(B46, [14]player_target_scoring!$B$2:$E$492, 4, FALSE), 0)</f>
        <v>33.299999999999997</v>
      </c>
      <c r="Z46">
        <f>IFERROR(VLOOKUP(B46, [15]player_total_scoring_attempts!$B$2:$E$492, 3, FALSE), 0)</f>
        <v>1</v>
      </c>
      <c r="AA46">
        <f>IFERROR(VLOOKUP(B46, [15]player_total_scoring_attempts!$B$2:$E$492, 4, FALSE), 0)</f>
        <v>19.100000000000001</v>
      </c>
      <c r="AB46">
        <f>IFERROR(VLOOKUP(B46, [16]player_accurate_passes!$B$2:$E$492, 3, FALSE), 0)</f>
        <v>90.2</v>
      </c>
      <c r="AC46">
        <f>IFERROR(VLOOKUP(B46, [16]player_accurate_passes!$B$2:$E$492, 4, FALSE), 0)</f>
        <v>92.1</v>
      </c>
      <c r="AD46">
        <f>IFERROR(VLOOKUP(B46,[17]player_accurate_long_balls!$B$2:$E$492, 3, FALSE), 0)</f>
        <v>2.7</v>
      </c>
      <c r="AE46">
        <f>IFERROR(VLOOKUP(B46,[17]player_accurate_long_balls!$B$2:$E$492, 4, FALSE), 0)</f>
        <v>67.900000000000006</v>
      </c>
      <c r="AF46">
        <f>IFERROR(VLOOKUP(B46, [18]player_tackles_won!$B$2:$E$492, 3, FALSE), 0)</f>
        <v>1.7</v>
      </c>
      <c r="AG46">
        <f>IFERROR(VLOOKUP(B46, [18]player_tackles_won!$B$2:$E$492, 4, FALSE), 0)</f>
        <v>56.7</v>
      </c>
      <c r="AH46">
        <f>IFERROR(VLOOKUP(B46, [19]player_possessions!$B$2:$E$492, 3, FALSE), 0)</f>
        <v>1.3</v>
      </c>
      <c r="AI46">
        <f>IFERROR(VLOOKUP(B46, [19]player_possessions!$B$2:$E$492, 4, FALSE), 0)</f>
        <v>4.4000000000000004</v>
      </c>
      <c r="AJ46">
        <f>IFERROR(VLOOKUP(B46, [20]player_outfielder_blocks!$B$2:$E$492, 3, FALSE), 0)</f>
        <v>0</v>
      </c>
      <c r="AK46" t="e">
        <f>VLOOKUP(B46,[20]player_outfielder_blocks!$B$2:$E$492, 4, FALSE)</f>
        <v>#N/A</v>
      </c>
      <c r="AL46">
        <f>VLOOKUP(B46,[21]player_interceptions!$B$2:$E$492, 3, FALSE)</f>
        <v>1.4</v>
      </c>
      <c r="AM46">
        <f>VLOOKUP(B46,[21]player_interceptions!$B$2:$E$492, 4, FALSE)</f>
        <v>29</v>
      </c>
      <c r="AN46">
        <f>VLOOKUP(B46,[22]player_effective_clearances!$B$2:$E$492, 3, FALSE)</f>
        <v>0.9</v>
      </c>
      <c r="AO46">
        <f>VLOOKUP(B46,[22]player_effective_clearances!$B$2:$E$492, 4, FALSE)</f>
        <v>18</v>
      </c>
      <c r="AP46" t="e">
        <f>VLOOKUP(B46, [12]player_penalties_won!$B$2:$E$492, 4, FALSE)</f>
        <v>#N/A</v>
      </c>
      <c r="AQ46">
        <f>VLOOKUP(B46,[23]player_fouls_committed!$B$2:$E$492, 3, FALSE)</f>
        <v>0.8</v>
      </c>
      <c r="AR46" t="e">
        <f>VLOOKUP(B46,[24]player_red_cards!$B$2:$E$492, 3, FALSE)</f>
        <v>#N/A</v>
      </c>
      <c r="AS46" t="e">
        <f>VLOOKUP(B46,[24]player_red_cards!$B$2:$E$492, 4, FALSE)</f>
        <v>#N/A</v>
      </c>
      <c r="AT46">
        <f>VLOOKUP(B46,[25]player_contests_won!$B$2:$E$492, 3, FALSE)</f>
        <v>1.1000000000000001</v>
      </c>
      <c r="AU46">
        <f>VLOOKUP(B46,[25]player_contests_won!$B$2:$E$492, 4, FALSE)</f>
        <v>88.5</v>
      </c>
      <c r="AV46">
        <f>VLOOKUP(B46, [8]player_top_scorers!$B$2:$E$492, 3, FALSE)</f>
        <v>4</v>
      </c>
      <c r="AW46">
        <f>VLOOKUP(B46,[26]player_player_ratings!$B$2:$E$492, 4, FALSE)</f>
        <v>3</v>
      </c>
      <c r="AX46">
        <f>VLOOKUP(B46,[26]player_player_ratings!$B$2:$E$492, 3, FALSE)</f>
        <v>8.0500000000000007</v>
      </c>
      <c r="AY46">
        <v>1840</v>
      </c>
      <c r="AZ46">
        <v>24</v>
      </c>
      <c r="BA46" t="s">
        <v>86</v>
      </c>
    </row>
    <row r="47" spans="1:53" x14ac:dyDescent="0.3">
      <c r="A47">
        <v>46</v>
      </c>
      <c r="B47" t="s">
        <v>87</v>
      </c>
      <c r="C47" t="s">
        <v>21</v>
      </c>
      <c r="D47">
        <v>4.0999999999999996</v>
      </c>
      <c r="E47">
        <v>4</v>
      </c>
      <c r="F47">
        <f>IFERROR(VLOOKUP(B47, [1]player_expected_goals!$B$2:$E$492, 3, FALSE), 0)</f>
        <v>7</v>
      </c>
      <c r="G47">
        <f>VLOOKUP(B47,[2]player_on_target!$B$2:$E$492, 3, FALSE)</f>
        <v>7.1</v>
      </c>
      <c r="H47">
        <f>IFERROR(VLOOKUP(B47, [3]player_saves_made!$B$2:$E$492, 3, FALSE), 0)</f>
        <v>0</v>
      </c>
      <c r="I47">
        <f>IFERROR(VLOOKUP(B47, [3]player_saves_made!$B$2:$E$492, 4, FALSE), 0)</f>
        <v>0</v>
      </c>
      <c r="J47">
        <f>IFERROR(VLOOKUP(B47, [4]player_goals_conceded!$B$2:$E$492, 3, FALSE), 0)</f>
        <v>0</v>
      </c>
      <c r="K47">
        <f>IFERROR(VLOOKUP(B47, [5]player_clean_sheets!$B$2:$E$492, 3, FALSE), 0)</f>
        <v>0</v>
      </c>
      <c r="L47">
        <f>IFERROR(VLOOKUP(B47, [5]player_clean_sheets!$B$2:$E$492, 4, FALSE), 0)</f>
        <v>0</v>
      </c>
      <c r="M47">
        <f>IFERROR(VLOOKUP(B47, [6]player_goals_per_90!$B$2:$E$492, 3, FALSE), 0)</f>
        <v>0.33</v>
      </c>
      <c r="N47">
        <f>IFERROR(VLOOKUP(B47, [7]player_expected_assists_per_90!$B$2:$E$492, 3, FALSE), 0)</f>
        <v>0.19</v>
      </c>
      <c r="O47">
        <f>IFERROR(VLOOKUP(B47, [7]player_expected_assists_per_90!$B$2:$E$492, 4, FALSE), 0)</f>
        <v>0.2</v>
      </c>
      <c r="P47">
        <f>IFERROR(VLOOKUP(B47, [8]player_top_scorers!$B$2:$E$492, 4, FALSE), 0)</f>
        <v>1</v>
      </c>
      <c r="Q47">
        <f>IFERROR(VLOOKUP(B47, [9]player_total_assists_in_attack!$B$2:$E$492, 3, FALSE), 0)</f>
        <v>36</v>
      </c>
      <c r="R47">
        <f>IFERROR(VLOOKUP(B47, [9]player_total_assists_in_attack!$B$2:$E$492, 4, FALSE), 0)</f>
        <v>1.7</v>
      </c>
      <c r="S47">
        <f>IFERROR(VLOOKUP(B47, [10]player_big_chances_missed!$B$2:$E$492, 3, FALSE), 0)</f>
        <v>5</v>
      </c>
      <c r="T47">
        <f>IFERROR(VLOOKUP(B47, [10]player_big_chances_missed!$B$2:$E$492, 3, FALSE), 0)</f>
        <v>5</v>
      </c>
      <c r="U47">
        <f>IFERROR(VLOOKUP(B47, [11]player_big_chances_created!$B$2:$E$492, 3, FALSE), 0)</f>
        <v>5</v>
      </c>
      <c r="V47">
        <f>IFERROR(VLOOKUP(B47, [12]player_penalties_won!$B$2:$E$492, 3, FALSE), 0)</f>
        <v>1</v>
      </c>
      <c r="W47">
        <f>IFERROR(VLOOKUP(B47, [13]player_penalties_conceded!$B$2:$E$492, 3, FALSE), 0)</f>
        <v>0</v>
      </c>
      <c r="X47">
        <f>IFERROR(VLOOKUP(B47, [14]player_target_scoring!$B$2:$E$492, 3, FALSE), 0)</f>
        <v>0.9</v>
      </c>
      <c r="Y47">
        <f>IFERROR(VLOOKUP(B47, [14]player_target_scoring!$B$2:$E$492, 4, FALSE), 0)</f>
        <v>32.799999999999997</v>
      </c>
      <c r="Z47">
        <f>IFERROR(VLOOKUP(B47, [15]player_total_scoring_attempts!$B$2:$E$492, 3, FALSE), 0)</f>
        <v>2.7</v>
      </c>
      <c r="AA47">
        <f>IFERROR(VLOOKUP(B47, [15]player_total_scoring_attempts!$B$2:$E$492, 4, FALSE), 0)</f>
        <v>12.1</v>
      </c>
      <c r="AB47">
        <f>IFERROR(VLOOKUP(B47, [16]player_accurate_passes!$B$2:$E$492, 3, FALSE), 0)</f>
        <v>24.7</v>
      </c>
      <c r="AC47">
        <f>IFERROR(VLOOKUP(B47, [16]player_accurate_passes!$B$2:$E$492, 4, FALSE), 0)</f>
        <v>72.7</v>
      </c>
      <c r="AD47">
        <f>IFERROR(VLOOKUP(B47,[17]player_accurate_long_balls!$B$2:$E$492, 3, FALSE), 0)</f>
        <v>1.6</v>
      </c>
      <c r="AE47">
        <f>IFERROR(VLOOKUP(B47,[17]player_accurate_long_balls!$B$2:$E$492, 4, FALSE), 0)</f>
        <v>63</v>
      </c>
      <c r="AF47">
        <f>IFERROR(VLOOKUP(B47, [18]player_tackles_won!$B$2:$E$492, 3, FALSE), 0)</f>
        <v>0.3</v>
      </c>
      <c r="AG47">
        <f>IFERROR(VLOOKUP(B47, [18]player_tackles_won!$B$2:$E$492, 4, FALSE), 0)</f>
        <v>41.2</v>
      </c>
      <c r="AH47">
        <f>IFERROR(VLOOKUP(B47, [19]player_possessions!$B$2:$E$492, 3, FALSE), 0)</f>
        <v>0.4</v>
      </c>
      <c r="AI47">
        <f>IFERROR(VLOOKUP(B47, [19]player_possessions!$B$2:$E$492, 4, FALSE), 0)</f>
        <v>1.9</v>
      </c>
      <c r="AJ47">
        <f>IFERROR(VLOOKUP(B47, [20]player_outfielder_blocks!$B$2:$E$492, 3, FALSE), 0)</f>
        <v>0</v>
      </c>
      <c r="AK47" t="e">
        <f>VLOOKUP(B47,[20]player_outfielder_blocks!$B$2:$E$492, 4, FALSE)</f>
        <v>#N/A</v>
      </c>
      <c r="AL47">
        <f>VLOOKUP(B47,[21]player_interceptions!$B$2:$E$492, 3, FALSE)</f>
        <v>0.1</v>
      </c>
      <c r="AM47">
        <f>VLOOKUP(B47,[21]player_interceptions!$B$2:$E$492, 4, FALSE)</f>
        <v>2</v>
      </c>
      <c r="AN47">
        <f>VLOOKUP(B47,[22]player_effective_clearances!$B$2:$E$492, 3, FALSE)</f>
        <v>0.3</v>
      </c>
      <c r="AO47">
        <f>VLOOKUP(B47,[22]player_effective_clearances!$B$2:$E$492, 4, FALSE)</f>
        <v>6</v>
      </c>
      <c r="AP47">
        <f>VLOOKUP(B47, [12]player_penalties_won!$B$2:$E$492, 4, FALSE)</f>
        <v>1.4</v>
      </c>
      <c r="AQ47">
        <f>VLOOKUP(B47,[23]player_fouls_committed!$B$2:$E$492, 3, FALSE)</f>
        <v>0.7</v>
      </c>
      <c r="AR47" t="e">
        <f>VLOOKUP(B47,[24]player_red_cards!$B$2:$E$492, 3, FALSE)</f>
        <v>#N/A</v>
      </c>
      <c r="AS47" t="e">
        <f>VLOOKUP(B47,[24]player_red_cards!$B$2:$E$492, 4, FALSE)</f>
        <v>#N/A</v>
      </c>
      <c r="AT47">
        <f>VLOOKUP(B47,[25]player_contests_won!$B$2:$E$492, 3, FALSE)</f>
        <v>1</v>
      </c>
      <c r="AU47">
        <f>VLOOKUP(B47,[25]player_contests_won!$B$2:$E$492, 4, FALSE)</f>
        <v>44.7</v>
      </c>
      <c r="AV47">
        <f>VLOOKUP(B47, [8]player_top_scorers!$B$2:$E$492, 3, FALSE)</f>
        <v>7</v>
      </c>
      <c r="AW47">
        <f>VLOOKUP(B47,[26]player_player_ratings!$B$2:$E$492, 4, FALSE)</f>
        <v>3</v>
      </c>
      <c r="AX47">
        <f>VLOOKUP(B47,[26]player_player_ratings!$B$2:$E$492, 3, FALSE)</f>
        <v>6.99</v>
      </c>
      <c r="AY47">
        <v>1925</v>
      </c>
      <c r="AZ47">
        <v>27</v>
      </c>
      <c r="BA47" t="s">
        <v>22</v>
      </c>
    </row>
    <row r="48" spans="1:53" x14ac:dyDescent="0.3">
      <c r="A48">
        <v>47</v>
      </c>
      <c r="B48" t="s">
        <v>88</v>
      </c>
      <c r="C48" t="s">
        <v>63</v>
      </c>
      <c r="D48">
        <v>3.9</v>
      </c>
      <c r="E48">
        <v>7</v>
      </c>
      <c r="F48">
        <f>IFERROR(VLOOKUP(B48, [1]player_expected_goals!$B$2:$E$492, 3, FALSE), 0)</f>
        <v>9.4</v>
      </c>
      <c r="G48">
        <f>VLOOKUP(B48,[2]player_on_target!$B$2:$E$492, 3, FALSE)</f>
        <v>11.3</v>
      </c>
      <c r="H48">
        <f>IFERROR(VLOOKUP(B48, [3]player_saves_made!$B$2:$E$492, 3, FALSE), 0)</f>
        <v>0</v>
      </c>
      <c r="I48">
        <f>IFERROR(VLOOKUP(B48, [3]player_saves_made!$B$2:$E$492, 4, FALSE), 0)</f>
        <v>0</v>
      </c>
      <c r="J48">
        <f>IFERROR(VLOOKUP(B48, [4]player_goals_conceded!$B$2:$E$492, 3, FALSE), 0)</f>
        <v>0</v>
      </c>
      <c r="K48">
        <f>IFERROR(VLOOKUP(B48, [5]player_clean_sheets!$B$2:$E$492, 3, FALSE), 0)</f>
        <v>0</v>
      </c>
      <c r="L48">
        <f>IFERROR(VLOOKUP(B48, [5]player_clean_sheets!$B$2:$E$492, 4, FALSE), 0)</f>
        <v>0</v>
      </c>
      <c r="M48">
        <f>IFERROR(VLOOKUP(B48, [6]player_goals_per_90!$B$2:$E$492, 3, FALSE), 0)</f>
        <v>0.37</v>
      </c>
      <c r="N48">
        <f>IFERROR(VLOOKUP(B48, [7]player_expected_assists_per_90!$B$2:$E$492, 3, FALSE), 0)</f>
        <v>0.13</v>
      </c>
      <c r="O48">
        <f>IFERROR(VLOOKUP(B48, [7]player_expected_assists_per_90!$B$2:$E$492, 4, FALSE), 0)</f>
        <v>0.2</v>
      </c>
      <c r="P48">
        <f>IFERROR(VLOOKUP(B48, [8]player_top_scorers!$B$2:$E$492, 4, FALSE), 0)</f>
        <v>0</v>
      </c>
      <c r="Q48">
        <f>IFERROR(VLOOKUP(B48, [9]player_total_assists_in_attack!$B$2:$E$492, 3, FALSE), 0)</f>
        <v>38</v>
      </c>
      <c r="R48">
        <f>IFERROR(VLOOKUP(B48, [9]player_total_assists_in_attack!$B$2:$E$492, 4, FALSE), 0)</f>
        <v>1.3</v>
      </c>
      <c r="S48">
        <f>IFERROR(VLOOKUP(B48, [10]player_big_chances_missed!$B$2:$E$492, 3, FALSE), 0)</f>
        <v>11</v>
      </c>
      <c r="T48">
        <f>IFERROR(VLOOKUP(B48, [10]player_big_chances_missed!$B$2:$E$492, 3, FALSE), 0)</f>
        <v>11</v>
      </c>
      <c r="U48">
        <f>IFERROR(VLOOKUP(B48, [11]player_big_chances_created!$B$2:$E$492, 3, FALSE), 0)</f>
        <v>9</v>
      </c>
      <c r="V48">
        <f>IFERROR(VLOOKUP(B48, [12]player_penalties_won!$B$2:$E$492, 3, FALSE), 0)</f>
        <v>0</v>
      </c>
      <c r="W48">
        <f>IFERROR(VLOOKUP(B48, [13]player_penalties_conceded!$B$2:$E$492, 3, FALSE), 0)</f>
        <v>0</v>
      </c>
      <c r="X48">
        <f>IFERROR(VLOOKUP(B48, [14]player_target_scoring!$B$2:$E$492, 3, FALSE), 0)</f>
        <v>1.2</v>
      </c>
      <c r="Y48">
        <f>IFERROR(VLOOKUP(B48, [14]player_target_scoring!$B$2:$E$492, 4, FALSE), 0)</f>
        <v>47.9</v>
      </c>
      <c r="Z48">
        <f>IFERROR(VLOOKUP(B48, [15]player_total_scoring_attempts!$B$2:$E$492, 3, FALSE), 0)</f>
        <v>2.5</v>
      </c>
      <c r="AA48">
        <f>IFERROR(VLOOKUP(B48, [15]player_total_scoring_attempts!$B$2:$E$492, 4, FALSE), 0)</f>
        <v>15.1</v>
      </c>
      <c r="AB48">
        <f>IFERROR(VLOOKUP(B48, [16]player_accurate_passes!$B$2:$E$492, 3, FALSE), 0)</f>
        <v>15.9</v>
      </c>
      <c r="AC48">
        <f>IFERROR(VLOOKUP(B48, [16]player_accurate_passes!$B$2:$E$492, 4, FALSE), 0)</f>
        <v>71.3</v>
      </c>
      <c r="AD48">
        <f>IFERROR(VLOOKUP(B48,[17]player_accurate_long_balls!$B$2:$E$492, 3, FALSE), 0)</f>
        <v>0.6</v>
      </c>
      <c r="AE48">
        <f>IFERROR(VLOOKUP(B48,[17]player_accurate_long_balls!$B$2:$E$492, 4, FALSE), 0)</f>
        <v>62.1</v>
      </c>
      <c r="AF48">
        <f>IFERROR(VLOOKUP(B48, [18]player_tackles_won!$B$2:$E$492, 3, FALSE), 0)</f>
        <v>0.3</v>
      </c>
      <c r="AG48">
        <f>IFERROR(VLOOKUP(B48, [18]player_tackles_won!$B$2:$E$492, 4, FALSE), 0)</f>
        <v>76.900000000000006</v>
      </c>
      <c r="AH48">
        <f>IFERROR(VLOOKUP(B48, [19]player_possessions!$B$2:$E$492, 3, FALSE), 0)</f>
        <v>0.5</v>
      </c>
      <c r="AI48">
        <f>IFERROR(VLOOKUP(B48, [19]player_possessions!$B$2:$E$492, 4, FALSE), 0)</f>
        <v>1</v>
      </c>
      <c r="AJ48">
        <f>IFERROR(VLOOKUP(B48, [20]player_outfielder_blocks!$B$2:$E$492, 3, FALSE), 0)</f>
        <v>0.1</v>
      </c>
      <c r="AK48">
        <f>VLOOKUP(B48,[20]player_outfielder_blocks!$B$2:$E$492, 4, FALSE)</f>
        <v>4</v>
      </c>
      <c r="AL48">
        <f>VLOOKUP(B48,[21]player_interceptions!$B$2:$E$492, 3, FALSE)</f>
        <v>0.1</v>
      </c>
      <c r="AM48">
        <f>VLOOKUP(B48,[21]player_interceptions!$B$2:$E$492, 4, FALSE)</f>
        <v>3</v>
      </c>
      <c r="AN48">
        <f>VLOOKUP(B48,[22]player_effective_clearances!$B$2:$E$492, 3, FALSE)</f>
        <v>0.7</v>
      </c>
      <c r="AO48">
        <f>VLOOKUP(B48,[22]player_effective_clearances!$B$2:$E$492, 4, FALSE)</f>
        <v>21</v>
      </c>
      <c r="AP48" t="e">
        <f>VLOOKUP(B48, [12]player_penalties_won!$B$2:$E$492, 4, FALSE)</f>
        <v>#N/A</v>
      </c>
      <c r="AQ48">
        <f>VLOOKUP(B48,[23]player_fouls_committed!$B$2:$E$492, 3, FALSE)</f>
        <v>0.9</v>
      </c>
      <c r="AR48" t="e">
        <f>VLOOKUP(B48,[24]player_red_cards!$B$2:$E$492, 3, FALSE)</f>
        <v>#N/A</v>
      </c>
      <c r="AS48" t="e">
        <f>VLOOKUP(B48,[24]player_red_cards!$B$2:$E$492, 4, FALSE)</f>
        <v>#N/A</v>
      </c>
      <c r="AT48">
        <f>VLOOKUP(B48,[25]player_contests_won!$B$2:$E$492, 3, FALSE)</f>
        <v>0.4</v>
      </c>
      <c r="AU48">
        <f>VLOOKUP(B48,[25]player_contests_won!$B$2:$E$492, 4, FALSE)</f>
        <v>44.8</v>
      </c>
      <c r="AV48">
        <f>VLOOKUP(B48, [8]player_top_scorers!$B$2:$E$492, 3, FALSE)</f>
        <v>11</v>
      </c>
      <c r="AW48">
        <f>VLOOKUP(B48,[26]player_player_ratings!$B$2:$E$492, 4, FALSE)</f>
        <v>5</v>
      </c>
      <c r="AX48">
        <f>VLOOKUP(B48,[26]player_player_ratings!$B$2:$E$492, 3, FALSE)</f>
        <v>7.04</v>
      </c>
      <c r="AY48">
        <v>2660</v>
      </c>
      <c r="AZ48">
        <v>34</v>
      </c>
      <c r="BA48" t="s">
        <v>64</v>
      </c>
    </row>
    <row r="49" spans="1:53" x14ac:dyDescent="0.3">
      <c r="A49">
        <v>48</v>
      </c>
      <c r="B49" t="s">
        <v>89</v>
      </c>
      <c r="C49" t="s">
        <v>79</v>
      </c>
      <c r="D49">
        <v>3.9</v>
      </c>
      <c r="E49">
        <v>2</v>
      </c>
      <c r="F49">
        <f>IFERROR(VLOOKUP(B49, [1]player_expected_goals!$B$2:$E$492, 3, FALSE), 0)</f>
        <v>0.1</v>
      </c>
      <c r="G49">
        <f>VLOOKUP(B49,[2]player_on_target!$B$2:$E$492, 3, FALSE)</f>
        <v>0</v>
      </c>
      <c r="H49">
        <f>IFERROR(VLOOKUP(B49, [3]player_saves_made!$B$2:$E$492, 3, FALSE), 0)</f>
        <v>0</v>
      </c>
      <c r="I49">
        <f>IFERROR(VLOOKUP(B49, [3]player_saves_made!$B$2:$E$492, 4, FALSE), 0)</f>
        <v>0</v>
      </c>
      <c r="J49">
        <f>IFERROR(VLOOKUP(B49, [4]player_goals_conceded!$B$2:$E$492, 3, FALSE), 0)</f>
        <v>0</v>
      </c>
      <c r="K49">
        <f>IFERROR(VLOOKUP(B49, [5]player_clean_sheets!$B$2:$E$492, 3, FALSE), 0)</f>
        <v>0</v>
      </c>
      <c r="L49">
        <f>IFERROR(VLOOKUP(B49, [5]player_clean_sheets!$B$2:$E$492, 4, FALSE), 0)</f>
        <v>0</v>
      </c>
      <c r="M49">
        <f>IFERROR(VLOOKUP(B49, [6]player_goals_per_90!$B$2:$E$492, 3, FALSE), 0)</f>
        <v>0</v>
      </c>
      <c r="N49">
        <f>IFERROR(VLOOKUP(B49, [7]player_expected_assists_per_90!$B$2:$E$492, 3, FALSE), 0)</f>
        <v>0.17</v>
      </c>
      <c r="O49">
        <f>IFERROR(VLOOKUP(B49, [7]player_expected_assists_per_90!$B$2:$E$492, 4, FALSE), 0)</f>
        <v>0.1</v>
      </c>
      <c r="P49">
        <f>IFERROR(VLOOKUP(B49, [8]player_top_scorers!$B$2:$E$492, 4, FALSE), 0)</f>
        <v>0</v>
      </c>
      <c r="Q49">
        <f>IFERROR(VLOOKUP(B49, [9]player_total_assists_in_attack!$B$2:$E$492, 3, FALSE), 0)</f>
        <v>20</v>
      </c>
      <c r="R49">
        <f>IFERROR(VLOOKUP(B49, [9]player_total_assists_in_attack!$B$2:$E$492, 4, FALSE), 0)</f>
        <v>0.9</v>
      </c>
      <c r="S49">
        <f>IFERROR(VLOOKUP(B49, [10]player_big_chances_missed!$B$2:$E$492, 3, FALSE), 0)</f>
        <v>0</v>
      </c>
      <c r="T49">
        <f>IFERROR(VLOOKUP(B49, [10]player_big_chances_missed!$B$2:$E$492, 3, FALSE), 0)</f>
        <v>0</v>
      </c>
      <c r="U49">
        <f>IFERROR(VLOOKUP(B49, [11]player_big_chances_created!$B$2:$E$492, 3, FALSE), 0)</f>
        <v>3</v>
      </c>
      <c r="V49">
        <f>IFERROR(VLOOKUP(B49, [12]player_penalties_won!$B$2:$E$492, 3, FALSE), 0)</f>
        <v>0</v>
      </c>
      <c r="W49">
        <f>IFERROR(VLOOKUP(B49, [13]player_penalties_conceded!$B$2:$E$492, 3, FALSE), 0)</f>
        <v>0</v>
      </c>
      <c r="X49">
        <f>IFERROR(VLOOKUP(B49, [14]player_target_scoring!$B$2:$E$492, 3, FALSE), 0)</f>
        <v>0</v>
      </c>
      <c r="Y49">
        <f>IFERROR(VLOOKUP(B49, [14]player_target_scoring!$B$2:$E$492, 4, FALSE), 0)</f>
        <v>25</v>
      </c>
      <c r="Z49">
        <f>IFERROR(VLOOKUP(B49, [15]player_total_scoring_attempts!$B$2:$E$492, 3, FALSE), 0)</f>
        <v>0.2</v>
      </c>
      <c r="AA49">
        <f>IFERROR(VLOOKUP(B49, [15]player_total_scoring_attempts!$B$2:$E$492, 4, FALSE), 0)</f>
        <v>0</v>
      </c>
      <c r="AB49">
        <f>IFERROR(VLOOKUP(B49, [16]player_accurate_passes!$B$2:$E$492, 3, FALSE), 0)</f>
        <v>21.4</v>
      </c>
      <c r="AC49">
        <f>IFERROR(VLOOKUP(B49, [16]player_accurate_passes!$B$2:$E$492, 4, FALSE), 0)</f>
        <v>70.900000000000006</v>
      </c>
      <c r="AD49">
        <f>IFERROR(VLOOKUP(B49,[17]player_accurate_long_balls!$B$2:$E$492, 3, FALSE), 0)</f>
        <v>1.3</v>
      </c>
      <c r="AE49">
        <f>IFERROR(VLOOKUP(B49,[17]player_accurate_long_balls!$B$2:$E$492, 4, FALSE), 0)</f>
        <v>41.1</v>
      </c>
      <c r="AF49">
        <f>IFERROR(VLOOKUP(B49, [18]player_tackles_won!$B$2:$E$492, 3, FALSE), 0)</f>
        <v>1.7</v>
      </c>
      <c r="AG49">
        <f>IFERROR(VLOOKUP(B49, [18]player_tackles_won!$B$2:$E$492, 4, FALSE), 0)</f>
        <v>76.5</v>
      </c>
      <c r="AH49">
        <f>IFERROR(VLOOKUP(B49, [19]player_possessions!$B$2:$E$492, 3, FALSE), 0)</f>
        <v>0.4</v>
      </c>
      <c r="AI49">
        <f>IFERROR(VLOOKUP(B49, [19]player_possessions!$B$2:$E$492, 4, FALSE), 0)</f>
        <v>2.2000000000000002</v>
      </c>
      <c r="AJ49">
        <f>IFERROR(VLOOKUP(B49, [20]player_outfielder_blocks!$B$2:$E$492, 3, FALSE), 0)</f>
        <v>0.4</v>
      </c>
      <c r="AK49">
        <f>VLOOKUP(B49,[20]player_outfielder_blocks!$B$2:$E$492, 4, FALSE)</f>
        <v>9</v>
      </c>
      <c r="AL49">
        <f>VLOOKUP(B49,[21]player_interceptions!$B$2:$E$492, 3, FALSE)</f>
        <v>1.1000000000000001</v>
      </c>
      <c r="AM49">
        <f>VLOOKUP(B49,[21]player_interceptions!$B$2:$E$492, 4, FALSE)</f>
        <v>24</v>
      </c>
      <c r="AN49">
        <f>VLOOKUP(B49,[22]player_effective_clearances!$B$2:$E$492, 3, FALSE)</f>
        <v>1.8</v>
      </c>
      <c r="AO49">
        <f>VLOOKUP(B49,[22]player_effective_clearances!$B$2:$E$492, 4, FALSE)</f>
        <v>42</v>
      </c>
      <c r="AP49" t="e">
        <f>VLOOKUP(B49, [12]player_penalties_won!$B$2:$E$492, 4, FALSE)</f>
        <v>#N/A</v>
      </c>
      <c r="AQ49">
        <f>VLOOKUP(B49,[23]player_fouls_committed!$B$2:$E$492, 3, FALSE)</f>
        <v>2</v>
      </c>
      <c r="AR49" t="e">
        <f>VLOOKUP(B49,[24]player_red_cards!$B$2:$E$492, 3, FALSE)</f>
        <v>#N/A</v>
      </c>
      <c r="AS49" t="e">
        <f>VLOOKUP(B49,[24]player_red_cards!$B$2:$E$492, 4, FALSE)</f>
        <v>#N/A</v>
      </c>
      <c r="AT49">
        <f>VLOOKUP(B49,[25]player_contests_won!$B$2:$E$492, 3, FALSE)</f>
        <v>1.3</v>
      </c>
      <c r="AU49">
        <f>VLOOKUP(B49,[25]player_contests_won!$B$2:$E$492, 4, FALSE)</f>
        <v>37.700000000000003</v>
      </c>
      <c r="AV49" t="e">
        <f>VLOOKUP(B49, [8]player_top_scorers!$B$2:$E$492, 3, FALSE)</f>
        <v>#N/A</v>
      </c>
      <c r="AW49">
        <f>VLOOKUP(B49,[26]player_player_ratings!$B$2:$E$492, 4, FALSE)</f>
        <v>1</v>
      </c>
      <c r="AX49">
        <f>VLOOKUP(B49,[26]player_player_ratings!$B$2:$E$492, 3, FALSE)</f>
        <v>6.88</v>
      </c>
      <c r="AY49">
        <v>2048</v>
      </c>
      <c r="AZ49">
        <v>25</v>
      </c>
      <c r="BA49" t="s">
        <v>52</v>
      </c>
    </row>
    <row r="50" spans="1:53" x14ac:dyDescent="0.3">
      <c r="A50">
        <v>49</v>
      </c>
      <c r="B50" t="s">
        <v>90</v>
      </c>
      <c r="C50" t="s">
        <v>46</v>
      </c>
      <c r="D50">
        <v>3.8</v>
      </c>
      <c r="E50">
        <v>2</v>
      </c>
      <c r="F50">
        <f>IFERROR(VLOOKUP(B50, [1]player_expected_goals!$B$2:$E$492, 3, FALSE), 0)</f>
        <v>3</v>
      </c>
      <c r="G50">
        <f>VLOOKUP(B50,[2]player_on_target!$B$2:$E$492, 3, FALSE)</f>
        <v>2.5</v>
      </c>
      <c r="H50">
        <f>IFERROR(VLOOKUP(B50, [3]player_saves_made!$B$2:$E$492, 3, FALSE), 0)</f>
        <v>0</v>
      </c>
      <c r="I50">
        <f>IFERROR(VLOOKUP(B50, [3]player_saves_made!$B$2:$E$492, 4, FALSE), 0)</f>
        <v>0</v>
      </c>
      <c r="J50">
        <f>IFERROR(VLOOKUP(B50, [4]player_goals_conceded!$B$2:$E$492, 3, FALSE), 0)</f>
        <v>0</v>
      </c>
      <c r="K50">
        <f>IFERROR(VLOOKUP(B50, [5]player_clean_sheets!$B$2:$E$492, 3, FALSE), 0)</f>
        <v>0</v>
      </c>
      <c r="L50">
        <f>IFERROR(VLOOKUP(B50, [5]player_clean_sheets!$B$2:$E$492, 4, FALSE), 0)</f>
        <v>0</v>
      </c>
      <c r="M50">
        <f>IFERROR(VLOOKUP(B50, [6]player_goals_per_90!$B$2:$E$492, 3, FALSE), 0)</f>
        <v>0.13</v>
      </c>
      <c r="N50">
        <f>IFERROR(VLOOKUP(B50, [7]player_expected_assists_per_90!$B$2:$E$492, 3, FALSE), 0)</f>
        <v>0.16</v>
      </c>
      <c r="O50">
        <f>IFERROR(VLOOKUP(B50, [7]player_expected_assists_per_90!$B$2:$E$492, 4, FALSE), 0)</f>
        <v>0.1</v>
      </c>
      <c r="P50">
        <f>IFERROR(VLOOKUP(B50, [8]player_top_scorers!$B$2:$E$492, 4, FALSE), 0)</f>
        <v>0</v>
      </c>
      <c r="Q50">
        <f>IFERROR(VLOOKUP(B50, [9]player_total_assists_in_attack!$B$2:$E$492, 3, FALSE), 0)</f>
        <v>35</v>
      </c>
      <c r="R50">
        <f>IFERROR(VLOOKUP(B50, [9]player_total_assists_in_attack!$B$2:$E$492, 4, FALSE), 0)</f>
        <v>1.5</v>
      </c>
      <c r="S50">
        <f>IFERROR(VLOOKUP(B50, [10]player_big_chances_missed!$B$2:$E$492, 3, FALSE), 0)</f>
        <v>3</v>
      </c>
      <c r="T50">
        <f>IFERROR(VLOOKUP(B50, [10]player_big_chances_missed!$B$2:$E$492, 3, FALSE), 0)</f>
        <v>3</v>
      </c>
      <c r="U50">
        <f>IFERROR(VLOOKUP(B50, [11]player_big_chances_created!$B$2:$E$492, 3, FALSE), 0)</f>
        <v>5</v>
      </c>
      <c r="V50">
        <f>IFERROR(VLOOKUP(B50, [12]player_penalties_won!$B$2:$E$492, 3, FALSE), 0)</f>
        <v>0</v>
      </c>
      <c r="W50">
        <f>IFERROR(VLOOKUP(B50, [13]player_penalties_conceded!$B$2:$E$492, 3, FALSE), 0)</f>
        <v>1</v>
      </c>
      <c r="X50">
        <f>IFERROR(VLOOKUP(B50, [14]player_target_scoring!$B$2:$E$492, 3, FALSE), 0)</f>
        <v>0.3</v>
      </c>
      <c r="Y50">
        <f>IFERROR(VLOOKUP(B50, [14]player_target_scoring!$B$2:$E$492, 4, FALSE), 0)</f>
        <v>53.8</v>
      </c>
      <c r="Z50">
        <f>IFERROR(VLOOKUP(B50, [15]player_total_scoring_attempts!$B$2:$E$492, 3, FALSE), 0)</f>
        <v>0.6</v>
      </c>
      <c r="AA50">
        <f>IFERROR(VLOOKUP(B50, [15]player_total_scoring_attempts!$B$2:$E$492, 4, FALSE), 0)</f>
        <v>23.1</v>
      </c>
      <c r="AB50">
        <f>IFERROR(VLOOKUP(B50, [16]player_accurate_passes!$B$2:$E$492, 3, FALSE), 0)</f>
        <v>44.5</v>
      </c>
      <c r="AC50">
        <f>IFERROR(VLOOKUP(B50, [16]player_accurate_passes!$B$2:$E$492, 4, FALSE), 0)</f>
        <v>81.7</v>
      </c>
      <c r="AD50">
        <f>IFERROR(VLOOKUP(B50,[17]player_accurate_long_balls!$B$2:$E$492, 3, FALSE), 0)</f>
        <v>1.8</v>
      </c>
      <c r="AE50">
        <f>IFERROR(VLOOKUP(B50,[17]player_accurate_long_balls!$B$2:$E$492, 4, FALSE), 0)</f>
        <v>50</v>
      </c>
      <c r="AF50">
        <f>IFERROR(VLOOKUP(B50, [18]player_tackles_won!$B$2:$E$492, 3, FALSE), 0)</f>
        <v>1.5</v>
      </c>
      <c r="AG50">
        <f>IFERROR(VLOOKUP(B50, [18]player_tackles_won!$B$2:$E$492, 4, FALSE), 0)</f>
        <v>66.7</v>
      </c>
      <c r="AH50">
        <f>IFERROR(VLOOKUP(B50, [19]player_possessions!$B$2:$E$492, 3, FALSE), 0)</f>
        <v>0.7</v>
      </c>
      <c r="AI50">
        <f>IFERROR(VLOOKUP(B50, [19]player_possessions!$B$2:$E$492, 4, FALSE), 0)</f>
        <v>3.5</v>
      </c>
      <c r="AJ50">
        <f>IFERROR(VLOOKUP(B50, [20]player_outfielder_blocks!$B$2:$E$492, 3, FALSE), 0)</f>
        <v>0.1</v>
      </c>
      <c r="AK50">
        <f>VLOOKUP(B50,[20]player_outfielder_blocks!$B$2:$E$492, 4, FALSE)</f>
        <v>3</v>
      </c>
      <c r="AL50">
        <f>VLOOKUP(B50,[21]player_interceptions!$B$2:$E$492, 3, FALSE)</f>
        <v>0.6</v>
      </c>
      <c r="AM50">
        <f>VLOOKUP(B50,[21]player_interceptions!$B$2:$E$492, 4, FALSE)</f>
        <v>14</v>
      </c>
      <c r="AN50">
        <f>VLOOKUP(B50,[22]player_effective_clearances!$B$2:$E$492, 3, FALSE)</f>
        <v>0.4</v>
      </c>
      <c r="AO50">
        <f>VLOOKUP(B50,[22]player_effective_clearances!$B$2:$E$492, 4, FALSE)</f>
        <v>10</v>
      </c>
      <c r="AP50" t="e">
        <f>VLOOKUP(B50, [12]player_penalties_won!$B$2:$E$492, 4, FALSE)</f>
        <v>#N/A</v>
      </c>
      <c r="AQ50">
        <f>VLOOKUP(B50,[23]player_fouls_committed!$B$2:$E$492, 3, FALSE)</f>
        <v>0.6</v>
      </c>
      <c r="AR50">
        <f>VLOOKUP(B50,[24]player_red_cards!$B$2:$E$492, 3, FALSE)</f>
        <v>1</v>
      </c>
      <c r="AS50">
        <f>VLOOKUP(B50,[24]player_red_cards!$B$2:$E$492, 4, FALSE)</f>
        <v>3</v>
      </c>
      <c r="AT50">
        <f>VLOOKUP(B50,[25]player_contests_won!$B$2:$E$492, 3, FALSE)</f>
        <v>0.8</v>
      </c>
      <c r="AU50">
        <f>VLOOKUP(B50,[25]player_contests_won!$B$2:$E$492, 4, FALSE)</f>
        <v>48.6</v>
      </c>
      <c r="AV50">
        <f>VLOOKUP(B50, [8]player_top_scorers!$B$2:$E$492, 3, FALSE)</f>
        <v>3</v>
      </c>
      <c r="AW50">
        <f>VLOOKUP(B50,[26]player_player_ratings!$B$2:$E$492, 4, FALSE)</f>
        <v>2</v>
      </c>
      <c r="AX50">
        <f>VLOOKUP(B50,[26]player_player_ratings!$B$2:$E$492, 3, FALSE)</f>
        <v>7.02</v>
      </c>
      <c r="AY50">
        <v>2075</v>
      </c>
      <c r="AZ50">
        <v>30</v>
      </c>
      <c r="BA50" t="s">
        <v>13</v>
      </c>
    </row>
    <row r="51" spans="1:53" x14ac:dyDescent="0.3">
      <c r="A51">
        <v>50</v>
      </c>
      <c r="B51" t="s">
        <v>91</v>
      </c>
      <c r="C51" t="s">
        <v>79</v>
      </c>
      <c r="D51">
        <v>3.7</v>
      </c>
      <c r="E51">
        <v>9</v>
      </c>
      <c r="F51">
        <f>IFERROR(VLOOKUP(B51, [1]player_expected_goals!$B$2:$E$492, 3, FALSE), 0)</f>
        <v>13.6</v>
      </c>
      <c r="G51">
        <f>VLOOKUP(B51,[2]player_on_target!$B$2:$E$492, 3, FALSE)</f>
        <v>14.9</v>
      </c>
      <c r="H51">
        <f>IFERROR(VLOOKUP(B51, [3]player_saves_made!$B$2:$E$492, 3, FALSE), 0)</f>
        <v>0</v>
      </c>
      <c r="I51">
        <f>IFERROR(VLOOKUP(B51, [3]player_saves_made!$B$2:$E$492, 4, FALSE), 0)</f>
        <v>0</v>
      </c>
      <c r="J51">
        <f>IFERROR(VLOOKUP(B51, [4]player_goals_conceded!$B$2:$E$492, 3, FALSE), 0)</f>
        <v>0</v>
      </c>
      <c r="K51">
        <f>IFERROR(VLOOKUP(B51, [5]player_clean_sheets!$B$2:$E$492, 3, FALSE), 0)</f>
        <v>0</v>
      </c>
      <c r="L51">
        <f>IFERROR(VLOOKUP(B51, [5]player_clean_sheets!$B$2:$E$492, 4, FALSE), 0)</f>
        <v>0</v>
      </c>
      <c r="M51">
        <f>IFERROR(VLOOKUP(B51, [6]player_goals_per_90!$B$2:$E$492, 3, FALSE), 0)</f>
        <v>0.47</v>
      </c>
      <c r="N51">
        <f>IFERROR(VLOOKUP(B51, [7]player_expected_assists_per_90!$B$2:$E$492, 3, FALSE), 0)</f>
        <v>0.12</v>
      </c>
      <c r="O51">
        <f>IFERROR(VLOOKUP(B51, [7]player_expected_assists_per_90!$B$2:$E$492, 4, FALSE), 0)</f>
        <v>0.3</v>
      </c>
      <c r="P51">
        <f>IFERROR(VLOOKUP(B51, [8]player_top_scorers!$B$2:$E$492, 4, FALSE), 0)</f>
        <v>3</v>
      </c>
      <c r="Q51">
        <f>IFERROR(VLOOKUP(B51, [9]player_total_assists_in_attack!$B$2:$E$492, 3, FALSE), 0)</f>
        <v>33</v>
      </c>
      <c r="R51">
        <f>IFERROR(VLOOKUP(B51, [9]player_total_assists_in_attack!$B$2:$E$492, 4, FALSE), 0)</f>
        <v>1</v>
      </c>
      <c r="S51">
        <f>IFERROR(VLOOKUP(B51, [10]player_big_chances_missed!$B$2:$E$492, 3, FALSE), 0)</f>
        <v>9</v>
      </c>
      <c r="T51">
        <f>IFERROR(VLOOKUP(B51, [10]player_big_chances_missed!$B$2:$E$492, 3, FALSE), 0)</f>
        <v>9</v>
      </c>
      <c r="U51">
        <f>IFERROR(VLOOKUP(B51, [11]player_big_chances_created!$B$2:$E$492, 3, FALSE), 0)</f>
        <v>8</v>
      </c>
      <c r="V51">
        <f>IFERROR(VLOOKUP(B51, [12]player_penalties_won!$B$2:$E$492, 3, FALSE), 0)</f>
        <v>1</v>
      </c>
      <c r="W51">
        <f>IFERROR(VLOOKUP(B51, [13]player_penalties_conceded!$B$2:$E$492, 3, FALSE), 0)</f>
        <v>0</v>
      </c>
      <c r="X51">
        <f>IFERROR(VLOOKUP(B51, [14]player_target_scoring!$B$2:$E$492, 3, FALSE), 0)</f>
        <v>1.1000000000000001</v>
      </c>
      <c r="Y51">
        <f>IFERROR(VLOOKUP(B51, [14]player_target_scoring!$B$2:$E$492, 4, FALSE), 0)</f>
        <v>44.4</v>
      </c>
      <c r="Z51">
        <f>IFERROR(VLOOKUP(B51, [15]player_total_scoring_attempts!$B$2:$E$492, 3, FALSE), 0)</f>
        <v>2.5</v>
      </c>
      <c r="AA51">
        <f>IFERROR(VLOOKUP(B51, [15]player_total_scoring_attempts!$B$2:$E$492, 4, FALSE), 0)</f>
        <v>18.5</v>
      </c>
      <c r="AB51">
        <f>IFERROR(VLOOKUP(B51, [16]player_accurate_passes!$B$2:$E$492, 3, FALSE), 0)</f>
        <v>11.5</v>
      </c>
      <c r="AC51">
        <f>IFERROR(VLOOKUP(B51, [16]player_accurate_passes!$B$2:$E$492, 4, FALSE), 0)</f>
        <v>66.5</v>
      </c>
      <c r="AD51">
        <f>IFERROR(VLOOKUP(B51,[17]player_accurate_long_balls!$B$2:$E$492, 3, FALSE), 0)</f>
        <v>0.3</v>
      </c>
      <c r="AE51">
        <f>IFERROR(VLOOKUP(B51,[17]player_accurate_long_balls!$B$2:$E$492, 4, FALSE), 0)</f>
        <v>50</v>
      </c>
      <c r="AF51">
        <f>IFERROR(VLOOKUP(B51, [18]player_tackles_won!$B$2:$E$492, 3, FALSE), 0)</f>
        <v>0.4</v>
      </c>
      <c r="AG51">
        <f>IFERROR(VLOOKUP(B51, [18]player_tackles_won!$B$2:$E$492, 4, FALSE), 0)</f>
        <v>58.3</v>
      </c>
      <c r="AH51">
        <f>IFERROR(VLOOKUP(B51, [19]player_possessions!$B$2:$E$492, 3, FALSE), 0)</f>
        <v>1</v>
      </c>
      <c r="AI51">
        <f>IFERROR(VLOOKUP(B51, [19]player_possessions!$B$2:$E$492, 4, FALSE), 0)</f>
        <v>1.4</v>
      </c>
      <c r="AJ51">
        <f>IFERROR(VLOOKUP(B51, [20]player_outfielder_blocks!$B$2:$E$492, 3, FALSE), 0)</f>
        <v>0.1</v>
      </c>
      <c r="AK51">
        <f>VLOOKUP(B51,[20]player_outfielder_blocks!$B$2:$E$492, 4, FALSE)</f>
        <v>2</v>
      </c>
      <c r="AL51">
        <f>VLOOKUP(B51,[21]player_interceptions!$B$2:$E$492, 3, FALSE)</f>
        <v>0.3</v>
      </c>
      <c r="AM51">
        <f>VLOOKUP(B51,[21]player_interceptions!$B$2:$E$492, 4, FALSE)</f>
        <v>11</v>
      </c>
      <c r="AN51">
        <f>VLOOKUP(B51,[22]player_effective_clearances!$B$2:$E$492, 3, FALSE)</f>
        <v>0.8</v>
      </c>
      <c r="AO51">
        <f>VLOOKUP(B51,[22]player_effective_clearances!$B$2:$E$492, 4, FALSE)</f>
        <v>24</v>
      </c>
      <c r="AP51">
        <f>VLOOKUP(B51, [12]player_penalties_won!$B$2:$E$492, 4, FALSE)</f>
        <v>1.1000000000000001</v>
      </c>
      <c r="AQ51">
        <f>VLOOKUP(B51,[23]player_fouls_committed!$B$2:$E$492, 3, FALSE)</f>
        <v>1.9</v>
      </c>
      <c r="AR51" t="e">
        <f>VLOOKUP(B51,[24]player_red_cards!$B$2:$E$492, 3, FALSE)</f>
        <v>#N/A</v>
      </c>
      <c r="AS51" t="e">
        <f>VLOOKUP(B51,[24]player_red_cards!$B$2:$E$492, 4, FALSE)</f>
        <v>#N/A</v>
      </c>
      <c r="AT51">
        <f>VLOOKUP(B51,[25]player_contests_won!$B$2:$E$492, 3, FALSE)</f>
        <v>0.9</v>
      </c>
      <c r="AU51">
        <f>VLOOKUP(B51,[25]player_contests_won!$B$2:$E$492, 4, FALSE)</f>
        <v>48.3</v>
      </c>
      <c r="AV51">
        <f>VLOOKUP(B51, [8]player_top_scorers!$B$2:$E$492, 3, FALSE)</f>
        <v>15</v>
      </c>
      <c r="AW51">
        <f>VLOOKUP(B51,[26]player_player_ratings!$B$2:$E$492, 4, FALSE)</f>
        <v>4</v>
      </c>
      <c r="AX51">
        <f>VLOOKUP(B51,[26]player_player_ratings!$B$2:$E$492, 3, FALSE)</f>
        <v>7.17</v>
      </c>
      <c r="AY51">
        <v>2879</v>
      </c>
      <c r="AZ51">
        <v>33</v>
      </c>
      <c r="BA51" t="s">
        <v>92</v>
      </c>
    </row>
    <row r="52" spans="1:53" x14ac:dyDescent="0.3">
      <c r="A52">
        <v>51</v>
      </c>
      <c r="B52" t="s">
        <v>93</v>
      </c>
      <c r="C52" t="s">
        <v>31</v>
      </c>
      <c r="D52">
        <v>3.7</v>
      </c>
      <c r="E52">
        <v>8</v>
      </c>
      <c r="F52">
        <f>IFERROR(VLOOKUP(B52, [1]player_expected_goals!$B$2:$E$492, 3, FALSE), 0)</f>
        <v>12.9</v>
      </c>
      <c r="G52">
        <f>VLOOKUP(B52,[2]player_on_target!$B$2:$E$492, 3, FALSE)</f>
        <v>13</v>
      </c>
      <c r="H52">
        <f>IFERROR(VLOOKUP(B52, [3]player_saves_made!$B$2:$E$492, 3, FALSE), 0)</f>
        <v>0</v>
      </c>
      <c r="I52">
        <f>IFERROR(VLOOKUP(B52, [3]player_saves_made!$B$2:$E$492, 4, FALSE), 0)</f>
        <v>0</v>
      </c>
      <c r="J52">
        <f>IFERROR(VLOOKUP(B52, [4]player_goals_conceded!$B$2:$E$492, 3, FALSE), 0)</f>
        <v>0</v>
      </c>
      <c r="K52">
        <f>IFERROR(VLOOKUP(B52, [5]player_clean_sheets!$B$2:$E$492, 3, FALSE), 0)</f>
        <v>0</v>
      </c>
      <c r="L52">
        <f>IFERROR(VLOOKUP(B52, [5]player_clean_sheets!$B$2:$E$492, 4, FALSE), 0)</f>
        <v>0</v>
      </c>
      <c r="M52">
        <f>IFERROR(VLOOKUP(B52, [6]player_goals_per_90!$B$2:$E$492, 3, FALSE), 0)</f>
        <v>0.45</v>
      </c>
      <c r="N52">
        <f>IFERROR(VLOOKUP(B52, [7]player_expected_assists_per_90!$B$2:$E$492, 3, FALSE), 0)</f>
        <v>0.14000000000000001</v>
      </c>
      <c r="O52">
        <f>IFERROR(VLOOKUP(B52, [7]player_expected_assists_per_90!$B$2:$E$492, 4, FALSE), 0)</f>
        <v>0.3</v>
      </c>
      <c r="P52">
        <f>IFERROR(VLOOKUP(B52, [8]player_top_scorers!$B$2:$E$492, 4, FALSE), 0)</f>
        <v>3</v>
      </c>
      <c r="Q52">
        <f>IFERROR(VLOOKUP(B52, [9]player_total_assists_in_attack!$B$2:$E$492, 3, FALSE), 0)</f>
        <v>36</v>
      </c>
      <c r="R52">
        <f>IFERROR(VLOOKUP(B52, [9]player_total_assists_in_attack!$B$2:$E$492, 4, FALSE), 0)</f>
        <v>1.3</v>
      </c>
      <c r="S52">
        <f>IFERROR(VLOOKUP(B52, [10]player_big_chances_missed!$B$2:$E$492, 3, FALSE), 0)</f>
        <v>13</v>
      </c>
      <c r="T52">
        <f>IFERROR(VLOOKUP(B52, [10]player_big_chances_missed!$B$2:$E$492, 3, FALSE), 0)</f>
        <v>13</v>
      </c>
      <c r="U52">
        <f>IFERROR(VLOOKUP(B52, [11]player_big_chances_created!$B$2:$E$492, 3, FALSE), 0)</f>
        <v>7</v>
      </c>
      <c r="V52">
        <f>IFERROR(VLOOKUP(B52, [12]player_penalties_won!$B$2:$E$492, 3, FALSE), 0)</f>
        <v>0</v>
      </c>
      <c r="W52">
        <f>IFERROR(VLOOKUP(B52, [13]player_penalties_conceded!$B$2:$E$492, 3, FALSE), 0)</f>
        <v>0</v>
      </c>
      <c r="X52">
        <f>IFERROR(VLOOKUP(B52, [14]player_target_scoring!$B$2:$E$492, 3, FALSE), 0)</f>
        <v>1.1000000000000001</v>
      </c>
      <c r="Y52">
        <f>IFERROR(VLOOKUP(B52, [14]player_target_scoring!$B$2:$E$492, 4, FALSE), 0)</f>
        <v>50</v>
      </c>
      <c r="Z52">
        <f>IFERROR(VLOOKUP(B52, [15]player_total_scoring_attempts!$B$2:$E$492, 3, FALSE), 0)</f>
        <v>2.2000000000000002</v>
      </c>
      <c r="AA52">
        <f>IFERROR(VLOOKUP(B52, [15]player_total_scoring_attempts!$B$2:$E$492, 4, FALSE), 0)</f>
        <v>20.7</v>
      </c>
      <c r="AB52">
        <f>IFERROR(VLOOKUP(B52, [16]player_accurate_passes!$B$2:$E$492, 3, FALSE), 0)</f>
        <v>15.9</v>
      </c>
      <c r="AC52">
        <f>IFERROR(VLOOKUP(B52, [16]player_accurate_passes!$B$2:$E$492, 4, FALSE), 0)</f>
        <v>67.2</v>
      </c>
      <c r="AD52">
        <f>IFERROR(VLOOKUP(B52,[17]player_accurate_long_balls!$B$2:$E$492, 3, FALSE), 0)</f>
        <v>0.8</v>
      </c>
      <c r="AE52">
        <f>IFERROR(VLOOKUP(B52,[17]player_accurate_long_balls!$B$2:$E$492, 4, FALSE), 0)</f>
        <v>63.6</v>
      </c>
      <c r="AF52">
        <f>IFERROR(VLOOKUP(B52, [18]player_tackles_won!$B$2:$E$492, 3, FALSE), 0)</f>
        <v>0.1</v>
      </c>
      <c r="AG52">
        <f>IFERROR(VLOOKUP(B52, [18]player_tackles_won!$B$2:$E$492, 4, FALSE), 0)</f>
        <v>37.5</v>
      </c>
      <c r="AH52">
        <f>IFERROR(VLOOKUP(B52, [19]player_possessions!$B$2:$E$492, 3, FALSE), 0)</f>
        <v>0.3</v>
      </c>
      <c r="AI52">
        <f>IFERROR(VLOOKUP(B52, [19]player_possessions!$B$2:$E$492, 4, FALSE), 0)</f>
        <v>1</v>
      </c>
      <c r="AJ52">
        <f>IFERROR(VLOOKUP(B52, [20]player_outfielder_blocks!$B$2:$E$492, 3, FALSE), 0)</f>
        <v>0.2</v>
      </c>
      <c r="AK52">
        <f>VLOOKUP(B52,[20]player_outfielder_blocks!$B$2:$E$492, 4, FALSE)</f>
        <v>5</v>
      </c>
      <c r="AL52">
        <f>VLOOKUP(B52,[21]player_interceptions!$B$2:$E$492, 3, FALSE)</f>
        <v>0.1</v>
      </c>
      <c r="AM52">
        <f>VLOOKUP(B52,[21]player_interceptions!$B$2:$E$492, 4, FALSE)</f>
        <v>2</v>
      </c>
      <c r="AN52">
        <f>VLOOKUP(B52,[22]player_effective_clearances!$B$2:$E$492, 3, FALSE)</f>
        <v>1</v>
      </c>
      <c r="AO52">
        <f>VLOOKUP(B52,[22]player_effective_clearances!$B$2:$E$492, 4, FALSE)</f>
        <v>26</v>
      </c>
      <c r="AP52" t="e">
        <f>VLOOKUP(B52, [12]player_penalties_won!$B$2:$E$492, 4, FALSE)</f>
        <v>#N/A</v>
      </c>
      <c r="AQ52">
        <f>VLOOKUP(B52,[23]player_fouls_committed!$B$2:$E$492, 3, FALSE)</f>
        <v>1</v>
      </c>
      <c r="AR52" t="e">
        <f>VLOOKUP(B52,[24]player_red_cards!$B$2:$E$492, 3, FALSE)</f>
        <v>#N/A</v>
      </c>
      <c r="AS52" t="e">
        <f>VLOOKUP(B52,[24]player_red_cards!$B$2:$E$492, 4, FALSE)</f>
        <v>#N/A</v>
      </c>
      <c r="AT52">
        <f>VLOOKUP(B52,[25]player_contests_won!$B$2:$E$492, 3, FALSE)</f>
        <v>0.2</v>
      </c>
      <c r="AU52">
        <f>VLOOKUP(B52,[25]player_contests_won!$B$2:$E$492, 4, FALSE)</f>
        <v>31.3</v>
      </c>
      <c r="AV52">
        <f>VLOOKUP(B52, [8]player_top_scorers!$B$2:$E$492, 3, FALSE)</f>
        <v>12</v>
      </c>
      <c r="AW52">
        <f>VLOOKUP(B52,[26]player_player_ratings!$B$2:$E$492, 4, FALSE)</f>
        <v>2</v>
      </c>
      <c r="AX52">
        <f>VLOOKUP(B52,[26]player_player_ratings!$B$2:$E$492, 3, FALSE)</f>
        <v>7.1</v>
      </c>
      <c r="AY52">
        <v>2405</v>
      </c>
      <c r="AZ52">
        <v>31</v>
      </c>
      <c r="BA52" t="s">
        <v>13</v>
      </c>
    </row>
    <row r="53" spans="1:53" x14ac:dyDescent="0.3">
      <c r="A53">
        <v>52</v>
      </c>
      <c r="B53" t="s">
        <v>94</v>
      </c>
      <c r="C53" t="s">
        <v>31</v>
      </c>
      <c r="D53">
        <v>3.7</v>
      </c>
      <c r="E53">
        <v>6</v>
      </c>
      <c r="F53">
        <f>IFERROR(VLOOKUP(B53, [1]player_expected_goals!$B$2:$E$492, 3, FALSE), 0)</f>
        <v>6.5</v>
      </c>
      <c r="G53">
        <f>VLOOKUP(B53,[2]player_on_target!$B$2:$E$492, 3, FALSE)</f>
        <v>9.9</v>
      </c>
      <c r="H53">
        <f>IFERROR(VLOOKUP(B53, [3]player_saves_made!$B$2:$E$492, 3, FALSE), 0)</f>
        <v>0</v>
      </c>
      <c r="I53">
        <f>IFERROR(VLOOKUP(B53, [3]player_saves_made!$B$2:$E$492, 4, FALSE), 0)</f>
        <v>0</v>
      </c>
      <c r="J53">
        <f>IFERROR(VLOOKUP(B53, [4]player_goals_conceded!$B$2:$E$492, 3, FALSE), 0)</f>
        <v>0</v>
      </c>
      <c r="K53">
        <f>IFERROR(VLOOKUP(B53, [5]player_clean_sheets!$B$2:$E$492, 3, FALSE), 0)</f>
        <v>0</v>
      </c>
      <c r="L53">
        <f>IFERROR(VLOOKUP(B53, [5]player_clean_sheets!$B$2:$E$492, 4, FALSE), 0)</f>
        <v>0</v>
      </c>
      <c r="M53">
        <f>IFERROR(VLOOKUP(B53, [6]player_goals_per_90!$B$2:$E$492, 3, FALSE), 0)</f>
        <v>0.33</v>
      </c>
      <c r="N53">
        <f>IFERROR(VLOOKUP(B53, [7]player_expected_assists_per_90!$B$2:$E$492, 3, FALSE), 0)</f>
        <v>0.21</v>
      </c>
      <c r="O53">
        <f>IFERROR(VLOOKUP(B53, [7]player_expected_assists_per_90!$B$2:$E$492, 4, FALSE), 0)</f>
        <v>0.3</v>
      </c>
      <c r="P53">
        <f>IFERROR(VLOOKUP(B53, [8]player_top_scorers!$B$2:$E$492, 4, FALSE), 0)</f>
        <v>0</v>
      </c>
      <c r="Q53">
        <f>IFERROR(VLOOKUP(B53, [9]player_total_assists_in_attack!$B$2:$E$492, 3, FALSE), 0)</f>
        <v>36</v>
      </c>
      <c r="R53">
        <f>IFERROR(VLOOKUP(B53, [9]player_total_assists_in_attack!$B$2:$E$492, 4, FALSE), 0)</f>
        <v>2</v>
      </c>
      <c r="S53">
        <f>IFERROR(VLOOKUP(B53, [10]player_big_chances_missed!$B$2:$E$492, 3, FALSE), 0)</f>
        <v>10</v>
      </c>
      <c r="T53">
        <f>IFERROR(VLOOKUP(B53, [10]player_big_chances_missed!$B$2:$E$492, 3, FALSE), 0)</f>
        <v>10</v>
      </c>
      <c r="U53">
        <f>IFERROR(VLOOKUP(B53, [11]player_big_chances_created!$B$2:$E$492, 3, FALSE), 0)</f>
        <v>10</v>
      </c>
      <c r="V53">
        <f>IFERROR(VLOOKUP(B53, [12]player_penalties_won!$B$2:$E$492, 3, FALSE), 0)</f>
        <v>0</v>
      </c>
      <c r="W53">
        <f>IFERROR(VLOOKUP(B53, [13]player_penalties_conceded!$B$2:$E$492, 3, FALSE), 0)</f>
        <v>0</v>
      </c>
      <c r="X53">
        <f>IFERROR(VLOOKUP(B53, [14]player_target_scoring!$B$2:$E$492, 3, FALSE), 0)</f>
        <v>1.1000000000000001</v>
      </c>
      <c r="Y53">
        <f>IFERROR(VLOOKUP(B53, [14]player_target_scoring!$B$2:$E$492, 4, FALSE), 0)</f>
        <v>47.6</v>
      </c>
      <c r="Z53">
        <f>IFERROR(VLOOKUP(B53, [15]player_total_scoring_attempts!$B$2:$E$492, 3, FALSE), 0)</f>
        <v>2.2999999999999998</v>
      </c>
      <c r="AA53">
        <f>IFERROR(VLOOKUP(B53, [15]player_total_scoring_attempts!$B$2:$E$492, 4, FALSE), 0)</f>
        <v>14.3</v>
      </c>
      <c r="AB53">
        <f>IFERROR(VLOOKUP(B53, [16]player_accurate_passes!$B$2:$E$492, 3, FALSE), 0)</f>
        <v>31.9</v>
      </c>
      <c r="AC53">
        <f>IFERROR(VLOOKUP(B53, [16]player_accurate_passes!$B$2:$E$492, 4, FALSE), 0)</f>
        <v>85.9</v>
      </c>
      <c r="AD53">
        <f>IFERROR(VLOOKUP(B53,[17]player_accurate_long_balls!$B$2:$E$492, 3, FALSE), 0)</f>
        <v>0.7</v>
      </c>
      <c r="AE53">
        <f>IFERROR(VLOOKUP(B53,[17]player_accurate_long_balls!$B$2:$E$492, 4, FALSE), 0)</f>
        <v>60</v>
      </c>
      <c r="AF53">
        <f>IFERROR(VLOOKUP(B53, [18]player_tackles_won!$B$2:$E$492, 3, FALSE), 0)</f>
        <v>1.4</v>
      </c>
      <c r="AG53">
        <f>IFERROR(VLOOKUP(B53, [18]player_tackles_won!$B$2:$E$492, 4, FALSE), 0)</f>
        <v>67.599999999999994</v>
      </c>
      <c r="AH53">
        <f>IFERROR(VLOOKUP(B53, [19]player_possessions!$B$2:$E$492, 3, FALSE), 0)</f>
        <v>0.4</v>
      </c>
      <c r="AI53">
        <f>IFERROR(VLOOKUP(B53, [19]player_possessions!$B$2:$E$492, 4, FALSE), 0)</f>
        <v>1.5</v>
      </c>
      <c r="AJ53">
        <f>IFERROR(VLOOKUP(B53, [20]player_outfielder_blocks!$B$2:$E$492, 3, FALSE), 0)</f>
        <v>0.1</v>
      </c>
      <c r="AK53">
        <f>VLOOKUP(B53,[20]player_outfielder_blocks!$B$2:$E$492, 4, FALSE)</f>
        <v>2</v>
      </c>
      <c r="AL53">
        <f>VLOOKUP(B53,[21]player_interceptions!$B$2:$E$492, 3, FALSE)</f>
        <v>0.3</v>
      </c>
      <c r="AM53">
        <f>VLOOKUP(B53,[21]player_interceptions!$B$2:$E$492, 4, FALSE)</f>
        <v>5</v>
      </c>
      <c r="AN53">
        <f>VLOOKUP(B53,[22]player_effective_clearances!$B$2:$E$492, 3, FALSE)</f>
        <v>1</v>
      </c>
      <c r="AO53">
        <f>VLOOKUP(B53,[22]player_effective_clearances!$B$2:$E$492, 4, FALSE)</f>
        <v>18</v>
      </c>
      <c r="AP53" t="e">
        <f>VLOOKUP(B53, [12]player_penalties_won!$B$2:$E$492, 4, FALSE)</f>
        <v>#N/A</v>
      </c>
      <c r="AQ53">
        <f>VLOOKUP(B53,[23]player_fouls_committed!$B$2:$E$492, 3, FALSE)</f>
        <v>1.2</v>
      </c>
      <c r="AR53" t="e">
        <f>VLOOKUP(B53,[24]player_red_cards!$B$2:$E$492, 3, FALSE)</f>
        <v>#N/A</v>
      </c>
      <c r="AS53" t="e">
        <f>VLOOKUP(B53,[24]player_red_cards!$B$2:$E$492, 4, FALSE)</f>
        <v>#N/A</v>
      </c>
      <c r="AT53">
        <f>VLOOKUP(B53,[25]player_contests_won!$B$2:$E$492, 3, FALSE)</f>
        <v>0.4</v>
      </c>
      <c r="AU53">
        <f>VLOOKUP(B53,[25]player_contests_won!$B$2:$E$492, 4, FALSE)</f>
        <v>44.4</v>
      </c>
      <c r="AV53">
        <f>VLOOKUP(B53, [8]player_top_scorers!$B$2:$E$492, 3, FALSE)</f>
        <v>6</v>
      </c>
      <c r="AW53">
        <f>VLOOKUP(B53,[26]player_player_ratings!$B$2:$E$492, 4, FALSE)</f>
        <v>3</v>
      </c>
      <c r="AX53">
        <f>VLOOKUP(B53,[26]player_player_ratings!$B$2:$E$492, 3, FALSE)</f>
        <v>7.2</v>
      </c>
      <c r="AY53">
        <v>1612</v>
      </c>
      <c r="AZ53">
        <v>26</v>
      </c>
      <c r="BA53" t="s">
        <v>13</v>
      </c>
    </row>
    <row r="54" spans="1:53" x14ac:dyDescent="0.3">
      <c r="A54">
        <v>53</v>
      </c>
      <c r="B54" t="s">
        <v>95</v>
      </c>
      <c r="C54" t="s">
        <v>12</v>
      </c>
      <c r="D54">
        <v>3.7</v>
      </c>
      <c r="E54">
        <v>5</v>
      </c>
      <c r="F54">
        <f>IFERROR(VLOOKUP(B54, [1]player_expected_goals!$B$2:$E$492, 3, FALSE), 0)</f>
        <v>3.4</v>
      </c>
      <c r="G54">
        <f>VLOOKUP(B54,[2]player_on_target!$B$2:$E$492, 3, FALSE)</f>
        <v>3.3</v>
      </c>
      <c r="H54">
        <f>IFERROR(VLOOKUP(B54, [3]player_saves_made!$B$2:$E$492, 3, FALSE), 0)</f>
        <v>0</v>
      </c>
      <c r="I54">
        <f>IFERROR(VLOOKUP(B54, [3]player_saves_made!$B$2:$E$492, 4, FALSE), 0)</f>
        <v>0</v>
      </c>
      <c r="J54">
        <f>IFERROR(VLOOKUP(B54, [4]player_goals_conceded!$B$2:$E$492, 3, FALSE), 0)</f>
        <v>0</v>
      </c>
      <c r="K54">
        <f>IFERROR(VLOOKUP(B54, [5]player_clean_sheets!$B$2:$E$492, 3, FALSE), 0)</f>
        <v>0</v>
      </c>
      <c r="L54">
        <f>IFERROR(VLOOKUP(B54, [5]player_clean_sheets!$B$2:$E$492, 4, FALSE), 0)</f>
        <v>0</v>
      </c>
      <c r="M54">
        <f>IFERROR(VLOOKUP(B54, [6]player_goals_per_90!$B$2:$E$492, 3, FALSE), 0)</f>
        <v>0.25</v>
      </c>
      <c r="N54">
        <f>IFERROR(VLOOKUP(B54, [7]player_expected_assists_per_90!$B$2:$E$492, 3, FALSE), 0)</f>
        <v>0.23</v>
      </c>
      <c r="O54">
        <f>IFERROR(VLOOKUP(B54, [7]player_expected_assists_per_90!$B$2:$E$492, 4, FALSE), 0)</f>
        <v>0.3</v>
      </c>
      <c r="P54">
        <f>IFERROR(VLOOKUP(B54, [8]player_top_scorers!$B$2:$E$492, 4, FALSE), 0)</f>
        <v>0</v>
      </c>
      <c r="Q54">
        <f>IFERROR(VLOOKUP(B54, [9]player_total_assists_in_attack!$B$2:$E$492, 3, FALSE), 0)</f>
        <v>32</v>
      </c>
      <c r="R54">
        <f>IFERROR(VLOOKUP(B54, [9]player_total_assists_in_attack!$B$2:$E$492, 4, FALSE), 0)</f>
        <v>2</v>
      </c>
      <c r="S54">
        <f>IFERROR(VLOOKUP(B54, [10]player_big_chances_missed!$B$2:$E$492, 3, FALSE), 0)</f>
        <v>3</v>
      </c>
      <c r="T54">
        <f>IFERROR(VLOOKUP(B54, [10]player_big_chances_missed!$B$2:$E$492, 3, FALSE), 0)</f>
        <v>3</v>
      </c>
      <c r="U54">
        <f>IFERROR(VLOOKUP(B54, [11]player_big_chances_created!$B$2:$E$492, 3, FALSE), 0)</f>
        <v>8</v>
      </c>
      <c r="V54">
        <f>IFERROR(VLOOKUP(B54, [12]player_penalties_won!$B$2:$E$492, 3, FALSE), 0)</f>
        <v>0</v>
      </c>
      <c r="W54">
        <f>IFERROR(VLOOKUP(B54, [13]player_penalties_conceded!$B$2:$E$492, 3, FALSE), 0)</f>
        <v>0</v>
      </c>
      <c r="X54">
        <f>IFERROR(VLOOKUP(B54, [14]player_target_scoring!$B$2:$E$492, 3, FALSE), 0)</f>
        <v>0.9</v>
      </c>
      <c r="Y54">
        <f>IFERROR(VLOOKUP(B54, [14]player_target_scoring!$B$2:$E$492, 4, FALSE), 0)</f>
        <v>31.1</v>
      </c>
      <c r="Z54">
        <f>IFERROR(VLOOKUP(B54, [15]player_total_scoring_attempts!$B$2:$E$492, 3, FALSE), 0)</f>
        <v>2.8</v>
      </c>
      <c r="AA54">
        <f>IFERROR(VLOOKUP(B54, [15]player_total_scoring_attempts!$B$2:$E$492, 4, FALSE), 0)</f>
        <v>8.9</v>
      </c>
      <c r="AB54">
        <f>IFERROR(VLOOKUP(B54, [16]player_accurate_passes!$B$2:$E$492, 3, FALSE), 0)</f>
        <v>30.9</v>
      </c>
      <c r="AC54">
        <f>IFERROR(VLOOKUP(B54, [16]player_accurate_passes!$B$2:$E$492, 4, FALSE), 0)</f>
        <v>79.599999999999994</v>
      </c>
      <c r="AD54">
        <f>IFERROR(VLOOKUP(B54,[17]player_accurate_long_balls!$B$2:$E$492, 3, FALSE), 0)</f>
        <v>2.2000000000000002</v>
      </c>
      <c r="AE54">
        <f>IFERROR(VLOOKUP(B54,[17]player_accurate_long_balls!$B$2:$E$492, 4, FALSE), 0)</f>
        <v>68.599999999999994</v>
      </c>
      <c r="AF54">
        <f>IFERROR(VLOOKUP(B54, [18]player_tackles_won!$B$2:$E$492, 3, FALSE), 0)</f>
        <v>1.1000000000000001</v>
      </c>
      <c r="AG54">
        <f>IFERROR(VLOOKUP(B54, [18]player_tackles_won!$B$2:$E$492, 4, FALSE), 0)</f>
        <v>69.2</v>
      </c>
      <c r="AH54">
        <f>IFERROR(VLOOKUP(B54, [19]player_possessions!$B$2:$E$492, 3, FALSE), 0)</f>
        <v>0.7</v>
      </c>
      <c r="AI54">
        <f>IFERROR(VLOOKUP(B54, [19]player_possessions!$B$2:$E$492, 4, FALSE), 0)</f>
        <v>2.2999999999999998</v>
      </c>
      <c r="AJ54">
        <f>IFERROR(VLOOKUP(B54, [20]player_outfielder_blocks!$B$2:$E$492, 3, FALSE), 0)</f>
        <v>0</v>
      </c>
      <c r="AK54" t="e">
        <f>VLOOKUP(B54,[20]player_outfielder_blocks!$B$2:$E$492, 4, FALSE)</f>
        <v>#N/A</v>
      </c>
      <c r="AL54">
        <f>VLOOKUP(B54,[21]player_interceptions!$B$2:$E$492, 3, FALSE)</f>
        <v>0.8</v>
      </c>
      <c r="AM54">
        <f>VLOOKUP(B54,[21]player_interceptions!$B$2:$E$492, 4, FALSE)</f>
        <v>13</v>
      </c>
      <c r="AN54">
        <f>VLOOKUP(B54,[22]player_effective_clearances!$B$2:$E$492, 3, FALSE)</f>
        <v>0.7</v>
      </c>
      <c r="AO54">
        <f>VLOOKUP(B54,[22]player_effective_clearances!$B$2:$E$492, 4, FALSE)</f>
        <v>12</v>
      </c>
      <c r="AP54" t="e">
        <f>VLOOKUP(B54, [12]player_penalties_won!$B$2:$E$492, 4, FALSE)</f>
        <v>#N/A</v>
      </c>
      <c r="AQ54">
        <f>VLOOKUP(B54,[23]player_fouls_committed!$B$2:$E$492, 3, FALSE)</f>
        <v>0.9</v>
      </c>
      <c r="AR54" t="e">
        <f>VLOOKUP(B54,[24]player_red_cards!$B$2:$E$492, 3, FALSE)</f>
        <v>#N/A</v>
      </c>
      <c r="AS54" t="e">
        <f>VLOOKUP(B54,[24]player_red_cards!$B$2:$E$492, 4, FALSE)</f>
        <v>#N/A</v>
      </c>
      <c r="AT54">
        <f>VLOOKUP(B54,[25]player_contests_won!$B$2:$E$492, 3, FALSE)</f>
        <v>1.9</v>
      </c>
      <c r="AU54">
        <f>VLOOKUP(B54,[25]player_contests_won!$B$2:$E$492, 4, FALSE)</f>
        <v>44.9</v>
      </c>
      <c r="AV54">
        <f>VLOOKUP(B54, [8]player_top_scorers!$B$2:$E$492, 3, FALSE)</f>
        <v>4</v>
      </c>
      <c r="AW54">
        <f>VLOOKUP(B54,[26]player_player_ratings!$B$2:$E$492, 4, FALSE)</f>
        <v>0</v>
      </c>
      <c r="AX54">
        <f>VLOOKUP(B54,[26]player_player_ratings!$B$2:$E$492, 3, FALSE)</f>
        <v>7.37</v>
      </c>
      <c r="AY54">
        <v>1454</v>
      </c>
      <c r="AZ54">
        <v>21</v>
      </c>
      <c r="BA54" t="s">
        <v>10</v>
      </c>
    </row>
    <row r="55" spans="1:53" x14ac:dyDescent="0.3">
      <c r="A55">
        <v>54</v>
      </c>
      <c r="B55" t="s">
        <v>96</v>
      </c>
      <c r="C55" t="s">
        <v>43</v>
      </c>
      <c r="D55">
        <v>3.7</v>
      </c>
      <c r="E55">
        <v>4</v>
      </c>
      <c r="F55">
        <f>IFERROR(VLOOKUP(B55, [1]player_expected_goals!$B$2:$E$492, 3, FALSE), 0)</f>
        <v>4.3</v>
      </c>
      <c r="G55">
        <f>VLOOKUP(B55,[2]player_on_target!$B$2:$E$492, 3, FALSE)</f>
        <v>4.8</v>
      </c>
      <c r="H55">
        <f>IFERROR(VLOOKUP(B55, [3]player_saves_made!$B$2:$E$492, 3, FALSE), 0)</f>
        <v>0</v>
      </c>
      <c r="I55">
        <f>IFERROR(VLOOKUP(B55, [3]player_saves_made!$B$2:$E$492, 4, FALSE), 0)</f>
        <v>0</v>
      </c>
      <c r="J55">
        <f>IFERROR(VLOOKUP(B55, [4]player_goals_conceded!$B$2:$E$492, 3, FALSE), 0)</f>
        <v>0</v>
      </c>
      <c r="K55">
        <f>IFERROR(VLOOKUP(B55, [5]player_clean_sheets!$B$2:$E$492, 3, FALSE), 0)</f>
        <v>0</v>
      </c>
      <c r="L55">
        <f>IFERROR(VLOOKUP(B55, [5]player_clean_sheets!$B$2:$E$492, 4, FALSE), 0)</f>
        <v>0</v>
      </c>
      <c r="M55">
        <f>IFERROR(VLOOKUP(B55, [6]player_goals_per_90!$B$2:$E$492, 3, FALSE), 0)</f>
        <v>0.34</v>
      </c>
      <c r="N55">
        <f>IFERROR(VLOOKUP(B55, [7]player_expected_assists_per_90!$B$2:$E$492, 3, FALSE), 0)</f>
        <v>0.12</v>
      </c>
      <c r="O55">
        <f>IFERROR(VLOOKUP(B55, [7]player_expected_assists_per_90!$B$2:$E$492, 4, FALSE), 0)</f>
        <v>0.1</v>
      </c>
      <c r="P55">
        <f>IFERROR(VLOOKUP(B55, [8]player_top_scorers!$B$2:$E$492, 4, FALSE), 0)</f>
        <v>0</v>
      </c>
      <c r="Q55">
        <f>IFERROR(VLOOKUP(B55, [9]player_total_assists_in_attack!$B$2:$E$492, 3, FALSE), 0)</f>
        <v>36</v>
      </c>
      <c r="R55">
        <f>IFERROR(VLOOKUP(B55, [9]player_total_assists_in_attack!$B$2:$E$492, 4, FALSE), 0)</f>
        <v>1.2</v>
      </c>
      <c r="S55">
        <f>IFERROR(VLOOKUP(B55, [10]player_big_chances_missed!$B$2:$E$492, 3, FALSE), 0)</f>
        <v>2</v>
      </c>
      <c r="T55">
        <f>IFERROR(VLOOKUP(B55, [10]player_big_chances_missed!$B$2:$E$492, 3, FALSE), 0)</f>
        <v>2</v>
      </c>
      <c r="U55">
        <f>IFERROR(VLOOKUP(B55, [11]player_big_chances_created!$B$2:$E$492, 3, FALSE), 0)</f>
        <v>7</v>
      </c>
      <c r="V55">
        <f>IFERROR(VLOOKUP(B55, [12]player_penalties_won!$B$2:$E$492, 3, FALSE), 0)</f>
        <v>0</v>
      </c>
      <c r="W55">
        <f>IFERROR(VLOOKUP(B55, [13]player_penalties_conceded!$B$2:$E$492, 3, FALSE), 0)</f>
        <v>0</v>
      </c>
      <c r="X55">
        <f>IFERROR(VLOOKUP(B55, [14]player_target_scoring!$B$2:$E$492, 3, FALSE), 0)</f>
        <v>0.7</v>
      </c>
      <c r="Y55">
        <f>IFERROR(VLOOKUP(B55, [14]player_target_scoring!$B$2:$E$492, 4, FALSE), 0)</f>
        <v>42.9</v>
      </c>
      <c r="Z55">
        <f>IFERROR(VLOOKUP(B55, [15]player_total_scoring_attempts!$B$2:$E$492, 3, FALSE), 0)</f>
        <v>1.7</v>
      </c>
      <c r="AA55">
        <f>IFERROR(VLOOKUP(B55, [15]player_total_scoring_attempts!$B$2:$E$492, 4, FALSE), 0)</f>
        <v>20.399999999999999</v>
      </c>
      <c r="AB55">
        <f>IFERROR(VLOOKUP(B55, [16]player_accurate_passes!$B$2:$E$492, 3, FALSE), 0)</f>
        <v>15.8</v>
      </c>
      <c r="AC55">
        <f>IFERROR(VLOOKUP(B55, [16]player_accurate_passes!$B$2:$E$492, 4, FALSE), 0)</f>
        <v>65.400000000000006</v>
      </c>
      <c r="AD55">
        <f>IFERROR(VLOOKUP(B55,[17]player_accurate_long_balls!$B$2:$E$492, 3, FALSE), 0)</f>
        <v>0.7</v>
      </c>
      <c r="AE55">
        <f>IFERROR(VLOOKUP(B55,[17]player_accurate_long_balls!$B$2:$E$492, 4, FALSE), 0)</f>
        <v>44</v>
      </c>
      <c r="AF55">
        <f>IFERROR(VLOOKUP(B55, [18]player_tackles_won!$B$2:$E$492, 3, FALSE), 0)</f>
        <v>0.6</v>
      </c>
      <c r="AG55">
        <f>IFERROR(VLOOKUP(B55, [18]player_tackles_won!$B$2:$E$492, 4, FALSE), 0)</f>
        <v>56.3</v>
      </c>
      <c r="AH55">
        <f>IFERROR(VLOOKUP(B55, [19]player_possessions!$B$2:$E$492, 3, FALSE), 0)</f>
        <v>0.5</v>
      </c>
      <c r="AI55">
        <f>IFERROR(VLOOKUP(B55, [19]player_possessions!$B$2:$E$492, 4, FALSE), 0)</f>
        <v>2.8</v>
      </c>
      <c r="AJ55">
        <f>IFERROR(VLOOKUP(B55, [20]player_outfielder_blocks!$B$2:$E$492, 3, FALSE), 0)</f>
        <v>0.1</v>
      </c>
      <c r="AK55">
        <f>VLOOKUP(B55,[20]player_outfielder_blocks!$B$2:$E$492, 4, FALSE)</f>
        <v>4</v>
      </c>
      <c r="AL55">
        <f>VLOOKUP(B55,[21]player_interceptions!$B$2:$E$492, 3, FALSE)</f>
        <v>0.4</v>
      </c>
      <c r="AM55">
        <f>VLOOKUP(B55,[21]player_interceptions!$B$2:$E$492, 4, FALSE)</f>
        <v>12</v>
      </c>
      <c r="AN55">
        <f>VLOOKUP(B55,[22]player_effective_clearances!$B$2:$E$492, 3, FALSE)</f>
        <v>0.5</v>
      </c>
      <c r="AO55">
        <f>VLOOKUP(B55,[22]player_effective_clearances!$B$2:$E$492, 4, FALSE)</f>
        <v>16</v>
      </c>
      <c r="AP55" t="e">
        <f>VLOOKUP(B55, [12]player_penalties_won!$B$2:$E$492, 4, FALSE)</f>
        <v>#N/A</v>
      </c>
      <c r="AQ55">
        <f>VLOOKUP(B55,[23]player_fouls_committed!$B$2:$E$492, 3, FALSE)</f>
        <v>0.9</v>
      </c>
      <c r="AR55" t="e">
        <f>VLOOKUP(B55,[24]player_red_cards!$B$2:$E$492, 3, FALSE)</f>
        <v>#N/A</v>
      </c>
      <c r="AS55" t="e">
        <f>VLOOKUP(B55,[24]player_red_cards!$B$2:$E$492, 4, FALSE)</f>
        <v>#N/A</v>
      </c>
      <c r="AT55">
        <f>VLOOKUP(B55,[25]player_contests_won!$B$2:$E$492, 3, FALSE)</f>
        <v>1.4</v>
      </c>
      <c r="AU55">
        <f>VLOOKUP(B55,[25]player_contests_won!$B$2:$E$492, 4, FALSE)</f>
        <v>47.1</v>
      </c>
      <c r="AV55">
        <f>VLOOKUP(B55, [8]player_top_scorers!$B$2:$E$492, 3, FALSE)</f>
        <v>10</v>
      </c>
      <c r="AW55">
        <f>VLOOKUP(B55,[26]player_player_ratings!$B$2:$E$492, 4, FALSE)</f>
        <v>1</v>
      </c>
      <c r="AX55">
        <f>VLOOKUP(B55,[26]player_player_ratings!$B$2:$E$492, 3, FALSE)</f>
        <v>7.04</v>
      </c>
      <c r="AY55">
        <v>2672</v>
      </c>
      <c r="AZ55">
        <v>33</v>
      </c>
      <c r="BA55" t="s">
        <v>97</v>
      </c>
    </row>
    <row r="56" spans="1:53" x14ac:dyDescent="0.3">
      <c r="A56">
        <v>55</v>
      </c>
      <c r="B56" t="s">
        <v>98</v>
      </c>
      <c r="C56" t="s">
        <v>46</v>
      </c>
      <c r="D56">
        <v>3.7</v>
      </c>
      <c r="E56">
        <v>3</v>
      </c>
      <c r="F56">
        <f>IFERROR(VLOOKUP(B56, [1]player_expected_goals!$B$2:$E$492, 3, FALSE), 0)</f>
        <v>5</v>
      </c>
      <c r="G56">
        <f>VLOOKUP(B56,[2]player_on_target!$B$2:$E$492, 3, FALSE)</f>
        <v>5.0999999999999996</v>
      </c>
      <c r="H56">
        <f>IFERROR(VLOOKUP(B56, [3]player_saves_made!$B$2:$E$492, 3, FALSE), 0)</f>
        <v>0</v>
      </c>
      <c r="I56">
        <f>IFERROR(VLOOKUP(B56, [3]player_saves_made!$B$2:$E$492, 4, FALSE), 0)</f>
        <v>0</v>
      </c>
      <c r="J56">
        <f>IFERROR(VLOOKUP(B56, [4]player_goals_conceded!$B$2:$E$492, 3, FALSE), 0)</f>
        <v>0</v>
      </c>
      <c r="K56">
        <f>IFERROR(VLOOKUP(B56, [5]player_clean_sheets!$B$2:$E$492, 3, FALSE), 0)</f>
        <v>0</v>
      </c>
      <c r="L56">
        <f>IFERROR(VLOOKUP(B56, [5]player_clean_sheets!$B$2:$E$492, 4, FALSE), 0)</f>
        <v>0</v>
      </c>
      <c r="M56">
        <f>IFERROR(VLOOKUP(B56, [6]player_goals_per_90!$B$2:$E$492, 3, FALSE), 0)</f>
        <v>0.23</v>
      </c>
      <c r="N56">
        <f>IFERROR(VLOOKUP(B56, [7]player_expected_assists_per_90!$B$2:$E$492, 3, FALSE), 0)</f>
        <v>0.17</v>
      </c>
      <c r="O56">
        <f>IFERROR(VLOOKUP(B56, [7]player_expected_assists_per_90!$B$2:$E$492, 4, FALSE), 0)</f>
        <v>0.1</v>
      </c>
      <c r="P56">
        <f>IFERROR(VLOOKUP(B56, [8]player_top_scorers!$B$2:$E$492, 4, FALSE), 0)</f>
        <v>0</v>
      </c>
      <c r="Q56">
        <f>IFERROR(VLOOKUP(B56, [9]player_total_assists_in_attack!$B$2:$E$492, 3, FALSE), 0)</f>
        <v>20</v>
      </c>
      <c r="R56">
        <f>IFERROR(VLOOKUP(B56, [9]player_total_assists_in_attack!$B$2:$E$492, 4, FALSE), 0)</f>
        <v>0.9</v>
      </c>
      <c r="S56">
        <f>IFERROR(VLOOKUP(B56, [10]player_big_chances_missed!$B$2:$E$492, 3, FALSE), 0)</f>
        <v>5</v>
      </c>
      <c r="T56">
        <f>IFERROR(VLOOKUP(B56, [10]player_big_chances_missed!$B$2:$E$492, 3, FALSE), 0)</f>
        <v>5</v>
      </c>
      <c r="U56">
        <f>IFERROR(VLOOKUP(B56, [11]player_big_chances_created!$B$2:$E$492, 3, FALSE), 0)</f>
        <v>5</v>
      </c>
      <c r="V56">
        <f>IFERROR(VLOOKUP(B56, [12]player_penalties_won!$B$2:$E$492, 3, FALSE), 0)</f>
        <v>0</v>
      </c>
      <c r="W56">
        <f>IFERROR(VLOOKUP(B56, [13]player_penalties_conceded!$B$2:$E$492, 3, FALSE), 0)</f>
        <v>0</v>
      </c>
      <c r="X56">
        <f>IFERROR(VLOOKUP(B56, [14]player_target_scoring!$B$2:$E$492, 3, FALSE), 0)</f>
        <v>0.8</v>
      </c>
      <c r="Y56">
        <f>IFERROR(VLOOKUP(B56, [14]player_target_scoring!$B$2:$E$492, 4, FALSE), 0)</f>
        <v>32.700000000000003</v>
      </c>
      <c r="Z56">
        <f>IFERROR(VLOOKUP(B56, [15]player_total_scoring_attempts!$B$2:$E$492, 3, FALSE), 0)</f>
        <v>2.4</v>
      </c>
      <c r="AA56">
        <f>IFERROR(VLOOKUP(B56, [15]player_total_scoring_attempts!$B$2:$E$492, 4, FALSE), 0)</f>
        <v>9.6</v>
      </c>
      <c r="AB56">
        <f>IFERROR(VLOOKUP(B56, [16]player_accurate_passes!$B$2:$E$492, 3, FALSE), 0)</f>
        <v>28.7</v>
      </c>
      <c r="AC56">
        <f>IFERROR(VLOOKUP(B56, [16]player_accurate_passes!$B$2:$E$492, 4, FALSE), 0)</f>
        <v>76.2</v>
      </c>
      <c r="AD56">
        <f>IFERROR(VLOOKUP(B56,[17]player_accurate_long_balls!$B$2:$E$492, 3, FALSE), 0)</f>
        <v>0.8</v>
      </c>
      <c r="AE56">
        <f>IFERROR(VLOOKUP(B56,[17]player_accurate_long_balls!$B$2:$E$492, 4, FALSE), 0)</f>
        <v>38.6</v>
      </c>
      <c r="AF56">
        <f>IFERROR(VLOOKUP(B56, [18]player_tackles_won!$B$2:$E$492, 3, FALSE), 0)</f>
        <v>1.3</v>
      </c>
      <c r="AG56">
        <f>IFERROR(VLOOKUP(B56, [18]player_tackles_won!$B$2:$E$492, 4, FALSE), 0)</f>
        <v>65.900000000000006</v>
      </c>
      <c r="AH56">
        <f>IFERROR(VLOOKUP(B56, [19]player_possessions!$B$2:$E$492, 3, FALSE), 0)</f>
        <v>0.9</v>
      </c>
      <c r="AI56">
        <f>IFERROR(VLOOKUP(B56, [19]player_possessions!$B$2:$E$492, 4, FALSE), 0)</f>
        <v>2.2000000000000002</v>
      </c>
      <c r="AJ56">
        <f>IFERROR(VLOOKUP(B56, [20]player_outfielder_blocks!$B$2:$E$492, 3, FALSE), 0)</f>
        <v>0.3</v>
      </c>
      <c r="AK56">
        <f>VLOOKUP(B56,[20]player_outfielder_blocks!$B$2:$E$492, 4, FALSE)</f>
        <v>7</v>
      </c>
      <c r="AL56">
        <f>VLOOKUP(B56,[21]player_interceptions!$B$2:$E$492, 3, FALSE)</f>
        <v>0.4</v>
      </c>
      <c r="AM56">
        <f>VLOOKUP(B56,[21]player_interceptions!$B$2:$E$492, 4, FALSE)</f>
        <v>9</v>
      </c>
      <c r="AN56">
        <f>VLOOKUP(B56,[22]player_effective_clearances!$B$2:$E$492, 3, FALSE)</f>
        <v>1.6</v>
      </c>
      <c r="AO56">
        <f>VLOOKUP(B56,[22]player_effective_clearances!$B$2:$E$492, 4, FALSE)</f>
        <v>35</v>
      </c>
      <c r="AP56" t="e">
        <f>VLOOKUP(B56, [12]player_penalties_won!$B$2:$E$492, 4, FALSE)</f>
        <v>#N/A</v>
      </c>
      <c r="AQ56">
        <f>VLOOKUP(B56,[23]player_fouls_committed!$B$2:$E$492, 3, FALSE)</f>
        <v>2.2000000000000002</v>
      </c>
      <c r="AR56" t="e">
        <f>VLOOKUP(B56,[24]player_red_cards!$B$2:$E$492, 3, FALSE)</f>
        <v>#N/A</v>
      </c>
      <c r="AS56" t="e">
        <f>VLOOKUP(B56,[24]player_red_cards!$B$2:$E$492, 4, FALSE)</f>
        <v>#N/A</v>
      </c>
      <c r="AT56">
        <f>VLOOKUP(B56,[25]player_contests_won!$B$2:$E$492, 3, FALSE)</f>
        <v>1.9</v>
      </c>
      <c r="AU56">
        <f>VLOOKUP(B56,[25]player_contests_won!$B$2:$E$492, 4, FALSE)</f>
        <v>48.8</v>
      </c>
      <c r="AV56">
        <f>VLOOKUP(B56, [8]player_top_scorers!$B$2:$E$492, 3, FALSE)</f>
        <v>5</v>
      </c>
      <c r="AW56">
        <f>VLOOKUP(B56,[26]player_player_ratings!$B$2:$E$492, 4, FALSE)</f>
        <v>1</v>
      </c>
      <c r="AX56">
        <f>VLOOKUP(B56,[26]player_player_ratings!$B$2:$E$492, 3, FALSE)</f>
        <v>6.94</v>
      </c>
      <c r="AY56">
        <v>1967</v>
      </c>
      <c r="AZ56">
        <v>31</v>
      </c>
      <c r="BA56" t="s">
        <v>22</v>
      </c>
    </row>
    <row r="57" spans="1:53" x14ac:dyDescent="0.3">
      <c r="A57">
        <v>56</v>
      </c>
      <c r="B57" t="s">
        <v>99</v>
      </c>
      <c r="C57" t="s">
        <v>100</v>
      </c>
      <c r="D57">
        <v>3.7</v>
      </c>
      <c r="E57">
        <v>2</v>
      </c>
      <c r="F57">
        <f>IFERROR(VLOOKUP(B57, [1]player_expected_goals!$B$2:$E$492, 3, FALSE), 0)</f>
        <v>0.6</v>
      </c>
      <c r="G57">
        <f>VLOOKUP(B57,[2]player_on_target!$B$2:$E$492, 3, FALSE)</f>
        <v>0.6</v>
      </c>
      <c r="H57">
        <f>IFERROR(VLOOKUP(B57, [3]player_saves_made!$B$2:$E$492, 3, FALSE), 0)</f>
        <v>0</v>
      </c>
      <c r="I57">
        <f>IFERROR(VLOOKUP(B57, [3]player_saves_made!$B$2:$E$492, 4, FALSE), 0)</f>
        <v>0</v>
      </c>
      <c r="J57">
        <f>IFERROR(VLOOKUP(B57, [4]player_goals_conceded!$B$2:$E$492, 3, FALSE), 0)</f>
        <v>0</v>
      </c>
      <c r="K57">
        <f>IFERROR(VLOOKUP(B57, [5]player_clean_sheets!$B$2:$E$492, 3, FALSE), 0)</f>
        <v>0</v>
      </c>
      <c r="L57">
        <f>IFERROR(VLOOKUP(B57, [5]player_clean_sheets!$B$2:$E$492, 4, FALSE), 0)</f>
        <v>0</v>
      </c>
      <c r="M57">
        <f>IFERROR(VLOOKUP(B57, [6]player_goals_per_90!$B$2:$E$492, 3, FALSE), 0)</f>
        <v>0</v>
      </c>
      <c r="N57">
        <f>IFERROR(VLOOKUP(B57, [7]player_expected_assists_per_90!$B$2:$E$492, 3, FALSE), 0)</f>
        <v>0.2</v>
      </c>
      <c r="O57">
        <f>IFERROR(VLOOKUP(B57, [7]player_expected_assists_per_90!$B$2:$E$492, 4, FALSE), 0)</f>
        <v>0.1</v>
      </c>
      <c r="P57">
        <f>IFERROR(VLOOKUP(B57, [8]player_top_scorers!$B$2:$E$492, 4, FALSE), 0)</f>
        <v>0</v>
      </c>
      <c r="Q57">
        <f>IFERROR(VLOOKUP(B57, [9]player_total_assists_in_attack!$B$2:$E$492, 3, FALSE), 0)</f>
        <v>39</v>
      </c>
      <c r="R57">
        <f>IFERROR(VLOOKUP(B57, [9]player_total_assists_in_attack!$B$2:$E$492, 4, FALSE), 0)</f>
        <v>2.1</v>
      </c>
      <c r="S57">
        <f>IFERROR(VLOOKUP(B57, [10]player_big_chances_missed!$B$2:$E$492, 3, FALSE), 0)</f>
        <v>0</v>
      </c>
      <c r="T57">
        <f>IFERROR(VLOOKUP(B57, [10]player_big_chances_missed!$B$2:$E$492, 3, FALSE), 0)</f>
        <v>0</v>
      </c>
      <c r="U57">
        <f>IFERROR(VLOOKUP(B57, [11]player_big_chances_created!$B$2:$E$492, 3, FALSE), 0)</f>
        <v>3</v>
      </c>
      <c r="V57">
        <f>IFERROR(VLOOKUP(B57, [12]player_penalties_won!$B$2:$E$492, 3, FALSE), 0)</f>
        <v>1</v>
      </c>
      <c r="W57">
        <f>IFERROR(VLOOKUP(B57, [13]player_penalties_conceded!$B$2:$E$492, 3, FALSE), 0)</f>
        <v>1</v>
      </c>
      <c r="X57">
        <f>IFERROR(VLOOKUP(B57, [14]player_target_scoring!$B$2:$E$492, 3, FALSE), 0)</f>
        <v>0.2</v>
      </c>
      <c r="Y57">
        <f>IFERROR(VLOOKUP(B57, [14]player_target_scoring!$B$2:$E$492, 4, FALSE), 0)</f>
        <v>66.7</v>
      </c>
      <c r="Z57">
        <f>IFERROR(VLOOKUP(B57, [15]player_total_scoring_attempts!$B$2:$E$492, 3, FALSE), 0)</f>
        <v>0.3</v>
      </c>
      <c r="AA57">
        <f>IFERROR(VLOOKUP(B57, [15]player_total_scoring_attempts!$B$2:$E$492, 4, FALSE), 0)</f>
        <v>0</v>
      </c>
      <c r="AB57">
        <f>IFERROR(VLOOKUP(B57, [16]player_accurate_passes!$B$2:$E$492, 3, FALSE), 0)</f>
        <v>24.7</v>
      </c>
      <c r="AC57">
        <f>IFERROR(VLOOKUP(B57, [16]player_accurate_passes!$B$2:$E$492, 4, FALSE), 0)</f>
        <v>73.8</v>
      </c>
      <c r="AD57">
        <f>IFERROR(VLOOKUP(B57,[17]player_accurate_long_balls!$B$2:$E$492, 3, FALSE), 0)</f>
        <v>2.5</v>
      </c>
      <c r="AE57">
        <f>IFERROR(VLOOKUP(B57,[17]player_accurate_long_balls!$B$2:$E$492, 4, FALSE), 0)</f>
        <v>48.4</v>
      </c>
      <c r="AF57">
        <f>IFERROR(VLOOKUP(B57, [18]player_tackles_won!$B$2:$E$492, 3, FALSE), 0)</f>
        <v>0.8</v>
      </c>
      <c r="AG57">
        <f>IFERROR(VLOOKUP(B57, [18]player_tackles_won!$B$2:$E$492, 4, FALSE), 0)</f>
        <v>65.2</v>
      </c>
      <c r="AH57">
        <f>IFERROR(VLOOKUP(B57, [19]player_possessions!$B$2:$E$492, 3, FALSE), 0)</f>
        <v>0.2</v>
      </c>
      <c r="AI57">
        <f>IFERROR(VLOOKUP(B57, [19]player_possessions!$B$2:$E$492, 4, FALSE), 0)</f>
        <v>1.5</v>
      </c>
      <c r="AJ57">
        <f>IFERROR(VLOOKUP(B57, [20]player_outfielder_blocks!$B$2:$E$492, 3, FALSE), 0)</f>
        <v>0.2</v>
      </c>
      <c r="AK57">
        <f>VLOOKUP(B57,[20]player_outfielder_blocks!$B$2:$E$492, 4, FALSE)</f>
        <v>3</v>
      </c>
      <c r="AL57">
        <f>VLOOKUP(B57,[21]player_interceptions!$B$2:$E$492, 3, FALSE)</f>
        <v>0.7</v>
      </c>
      <c r="AM57">
        <f>VLOOKUP(B57,[21]player_interceptions!$B$2:$E$492, 4, FALSE)</f>
        <v>13</v>
      </c>
      <c r="AN57">
        <f>VLOOKUP(B57,[22]player_effective_clearances!$B$2:$E$492, 3, FALSE)</f>
        <v>2.8</v>
      </c>
      <c r="AO57">
        <f>VLOOKUP(B57,[22]player_effective_clearances!$B$2:$E$492, 4, FALSE)</f>
        <v>52</v>
      </c>
      <c r="AP57">
        <f>VLOOKUP(B57, [12]player_penalties_won!$B$2:$E$492, 4, FALSE)</f>
        <v>0.2</v>
      </c>
      <c r="AQ57">
        <f>VLOOKUP(B57,[23]player_fouls_committed!$B$2:$E$492, 3, FALSE)</f>
        <v>0.7</v>
      </c>
      <c r="AR57">
        <f>VLOOKUP(B57,[24]player_red_cards!$B$2:$E$492, 3, FALSE)</f>
        <v>1</v>
      </c>
      <c r="AS57">
        <f>VLOOKUP(B57,[24]player_red_cards!$B$2:$E$492, 4, FALSE)</f>
        <v>2</v>
      </c>
      <c r="AT57">
        <f>VLOOKUP(B57,[25]player_contests_won!$B$2:$E$492, 3, FALSE)</f>
        <v>0.3</v>
      </c>
      <c r="AU57">
        <f>VLOOKUP(B57,[25]player_contests_won!$B$2:$E$492, 4, FALSE)</f>
        <v>66.7</v>
      </c>
      <c r="AV57" t="e">
        <f>VLOOKUP(B57, [8]player_top_scorers!$B$2:$E$492, 3, FALSE)</f>
        <v>#N/A</v>
      </c>
      <c r="AW57">
        <f>VLOOKUP(B57,[26]player_player_ratings!$B$2:$E$492, 4, FALSE)</f>
        <v>0</v>
      </c>
      <c r="AX57">
        <f>VLOOKUP(B57,[26]player_player_ratings!$B$2:$E$492, 3, FALSE)</f>
        <v>6.77</v>
      </c>
      <c r="AY57">
        <v>1653</v>
      </c>
      <c r="AZ57">
        <v>26</v>
      </c>
      <c r="BA57" t="s">
        <v>16</v>
      </c>
    </row>
    <row r="58" spans="1:53" x14ac:dyDescent="0.3">
      <c r="A58">
        <v>57</v>
      </c>
      <c r="B58" t="s">
        <v>101</v>
      </c>
      <c r="C58" t="s">
        <v>102</v>
      </c>
      <c r="D58">
        <v>3.6</v>
      </c>
      <c r="E58">
        <v>2</v>
      </c>
      <c r="F58">
        <f>IFERROR(VLOOKUP(B58, [1]player_expected_goals!$B$2:$E$492, 3, FALSE), 0)</f>
        <v>0.9</v>
      </c>
      <c r="G58">
        <f>VLOOKUP(B58,[2]player_on_target!$B$2:$E$492, 3, FALSE)</f>
        <v>0.6</v>
      </c>
      <c r="H58">
        <f>IFERROR(VLOOKUP(B58, [3]player_saves_made!$B$2:$E$492, 3, FALSE), 0)</f>
        <v>0</v>
      </c>
      <c r="I58">
        <f>IFERROR(VLOOKUP(B58, [3]player_saves_made!$B$2:$E$492, 4, FALSE), 0)</f>
        <v>0</v>
      </c>
      <c r="J58">
        <f>IFERROR(VLOOKUP(B58, [4]player_goals_conceded!$B$2:$E$492, 3, FALSE), 0)</f>
        <v>0</v>
      </c>
      <c r="K58">
        <f>IFERROR(VLOOKUP(B58, [5]player_clean_sheets!$B$2:$E$492, 3, FALSE), 0)</f>
        <v>0</v>
      </c>
      <c r="L58">
        <f>IFERROR(VLOOKUP(B58, [5]player_clean_sheets!$B$2:$E$492, 4, FALSE), 0)</f>
        <v>0</v>
      </c>
      <c r="M58">
        <f>IFERROR(VLOOKUP(B58, [6]player_goals_per_90!$B$2:$E$492, 3, FALSE), 0)</f>
        <v>0.17</v>
      </c>
      <c r="N58">
        <f>IFERROR(VLOOKUP(B58, [7]player_expected_assists_per_90!$B$2:$E$492, 3, FALSE), 0)</f>
        <v>0.3</v>
      </c>
      <c r="O58">
        <f>IFERROR(VLOOKUP(B58, [7]player_expected_assists_per_90!$B$2:$E$492, 4, FALSE), 0)</f>
        <v>0.2</v>
      </c>
      <c r="P58">
        <f>IFERROR(VLOOKUP(B58, [8]player_top_scorers!$B$2:$E$492, 4, FALSE), 0)</f>
        <v>0</v>
      </c>
      <c r="Q58">
        <f>IFERROR(VLOOKUP(B58, [9]player_total_assists_in_attack!$B$2:$E$492, 3, FALSE), 0)</f>
        <v>23</v>
      </c>
      <c r="R58">
        <f>IFERROR(VLOOKUP(B58, [9]player_total_assists_in_attack!$B$2:$E$492, 4, FALSE), 0)</f>
        <v>1.9</v>
      </c>
      <c r="S58">
        <f>IFERROR(VLOOKUP(B58, [10]player_big_chances_missed!$B$2:$E$492, 3, FALSE), 0)</f>
        <v>0</v>
      </c>
      <c r="T58">
        <f>IFERROR(VLOOKUP(B58, [10]player_big_chances_missed!$B$2:$E$492, 3, FALSE), 0)</f>
        <v>0</v>
      </c>
      <c r="U58">
        <f>IFERROR(VLOOKUP(B58, [11]player_big_chances_created!$B$2:$E$492, 3, FALSE), 0)</f>
        <v>2</v>
      </c>
      <c r="V58">
        <f>IFERROR(VLOOKUP(B58, [12]player_penalties_won!$B$2:$E$492, 3, FALSE), 0)</f>
        <v>0</v>
      </c>
      <c r="W58">
        <f>IFERROR(VLOOKUP(B58, [13]player_penalties_conceded!$B$2:$E$492, 3, FALSE), 0)</f>
        <v>0</v>
      </c>
      <c r="X58">
        <f>IFERROR(VLOOKUP(B58, [14]player_target_scoring!$B$2:$E$492, 3, FALSE), 0)</f>
        <v>0.3</v>
      </c>
      <c r="Y58">
        <f>IFERROR(VLOOKUP(B58, [14]player_target_scoring!$B$2:$E$492, 4, FALSE), 0)</f>
        <v>22.2</v>
      </c>
      <c r="Z58">
        <f>IFERROR(VLOOKUP(B58, [15]player_total_scoring_attempts!$B$2:$E$492, 3, FALSE), 0)</f>
        <v>1.5</v>
      </c>
      <c r="AA58">
        <f>IFERROR(VLOOKUP(B58, [15]player_total_scoring_attempts!$B$2:$E$492, 4, FALSE), 0)</f>
        <v>11.1</v>
      </c>
      <c r="AB58">
        <f>IFERROR(VLOOKUP(B58, [16]player_accurate_passes!$B$2:$E$492, 3, FALSE), 0)</f>
        <v>25.2</v>
      </c>
      <c r="AC58">
        <f>IFERROR(VLOOKUP(B58, [16]player_accurate_passes!$B$2:$E$492, 4, FALSE), 0)</f>
        <v>76.3</v>
      </c>
      <c r="AD58">
        <f>IFERROR(VLOOKUP(B58,[17]player_accurate_long_balls!$B$2:$E$492, 3, FALSE), 0)</f>
        <v>1.8</v>
      </c>
      <c r="AE58">
        <f>IFERROR(VLOOKUP(B58,[17]player_accurate_long_balls!$B$2:$E$492, 4, FALSE), 0)</f>
        <v>58.3</v>
      </c>
      <c r="AF58">
        <f>IFERROR(VLOOKUP(B58, [18]player_tackles_won!$B$2:$E$492, 3, FALSE), 0)</f>
        <v>0.3</v>
      </c>
      <c r="AG58">
        <f>IFERROR(VLOOKUP(B58, [18]player_tackles_won!$B$2:$E$492, 4, FALSE), 0)</f>
        <v>36.4</v>
      </c>
      <c r="AH58">
        <f>IFERROR(VLOOKUP(B58, [19]player_possessions!$B$2:$E$492, 3, FALSE), 0)</f>
        <v>0.4</v>
      </c>
      <c r="AI58">
        <f>IFERROR(VLOOKUP(B58, [19]player_possessions!$B$2:$E$492, 4, FALSE), 0)</f>
        <v>2.4</v>
      </c>
      <c r="AJ58">
        <f>IFERROR(VLOOKUP(B58, [20]player_outfielder_blocks!$B$2:$E$492, 3, FALSE), 0)</f>
        <v>0.2</v>
      </c>
      <c r="AK58">
        <f>VLOOKUP(B58,[20]player_outfielder_blocks!$B$2:$E$492, 4, FALSE)</f>
        <v>2</v>
      </c>
      <c r="AL58">
        <f>VLOOKUP(B58,[21]player_interceptions!$B$2:$E$492, 3, FALSE)</f>
        <v>0.9</v>
      </c>
      <c r="AM58">
        <f>VLOOKUP(B58,[21]player_interceptions!$B$2:$E$492, 4, FALSE)</f>
        <v>11</v>
      </c>
      <c r="AN58">
        <f>VLOOKUP(B58,[22]player_effective_clearances!$B$2:$E$492, 3, FALSE)</f>
        <v>0.5</v>
      </c>
      <c r="AO58">
        <f>VLOOKUP(B58,[22]player_effective_clearances!$B$2:$E$492, 4, FALSE)</f>
        <v>6</v>
      </c>
      <c r="AP58" t="e">
        <f>VLOOKUP(B58, [12]player_penalties_won!$B$2:$E$492, 4, FALSE)</f>
        <v>#N/A</v>
      </c>
      <c r="AQ58">
        <f>VLOOKUP(B58,[23]player_fouls_committed!$B$2:$E$492, 3, FALSE)</f>
        <v>0.2</v>
      </c>
      <c r="AR58" t="e">
        <f>VLOOKUP(B58,[24]player_red_cards!$B$2:$E$492, 3, FALSE)</f>
        <v>#N/A</v>
      </c>
      <c r="AS58" t="e">
        <f>VLOOKUP(B58,[24]player_red_cards!$B$2:$E$492, 4, FALSE)</f>
        <v>#N/A</v>
      </c>
      <c r="AT58">
        <f>VLOOKUP(B58,[25]player_contests_won!$B$2:$E$492, 3, FALSE)</f>
        <v>1.3</v>
      </c>
      <c r="AU58">
        <f>VLOOKUP(B58,[25]player_contests_won!$B$2:$E$492, 4, FALSE)</f>
        <v>45.7</v>
      </c>
      <c r="AV58">
        <f>VLOOKUP(B58, [8]player_top_scorers!$B$2:$E$492, 3, FALSE)</f>
        <v>2</v>
      </c>
      <c r="AW58" t="e">
        <f>VLOOKUP(B58,[26]player_player_ratings!$B$2:$E$492, 4, FALSE)</f>
        <v>#N/A</v>
      </c>
      <c r="AX58" t="e">
        <f>VLOOKUP(B58,[26]player_player_ratings!$B$2:$E$492, 3, FALSE)</f>
        <v>#N/A</v>
      </c>
      <c r="AY58">
        <v>1069</v>
      </c>
      <c r="AZ58">
        <v>18</v>
      </c>
      <c r="BA58" t="s">
        <v>13</v>
      </c>
    </row>
    <row r="59" spans="1:53" x14ac:dyDescent="0.3">
      <c r="A59">
        <v>58</v>
      </c>
      <c r="B59" t="s">
        <v>103</v>
      </c>
      <c r="C59" t="s">
        <v>33</v>
      </c>
      <c r="D59">
        <v>3.6</v>
      </c>
      <c r="E59">
        <v>0</v>
      </c>
      <c r="F59">
        <f>IFERROR(VLOOKUP(B59, [1]player_expected_goals!$B$2:$E$492, 3, FALSE), 0)</f>
        <v>8</v>
      </c>
      <c r="G59">
        <f>VLOOKUP(B59,[2]player_on_target!$B$2:$E$492, 3, FALSE)</f>
        <v>5.7</v>
      </c>
      <c r="H59">
        <f>IFERROR(VLOOKUP(B59, [3]player_saves_made!$B$2:$E$492, 3, FALSE), 0)</f>
        <v>0</v>
      </c>
      <c r="I59">
        <f>IFERROR(VLOOKUP(B59, [3]player_saves_made!$B$2:$E$492, 4, FALSE), 0)</f>
        <v>0</v>
      </c>
      <c r="J59">
        <f>IFERROR(VLOOKUP(B59, [4]player_goals_conceded!$B$2:$E$492, 3, FALSE), 0)</f>
        <v>0</v>
      </c>
      <c r="K59">
        <f>IFERROR(VLOOKUP(B59, [5]player_clean_sheets!$B$2:$E$492, 3, FALSE), 0)</f>
        <v>0</v>
      </c>
      <c r="L59">
        <f>IFERROR(VLOOKUP(B59, [5]player_clean_sheets!$B$2:$E$492, 4, FALSE), 0)</f>
        <v>0</v>
      </c>
      <c r="M59">
        <f>IFERROR(VLOOKUP(B59, [6]player_goals_per_90!$B$2:$E$492, 3, FALSE), 0)</f>
        <v>0.15</v>
      </c>
      <c r="N59">
        <f>IFERROR(VLOOKUP(B59, [7]player_expected_assists_per_90!$B$2:$E$492, 3, FALSE), 0)</f>
        <v>0.17</v>
      </c>
      <c r="O59">
        <f>IFERROR(VLOOKUP(B59, [7]player_expected_assists_per_90!$B$2:$E$492, 4, FALSE), 0)</f>
        <v>0</v>
      </c>
      <c r="P59">
        <f>IFERROR(VLOOKUP(B59, [8]player_top_scorers!$B$2:$E$492, 4, FALSE), 0)</f>
        <v>0</v>
      </c>
      <c r="Q59">
        <f>IFERROR(VLOOKUP(B59, [9]player_total_assists_in_attack!$B$2:$E$492, 3, FALSE), 0)</f>
        <v>29</v>
      </c>
      <c r="R59">
        <f>IFERROR(VLOOKUP(B59, [9]player_total_assists_in_attack!$B$2:$E$492, 4, FALSE), 0)</f>
        <v>1.4</v>
      </c>
      <c r="S59">
        <f>IFERROR(VLOOKUP(B59, [10]player_big_chances_missed!$B$2:$E$492, 3, FALSE), 0)</f>
        <v>8</v>
      </c>
      <c r="T59">
        <f>IFERROR(VLOOKUP(B59, [10]player_big_chances_missed!$B$2:$E$492, 3, FALSE), 0)</f>
        <v>8</v>
      </c>
      <c r="U59">
        <f>IFERROR(VLOOKUP(B59, [11]player_big_chances_created!$B$2:$E$492, 3, FALSE), 0)</f>
        <v>7</v>
      </c>
      <c r="V59">
        <f>IFERROR(VLOOKUP(B59, [12]player_penalties_won!$B$2:$E$492, 3, FALSE), 0)</f>
        <v>1</v>
      </c>
      <c r="W59">
        <f>IFERROR(VLOOKUP(B59, [13]player_penalties_conceded!$B$2:$E$492, 3, FALSE), 0)</f>
        <v>0</v>
      </c>
      <c r="X59">
        <f>IFERROR(VLOOKUP(B59, [14]player_target_scoring!$B$2:$E$492, 3, FALSE), 0)</f>
        <v>0.9</v>
      </c>
      <c r="Y59">
        <f>IFERROR(VLOOKUP(B59, [14]player_target_scoring!$B$2:$E$492, 4, FALSE), 0)</f>
        <v>33.9</v>
      </c>
      <c r="Z59">
        <f>IFERROR(VLOOKUP(B59, [15]player_total_scoring_attempts!$B$2:$E$492, 3, FALSE), 0)</f>
        <v>2.7</v>
      </c>
      <c r="AA59">
        <f>IFERROR(VLOOKUP(B59, [15]player_total_scoring_attempts!$B$2:$E$492, 4, FALSE), 0)</f>
        <v>5.4</v>
      </c>
      <c r="AB59">
        <f>IFERROR(VLOOKUP(B59, [16]player_accurate_passes!$B$2:$E$492, 3, FALSE), 0)</f>
        <v>19.3</v>
      </c>
      <c r="AC59">
        <f>IFERROR(VLOOKUP(B59, [16]player_accurate_passes!$B$2:$E$492, 4, FALSE), 0)</f>
        <v>78</v>
      </c>
      <c r="AD59">
        <f>IFERROR(VLOOKUP(B59,[17]player_accurate_long_balls!$B$2:$E$492, 3, FALSE), 0)</f>
        <v>0.6</v>
      </c>
      <c r="AE59">
        <f>IFERROR(VLOOKUP(B59,[17]player_accurate_long_balls!$B$2:$E$492, 4, FALSE), 0)</f>
        <v>38.700000000000003</v>
      </c>
      <c r="AF59">
        <f>IFERROR(VLOOKUP(B59, [18]player_tackles_won!$B$2:$E$492, 3, FALSE), 0)</f>
        <v>0.5</v>
      </c>
      <c r="AG59">
        <f>IFERROR(VLOOKUP(B59, [18]player_tackles_won!$B$2:$E$492, 4, FALSE), 0)</f>
        <v>58.8</v>
      </c>
      <c r="AH59">
        <f>IFERROR(VLOOKUP(B59, [19]player_possessions!$B$2:$E$492, 3, FALSE), 0)</f>
        <v>0.4</v>
      </c>
      <c r="AI59">
        <f>IFERROR(VLOOKUP(B59, [19]player_possessions!$B$2:$E$492, 4, FALSE), 0)</f>
        <v>1.8</v>
      </c>
      <c r="AJ59">
        <f>IFERROR(VLOOKUP(B59, [20]player_outfielder_blocks!$B$2:$E$492, 3, FALSE), 0)</f>
        <v>0</v>
      </c>
      <c r="AK59">
        <f>VLOOKUP(B59,[20]player_outfielder_blocks!$B$2:$E$492, 4, FALSE)</f>
        <v>1</v>
      </c>
      <c r="AL59">
        <f>VLOOKUP(B59,[21]player_interceptions!$B$2:$E$492, 3, FALSE)</f>
        <v>0.3</v>
      </c>
      <c r="AM59">
        <f>VLOOKUP(B59,[21]player_interceptions!$B$2:$E$492, 4, FALSE)</f>
        <v>6</v>
      </c>
      <c r="AN59">
        <f>VLOOKUP(B59,[22]player_effective_clearances!$B$2:$E$492, 3, FALSE)</f>
        <v>1</v>
      </c>
      <c r="AO59">
        <f>VLOOKUP(B59,[22]player_effective_clearances!$B$2:$E$492, 4, FALSE)</f>
        <v>21</v>
      </c>
      <c r="AP59">
        <f>VLOOKUP(B59, [12]player_penalties_won!$B$2:$E$492, 4, FALSE)</f>
        <v>2</v>
      </c>
      <c r="AQ59">
        <f>VLOOKUP(B59,[23]player_fouls_committed!$B$2:$E$492, 3, FALSE)</f>
        <v>2</v>
      </c>
      <c r="AR59" t="e">
        <f>VLOOKUP(B59,[24]player_red_cards!$B$2:$E$492, 3, FALSE)</f>
        <v>#N/A</v>
      </c>
      <c r="AS59" t="e">
        <f>VLOOKUP(B59,[24]player_red_cards!$B$2:$E$492, 4, FALSE)</f>
        <v>#N/A</v>
      </c>
      <c r="AT59">
        <f>VLOOKUP(B59,[25]player_contests_won!$B$2:$E$492, 3, FALSE)</f>
        <v>1</v>
      </c>
      <c r="AU59">
        <f>VLOOKUP(B59,[25]player_contests_won!$B$2:$E$492, 4, FALSE)</f>
        <v>42.9</v>
      </c>
      <c r="AV59">
        <f>VLOOKUP(B59, [8]player_top_scorers!$B$2:$E$492, 3, FALSE)</f>
        <v>3</v>
      </c>
      <c r="AW59">
        <f>VLOOKUP(B59,[26]player_player_ratings!$B$2:$E$492, 4, FALSE)</f>
        <v>0</v>
      </c>
      <c r="AX59">
        <f>VLOOKUP(B59,[26]player_player_ratings!$B$2:$E$492, 3, FALSE)</f>
        <v>6.78</v>
      </c>
      <c r="AY59">
        <v>1850</v>
      </c>
      <c r="AZ59">
        <v>27</v>
      </c>
      <c r="BA59" t="s">
        <v>104</v>
      </c>
    </row>
    <row r="60" spans="1:53" x14ac:dyDescent="0.3">
      <c r="A60">
        <v>59</v>
      </c>
      <c r="B60" t="s">
        <v>105</v>
      </c>
      <c r="C60" t="s">
        <v>66</v>
      </c>
      <c r="D60">
        <v>3.5</v>
      </c>
      <c r="E60">
        <v>3</v>
      </c>
      <c r="F60">
        <f>IFERROR(VLOOKUP(B60, [1]player_expected_goals!$B$2:$E$492, 3, FALSE), 0)</f>
        <v>1.6</v>
      </c>
      <c r="G60">
        <f>VLOOKUP(B60,[2]player_on_target!$B$2:$E$492, 3, FALSE)</f>
        <v>1.3</v>
      </c>
      <c r="H60">
        <f>IFERROR(VLOOKUP(B60, [3]player_saves_made!$B$2:$E$492, 3, FALSE), 0)</f>
        <v>0</v>
      </c>
      <c r="I60">
        <f>IFERROR(VLOOKUP(B60, [3]player_saves_made!$B$2:$E$492, 4, FALSE), 0)</f>
        <v>0</v>
      </c>
      <c r="J60">
        <f>IFERROR(VLOOKUP(B60, [4]player_goals_conceded!$B$2:$E$492, 3, FALSE), 0)</f>
        <v>0</v>
      </c>
      <c r="K60">
        <f>IFERROR(VLOOKUP(B60, [5]player_clean_sheets!$B$2:$E$492, 3, FALSE), 0)</f>
        <v>0</v>
      </c>
      <c r="L60">
        <f>IFERROR(VLOOKUP(B60, [5]player_clean_sheets!$B$2:$E$492, 4, FALSE), 0)</f>
        <v>0</v>
      </c>
      <c r="M60">
        <f>IFERROR(VLOOKUP(B60, [6]player_goals_per_90!$B$2:$E$492, 3, FALSE), 0)</f>
        <v>7.0000000000000007E-2</v>
      </c>
      <c r="N60">
        <f>IFERROR(VLOOKUP(B60, [7]player_expected_assists_per_90!$B$2:$E$492, 3, FALSE), 0)</f>
        <v>0.13</v>
      </c>
      <c r="O60">
        <f>IFERROR(VLOOKUP(B60, [7]player_expected_assists_per_90!$B$2:$E$492, 4, FALSE), 0)</f>
        <v>0.1</v>
      </c>
      <c r="P60">
        <f>IFERROR(VLOOKUP(B60, [8]player_top_scorers!$B$2:$E$492, 4, FALSE), 0)</f>
        <v>0</v>
      </c>
      <c r="Q60">
        <f>IFERROR(VLOOKUP(B60, [9]player_total_assists_in_attack!$B$2:$E$492, 3, FALSE), 0)</f>
        <v>25</v>
      </c>
      <c r="R60">
        <f>IFERROR(VLOOKUP(B60, [9]player_total_assists_in_attack!$B$2:$E$492, 4, FALSE), 0)</f>
        <v>0.9</v>
      </c>
      <c r="S60">
        <f>IFERROR(VLOOKUP(B60, [10]player_big_chances_missed!$B$2:$E$492, 3, FALSE), 0)</f>
        <v>1</v>
      </c>
      <c r="T60">
        <f>IFERROR(VLOOKUP(B60, [10]player_big_chances_missed!$B$2:$E$492, 3, FALSE), 0)</f>
        <v>1</v>
      </c>
      <c r="U60">
        <f>IFERROR(VLOOKUP(B60, [11]player_big_chances_created!$B$2:$E$492, 3, FALSE), 0)</f>
        <v>6</v>
      </c>
      <c r="V60">
        <f>IFERROR(VLOOKUP(B60, [12]player_penalties_won!$B$2:$E$492, 3, FALSE), 0)</f>
        <v>0</v>
      </c>
      <c r="W60">
        <f>IFERROR(VLOOKUP(B60, [13]player_penalties_conceded!$B$2:$E$492, 3, FALSE), 0)</f>
        <v>1</v>
      </c>
      <c r="X60">
        <f>IFERROR(VLOOKUP(B60, [14]player_target_scoring!$B$2:$E$492, 3, FALSE), 0)</f>
        <v>0.2</v>
      </c>
      <c r="Y60">
        <f>IFERROR(VLOOKUP(B60, [14]player_target_scoring!$B$2:$E$492, 4, FALSE), 0)</f>
        <v>19.399999999999999</v>
      </c>
      <c r="Z60">
        <f>IFERROR(VLOOKUP(B60, [15]player_total_scoring_attempts!$B$2:$E$492, 3, FALSE), 0)</f>
        <v>1.1000000000000001</v>
      </c>
      <c r="AA60">
        <f>IFERROR(VLOOKUP(B60, [15]player_total_scoring_attempts!$B$2:$E$492, 4, FALSE), 0)</f>
        <v>6.5</v>
      </c>
      <c r="AB60">
        <f>IFERROR(VLOOKUP(B60, [16]player_accurate_passes!$B$2:$E$492, 3, FALSE), 0)</f>
        <v>35.4</v>
      </c>
      <c r="AC60">
        <f>IFERROR(VLOOKUP(B60, [16]player_accurate_passes!$B$2:$E$492, 4, FALSE), 0)</f>
        <v>77.099999999999994</v>
      </c>
      <c r="AD60">
        <f>IFERROR(VLOOKUP(B60,[17]player_accurate_long_balls!$B$2:$E$492, 3, FALSE), 0)</f>
        <v>3.9</v>
      </c>
      <c r="AE60">
        <f>IFERROR(VLOOKUP(B60,[17]player_accurate_long_balls!$B$2:$E$492, 4, FALSE), 0)</f>
        <v>51.4</v>
      </c>
      <c r="AF60">
        <f>IFERROR(VLOOKUP(B60, [18]player_tackles_won!$B$2:$E$492, 3, FALSE), 0)</f>
        <v>0.8</v>
      </c>
      <c r="AG60">
        <f>IFERROR(VLOOKUP(B60, [18]player_tackles_won!$B$2:$E$492, 4, FALSE), 0)</f>
        <v>41.1</v>
      </c>
      <c r="AH60">
        <f>IFERROR(VLOOKUP(B60, [19]player_possessions!$B$2:$E$492, 3, FALSE), 0)</f>
        <v>0.4</v>
      </c>
      <c r="AI60">
        <f>IFERROR(VLOOKUP(B60, [19]player_possessions!$B$2:$E$492, 4, FALSE), 0)</f>
        <v>2.5</v>
      </c>
      <c r="AJ60">
        <f>IFERROR(VLOOKUP(B60, [20]player_outfielder_blocks!$B$2:$E$492, 3, FALSE), 0)</f>
        <v>0.3</v>
      </c>
      <c r="AK60">
        <f>VLOOKUP(B60,[20]player_outfielder_blocks!$B$2:$E$492, 4, FALSE)</f>
        <v>7</v>
      </c>
      <c r="AL60">
        <f>VLOOKUP(B60,[21]player_interceptions!$B$2:$E$492, 3, FALSE)</f>
        <v>1.2</v>
      </c>
      <c r="AM60">
        <f>VLOOKUP(B60,[21]player_interceptions!$B$2:$E$492, 4, FALSE)</f>
        <v>32</v>
      </c>
      <c r="AN60">
        <f>VLOOKUP(B60,[22]player_effective_clearances!$B$2:$E$492, 3, FALSE)</f>
        <v>1.4</v>
      </c>
      <c r="AO60">
        <f>VLOOKUP(B60,[22]player_effective_clearances!$B$2:$E$492, 4, FALSE)</f>
        <v>40</v>
      </c>
      <c r="AP60" t="e">
        <f>VLOOKUP(B60, [12]player_penalties_won!$B$2:$E$492, 4, FALSE)</f>
        <v>#N/A</v>
      </c>
      <c r="AQ60">
        <f>VLOOKUP(B60,[23]player_fouls_committed!$B$2:$E$492, 3, FALSE)</f>
        <v>1.2</v>
      </c>
      <c r="AR60" t="e">
        <f>VLOOKUP(B60,[24]player_red_cards!$B$2:$E$492, 3, FALSE)</f>
        <v>#N/A</v>
      </c>
      <c r="AS60" t="e">
        <f>VLOOKUP(B60,[24]player_red_cards!$B$2:$E$492, 4, FALSE)</f>
        <v>#N/A</v>
      </c>
      <c r="AT60">
        <f>VLOOKUP(B60,[25]player_contests_won!$B$2:$E$492, 3, FALSE)</f>
        <v>0.8</v>
      </c>
      <c r="AU60">
        <f>VLOOKUP(B60,[25]player_contests_won!$B$2:$E$492, 4, FALSE)</f>
        <v>63.9</v>
      </c>
      <c r="AV60">
        <f>VLOOKUP(B60, [8]player_top_scorers!$B$2:$E$492, 3, FALSE)</f>
        <v>2</v>
      </c>
      <c r="AW60">
        <f>VLOOKUP(B60,[26]player_player_ratings!$B$2:$E$492, 4, FALSE)</f>
        <v>1</v>
      </c>
      <c r="AX60">
        <f>VLOOKUP(B60,[26]player_player_ratings!$B$2:$E$492, 3, FALSE)</f>
        <v>7.04</v>
      </c>
      <c r="AY60">
        <v>2493</v>
      </c>
      <c r="AZ60">
        <v>31</v>
      </c>
      <c r="BA60" t="s">
        <v>22</v>
      </c>
    </row>
    <row r="61" spans="1:53" x14ac:dyDescent="0.3">
      <c r="A61">
        <v>60</v>
      </c>
      <c r="B61" t="s">
        <v>106</v>
      </c>
      <c r="C61" t="s">
        <v>102</v>
      </c>
      <c r="D61">
        <v>3.5</v>
      </c>
      <c r="E61">
        <v>2</v>
      </c>
      <c r="F61">
        <f>IFERROR(VLOOKUP(B61, [1]player_expected_goals!$B$2:$E$492, 3, FALSE), 0)</f>
        <v>0.7</v>
      </c>
      <c r="G61">
        <f>VLOOKUP(B61,[2]player_on_target!$B$2:$E$492, 3, FALSE)</f>
        <v>0.2</v>
      </c>
      <c r="H61">
        <f>IFERROR(VLOOKUP(B61, [3]player_saves_made!$B$2:$E$492, 3, FALSE), 0)</f>
        <v>0</v>
      </c>
      <c r="I61">
        <f>IFERROR(VLOOKUP(B61, [3]player_saves_made!$B$2:$E$492, 4, FALSE), 0)</f>
        <v>0</v>
      </c>
      <c r="J61">
        <f>IFERROR(VLOOKUP(B61, [4]player_goals_conceded!$B$2:$E$492, 3, FALSE), 0)</f>
        <v>0</v>
      </c>
      <c r="K61">
        <f>IFERROR(VLOOKUP(B61, [5]player_clean_sheets!$B$2:$E$492, 3, FALSE), 0)</f>
        <v>0</v>
      </c>
      <c r="L61">
        <f>IFERROR(VLOOKUP(B61, [5]player_clean_sheets!$B$2:$E$492, 4, FALSE), 0)</f>
        <v>0</v>
      </c>
      <c r="M61">
        <f>IFERROR(VLOOKUP(B61, [6]player_goals_per_90!$B$2:$E$492, 3, FALSE), 0)</f>
        <v>0.05</v>
      </c>
      <c r="N61">
        <f>IFERROR(VLOOKUP(B61, [7]player_expected_assists_per_90!$B$2:$E$492, 3, FALSE), 0)</f>
        <v>0.17</v>
      </c>
      <c r="O61">
        <f>IFERROR(VLOOKUP(B61, [7]player_expected_assists_per_90!$B$2:$E$492, 4, FALSE), 0)</f>
        <v>0.1</v>
      </c>
      <c r="P61">
        <f>IFERROR(VLOOKUP(B61, [8]player_top_scorers!$B$2:$E$492, 4, FALSE), 0)</f>
        <v>0</v>
      </c>
      <c r="Q61">
        <f>IFERROR(VLOOKUP(B61, [9]player_total_assists_in_attack!$B$2:$E$492, 3, FALSE), 0)</f>
        <v>18</v>
      </c>
      <c r="R61">
        <f>IFERROR(VLOOKUP(B61, [9]player_total_assists_in_attack!$B$2:$E$492, 4, FALSE), 0)</f>
        <v>0.9</v>
      </c>
      <c r="S61">
        <f>IFERROR(VLOOKUP(B61, [10]player_big_chances_missed!$B$2:$E$492, 3, FALSE), 0)</f>
        <v>0</v>
      </c>
      <c r="T61">
        <f>IFERROR(VLOOKUP(B61, [10]player_big_chances_missed!$B$2:$E$492, 3, FALSE), 0)</f>
        <v>0</v>
      </c>
      <c r="U61">
        <f>IFERROR(VLOOKUP(B61, [11]player_big_chances_created!$B$2:$E$492, 3, FALSE), 0)</f>
        <v>3</v>
      </c>
      <c r="V61">
        <f>IFERROR(VLOOKUP(B61, [12]player_penalties_won!$B$2:$E$492, 3, FALSE), 0)</f>
        <v>0</v>
      </c>
      <c r="W61">
        <f>IFERROR(VLOOKUP(B61, [13]player_penalties_conceded!$B$2:$E$492, 3, FALSE), 0)</f>
        <v>0</v>
      </c>
      <c r="X61">
        <f>IFERROR(VLOOKUP(B61, [14]player_target_scoring!$B$2:$E$492, 3, FALSE), 0)</f>
        <v>0</v>
      </c>
      <c r="Y61">
        <f>IFERROR(VLOOKUP(B61, [14]player_target_scoring!$B$2:$E$492, 4, FALSE), 0)</f>
        <v>5.9</v>
      </c>
      <c r="Z61">
        <f>IFERROR(VLOOKUP(B61, [15]player_total_scoring_attempts!$B$2:$E$492, 3, FALSE), 0)</f>
        <v>0.8</v>
      </c>
      <c r="AA61">
        <f>IFERROR(VLOOKUP(B61, [15]player_total_scoring_attempts!$B$2:$E$492, 4, FALSE), 0)</f>
        <v>5.9</v>
      </c>
      <c r="AB61">
        <f>IFERROR(VLOOKUP(B61, [16]player_accurate_passes!$B$2:$E$492, 3, FALSE), 0)</f>
        <v>26.6</v>
      </c>
      <c r="AC61">
        <f>IFERROR(VLOOKUP(B61, [16]player_accurate_passes!$B$2:$E$492, 4, FALSE), 0)</f>
        <v>74.3</v>
      </c>
      <c r="AD61">
        <f>IFERROR(VLOOKUP(B61,[17]player_accurate_long_balls!$B$2:$E$492, 3, FALSE), 0)</f>
        <v>2.1</v>
      </c>
      <c r="AE61">
        <f>IFERROR(VLOOKUP(B61,[17]player_accurate_long_balls!$B$2:$E$492, 4, FALSE), 0)</f>
        <v>37.799999999999997</v>
      </c>
      <c r="AF61">
        <f>IFERROR(VLOOKUP(B61, [18]player_tackles_won!$B$2:$E$492, 3, FALSE), 0)</f>
        <v>1.2</v>
      </c>
      <c r="AG61">
        <f>IFERROR(VLOOKUP(B61, [18]player_tackles_won!$B$2:$E$492, 4, FALSE), 0)</f>
        <v>49</v>
      </c>
      <c r="AH61">
        <f>IFERROR(VLOOKUP(B61, [19]player_possessions!$B$2:$E$492, 3, FALSE), 0)</f>
        <v>0.3</v>
      </c>
      <c r="AI61">
        <f>IFERROR(VLOOKUP(B61, [19]player_possessions!$B$2:$E$492, 4, FALSE), 0)</f>
        <v>2.1</v>
      </c>
      <c r="AJ61">
        <f>IFERROR(VLOOKUP(B61, [20]player_outfielder_blocks!$B$2:$E$492, 3, FALSE), 0)</f>
        <v>0.2</v>
      </c>
      <c r="AK61">
        <f>VLOOKUP(B61,[20]player_outfielder_blocks!$B$2:$E$492, 4, FALSE)</f>
        <v>4</v>
      </c>
      <c r="AL61">
        <f>VLOOKUP(B61,[21]player_interceptions!$B$2:$E$492, 3, FALSE)</f>
        <v>1.2</v>
      </c>
      <c r="AM61">
        <f>VLOOKUP(B61,[21]player_interceptions!$B$2:$E$492, 4, FALSE)</f>
        <v>25</v>
      </c>
      <c r="AN61">
        <f>VLOOKUP(B61,[22]player_effective_clearances!$B$2:$E$492, 3, FALSE)</f>
        <v>0.8</v>
      </c>
      <c r="AO61">
        <f>VLOOKUP(B61,[22]player_effective_clearances!$B$2:$E$492, 4, FALSE)</f>
        <v>17</v>
      </c>
      <c r="AP61" t="e">
        <f>VLOOKUP(B61, [12]player_penalties_won!$B$2:$E$492, 4, FALSE)</f>
        <v>#N/A</v>
      </c>
      <c r="AQ61">
        <f>VLOOKUP(B61,[23]player_fouls_committed!$B$2:$E$492, 3, FALSE)</f>
        <v>0.8</v>
      </c>
      <c r="AR61" t="e">
        <f>VLOOKUP(B61,[24]player_red_cards!$B$2:$E$492, 3, FALSE)</f>
        <v>#N/A</v>
      </c>
      <c r="AS61" t="e">
        <f>VLOOKUP(B61,[24]player_red_cards!$B$2:$E$492, 4, FALSE)</f>
        <v>#N/A</v>
      </c>
      <c r="AT61">
        <f>VLOOKUP(B61,[25]player_contests_won!$B$2:$E$492, 3, FALSE)</f>
        <v>0.9</v>
      </c>
      <c r="AU61">
        <f>VLOOKUP(B61,[25]player_contests_won!$B$2:$E$492, 4, FALSE)</f>
        <v>42.9</v>
      </c>
      <c r="AV61">
        <f>VLOOKUP(B61, [8]player_top_scorers!$B$2:$E$492, 3, FALSE)</f>
        <v>1</v>
      </c>
      <c r="AW61">
        <f>VLOOKUP(B61,[26]player_player_ratings!$B$2:$E$492, 4, FALSE)</f>
        <v>1</v>
      </c>
      <c r="AX61">
        <f>VLOOKUP(B61,[26]player_player_ratings!$B$2:$E$492, 3, FALSE)</f>
        <v>6.87</v>
      </c>
      <c r="AY61">
        <v>1807</v>
      </c>
      <c r="AZ61">
        <v>24</v>
      </c>
      <c r="BA61" t="s">
        <v>13</v>
      </c>
    </row>
    <row r="62" spans="1:53" x14ac:dyDescent="0.3">
      <c r="A62">
        <v>61</v>
      </c>
      <c r="B62" t="s">
        <v>107</v>
      </c>
      <c r="C62" t="s">
        <v>63</v>
      </c>
      <c r="D62">
        <v>3.5</v>
      </c>
      <c r="E62">
        <v>0</v>
      </c>
      <c r="F62">
        <f>IFERROR(VLOOKUP(B62, [1]player_expected_goals!$B$2:$E$492, 3, FALSE), 0)</f>
        <v>1.8</v>
      </c>
      <c r="G62">
        <f>VLOOKUP(B62,[2]player_on_target!$B$2:$E$492, 3, FALSE)</f>
        <v>1.7</v>
      </c>
      <c r="H62">
        <f>IFERROR(VLOOKUP(B62, [3]player_saves_made!$B$2:$E$492, 3, FALSE), 0)</f>
        <v>0</v>
      </c>
      <c r="I62">
        <f>IFERROR(VLOOKUP(B62, [3]player_saves_made!$B$2:$E$492, 4, FALSE), 0)</f>
        <v>0</v>
      </c>
      <c r="J62">
        <f>IFERROR(VLOOKUP(B62, [4]player_goals_conceded!$B$2:$E$492, 3, FALSE), 0)</f>
        <v>0</v>
      </c>
      <c r="K62">
        <f>IFERROR(VLOOKUP(B62, [5]player_clean_sheets!$B$2:$E$492, 3, FALSE), 0)</f>
        <v>0</v>
      </c>
      <c r="L62">
        <f>IFERROR(VLOOKUP(B62, [5]player_clean_sheets!$B$2:$E$492, 4, FALSE), 0)</f>
        <v>0</v>
      </c>
      <c r="M62">
        <f>IFERROR(VLOOKUP(B62, [6]player_goals_per_90!$B$2:$E$492, 3, FALSE), 0)</f>
        <v>0.04</v>
      </c>
      <c r="N62">
        <f>IFERROR(VLOOKUP(B62, [7]player_expected_assists_per_90!$B$2:$E$492, 3, FALSE), 0)</f>
        <v>0.16</v>
      </c>
      <c r="O62">
        <f>IFERROR(VLOOKUP(B62, [7]player_expected_assists_per_90!$B$2:$E$492, 4, FALSE), 0)</f>
        <v>0</v>
      </c>
      <c r="P62">
        <f>IFERROR(VLOOKUP(B62, [8]player_top_scorers!$B$2:$E$492, 4, FALSE), 0)</f>
        <v>0</v>
      </c>
      <c r="Q62">
        <f>IFERROR(VLOOKUP(B62, [9]player_total_assists_in_attack!$B$2:$E$492, 3, FALSE), 0)</f>
        <v>30</v>
      </c>
      <c r="R62">
        <f>IFERROR(VLOOKUP(B62, [9]player_total_assists_in_attack!$B$2:$E$492, 4, FALSE), 0)</f>
        <v>1.3</v>
      </c>
      <c r="S62">
        <f>IFERROR(VLOOKUP(B62, [10]player_big_chances_missed!$B$2:$E$492, 3, FALSE), 0)</f>
        <v>2</v>
      </c>
      <c r="T62">
        <f>IFERROR(VLOOKUP(B62, [10]player_big_chances_missed!$B$2:$E$492, 3, FALSE), 0)</f>
        <v>2</v>
      </c>
      <c r="U62">
        <f>IFERROR(VLOOKUP(B62, [11]player_big_chances_created!$B$2:$E$492, 3, FALSE), 0)</f>
        <v>10</v>
      </c>
      <c r="V62">
        <f>IFERROR(VLOOKUP(B62, [12]player_penalties_won!$B$2:$E$492, 3, FALSE), 0)</f>
        <v>0</v>
      </c>
      <c r="W62">
        <f>IFERROR(VLOOKUP(B62, [13]player_penalties_conceded!$B$2:$E$492, 3, FALSE), 0)</f>
        <v>0</v>
      </c>
      <c r="X62">
        <f>IFERROR(VLOOKUP(B62, [14]player_target_scoring!$B$2:$E$492, 3, FALSE), 0)</f>
        <v>0.4</v>
      </c>
      <c r="Y62">
        <f>IFERROR(VLOOKUP(B62, [14]player_target_scoring!$B$2:$E$492, 4, FALSE), 0)</f>
        <v>33.299999999999997</v>
      </c>
      <c r="Z62">
        <f>IFERROR(VLOOKUP(B62, [15]player_total_scoring_attempts!$B$2:$E$492, 3, FALSE), 0)</f>
        <v>1.2</v>
      </c>
      <c r="AA62">
        <f>IFERROR(VLOOKUP(B62, [15]player_total_scoring_attempts!$B$2:$E$492, 4, FALSE), 0)</f>
        <v>3.7</v>
      </c>
      <c r="AB62">
        <f>IFERROR(VLOOKUP(B62, [16]player_accurate_passes!$B$2:$E$492, 3, FALSE), 0)</f>
        <v>29.9</v>
      </c>
      <c r="AC62">
        <f>IFERROR(VLOOKUP(B62, [16]player_accurate_passes!$B$2:$E$492, 4, FALSE), 0)</f>
        <v>76.8</v>
      </c>
      <c r="AD62">
        <f>IFERROR(VLOOKUP(B62,[17]player_accurate_long_balls!$B$2:$E$492, 3, FALSE), 0)</f>
        <v>1.6</v>
      </c>
      <c r="AE62">
        <f>IFERROR(VLOOKUP(B62,[17]player_accurate_long_balls!$B$2:$E$492, 4, FALSE), 0)</f>
        <v>41.7</v>
      </c>
      <c r="AF62">
        <f>IFERROR(VLOOKUP(B62, [18]player_tackles_won!$B$2:$E$492, 3, FALSE), 0)</f>
        <v>0.9</v>
      </c>
      <c r="AG62">
        <f>IFERROR(VLOOKUP(B62, [18]player_tackles_won!$B$2:$E$492, 4, FALSE), 0)</f>
        <v>54.1</v>
      </c>
      <c r="AH62">
        <f>IFERROR(VLOOKUP(B62, [19]player_possessions!$B$2:$E$492, 3, FALSE), 0)</f>
        <v>0.7</v>
      </c>
      <c r="AI62">
        <f>IFERROR(VLOOKUP(B62, [19]player_possessions!$B$2:$E$492, 4, FALSE), 0)</f>
        <v>2.2000000000000002</v>
      </c>
      <c r="AJ62">
        <f>IFERROR(VLOOKUP(B62, [20]player_outfielder_blocks!$B$2:$E$492, 3, FALSE), 0)</f>
        <v>0</v>
      </c>
      <c r="AK62">
        <f>VLOOKUP(B62,[20]player_outfielder_blocks!$B$2:$E$492, 4, FALSE)</f>
        <v>1</v>
      </c>
      <c r="AL62">
        <f>VLOOKUP(B62,[21]player_interceptions!$B$2:$E$492, 3, FALSE)</f>
        <v>0.9</v>
      </c>
      <c r="AM62">
        <f>VLOOKUP(B62,[21]player_interceptions!$B$2:$E$492, 4, FALSE)</f>
        <v>21</v>
      </c>
      <c r="AN62">
        <f>VLOOKUP(B62,[22]player_effective_clearances!$B$2:$E$492, 3, FALSE)</f>
        <v>1.6</v>
      </c>
      <c r="AO62">
        <f>VLOOKUP(B62,[22]player_effective_clearances!$B$2:$E$492, 4, FALSE)</f>
        <v>36</v>
      </c>
      <c r="AP62" t="e">
        <f>VLOOKUP(B62, [12]player_penalties_won!$B$2:$E$492, 4, FALSE)</f>
        <v>#N/A</v>
      </c>
      <c r="AQ62">
        <f>VLOOKUP(B62,[23]player_fouls_committed!$B$2:$E$492, 3, FALSE)</f>
        <v>1.1000000000000001</v>
      </c>
      <c r="AR62" t="e">
        <f>VLOOKUP(B62,[24]player_red_cards!$B$2:$E$492, 3, FALSE)</f>
        <v>#N/A</v>
      </c>
      <c r="AS62" t="e">
        <f>VLOOKUP(B62,[24]player_red_cards!$B$2:$E$492, 4, FALSE)</f>
        <v>#N/A</v>
      </c>
      <c r="AT62">
        <f>VLOOKUP(B62,[25]player_contests_won!$B$2:$E$492, 3, FALSE)</f>
        <v>0.8</v>
      </c>
      <c r="AU62">
        <f>VLOOKUP(B62,[25]player_contests_won!$B$2:$E$492, 4, FALSE)</f>
        <v>48.6</v>
      </c>
      <c r="AV62">
        <f>VLOOKUP(B62, [8]player_top_scorers!$B$2:$E$492, 3, FALSE)</f>
        <v>1</v>
      </c>
      <c r="AW62">
        <f>VLOOKUP(B62,[26]player_player_ratings!$B$2:$E$492, 4, FALSE)</f>
        <v>0</v>
      </c>
      <c r="AX62">
        <f>VLOOKUP(B62,[26]player_player_ratings!$B$2:$E$492, 3, FALSE)</f>
        <v>6.74</v>
      </c>
      <c r="AY62">
        <v>2011</v>
      </c>
      <c r="AZ62">
        <v>33</v>
      </c>
      <c r="BA62" t="s">
        <v>13</v>
      </c>
    </row>
    <row r="63" spans="1:53" x14ac:dyDescent="0.3">
      <c r="A63">
        <v>62</v>
      </c>
      <c r="B63" t="s">
        <v>108</v>
      </c>
      <c r="C63" t="s">
        <v>79</v>
      </c>
      <c r="D63">
        <v>3.4</v>
      </c>
      <c r="E63">
        <v>4</v>
      </c>
      <c r="F63">
        <f>IFERROR(VLOOKUP(B63, [1]player_expected_goals!$B$2:$E$492, 3, FALSE), 0)</f>
        <v>8.1999999999999993</v>
      </c>
      <c r="G63">
        <f>VLOOKUP(B63,[2]player_on_target!$B$2:$E$492, 3, FALSE)</f>
        <v>5.6</v>
      </c>
      <c r="H63">
        <f>IFERROR(VLOOKUP(B63, [3]player_saves_made!$B$2:$E$492, 3, FALSE), 0)</f>
        <v>0</v>
      </c>
      <c r="I63">
        <f>IFERROR(VLOOKUP(B63, [3]player_saves_made!$B$2:$E$492, 4, FALSE), 0)</f>
        <v>0</v>
      </c>
      <c r="J63">
        <f>IFERROR(VLOOKUP(B63, [4]player_goals_conceded!$B$2:$E$492, 3, FALSE), 0)</f>
        <v>0</v>
      </c>
      <c r="K63">
        <f>IFERROR(VLOOKUP(B63, [5]player_clean_sheets!$B$2:$E$492, 3, FALSE), 0)</f>
        <v>0</v>
      </c>
      <c r="L63">
        <f>IFERROR(VLOOKUP(B63, [5]player_clean_sheets!$B$2:$E$492, 4, FALSE), 0)</f>
        <v>0</v>
      </c>
      <c r="M63">
        <f>IFERROR(VLOOKUP(B63, [6]player_goals_per_90!$B$2:$E$492, 3, FALSE), 0)</f>
        <v>0.3</v>
      </c>
      <c r="N63">
        <f>IFERROR(VLOOKUP(B63, [7]player_expected_assists_per_90!$B$2:$E$492, 3, FALSE), 0)</f>
        <v>0.13</v>
      </c>
      <c r="O63">
        <f>IFERROR(VLOOKUP(B63, [7]player_expected_assists_per_90!$B$2:$E$492, 4, FALSE), 0)</f>
        <v>0.1</v>
      </c>
      <c r="P63">
        <f>IFERROR(VLOOKUP(B63, [8]player_top_scorers!$B$2:$E$492, 4, FALSE), 0)</f>
        <v>0</v>
      </c>
      <c r="Q63">
        <f>IFERROR(VLOOKUP(B63, [9]player_total_assists_in_attack!$B$2:$E$492, 3, FALSE), 0)</f>
        <v>29</v>
      </c>
      <c r="R63">
        <f>IFERROR(VLOOKUP(B63, [9]player_total_assists_in_attack!$B$2:$E$492, 4, FALSE), 0)</f>
        <v>1.1000000000000001</v>
      </c>
      <c r="S63">
        <f>IFERROR(VLOOKUP(B63, [10]player_big_chances_missed!$B$2:$E$492, 3, FALSE), 0)</f>
        <v>12</v>
      </c>
      <c r="T63">
        <f>IFERROR(VLOOKUP(B63, [10]player_big_chances_missed!$B$2:$E$492, 3, FALSE), 0)</f>
        <v>12</v>
      </c>
      <c r="U63">
        <f>IFERROR(VLOOKUP(B63, [11]player_big_chances_created!$B$2:$E$492, 3, FALSE), 0)</f>
        <v>3</v>
      </c>
      <c r="V63">
        <f>IFERROR(VLOOKUP(B63, [12]player_penalties_won!$B$2:$E$492, 3, FALSE), 0)</f>
        <v>0</v>
      </c>
      <c r="W63">
        <f>IFERROR(VLOOKUP(B63, [13]player_penalties_conceded!$B$2:$E$492, 3, FALSE), 0)</f>
        <v>0</v>
      </c>
      <c r="X63">
        <f>IFERROR(VLOOKUP(B63, [14]player_target_scoring!$B$2:$E$492, 3, FALSE), 0)</f>
        <v>0.7</v>
      </c>
      <c r="Y63">
        <f>IFERROR(VLOOKUP(B63, [14]player_target_scoring!$B$2:$E$492, 4, FALSE), 0)</f>
        <v>36.5</v>
      </c>
      <c r="Z63">
        <f>IFERROR(VLOOKUP(B63, [15]player_total_scoring_attempts!$B$2:$E$492, 3, FALSE), 0)</f>
        <v>1.9</v>
      </c>
      <c r="AA63">
        <f>IFERROR(VLOOKUP(B63, [15]player_total_scoring_attempts!$B$2:$E$492, 4, FALSE), 0)</f>
        <v>15.4</v>
      </c>
      <c r="AB63">
        <f>IFERROR(VLOOKUP(B63, [16]player_accurate_passes!$B$2:$E$492, 3, FALSE), 0)</f>
        <v>12.4</v>
      </c>
      <c r="AC63">
        <f>IFERROR(VLOOKUP(B63, [16]player_accurate_passes!$B$2:$E$492, 4, FALSE), 0)</f>
        <v>63.4</v>
      </c>
      <c r="AD63">
        <f>IFERROR(VLOOKUP(B63,[17]player_accurate_long_balls!$B$2:$E$492, 3, FALSE), 0)</f>
        <v>0.3</v>
      </c>
      <c r="AE63">
        <f>IFERROR(VLOOKUP(B63,[17]player_accurate_long_balls!$B$2:$E$492, 4, FALSE), 0)</f>
        <v>47.1</v>
      </c>
      <c r="AF63">
        <f>IFERROR(VLOOKUP(B63, [18]player_tackles_won!$B$2:$E$492, 3, FALSE), 0)</f>
        <v>0.5</v>
      </c>
      <c r="AG63">
        <f>IFERROR(VLOOKUP(B63, [18]player_tackles_won!$B$2:$E$492, 4, FALSE), 0)</f>
        <v>60.9</v>
      </c>
      <c r="AH63">
        <f>IFERROR(VLOOKUP(B63, [19]player_possessions!$B$2:$E$492, 3, FALSE), 0)</f>
        <v>0.9</v>
      </c>
      <c r="AI63">
        <f>IFERROR(VLOOKUP(B63, [19]player_possessions!$B$2:$E$492, 4, FALSE), 0)</f>
        <v>1.4</v>
      </c>
      <c r="AJ63">
        <f>IFERROR(VLOOKUP(B63, [20]player_outfielder_blocks!$B$2:$E$492, 3, FALSE), 0)</f>
        <v>0.1</v>
      </c>
      <c r="AK63">
        <f>VLOOKUP(B63,[20]player_outfielder_blocks!$B$2:$E$492, 4, FALSE)</f>
        <v>3</v>
      </c>
      <c r="AL63">
        <f>VLOOKUP(B63,[21]player_interceptions!$B$2:$E$492, 3, FALSE)</f>
        <v>0.2</v>
      </c>
      <c r="AM63">
        <f>VLOOKUP(B63,[21]player_interceptions!$B$2:$E$492, 4, FALSE)</f>
        <v>6</v>
      </c>
      <c r="AN63">
        <f>VLOOKUP(B63,[22]player_effective_clearances!$B$2:$E$492, 3, FALSE)</f>
        <v>1.3</v>
      </c>
      <c r="AO63">
        <f>VLOOKUP(B63,[22]player_effective_clearances!$B$2:$E$492, 4, FALSE)</f>
        <v>35</v>
      </c>
      <c r="AP63" t="e">
        <f>VLOOKUP(B63, [12]player_penalties_won!$B$2:$E$492, 4, FALSE)</f>
        <v>#N/A</v>
      </c>
      <c r="AQ63">
        <f>VLOOKUP(B63,[23]player_fouls_committed!$B$2:$E$492, 3, FALSE)</f>
        <v>1.6</v>
      </c>
      <c r="AR63" t="e">
        <f>VLOOKUP(B63,[24]player_red_cards!$B$2:$E$492, 3, FALSE)</f>
        <v>#N/A</v>
      </c>
      <c r="AS63" t="e">
        <f>VLOOKUP(B63,[24]player_red_cards!$B$2:$E$492, 4, FALSE)</f>
        <v>#N/A</v>
      </c>
      <c r="AT63">
        <f>VLOOKUP(B63,[25]player_contests_won!$B$2:$E$492, 3, FALSE)</f>
        <v>0.5</v>
      </c>
      <c r="AU63">
        <f>VLOOKUP(B63,[25]player_contests_won!$B$2:$E$492, 4, FALSE)</f>
        <v>35.1</v>
      </c>
      <c r="AV63">
        <f>VLOOKUP(B63, [8]player_top_scorers!$B$2:$E$492, 3, FALSE)</f>
        <v>8</v>
      </c>
      <c r="AW63">
        <f>VLOOKUP(B63,[26]player_player_ratings!$B$2:$E$492, 4, FALSE)</f>
        <v>2</v>
      </c>
      <c r="AX63">
        <f>VLOOKUP(B63,[26]player_player_ratings!$B$2:$E$492, 3, FALSE)</f>
        <v>6.82</v>
      </c>
      <c r="AY63">
        <v>2405</v>
      </c>
      <c r="AZ63">
        <v>34</v>
      </c>
      <c r="BA63" t="s">
        <v>13</v>
      </c>
    </row>
    <row r="64" spans="1:53" x14ac:dyDescent="0.3">
      <c r="A64">
        <v>63</v>
      </c>
      <c r="B64" t="s">
        <v>109</v>
      </c>
      <c r="C64" t="s">
        <v>31</v>
      </c>
      <c r="D64">
        <v>3.4</v>
      </c>
      <c r="E64">
        <v>1</v>
      </c>
      <c r="F64">
        <f>IFERROR(VLOOKUP(B64, [1]player_expected_goals!$B$2:$E$492, 3, FALSE), 0)</f>
        <v>9.5</v>
      </c>
      <c r="G64">
        <f>VLOOKUP(B64,[2]player_on_target!$B$2:$E$492, 3, FALSE)</f>
        <v>12.1</v>
      </c>
      <c r="H64">
        <f>IFERROR(VLOOKUP(B64, [3]player_saves_made!$B$2:$E$492, 3, FALSE), 0)</f>
        <v>0</v>
      </c>
      <c r="I64">
        <f>IFERROR(VLOOKUP(B64, [3]player_saves_made!$B$2:$E$492, 4, FALSE), 0)</f>
        <v>0</v>
      </c>
      <c r="J64">
        <f>IFERROR(VLOOKUP(B64, [4]player_goals_conceded!$B$2:$E$492, 3, FALSE), 0)</f>
        <v>0</v>
      </c>
      <c r="K64">
        <f>IFERROR(VLOOKUP(B64, [5]player_clean_sheets!$B$2:$E$492, 3, FALSE), 0)</f>
        <v>0</v>
      </c>
      <c r="L64">
        <f>IFERROR(VLOOKUP(B64, [5]player_clean_sheets!$B$2:$E$492, 4, FALSE), 0)</f>
        <v>0</v>
      </c>
      <c r="M64">
        <f>IFERROR(VLOOKUP(B64, [6]player_goals_per_90!$B$2:$E$492, 3, FALSE), 0)</f>
        <v>0.66</v>
      </c>
      <c r="N64">
        <f>IFERROR(VLOOKUP(B64, [7]player_expected_assists_per_90!$B$2:$E$492, 3, FALSE), 0)</f>
        <v>0.17</v>
      </c>
      <c r="O64">
        <f>IFERROR(VLOOKUP(B64, [7]player_expected_assists_per_90!$B$2:$E$492, 4, FALSE), 0)</f>
        <v>0.1</v>
      </c>
      <c r="P64">
        <f>IFERROR(VLOOKUP(B64, [8]player_top_scorers!$B$2:$E$492, 4, FALSE), 0)</f>
        <v>0</v>
      </c>
      <c r="Q64">
        <f>IFERROR(VLOOKUP(B64, [9]player_total_assists_in_attack!$B$2:$E$492, 3, FALSE), 0)</f>
        <v>22</v>
      </c>
      <c r="R64">
        <f>IFERROR(VLOOKUP(B64, [9]player_total_assists_in_attack!$B$2:$E$492, 4, FALSE), 0)</f>
        <v>1.1000000000000001</v>
      </c>
      <c r="S64">
        <f>IFERROR(VLOOKUP(B64, [10]player_big_chances_missed!$B$2:$E$492, 3, FALSE), 0)</f>
        <v>6</v>
      </c>
      <c r="T64">
        <f>IFERROR(VLOOKUP(B64, [10]player_big_chances_missed!$B$2:$E$492, 3, FALSE), 0)</f>
        <v>6</v>
      </c>
      <c r="U64">
        <f>IFERROR(VLOOKUP(B64, [11]player_big_chances_created!$B$2:$E$492, 3, FALSE), 0)</f>
        <v>9</v>
      </c>
      <c r="V64">
        <f>IFERROR(VLOOKUP(B64, [12]player_penalties_won!$B$2:$E$492, 3, FALSE), 0)</f>
        <v>1</v>
      </c>
      <c r="W64">
        <f>IFERROR(VLOOKUP(B64, [13]player_penalties_conceded!$B$2:$E$492, 3, FALSE), 0)</f>
        <v>0</v>
      </c>
      <c r="X64">
        <f>IFERROR(VLOOKUP(B64, [14]player_target_scoring!$B$2:$E$492, 3, FALSE), 0)</f>
        <v>1.8</v>
      </c>
      <c r="Y64">
        <f>IFERROR(VLOOKUP(B64, [14]player_target_scoring!$B$2:$E$492, 4, FALSE), 0)</f>
        <v>50</v>
      </c>
      <c r="Z64">
        <f>IFERROR(VLOOKUP(B64, [15]player_total_scoring_attempts!$B$2:$E$492, 3, FALSE), 0)</f>
        <v>3.6</v>
      </c>
      <c r="AA64">
        <f>IFERROR(VLOOKUP(B64, [15]player_total_scoring_attempts!$B$2:$E$492, 4, FALSE), 0)</f>
        <v>18.100000000000001</v>
      </c>
      <c r="AB64">
        <f>IFERROR(VLOOKUP(B64, [16]player_accurate_passes!$B$2:$E$492, 3, FALSE), 0)</f>
        <v>19.899999999999999</v>
      </c>
      <c r="AC64">
        <f>IFERROR(VLOOKUP(B64, [16]player_accurate_passes!$B$2:$E$492, 4, FALSE), 0)</f>
        <v>79.599999999999994</v>
      </c>
      <c r="AD64">
        <f>IFERROR(VLOOKUP(B64,[17]player_accurate_long_balls!$B$2:$E$492, 3, FALSE), 0)</f>
        <v>0.5</v>
      </c>
      <c r="AE64">
        <f>IFERROR(VLOOKUP(B64,[17]player_accurate_long_balls!$B$2:$E$492, 4, FALSE), 0)</f>
        <v>50</v>
      </c>
      <c r="AF64">
        <f>IFERROR(VLOOKUP(B64, [18]player_tackles_won!$B$2:$E$492, 3, FALSE), 0)</f>
        <v>0.4</v>
      </c>
      <c r="AG64">
        <f>IFERROR(VLOOKUP(B64, [18]player_tackles_won!$B$2:$E$492, 4, FALSE), 0)</f>
        <v>63.6</v>
      </c>
      <c r="AH64">
        <f>IFERROR(VLOOKUP(B64, [19]player_possessions!$B$2:$E$492, 3, FALSE), 0)</f>
        <v>0.5</v>
      </c>
      <c r="AI64">
        <f>IFERROR(VLOOKUP(B64, [19]player_possessions!$B$2:$E$492, 4, FALSE), 0)</f>
        <v>2</v>
      </c>
      <c r="AJ64">
        <f>IFERROR(VLOOKUP(B64, [20]player_outfielder_blocks!$B$2:$E$492, 3, FALSE), 0)</f>
        <v>0.2</v>
      </c>
      <c r="AK64">
        <f>VLOOKUP(B64,[20]player_outfielder_blocks!$B$2:$E$492, 4, FALSE)</f>
        <v>4</v>
      </c>
      <c r="AL64">
        <f>VLOOKUP(B64,[21]player_interceptions!$B$2:$E$492, 3, FALSE)</f>
        <v>0.1</v>
      </c>
      <c r="AM64">
        <f>VLOOKUP(B64,[21]player_interceptions!$B$2:$E$492, 4, FALSE)</f>
        <v>2</v>
      </c>
      <c r="AN64">
        <f>VLOOKUP(B64,[22]player_effective_clearances!$B$2:$E$492, 3, FALSE)</f>
        <v>0.4</v>
      </c>
      <c r="AO64">
        <f>VLOOKUP(B64,[22]player_effective_clearances!$B$2:$E$492, 4, FALSE)</f>
        <v>8</v>
      </c>
      <c r="AP64">
        <f>VLOOKUP(B64, [12]player_penalties_won!$B$2:$E$492, 4, FALSE)</f>
        <v>1.2</v>
      </c>
      <c r="AQ64">
        <f>VLOOKUP(B64,[23]player_fouls_committed!$B$2:$E$492, 3, FALSE)</f>
        <v>0.6</v>
      </c>
      <c r="AR64" t="e">
        <f>VLOOKUP(B64,[24]player_red_cards!$B$2:$E$492, 3, FALSE)</f>
        <v>#N/A</v>
      </c>
      <c r="AS64" t="e">
        <f>VLOOKUP(B64,[24]player_red_cards!$B$2:$E$492, 4, FALSE)</f>
        <v>#N/A</v>
      </c>
      <c r="AT64">
        <f>VLOOKUP(B64,[25]player_contests_won!$B$2:$E$492, 3, FALSE)</f>
        <v>2.1</v>
      </c>
      <c r="AU64">
        <f>VLOOKUP(B64,[25]player_contests_won!$B$2:$E$492, 4, FALSE)</f>
        <v>51.2</v>
      </c>
      <c r="AV64">
        <f>VLOOKUP(B64, [8]player_top_scorers!$B$2:$E$492, 3, FALSE)</f>
        <v>13</v>
      </c>
      <c r="AW64">
        <f>VLOOKUP(B64,[26]player_player_ratings!$B$2:$E$492, 4, FALSE)</f>
        <v>2</v>
      </c>
      <c r="AX64">
        <f>VLOOKUP(B64,[26]player_player_ratings!$B$2:$E$492, 3, FALSE)</f>
        <v>7.28</v>
      </c>
      <c r="AY64">
        <v>1783</v>
      </c>
      <c r="AZ64">
        <v>27</v>
      </c>
      <c r="BA64" t="s">
        <v>27</v>
      </c>
    </row>
    <row r="65" spans="1:53" x14ac:dyDescent="0.3">
      <c r="A65">
        <v>64</v>
      </c>
      <c r="B65" t="s">
        <v>110</v>
      </c>
      <c r="C65" t="s">
        <v>19</v>
      </c>
      <c r="D65">
        <v>3.4</v>
      </c>
      <c r="E65">
        <v>0</v>
      </c>
      <c r="F65">
        <f>IFERROR(VLOOKUP(B65, [1]player_expected_goals!$B$2:$E$492, 3, FALSE), 0)</f>
        <v>2.4</v>
      </c>
      <c r="G65">
        <f>VLOOKUP(B65,[2]player_on_target!$B$2:$E$492, 3, FALSE)</f>
        <v>2.9</v>
      </c>
      <c r="H65">
        <f>IFERROR(VLOOKUP(B65, [3]player_saves_made!$B$2:$E$492, 3, FALSE), 0)</f>
        <v>0</v>
      </c>
      <c r="I65">
        <f>IFERROR(VLOOKUP(B65, [3]player_saves_made!$B$2:$E$492, 4, FALSE), 0)</f>
        <v>0</v>
      </c>
      <c r="J65">
        <f>IFERROR(VLOOKUP(B65, [4]player_goals_conceded!$B$2:$E$492, 3, FALSE), 0)</f>
        <v>0</v>
      </c>
      <c r="K65">
        <f>IFERROR(VLOOKUP(B65, [5]player_clean_sheets!$B$2:$E$492, 3, FALSE), 0)</f>
        <v>0</v>
      </c>
      <c r="L65">
        <f>IFERROR(VLOOKUP(B65, [5]player_clean_sheets!$B$2:$E$492, 4, FALSE), 0)</f>
        <v>0</v>
      </c>
      <c r="M65">
        <f>IFERROR(VLOOKUP(B65, [6]player_goals_per_90!$B$2:$E$492, 3, FALSE), 0)</f>
        <v>0.23</v>
      </c>
      <c r="N65">
        <f>IFERROR(VLOOKUP(B65, [7]player_expected_assists_per_90!$B$2:$E$492, 3, FALSE), 0)</f>
        <v>0.26</v>
      </c>
      <c r="O65">
        <f>IFERROR(VLOOKUP(B65, [7]player_expected_assists_per_90!$B$2:$E$492, 4, FALSE), 0)</f>
        <v>0</v>
      </c>
      <c r="P65">
        <f>IFERROR(VLOOKUP(B65, [8]player_top_scorers!$B$2:$E$492, 4, FALSE), 0)</f>
        <v>0</v>
      </c>
      <c r="Q65">
        <f>IFERROR(VLOOKUP(B65, [9]player_total_assists_in_attack!$B$2:$E$492, 3, FALSE), 0)</f>
        <v>23</v>
      </c>
      <c r="R65">
        <f>IFERROR(VLOOKUP(B65, [9]player_total_assists_in_attack!$B$2:$E$492, 4, FALSE), 0)</f>
        <v>1.7</v>
      </c>
      <c r="S65">
        <f>IFERROR(VLOOKUP(B65, [10]player_big_chances_missed!$B$2:$E$492, 3, FALSE), 0)</f>
        <v>3</v>
      </c>
      <c r="T65">
        <f>IFERROR(VLOOKUP(B65, [10]player_big_chances_missed!$B$2:$E$492, 3, FALSE), 0)</f>
        <v>3</v>
      </c>
      <c r="U65">
        <f>IFERROR(VLOOKUP(B65, [11]player_big_chances_created!$B$2:$E$492, 3, FALSE), 0)</f>
        <v>3</v>
      </c>
      <c r="V65">
        <f>IFERROR(VLOOKUP(B65, [12]player_penalties_won!$B$2:$E$492, 3, FALSE), 0)</f>
        <v>0</v>
      </c>
      <c r="W65">
        <f>IFERROR(VLOOKUP(B65, [13]player_penalties_conceded!$B$2:$E$492, 3, FALSE), 0)</f>
        <v>0</v>
      </c>
      <c r="X65">
        <f>IFERROR(VLOOKUP(B65, [14]player_target_scoring!$B$2:$E$492, 3, FALSE), 0)</f>
        <v>0.5</v>
      </c>
      <c r="Y65">
        <f>IFERROR(VLOOKUP(B65, [14]player_target_scoring!$B$2:$E$492, 4, FALSE), 0)</f>
        <v>33.299999999999997</v>
      </c>
      <c r="Z65">
        <f>IFERROR(VLOOKUP(B65, [15]player_total_scoring_attempts!$B$2:$E$492, 3, FALSE), 0)</f>
        <v>1.4</v>
      </c>
      <c r="AA65">
        <f>IFERROR(VLOOKUP(B65, [15]player_total_scoring_attempts!$B$2:$E$492, 4, FALSE), 0)</f>
        <v>16.7</v>
      </c>
      <c r="AB65">
        <f>IFERROR(VLOOKUP(B65, [16]player_accurate_passes!$B$2:$E$492, 3, FALSE), 0)</f>
        <v>61.6</v>
      </c>
      <c r="AC65">
        <f>IFERROR(VLOOKUP(B65, [16]player_accurate_passes!$B$2:$E$492, 4, FALSE), 0)</f>
        <v>88.6</v>
      </c>
      <c r="AD65">
        <f>IFERROR(VLOOKUP(B65,[17]player_accurate_long_balls!$B$2:$E$492, 3, FALSE), 0)</f>
        <v>1.7</v>
      </c>
      <c r="AE65">
        <f>IFERROR(VLOOKUP(B65,[17]player_accurate_long_balls!$B$2:$E$492, 4, FALSE), 0)</f>
        <v>71</v>
      </c>
      <c r="AF65">
        <f>IFERROR(VLOOKUP(B65, [18]player_tackles_won!$B$2:$E$492, 3, FALSE), 0)</f>
        <v>1.2</v>
      </c>
      <c r="AG65">
        <f>IFERROR(VLOOKUP(B65, [18]player_tackles_won!$B$2:$E$492, 4, FALSE), 0)</f>
        <v>84.2</v>
      </c>
      <c r="AH65">
        <f>IFERROR(VLOOKUP(B65, [19]player_possessions!$B$2:$E$492, 3, FALSE), 0)</f>
        <v>0.6</v>
      </c>
      <c r="AI65">
        <f>IFERROR(VLOOKUP(B65, [19]player_possessions!$B$2:$E$492, 4, FALSE), 0)</f>
        <v>1.4</v>
      </c>
      <c r="AJ65">
        <f>IFERROR(VLOOKUP(B65, [20]player_outfielder_blocks!$B$2:$E$492, 3, FALSE), 0)</f>
        <v>0.1</v>
      </c>
      <c r="AK65">
        <f>VLOOKUP(B65,[20]player_outfielder_blocks!$B$2:$E$492, 4, FALSE)</f>
        <v>1</v>
      </c>
      <c r="AL65">
        <f>VLOOKUP(B65,[21]player_interceptions!$B$2:$E$492, 3, FALSE)</f>
        <v>1.1000000000000001</v>
      </c>
      <c r="AM65">
        <f>VLOOKUP(B65,[21]player_interceptions!$B$2:$E$492, 4, FALSE)</f>
        <v>15</v>
      </c>
      <c r="AN65">
        <f>VLOOKUP(B65,[22]player_effective_clearances!$B$2:$E$492, 3, FALSE)</f>
        <v>0.4</v>
      </c>
      <c r="AO65">
        <f>VLOOKUP(B65,[22]player_effective_clearances!$B$2:$E$492, 4, FALSE)</f>
        <v>5</v>
      </c>
      <c r="AP65" t="e">
        <f>VLOOKUP(B65, [12]player_penalties_won!$B$2:$E$492, 4, FALSE)</f>
        <v>#N/A</v>
      </c>
      <c r="AQ65">
        <f>VLOOKUP(B65,[23]player_fouls_committed!$B$2:$E$492, 3, FALSE)</f>
        <v>0.2</v>
      </c>
      <c r="AR65" t="e">
        <f>VLOOKUP(B65,[24]player_red_cards!$B$2:$E$492, 3, FALSE)</f>
        <v>#N/A</v>
      </c>
      <c r="AS65" t="e">
        <f>VLOOKUP(B65,[24]player_red_cards!$B$2:$E$492, 4, FALSE)</f>
        <v>#N/A</v>
      </c>
      <c r="AT65">
        <f>VLOOKUP(B65,[25]player_contests_won!$B$2:$E$492, 3, FALSE)</f>
        <v>1</v>
      </c>
      <c r="AU65">
        <f>VLOOKUP(B65,[25]player_contests_won!$B$2:$E$492, 4, FALSE)</f>
        <v>68.400000000000006</v>
      </c>
      <c r="AV65">
        <f>VLOOKUP(B65, [8]player_top_scorers!$B$2:$E$492, 3, FALSE)</f>
        <v>3</v>
      </c>
      <c r="AW65">
        <f>VLOOKUP(B65,[26]player_player_ratings!$B$2:$E$492, 4, FALSE)</f>
        <v>1</v>
      </c>
      <c r="AX65">
        <f>VLOOKUP(B65,[26]player_player_ratings!$B$2:$E$492, 3, FALSE)</f>
        <v>7.28</v>
      </c>
      <c r="AY65">
        <v>1194</v>
      </c>
      <c r="AZ65">
        <v>20</v>
      </c>
      <c r="BA65" t="s">
        <v>111</v>
      </c>
    </row>
    <row r="66" spans="1:53" x14ac:dyDescent="0.3">
      <c r="A66">
        <v>65</v>
      </c>
      <c r="B66" t="s">
        <v>112</v>
      </c>
      <c r="C66" t="s">
        <v>9</v>
      </c>
      <c r="D66">
        <v>3.3</v>
      </c>
      <c r="E66">
        <v>8</v>
      </c>
      <c r="F66">
        <f>IFERROR(VLOOKUP(B66, [1]player_expected_goals!$B$2:$E$492, 3, FALSE), 0)</f>
        <v>15.5</v>
      </c>
      <c r="G66">
        <f>VLOOKUP(B66,[2]player_on_target!$B$2:$E$492, 3, FALSE)</f>
        <v>15.9</v>
      </c>
      <c r="H66">
        <f>IFERROR(VLOOKUP(B66, [3]player_saves_made!$B$2:$E$492, 3, FALSE), 0)</f>
        <v>0</v>
      </c>
      <c r="I66">
        <f>IFERROR(VLOOKUP(B66, [3]player_saves_made!$B$2:$E$492, 4, FALSE), 0)</f>
        <v>0</v>
      </c>
      <c r="J66">
        <f>IFERROR(VLOOKUP(B66, [4]player_goals_conceded!$B$2:$E$492, 3, FALSE), 0)</f>
        <v>0</v>
      </c>
      <c r="K66">
        <f>IFERROR(VLOOKUP(B66, [5]player_clean_sheets!$B$2:$E$492, 3, FALSE), 0)</f>
        <v>0</v>
      </c>
      <c r="L66">
        <f>IFERROR(VLOOKUP(B66, [5]player_clean_sheets!$B$2:$E$492, 4, FALSE), 0)</f>
        <v>0</v>
      </c>
      <c r="M66">
        <f>IFERROR(VLOOKUP(B66, [6]player_goals_per_90!$B$2:$E$492, 3, FALSE), 0)</f>
        <v>0.81</v>
      </c>
      <c r="N66">
        <f>IFERROR(VLOOKUP(B66, [7]player_expected_assists_per_90!$B$2:$E$492, 3, FALSE), 0)</f>
        <v>0.19</v>
      </c>
      <c r="O66">
        <f>IFERROR(VLOOKUP(B66, [7]player_expected_assists_per_90!$B$2:$E$492, 4, FALSE), 0)</f>
        <v>0.5</v>
      </c>
      <c r="P66">
        <f>IFERROR(VLOOKUP(B66, [8]player_top_scorers!$B$2:$E$492, 4, FALSE), 0)</f>
        <v>4</v>
      </c>
      <c r="Q66">
        <f>IFERROR(VLOOKUP(B66, [9]player_total_assists_in_attack!$B$2:$E$492, 3, FALSE), 0)</f>
        <v>22</v>
      </c>
      <c r="R66">
        <f>IFERROR(VLOOKUP(B66, [9]player_total_assists_in_attack!$B$2:$E$492, 4, FALSE), 0)</f>
        <v>1.3</v>
      </c>
      <c r="S66">
        <f>IFERROR(VLOOKUP(B66, [10]player_big_chances_missed!$B$2:$E$492, 3, FALSE), 0)</f>
        <v>16</v>
      </c>
      <c r="T66">
        <f>IFERROR(VLOOKUP(B66, [10]player_big_chances_missed!$B$2:$E$492, 3, FALSE), 0)</f>
        <v>16</v>
      </c>
      <c r="U66">
        <f>IFERROR(VLOOKUP(B66, [11]player_big_chances_created!$B$2:$E$492, 3, FALSE), 0)</f>
        <v>8</v>
      </c>
      <c r="V66">
        <f>IFERROR(VLOOKUP(B66, [12]player_penalties_won!$B$2:$E$492, 3, FALSE), 0)</f>
        <v>0</v>
      </c>
      <c r="W66">
        <f>IFERROR(VLOOKUP(B66, [13]player_penalties_conceded!$B$2:$E$492, 3, FALSE), 0)</f>
        <v>0</v>
      </c>
      <c r="X66">
        <f>IFERROR(VLOOKUP(B66, [14]player_target_scoring!$B$2:$E$492, 3, FALSE), 0)</f>
        <v>2</v>
      </c>
      <c r="Y66">
        <f>IFERROR(VLOOKUP(B66, [14]player_target_scoring!$B$2:$E$492, 4, FALSE), 0)</f>
        <v>42.5</v>
      </c>
      <c r="Z66">
        <f>IFERROR(VLOOKUP(B66, [15]player_total_scoring_attempts!$B$2:$E$492, 3, FALSE), 0)</f>
        <v>4.5999999999999996</v>
      </c>
      <c r="AA66">
        <f>IFERROR(VLOOKUP(B66, [15]player_total_scoring_attempts!$B$2:$E$492, 4, FALSE), 0)</f>
        <v>17.5</v>
      </c>
      <c r="AB66">
        <f>IFERROR(VLOOKUP(B66, [16]player_accurate_passes!$B$2:$E$492, 3, FALSE), 0)</f>
        <v>15.8</v>
      </c>
      <c r="AC66">
        <f>IFERROR(VLOOKUP(B66, [16]player_accurate_passes!$B$2:$E$492, 4, FALSE), 0)</f>
        <v>73</v>
      </c>
      <c r="AD66">
        <f>IFERROR(VLOOKUP(B66,[17]player_accurate_long_balls!$B$2:$E$492, 3, FALSE), 0)</f>
        <v>0.6</v>
      </c>
      <c r="AE66">
        <f>IFERROR(VLOOKUP(B66,[17]player_accurate_long_balls!$B$2:$E$492, 4, FALSE), 0)</f>
        <v>62.5</v>
      </c>
      <c r="AF66">
        <f>IFERROR(VLOOKUP(B66, [18]player_tackles_won!$B$2:$E$492, 3, FALSE), 0)</f>
        <v>0.2</v>
      </c>
      <c r="AG66">
        <f>IFERROR(VLOOKUP(B66, [18]player_tackles_won!$B$2:$E$492, 4, FALSE), 0)</f>
        <v>66.7</v>
      </c>
      <c r="AH66">
        <f>IFERROR(VLOOKUP(B66, [19]player_possessions!$B$2:$E$492, 3, FALSE), 0)</f>
        <v>0.5</v>
      </c>
      <c r="AI66">
        <f>IFERROR(VLOOKUP(B66, [19]player_possessions!$B$2:$E$492, 4, FALSE), 0)</f>
        <v>1</v>
      </c>
      <c r="AJ66">
        <f>IFERROR(VLOOKUP(B66, [20]player_outfielder_blocks!$B$2:$E$492, 3, FALSE), 0)</f>
        <v>0.1</v>
      </c>
      <c r="AK66">
        <f>VLOOKUP(B66,[20]player_outfielder_blocks!$B$2:$E$492, 4, FALSE)</f>
        <v>1</v>
      </c>
      <c r="AL66" t="e">
        <f>VLOOKUP(B66,[21]player_interceptions!$B$2:$E$492, 3, FALSE)</f>
        <v>#N/A</v>
      </c>
      <c r="AM66" t="e">
        <f>VLOOKUP(B66,[21]player_interceptions!$B$2:$E$492, 4, FALSE)</f>
        <v>#N/A</v>
      </c>
      <c r="AN66">
        <f>VLOOKUP(B66,[22]player_effective_clearances!$B$2:$E$492, 3, FALSE)</f>
        <v>0.8</v>
      </c>
      <c r="AO66">
        <f>VLOOKUP(B66,[22]player_effective_clearances!$B$2:$E$492, 4, FALSE)</f>
        <v>13</v>
      </c>
      <c r="AP66" t="e">
        <f>VLOOKUP(B66, [12]player_penalties_won!$B$2:$E$492, 4, FALSE)</f>
        <v>#N/A</v>
      </c>
      <c r="AQ66">
        <f>VLOOKUP(B66,[23]player_fouls_committed!$B$2:$E$492, 3, FALSE)</f>
        <v>0.9</v>
      </c>
      <c r="AR66" t="e">
        <f>VLOOKUP(B66,[24]player_red_cards!$B$2:$E$492, 3, FALSE)</f>
        <v>#N/A</v>
      </c>
      <c r="AS66" t="e">
        <f>VLOOKUP(B66,[24]player_red_cards!$B$2:$E$492, 4, FALSE)</f>
        <v>#N/A</v>
      </c>
      <c r="AT66">
        <f>VLOOKUP(B66,[25]player_contests_won!$B$2:$E$492, 3, FALSE)</f>
        <v>2.7</v>
      </c>
      <c r="AU66">
        <f>VLOOKUP(B66,[25]player_contests_won!$B$2:$E$492, 4, FALSE)</f>
        <v>52.3</v>
      </c>
      <c r="AV66">
        <f>VLOOKUP(B66, [8]player_top_scorers!$B$2:$E$492, 3, FALSE)</f>
        <v>14</v>
      </c>
      <c r="AW66">
        <f>VLOOKUP(B66,[26]player_player_ratings!$B$2:$E$492, 4, FALSE)</f>
        <v>3</v>
      </c>
      <c r="AX66">
        <f>VLOOKUP(B66,[26]player_player_ratings!$B$2:$E$492, 3, FALSE)</f>
        <v>7.77</v>
      </c>
      <c r="AY66">
        <v>1553</v>
      </c>
      <c r="AZ66">
        <v>23</v>
      </c>
      <c r="BA66" t="s">
        <v>113</v>
      </c>
    </row>
    <row r="67" spans="1:53" x14ac:dyDescent="0.3">
      <c r="A67">
        <v>66</v>
      </c>
      <c r="B67" t="s">
        <v>114</v>
      </c>
      <c r="C67" t="s">
        <v>19</v>
      </c>
      <c r="D67">
        <v>3.3</v>
      </c>
      <c r="E67">
        <v>5</v>
      </c>
      <c r="F67">
        <f>IFERROR(VLOOKUP(B67, [1]player_expected_goals!$B$2:$E$492, 3, FALSE), 0)</f>
        <v>1</v>
      </c>
      <c r="G67">
        <f>VLOOKUP(B67,[2]player_on_target!$B$2:$E$492, 3, FALSE)</f>
        <v>1.2</v>
      </c>
      <c r="H67">
        <f>IFERROR(VLOOKUP(B67, [3]player_saves_made!$B$2:$E$492, 3, FALSE), 0)</f>
        <v>0</v>
      </c>
      <c r="I67">
        <f>IFERROR(VLOOKUP(B67, [3]player_saves_made!$B$2:$E$492, 4, FALSE), 0)</f>
        <v>0</v>
      </c>
      <c r="J67">
        <f>IFERROR(VLOOKUP(B67, [4]player_goals_conceded!$B$2:$E$492, 3, FALSE), 0)</f>
        <v>0</v>
      </c>
      <c r="K67">
        <f>IFERROR(VLOOKUP(B67, [5]player_clean_sheets!$B$2:$E$492, 3, FALSE), 0)</f>
        <v>0</v>
      </c>
      <c r="L67">
        <f>IFERROR(VLOOKUP(B67, [5]player_clean_sheets!$B$2:$E$492, 4, FALSE), 0)</f>
        <v>0</v>
      </c>
      <c r="M67">
        <f>IFERROR(VLOOKUP(B67, [6]player_goals_per_90!$B$2:$E$492, 3, FALSE), 0)</f>
        <v>0.09</v>
      </c>
      <c r="N67">
        <f>IFERROR(VLOOKUP(B67, [7]player_expected_assists_per_90!$B$2:$E$492, 3, FALSE), 0)</f>
        <v>0.14000000000000001</v>
      </c>
      <c r="O67">
        <f>IFERROR(VLOOKUP(B67, [7]player_expected_assists_per_90!$B$2:$E$492, 4, FALSE), 0)</f>
        <v>0.2</v>
      </c>
      <c r="P67">
        <f>IFERROR(VLOOKUP(B67, [8]player_top_scorers!$B$2:$E$492, 4, FALSE), 0)</f>
        <v>0</v>
      </c>
      <c r="Q67">
        <f>IFERROR(VLOOKUP(B67, [9]player_total_assists_in_attack!$B$2:$E$492, 3, FALSE), 0)</f>
        <v>37</v>
      </c>
      <c r="R67">
        <f>IFERROR(VLOOKUP(B67, [9]player_total_assists_in_attack!$B$2:$E$492, 4, FALSE), 0)</f>
        <v>1.6</v>
      </c>
      <c r="S67">
        <f>IFERROR(VLOOKUP(B67, [10]player_big_chances_missed!$B$2:$E$492, 3, FALSE), 0)</f>
        <v>0</v>
      </c>
      <c r="T67">
        <f>IFERROR(VLOOKUP(B67, [10]player_big_chances_missed!$B$2:$E$492, 3, FALSE), 0)</f>
        <v>0</v>
      </c>
      <c r="U67">
        <f>IFERROR(VLOOKUP(B67, [11]player_big_chances_created!$B$2:$E$492, 3, FALSE), 0)</f>
        <v>3</v>
      </c>
      <c r="V67">
        <f>IFERROR(VLOOKUP(B67, [12]player_penalties_won!$B$2:$E$492, 3, FALSE), 0)</f>
        <v>0</v>
      </c>
      <c r="W67">
        <f>IFERROR(VLOOKUP(B67, [13]player_penalties_conceded!$B$2:$E$492, 3, FALSE), 0)</f>
        <v>1</v>
      </c>
      <c r="X67">
        <f>IFERROR(VLOOKUP(B67, [14]player_target_scoring!$B$2:$E$492, 3, FALSE), 0)</f>
        <v>0.2</v>
      </c>
      <c r="Y67">
        <f>IFERROR(VLOOKUP(B67, [14]player_target_scoring!$B$2:$E$492, 4, FALSE), 0)</f>
        <v>30.8</v>
      </c>
      <c r="Z67">
        <f>IFERROR(VLOOKUP(B67, [15]player_total_scoring_attempts!$B$2:$E$492, 3, FALSE), 0)</f>
        <v>0.6</v>
      </c>
      <c r="AA67">
        <f>IFERROR(VLOOKUP(B67, [15]player_total_scoring_attempts!$B$2:$E$492, 4, FALSE), 0)</f>
        <v>15.4</v>
      </c>
      <c r="AB67">
        <f>IFERROR(VLOOKUP(B67, [16]player_accurate_passes!$B$2:$E$492, 3, FALSE), 0)</f>
        <v>56.2</v>
      </c>
      <c r="AC67">
        <f>IFERROR(VLOOKUP(B67, [16]player_accurate_passes!$B$2:$E$492, 4, FALSE), 0)</f>
        <v>88.9</v>
      </c>
      <c r="AD67">
        <f>IFERROR(VLOOKUP(B67,[17]player_accurate_long_balls!$B$2:$E$492, 3, FALSE), 0)</f>
        <v>0.3</v>
      </c>
      <c r="AE67">
        <f>IFERROR(VLOOKUP(B67,[17]player_accurate_long_balls!$B$2:$E$492, 4, FALSE), 0)</f>
        <v>25</v>
      </c>
      <c r="AF67">
        <f>IFERROR(VLOOKUP(B67, [18]player_tackles_won!$B$2:$E$492, 3, FALSE), 0)</f>
        <v>1</v>
      </c>
      <c r="AG67">
        <f>IFERROR(VLOOKUP(B67, [18]player_tackles_won!$B$2:$E$492, 4, FALSE), 0)</f>
        <v>51.1</v>
      </c>
      <c r="AH67">
        <f>IFERROR(VLOOKUP(B67, [19]player_possessions!$B$2:$E$492, 3, FALSE), 0)</f>
        <v>0.7</v>
      </c>
      <c r="AI67">
        <f>IFERROR(VLOOKUP(B67, [19]player_possessions!$B$2:$E$492, 4, FALSE), 0)</f>
        <v>2.5</v>
      </c>
      <c r="AJ67">
        <f>IFERROR(VLOOKUP(B67, [20]player_outfielder_blocks!$B$2:$E$492, 3, FALSE), 0)</f>
        <v>0.2</v>
      </c>
      <c r="AK67">
        <f>VLOOKUP(B67,[20]player_outfielder_blocks!$B$2:$E$492, 4, FALSE)</f>
        <v>4</v>
      </c>
      <c r="AL67">
        <f>VLOOKUP(B67,[21]player_interceptions!$B$2:$E$492, 3, FALSE)</f>
        <v>1.1000000000000001</v>
      </c>
      <c r="AM67">
        <f>VLOOKUP(B67,[21]player_interceptions!$B$2:$E$492, 4, FALSE)</f>
        <v>26</v>
      </c>
      <c r="AN67">
        <f>VLOOKUP(B67,[22]player_effective_clearances!$B$2:$E$492, 3, FALSE)</f>
        <v>1.7</v>
      </c>
      <c r="AO67">
        <f>VLOOKUP(B67,[22]player_effective_clearances!$B$2:$E$492, 4, FALSE)</f>
        <v>38</v>
      </c>
      <c r="AP67" t="e">
        <f>VLOOKUP(B67, [12]player_penalties_won!$B$2:$E$492, 4, FALSE)</f>
        <v>#N/A</v>
      </c>
      <c r="AQ67">
        <f>VLOOKUP(B67,[23]player_fouls_committed!$B$2:$E$492, 3, FALSE)</f>
        <v>0.7</v>
      </c>
      <c r="AR67" t="e">
        <f>VLOOKUP(B67,[24]player_red_cards!$B$2:$E$492, 3, FALSE)</f>
        <v>#N/A</v>
      </c>
      <c r="AS67" t="e">
        <f>VLOOKUP(B67,[24]player_red_cards!$B$2:$E$492, 4, FALSE)</f>
        <v>#N/A</v>
      </c>
      <c r="AT67">
        <f>VLOOKUP(B67,[25]player_contests_won!$B$2:$E$492, 3, FALSE)</f>
        <v>3</v>
      </c>
      <c r="AU67">
        <f>VLOOKUP(B67,[25]player_contests_won!$B$2:$E$492, 4, FALSE)</f>
        <v>59.8</v>
      </c>
      <c r="AV67">
        <f>VLOOKUP(B67, [8]player_top_scorers!$B$2:$E$492, 3, FALSE)</f>
        <v>2</v>
      </c>
      <c r="AW67">
        <f>VLOOKUP(B67,[26]player_player_ratings!$B$2:$E$492, 4, FALSE)</f>
        <v>1</v>
      </c>
      <c r="AX67">
        <f>VLOOKUP(B67,[26]player_player_ratings!$B$2:$E$492, 3, FALSE)</f>
        <v>7.46</v>
      </c>
      <c r="AY67">
        <v>2067</v>
      </c>
      <c r="AZ67">
        <v>29</v>
      </c>
      <c r="BA67" t="s">
        <v>115</v>
      </c>
    </row>
    <row r="68" spans="1:53" x14ac:dyDescent="0.3">
      <c r="A68">
        <v>67</v>
      </c>
      <c r="B68" t="s">
        <v>116</v>
      </c>
      <c r="C68" t="s">
        <v>72</v>
      </c>
      <c r="D68">
        <v>3.3</v>
      </c>
      <c r="E68">
        <v>3</v>
      </c>
      <c r="F68">
        <f>IFERROR(VLOOKUP(B68, [1]player_expected_goals!$B$2:$E$492, 3, FALSE), 0)</f>
        <v>1.9</v>
      </c>
      <c r="G68">
        <f>VLOOKUP(B68,[2]player_on_target!$B$2:$E$492, 3, FALSE)</f>
        <v>2.2000000000000002</v>
      </c>
      <c r="H68">
        <f>IFERROR(VLOOKUP(B68, [3]player_saves_made!$B$2:$E$492, 3, FALSE), 0)</f>
        <v>0</v>
      </c>
      <c r="I68">
        <f>IFERROR(VLOOKUP(B68, [3]player_saves_made!$B$2:$E$492, 4, FALSE), 0)</f>
        <v>0</v>
      </c>
      <c r="J68">
        <f>IFERROR(VLOOKUP(B68, [4]player_goals_conceded!$B$2:$E$492, 3, FALSE), 0)</f>
        <v>0</v>
      </c>
      <c r="K68">
        <f>IFERROR(VLOOKUP(B68, [5]player_clean_sheets!$B$2:$E$492, 3, FALSE), 0)</f>
        <v>0</v>
      </c>
      <c r="L68">
        <f>IFERROR(VLOOKUP(B68, [5]player_clean_sheets!$B$2:$E$492, 4, FALSE), 0)</f>
        <v>0</v>
      </c>
      <c r="M68">
        <f>IFERROR(VLOOKUP(B68, [6]player_goals_per_90!$B$2:$E$492, 3, FALSE), 0)</f>
        <v>0.05</v>
      </c>
      <c r="N68">
        <f>IFERROR(VLOOKUP(B68, [7]player_expected_assists_per_90!$B$2:$E$492, 3, FALSE), 0)</f>
        <v>0.16</v>
      </c>
      <c r="O68">
        <f>IFERROR(VLOOKUP(B68, [7]player_expected_assists_per_90!$B$2:$E$492, 4, FALSE), 0)</f>
        <v>0.1</v>
      </c>
      <c r="P68">
        <f>IFERROR(VLOOKUP(B68, [8]player_top_scorers!$B$2:$E$492, 4, FALSE), 0)</f>
        <v>0</v>
      </c>
      <c r="Q68">
        <f>IFERROR(VLOOKUP(B68, [9]player_total_assists_in_attack!$B$2:$E$492, 3, FALSE), 0)</f>
        <v>21</v>
      </c>
      <c r="R68">
        <f>IFERROR(VLOOKUP(B68, [9]player_total_assists_in_attack!$B$2:$E$492, 4, FALSE), 0)</f>
        <v>1</v>
      </c>
      <c r="S68">
        <f>IFERROR(VLOOKUP(B68, [10]player_big_chances_missed!$B$2:$E$492, 3, FALSE), 0)</f>
        <v>1</v>
      </c>
      <c r="T68">
        <f>IFERROR(VLOOKUP(B68, [10]player_big_chances_missed!$B$2:$E$492, 3, FALSE), 0)</f>
        <v>1</v>
      </c>
      <c r="U68">
        <f>IFERROR(VLOOKUP(B68, [11]player_big_chances_created!$B$2:$E$492, 3, FALSE), 0)</f>
        <v>6</v>
      </c>
      <c r="V68">
        <f>IFERROR(VLOOKUP(B68, [12]player_penalties_won!$B$2:$E$492, 3, FALSE), 0)</f>
        <v>0</v>
      </c>
      <c r="W68">
        <f>IFERROR(VLOOKUP(B68, [13]player_penalties_conceded!$B$2:$E$492, 3, FALSE), 0)</f>
        <v>0</v>
      </c>
      <c r="X68">
        <f>IFERROR(VLOOKUP(B68, [14]player_target_scoring!$B$2:$E$492, 3, FALSE), 0)</f>
        <v>0.5</v>
      </c>
      <c r="Y68">
        <f>IFERROR(VLOOKUP(B68, [14]player_target_scoring!$B$2:$E$492, 4, FALSE), 0)</f>
        <v>33.299999999999997</v>
      </c>
      <c r="Z68">
        <f>IFERROR(VLOOKUP(B68, [15]player_total_scoring_attempts!$B$2:$E$492, 3, FALSE), 0)</f>
        <v>1.6</v>
      </c>
      <c r="AA68">
        <f>IFERROR(VLOOKUP(B68, [15]player_total_scoring_attempts!$B$2:$E$492, 4, FALSE), 0)</f>
        <v>3</v>
      </c>
      <c r="AB68">
        <f>IFERROR(VLOOKUP(B68, [16]player_accurate_passes!$B$2:$E$492, 3, FALSE), 0)</f>
        <v>20.6</v>
      </c>
      <c r="AC68">
        <f>IFERROR(VLOOKUP(B68, [16]player_accurate_passes!$B$2:$E$492, 4, FALSE), 0)</f>
        <v>79.900000000000006</v>
      </c>
      <c r="AD68">
        <f>IFERROR(VLOOKUP(B68,[17]player_accurate_long_balls!$B$2:$E$492, 3, FALSE), 0)</f>
        <v>0.4</v>
      </c>
      <c r="AE68">
        <f>IFERROR(VLOOKUP(B68,[17]player_accurate_long_balls!$B$2:$E$492, 4, FALSE), 0)</f>
        <v>52.9</v>
      </c>
      <c r="AF68">
        <f>IFERROR(VLOOKUP(B68, [18]player_tackles_won!$B$2:$E$492, 3, FALSE), 0)</f>
        <v>0.7</v>
      </c>
      <c r="AG68">
        <f>IFERROR(VLOOKUP(B68, [18]player_tackles_won!$B$2:$E$492, 4, FALSE), 0)</f>
        <v>83.3</v>
      </c>
      <c r="AH68">
        <f>IFERROR(VLOOKUP(B68, [19]player_possessions!$B$2:$E$492, 3, FALSE), 0)</f>
        <v>0.7</v>
      </c>
      <c r="AI68">
        <f>IFERROR(VLOOKUP(B68, [19]player_possessions!$B$2:$E$492, 4, FALSE), 0)</f>
        <v>1.7</v>
      </c>
      <c r="AJ68">
        <f>IFERROR(VLOOKUP(B68, [20]player_outfielder_blocks!$B$2:$E$492, 3, FALSE), 0)</f>
        <v>0</v>
      </c>
      <c r="AK68">
        <f>VLOOKUP(B68,[20]player_outfielder_blocks!$B$2:$E$492, 4, FALSE)</f>
        <v>1</v>
      </c>
      <c r="AL68">
        <f>VLOOKUP(B68,[21]player_interceptions!$B$2:$E$492, 3, FALSE)</f>
        <v>0.3</v>
      </c>
      <c r="AM68">
        <f>VLOOKUP(B68,[21]player_interceptions!$B$2:$E$492, 4, FALSE)</f>
        <v>6</v>
      </c>
      <c r="AN68">
        <f>VLOOKUP(B68,[22]player_effective_clearances!$B$2:$E$492, 3, FALSE)</f>
        <v>0.5</v>
      </c>
      <c r="AO68">
        <f>VLOOKUP(B68,[22]player_effective_clearances!$B$2:$E$492, 4, FALSE)</f>
        <v>11</v>
      </c>
      <c r="AP68" t="e">
        <f>VLOOKUP(B68, [12]player_penalties_won!$B$2:$E$492, 4, FALSE)</f>
        <v>#N/A</v>
      </c>
      <c r="AQ68">
        <f>VLOOKUP(B68,[23]player_fouls_committed!$B$2:$E$492, 3, FALSE)</f>
        <v>0.5</v>
      </c>
      <c r="AR68" t="e">
        <f>VLOOKUP(B68,[24]player_red_cards!$B$2:$E$492, 3, FALSE)</f>
        <v>#N/A</v>
      </c>
      <c r="AS68" t="e">
        <f>VLOOKUP(B68,[24]player_red_cards!$B$2:$E$492, 4, FALSE)</f>
        <v>#N/A</v>
      </c>
      <c r="AT68">
        <f>VLOOKUP(B68,[25]player_contests_won!$B$2:$E$492, 3, FALSE)</f>
        <v>1</v>
      </c>
      <c r="AU68">
        <f>VLOOKUP(B68,[25]player_contests_won!$B$2:$E$492, 4, FALSE)</f>
        <v>41.5</v>
      </c>
      <c r="AV68">
        <f>VLOOKUP(B68, [8]player_top_scorers!$B$2:$E$492, 3, FALSE)</f>
        <v>1</v>
      </c>
      <c r="AW68">
        <f>VLOOKUP(B68,[26]player_player_ratings!$B$2:$E$492, 4, FALSE)</f>
        <v>0</v>
      </c>
      <c r="AX68">
        <f>VLOOKUP(B68,[26]player_player_ratings!$B$2:$E$492, 3, FALSE)</f>
        <v>6.52</v>
      </c>
      <c r="AY68">
        <v>1904</v>
      </c>
      <c r="AZ68">
        <v>31</v>
      </c>
      <c r="BA68" t="s">
        <v>13</v>
      </c>
    </row>
    <row r="69" spans="1:53" x14ac:dyDescent="0.3">
      <c r="A69">
        <v>67</v>
      </c>
      <c r="B69" t="s">
        <v>117</v>
      </c>
      <c r="C69" t="s">
        <v>100</v>
      </c>
      <c r="D69">
        <v>3.3</v>
      </c>
      <c r="E69">
        <v>3</v>
      </c>
      <c r="F69">
        <f>IFERROR(VLOOKUP(B69, [1]player_expected_goals!$B$2:$E$492, 3, FALSE), 0)</f>
        <v>2.2000000000000002</v>
      </c>
      <c r="G69">
        <f>VLOOKUP(B69,[2]player_on_target!$B$2:$E$492, 3, FALSE)</f>
        <v>3.1</v>
      </c>
      <c r="H69">
        <f>IFERROR(VLOOKUP(B69, [3]player_saves_made!$B$2:$E$492, 3, FALSE), 0)</f>
        <v>0</v>
      </c>
      <c r="I69">
        <f>IFERROR(VLOOKUP(B69, [3]player_saves_made!$B$2:$E$492, 4, FALSE), 0)</f>
        <v>0</v>
      </c>
      <c r="J69">
        <f>IFERROR(VLOOKUP(B69, [4]player_goals_conceded!$B$2:$E$492, 3, FALSE), 0)</f>
        <v>0</v>
      </c>
      <c r="K69">
        <f>IFERROR(VLOOKUP(B69, [5]player_clean_sheets!$B$2:$E$492, 3, FALSE), 0)</f>
        <v>0</v>
      </c>
      <c r="L69">
        <f>IFERROR(VLOOKUP(B69, [5]player_clean_sheets!$B$2:$E$492, 4, FALSE), 0)</f>
        <v>0</v>
      </c>
      <c r="M69">
        <f>IFERROR(VLOOKUP(B69, [6]player_goals_per_90!$B$2:$E$492, 3, FALSE), 0)</f>
        <v>0.24</v>
      </c>
      <c r="N69">
        <f>IFERROR(VLOOKUP(B69, [7]player_expected_assists_per_90!$B$2:$E$492, 3, FALSE), 0)</f>
        <v>0.13</v>
      </c>
      <c r="O69">
        <f>IFERROR(VLOOKUP(B69, [7]player_expected_assists_per_90!$B$2:$E$492, 4, FALSE), 0)</f>
        <v>0.1</v>
      </c>
      <c r="P69">
        <f>IFERROR(VLOOKUP(B69, [8]player_top_scorers!$B$2:$E$492, 4, FALSE), 0)</f>
        <v>0</v>
      </c>
      <c r="Q69">
        <f>IFERROR(VLOOKUP(B69, [9]player_total_assists_in_attack!$B$2:$E$492, 3, FALSE), 0)</f>
        <v>33</v>
      </c>
      <c r="R69">
        <f>IFERROR(VLOOKUP(B69, [9]player_total_assists_in_attack!$B$2:$E$492, 4, FALSE), 0)</f>
        <v>1.3</v>
      </c>
      <c r="S69">
        <f>IFERROR(VLOOKUP(B69, [10]player_big_chances_missed!$B$2:$E$492, 3, FALSE), 0)</f>
        <v>0</v>
      </c>
      <c r="T69">
        <f>IFERROR(VLOOKUP(B69, [10]player_big_chances_missed!$B$2:$E$492, 3, FALSE), 0)</f>
        <v>0</v>
      </c>
      <c r="U69">
        <f>IFERROR(VLOOKUP(B69, [11]player_big_chances_created!$B$2:$E$492, 3, FALSE), 0)</f>
        <v>6</v>
      </c>
      <c r="V69">
        <f>IFERROR(VLOOKUP(B69, [12]player_penalties_won!$B$2:$E$492, 3, FALSE), 0)</f>
        <v>0</v>
      </c>
      <c r="W69">
        <f>IFERROR(VLOOKUP(B69, [13]player_penalties_conceded!$B$2:$E$492, 3, FALSE), 0)</f>
        <v>1</v>
      </c>
      <c r="X69">
        <f>IFERROR(VLOOKUP(B69, [14]player_target_scoring!$B$2:$E$492, 3, FALSE), 0)</f>
        <v>0.4</v>
      </c>
      <c r="Y69">
        <f>IFERROR(VLOOKUP(B69, [14]player_target_scoring!$B$2:$E$492, 4, FALSE), 0)</f>
        <v>31.3</v>
      </c>
      <c r="Z69">
        <f>IFERROR(VLOOKUP(B69, [15]player_total_scoring_attempts!$B$2:$E$492, 3, FALSE), 0)</f>
        <v>1.3</v>
      </c>
      <c r="AA69">
        <f>IFERROR(VLOOKUP(B69, [15]player_total_scoring_attempts!$B$2:$E$492, 4, FALSE), 0)</f>
        <v>18.8</v>
      </c>
      <c r="AB69">
        <f>IFERROR(VLOOKUP(B69, [16]player_accurate_passes!$B$2:$E$492, 3, FALSE), 0)</f>
        <v>26.6</v>
      </c>
      <c r="AC69">
        <f>IFERROR(VLOOKUP(B69, [16]player_accurate_passes!$B$2:$E$492, 4, FALSE), 0)</f>
        <v>74.599999999999994</v>
      </c>
      <c r="AD69">
        <f>IFERROR(VLOOKUP(B69,[17]player_accurate_long_balls!$B$2:$E$492, 3, FALSE), 0)</f>
        <v>1.5</v>
      </c>
      <c r="AE69">
        <f>IFERROR(VLOOKUP(B69,[17]player_accurate_long_balls!$B$2:$E$492, 4, FALSE), 0)</f>
        <v>50.6</v>
      </c>
      <c r="AF69">
        <f>IFERROR(VLOOKUP(B69, [18]player_tackles_won!$B$2:$E$492, 3, FALSE), 0)</f>
        <v>1.7</v>
      </c>
      <c r="AG69">
        <f>IFERROR(VLOOKUP(B69, [18]player_tackles_won!$B$2:$E$492, 4, FALSE), 0)</f>
        <v>69.8</v>
      </c>
      <c r="AH69">
        <f>IFERROR(VLOOKUP(B69, [19]player_possessions!$B$2:$E$492, 3, FALSE), 0)</f>
        <v>0.4</v>
      </c>
      <c r="AI69">
        <f>IFERROR(VLOOKUP(B69, [19]player_possessions!$B$2:$E$492, 4, FALSE), 0)</f>
        <v>1.7</v>
      </c>
      <c r="AJ69">
        <f>IFERROR(VLOOKUP(B69, [20]player_outfielder_blocks!$B$2:$E$492, 3, FALSE), 0)</f>
        <v>0.4</v>
      </c>
      <c r="AK69">
        <f>VLOOKUP(B69,[20]player_outfielder_blocks!$B$2:$E$492, 4, FALSE)</f>
        <v>9</v>
      </c>
      <c r="AL69">
        <f>VLOOKUP(B69,[21]player_interceptions!$B$2:$E$492, 3, FALSE)</f>
        <v>1.4</v>
      </c>
      <c r="AM69">
        <f>VLOOKUP(B69,[21]player_interceptions!$B$2:$E$492, 4, FALSE)</f>
        <v>36</v>
      </c>
      <c r="AN69">
        <f>VLOOKUP(B69,[22]player_effective_clearances!$B$2:$E$492, 3, FALSE)</f>
        <v>2.7</v>
      </c>
      <c r="AO69">
        <f>VLOOKUP(B69,[22]player_effective_clearances!$B$2:$E$492, 4, FALSE)</f>
        <v>68</v>
      </c>
      <c r="AP69" t="e">
        <f>VLOOKUP(B69, [12]player_penalties_won!$B$2:$E$492, 4, FALSE)</f>
        <v>#N/A</v>
      </c>
      <c r="AQ69">
        <f>VLOOKUP(B69,[23]player_fouls_committed!$B$2:$E$492, 3, FALSE)</f>
        <v>1.1000000000000001</v>
      </c>
      <c r="AR69">
        <f>VLOOKUP(B69,[24]player_red_cards!$B$2:$E$492, 3, FALSE)</f>
        <v>1</v>
      </c>
      <c r="AS69">
        <f>VLOOKUP(B69,[24]player_red_cards!$B$2:$E$492, 4, FALSE)</f>
        <v>7</v>
      </c>
      <c r="AT69">
        <f>VLOOKUP(B69,[25]player_contests_won!$B$2:$E$492, 3, FALSE)</f>
        <v>0.2</v>
      </c>
      <c r="AU69">
        <f>VLOOKUP(B69,[25]player_contests_won!$B$2:$E$492, 4, FALSE)</f>
        <v>41.7</v>
      </c>
      <c r="AV69">
        <f>VLOOKUP(B69, [8]player_top_scorers!$B$2:$E$492, 3, FALSE)</f>
        <v>6</v>
      </c>
      <c r="AW69">
        <f>VLOOKUP(B69,[26]player_player_ratings!$B$2:$E$492, 4, FALSE)</f>
        <v>1</v>
      </c>
      <c r="AX69">
        <f>VLOOKUP(B69,[26]player_player_ratings!$B$2:$E$492, 3, FALSE)</f>
        <v>7.11</v>
      </c>
      <c r="AY69">
        <v>2297</v>
      </c>
      <c r="AZ69">
        <v>30</v>
      </c>
      <c r="BA69" t="s">
        <v>13</v>
      </c>
    </row>
    <row r="70" spans="1:53" x14ac:dyDescent="0.3">
      <c r="A70">
        <v>69</v>
      </c>
      <c r="B70" t="s">
        <v>118</v>
      </c>
      <c r="C70" t="s">
        <v>31</v>
      </c>
      <c r="D70">
        <v>3.3</v>
      </c>
      <c r="E70">
        <v>2</v>
      </c>
      <c r="F70">
        <f>IFERROR(VLOOKUP(B70, [1]player_expected_goals!$B$2:$E$492, 3, FALSE), 0)</f>
        <v>0.9</v>
      </c>
      <c r="G70">
        <f>VLOOKUP(B70,[2]player_on_target!$B$2:$E$492, 3, FALSE)</f>
        <v>1.3</v>
      </c>
      <c r="H70">
        <f>IFERROR(VLOOKUP(B70, [3]player_saves_made!$B$2:$E$492, 3, FALSE), 0)</f>
        <v>0</v>
      </c>
      <c r="I70">
        <f>IFERROR(VLOOKUP(B70, [3]player_saves_made!$B$2:$E$492, 4, FALSE), 0)</f>
        <v>0</v>
      </c>
      <c r="J70">
        <f>IFERROR(VLOOKUP(B70, [4]player_goals_conceded!$B$2:$E$492, 3, FALSE), 0)</f>
        <v>0</v>
      </c>
      <c r="K70">
        <f>IFERROR(VLOOKUP(B70, [5]player_clean_sheets!$B$2:$E$492, 3, FALSE), 0)</f>
        <v>0</v>
      </c>
      <c r="L70">
        <f>IFERROR(VLOOKUP(B70, [5]player_clean_sheets!$B$2:$E$492, 4, FALSE), 0)</f>
        <v>0</v>
      </c>
      <c r="M70">
        <f>IFERROR(VLOOKUP(B70, [6]player_goals_per_90!$B$2:$E$492, 3, FALSE), 0)</f>
        <v>0</v>
      </c>
      <c r="N70">
        <f>IFERROR(VLOOKUP(B70, [7]player_expected_assists_per_90!$B$2:$E$492, 3, FALSE), 0)</f>
        <v>0</v>
      </c>
      <c r="O70">
        <f>IFERROR(VLOOKUP(B70, [7]player_expected_assists_per_90!$B$2:$E$492, 4, FALSE), 0)</f>
        <v>0</v>
      </c>
      <c r="P70">
        <f>IFERROR(VLOOKUP(B70, [8]player_top_scorers!$B$2:$E$492, 4, FALSE), 0)</f>
        <v>0</v>
      </c>
      <c r="Q70">
        <f>IFERROR(VLOOKUP(B70, [9]player_total_assists_in_attack!$B$2:$E$492, 3, FALSE), 0)</f>
        <v>25</v>
      </c>
      <c r="R70">
        <f>IFERROR(VLOOKUP(B70, [9]player_total_assists_in_attack!$B$2:$E$492, 4, FALSE), 0)</f>
        <v>2.4</v>
      </c>
      <c r="S70">
        <f>IFERROR(VLOOKUP(B70, [10]player_big_chances_missed!$B$2:$E$492, 3, FALSE), 0)</f>
        <v>3</v>
      </c>
      <c r="T70">
        <f>IFERROR(VLOOKUP(B70, [10]player_big_chances_missed!$B$2:$E$492, 3, FALSE), 0)</f>
        <v>3</v>
      </c>
      <c r="U70">
        <f>IFERROR(VLOOKUP(B70, [11]player_big_chances_created!$B$2:$E$492, 3, FALSE), 0)</f>
        <v>4</v>
      </c>
      <c r="V70">
        <f>IFERROR(VLOOKUP(B70, [12]player_penalties_won!$B$2:$E$492, 3, FALSE), 0)</f>
        <v>1</v>
      </c>
      <c r="W70">
        <f>IFERROR(VLOOKUP(B70, [13]player_penalties_conceded!$B$2:$E$492, 3, FALSE), 0)</f>
        <v>0</v>
      </c>
      <c r="X70">
        <f>IFERROR(VLOOKUP(B70, [14]player_target_scoring!$B$2:$E$492, 3, FALSE), 0)</f>
        <v>0</v>
      </c>
      <c r="Y70">
        <f>IFERROR(VLOOKUP(B70, [14]player_target_scoring!$B$2:$E$492, 4, FALSE), 0)</f>
        <v>0</v>
      </c>
      <c r="Z70">
        <f>IFERROR(VLOOKUP(B70, [15]player_total_scoring_attempts!$B$2:$E$492, 3, FALSE), 0)</f>
        <v>0</v>
      </c>
      <c r="AA70">
        <f>IFERROR(VLOOKUP(B70, [15]player_total_scoring_attempts!$B$2:$E$492, 4, FALSE), 0)</f>
        <v>0</v>
      </c>
      <c r="AB70">
        <f>IFERROR(VLOOKUP(B70, [16]player_accurate_passes!$B$2:$E$492, 3, FALSE), 0)</f>
        <v>0</v>
      </c>
      <c r="AC70">
        <f>IFERROR(VLOOKUP(B70, [16]player_accurate_passes!$B$2:$E$492, 4, FALSE), 0)</f>
        <v>0</v>
      </c>
      <c r="AD70">
        <f>IFERROR(VLOOKUP(B70,[17]player_accurate_long_balls!$B$2:$E$492, 3, FALSE), 0)</f>
        <v>0</v>
      </c>
      <c r="AE70">
        <f>IFERROR(VLOOKUP(B70,[17]player_accurate_long_balls!$B$2:$E$492, 4, FALSE), 0)</f>
        <v>0</v>
      </c>
      <c r="AF70">
        <f>IFERROR(VLOOKUP(B70, [18]player_tackles_won!$B$2:$E$492, 3, FALSE), 0)</f>
        <v>0</v>
      </c>
      <c r="AG70">
        <f>IFERROR(VLOOKUP(B70, [18]player_tackles_won!$B$2:$E$492, 4, FALSE), 0)</f>
        <v>0</v>
      </c>
      <c r="AH70">
        <f>IFERROR(VLOOKUP(B70, [19]player_possessions!$B$2:$E$492, 3, FALSE), 0)</f>
        <v>0</v>
      </c>
      <c r="AI70">
        <f>IFERROR(VLOOKUP(B70, [19]player_possessions!$B$2:$E$492, 4, FALSE), 0)</f>
        <v>0</v>
      </c>
      <c r="AJ70">
        <f>IFERROR(VLOOKUP(B70, [20]player_outfielder_blocks!$B$2:$E$492, 3, FALSE), 0)</f>
        <v>0</v>
      </c>
      <c r="AK70" t="e">
        <f>VLOOKUP(B70,[20]player_outfielder_blocks!$B$2:$E$492, 4, FALSE)</f>
        <v>#N/A</v>
      </c>
      <c r="AL70" t="e">
        <f>VLOOKUP(B70,[21]player_interceptions!$B$2:$E$492, 3, FALSE)</f>
        <v>#N/A</v>
      </c>
      <c r="AM70" t="e">
        <f>VLOOKUP(B70,[21]player_interceptions!$B$2:$E$492, 4, FALSE)</f>
        <v>#N/A</v>
      </c>
      <c r="AN70" t="e">
        <f>VLOOKUP(B70,[22]player_effective_clearances!$B$2:$E$492, 3, FALSE)</f>
        <v>#N/A</v>
      </c>
      <c r="AO70" t="e">
        <f>VLOOKUP(B70,[22]player_effective_clearances!$B$2:$E$492, 4, FALSE)</f>
        <v>#N/A</v>
      </c>
      <c r="AP70">
        <f>VLOOKUP(B70, [12]player_penalties_won!$B$2:$E$492, 4, FALSE)</f>
        <v>0.9</v>
      </c>
      <c r="AQ70" t="e">
        <f>VLOOKUP(B70,[23]player_fouls_committed!$B$2:$E$492, 3, FALSE)</f>
        <v>#N/A</v>
      </c>
      <c r="AR70" t="e">
        <f>VLOOKUP(B70,[24]player_red_cards!$B$2:$E$492, 3, FALSE)</f>
        <v>#N/A</v>
      </c>
      <c r="AS70" t="e">
        <f>VLOOKUP(B70,[24]player_red_cards!$B$2:$E$492, 4, FALSE)</f>
        <v>#N/A</v>
      </c>
      <c r="AT70" t="e">
        <f>VLOOKUP(B70,[25]player_contests_won!$B$2:$E$492, 3, FALSE)</f>
        <v>#N/A</v>
      </c>
      <c r="AU70" t="e">
        <f>VLOOKUP(B70,[25]player_contests_won!$B$2:$E$492, 4, FALSE)</f>
        <v>#N/A</v>
      </c>
      <c r="AV70">
        <f>VLOOKUP(B70, [8]player_top_scorers!$B$2:$E$492, 3, FALSE)</f>
        <v>2</v>
      </c>
      <c r="AW70" t="e">
        <f>VLOOKUP(B70,[26]player_player_ratings!$B$2:$E$492, 4, FALSE)</f>
        <v>#N/A</v>
      </c>
      <c r="AX70" t="e">
        <f>VLOOKUP(B70,[26]player_player_ratings!$B$2:$E$492, 3, FALSE)</f>
        <v>#N/A</v>
      </c>
      <c r="AY70">
        <v>954</v>
      </c>
      <c r="AZ70">
        <v>14</v>
      </c>
      <c r="BA70" t="s">
        <v>50</v>
      </c>
    </row>
    <row r="71" spans="1:53" x14ac:dyDescent="0.3">
      <c r="A71">
        <v>70</v>
      </c>
      <c r="B71" t="s">
        <v>119</v>
      </c>
      <c r="C71" t="s">
        <v>72</v>
      </c>
      <c r="D71">
        <v>3.3</v>
      </c>
      <c r="E71">
        <v>0</v>
      </c>
      <c r="F71">
        <f>IFERROR(VLOOKUP(B71, [1]player_expected_goals!$B$2:$E$492, 3, FALSE), 0)</f>
        <v>0.9</v>
      </c>
      <c r="G71">
        <f>VLOOKUP(B71,[2]player_on_target!$B$2:$E$492, 3, FALSE)</f>
        <v>0.7</v>
      </c>
      <c r="H71">
        <f>IFERROR(VLOOKUP(B71, [3]player_saves_made!$B$2:$E$492, 3, FALSE), 0)</f>
        <v>0</v>
      </c>
      <c r="I71">
        <f>IFERROR(VLOOKUP(B71, [3]player_saves_made!$B$2:$E$492, 4, FALSE), 0)</f>
        <v>0</v>
      </c>
      <c r="J71">
        <f>IFERROR(VLOOKUP(B71, [4]player_goals_conceded!$B$2:$E$492, 3, FALSE), 0)</f>
        <v>0</v>
      </c>
      <c r="K71">
        <f>IFERROR(VLOOKUP(B71, [5]player_clean_sheets!$B$2:$E$492, 3, FALSE), 0)</f>
        <v>0</v>
      </c>
      <c r="L71">
        <f>IFERROR(VLOOKUP(B71, [5]player_clean_sheets!$B$2:$E$492, 4, FALSE), 0)</f>
        <v>0</v>
      </c>
      <c r="M71">
        <f>IFERROR(VLOOKUP(B71, [6]player_goals_per_90!$B$2:$E$492, 3, FALSE), 0)</f>
        <v>0</v>
      </c>
      <c r="N71">
        <f>IFERROR(VLOOKUP(B71, [7]player_expected_assists_per_90!$B$2:$E$492, 3, FALSE), 0)</f>
        <v>0.18</v>
      </c>
      <c r="O71">
        <f>IFERROR(VLOOKUP(B71, [7]player_expected_assists_per_90!$B$2:$E$492, 4, FALSE), 0)</f>
        <v>0</v>
      </c>
      <c r="P71">
        <f>IFERROR(VLOOKUP(B71, [8]player_top_scorers!$B$2:$E$492, 4, FALSE), 0)</f>
        <v>0</v>
      </c>
      <c r="Q71">
        <f>IFERROR(VLOOKUP(B71, [9]player_total_assists_in_attack!$B$2:$E$492, 3, FALSE), 0)</f>
        <v>16</v>
      </c>
      <c r="R71">
        <f>IFERROR(VLOOKUP(B71, [9]player_total_assists_in_attack!$B$2:$E$492, 4, FALSE), 0)</f>
        <v>0.9</v>
      </c>
      <c r="S71">
        <f>IFERROR(VLOOKUP(B71, [10]player_big_chances_missed!$B$2:$E$492, 3, FALSE), 0)</f>
        <v>1</v>
      </c>
      <c r="T71">
        <f>IFERROR(VLOOKUP(B71, [10]player_big_chances_missed!$B$2:$E$492, 3, FALSE), 0)</f>
        <v>1</v>
      </c>
      <c r="U71">
        <f>IFERROR(VLOOKUP(B71, [11]player_big_chances_created!$B$2:$E$492, 3, FALSE), 0)</f>
        <v>5</v>
      </c>
      <c r="V71">
        <f>IFERROR(VLOOKUP(B71, [12]player_penalties_won!$B$2:$E$492, 3, FALSE), 0)</f>
        <v>0</v>
      </c>
      <c r="W71">
        <f>IFERROR(VLOOKUP(B71, [13]player_penalties_conceded!$B$2:$E$492, 3, FALSE), 0)</f>
        <v>1</v>
      </c>
      <c r="X71">
        <f>IFERROR(VLOOKUP(B71, [14]player_target_scoring!$B$2:$E$492, 3, FALSE), 0)</f>
        <v>0.2</v>
      </c>
      <c r="Y71">
        <f>IFERROR(VLOOKUP(B71, [14]player_target_scoring!$B$2:$E$492, 4, FALSE), 0)</f>
        <v>40</v>
      </c>
      <c r="Z71">
        <f>IFERROR(VLOOKUP(B71, [15]player_total_scoring_attempts!$B$2:$E$492, 3, FALSE), 0)</f>
        <v>0.5</v>
      </c>
      <c r="AA71">
        <f>IFERROR(VLOOKUP(B71, [15]player_total_scoring_attempts!$B$2:$E$492, 4, FALSE), 0)</f>
        <v>0</v>
      </c>
      <c r="AB71">
        <f>IFERROR(VLOOKUP(B71, [16]player_accurate_passes!$B$2:$E$492, 3, FALSE), 0)</f>
        <v>24.2</v>
      </c>
      <c r="AC71">
        <f>IFERROR(VLOOKUP(B71, [16]player_accurate_passes!$B$2:$E$492, 4, FALSE), 0)</f>
        <v>72.3</v>
      </c>
      <c r="AD71">
        <f>IFERROR(VLOOKUP(B71,[17]player_accurate_long_balls!$B$2:$E$492, 3, FALSE), 0)</f>
        <v>1</v>
      </c>
      <c r="AE71">
        <f>IFERROR(VLOOKUP(B71,[17]player_accurate_long_balls!$B$2:$E$492, 4, FALSE), 0)</f>
        <v>33.299999999999997</v>
      </c>
      <c r="AF71">
        <f>IFERROR(VLOOKUP(B71, [18]player_tackles_won!$B$2:$E$492, 3, FALSE), 0)</f>
        <v>1.2</v>
      </c>
      <c r="AG71">
        <f>IFERROR(VLOOKUP(B71, [18]player_tackles_won!$B$2:$E$492, 4, FALSE), 0)</f>
        <v>46.8</v>
      </c>
      <c r="AH71">
        <f>IFERROR(VLOOKUP(B71, [19]player_possessions!$B$2:$E$492, 3, FALSE), 0)</f>
        <v>0.4</v>
      </c>
      <c r="AI71">
        <f>IFERROR(VLOOKUP(B71, [19]player_possessions!$B$2:$E$492, 4, FALSE), 0)</f>
        <v>2.2999999999999998</v>
      </c>
      <c r="AJ71">
        <f>IFERROR(VLOOKUP(B71, [20]player_outfielder_blocks!$B$2:$E$492, 3, FALSE), 0)</f>
        <v>0.5</v>
      </c>
      <c r="AK71">
        <f>VLOOKUP(B71,[20]player_outfielder_blocks!$B$2:$E$492, 4, FALSE)</f>
        <v>9</v>
      </c>
      <c r="AL71">
        <f>VLOOKUP(B71,[21]player_interceptions!$B$2:$E$492, 3, FALSE)</f>
        <v>1.1000000000000001</v>
      </c>
      <c r="AM71">
        <f>VLOOKUP(B71,[21]player_interceptions!$B$2:$E$492, 4, FALSE)</f>
        <v>20</v>
      </c>
      <c r="AN71">
        <f>VLOOKUP(B71,[22]player_effective_clearances!$B$2:$E$492, 3, FALSE)</f>
        <v>2.6</v>
      </c>
      <c r="AO71">
        <f>VLOOKUP(B71,[22]player_effective_clearances!$B$2:$E$492, 4, FALSE)</f>
        <v>48</v>
      </c>
      <c r="AP71" t="e">
        <f>VLOOKUP(B71, [12]player_penalties_won!$B$2:$E$492, 4, FALSE)</f>
        <v>#N/A</v>
      </c>
      <c r="AQ71">
        <f>VLOOKUP(B71,[23]player_fouls_committed!$B$2:$E$492, 3, FALSE)</f>
        <v>1.2</v>
      </c>
      <c r="AR71">
        <f>VLOOKUP(B71,[24]player_red_cards!$B$2:$E$492, 3, FALSE)</f>
        <v>1</v>
      </c>
      <c r="AS71">
        <f>VLOOKUP(B71,[24]player_red_cards!$B$2:$E$492, 4, FALSE)</f>
        <v>0</v>
      </c>
      <c r="AT71">
        <f>VLOOKUP(B71,[25]player_contests_won!$B$2:$E$492, 3, FALSE)</f>
        <v>0.7</v>
      </c>
      <c r="AU71">
        <f>VLOOKUP(B71,[25]player_contests_won!$B$2:$E$492, 4, FALSE)</f>
        <v>52</v>
      </c>
      <c r="AV71" t="e">
        <f>VLOOKUP(B71, [8]player_top_scorers!$B$2:$E$492, 3, FALSE)</f>
        <v>#N/A</v>
      </c>
      <c r="AW71">
        <f>VLOOKUP(B71,[26]player_player_ratings!$B$2:$E$492, 4, FALSE)</f>
        <v>0</v>
      </c>
      <c r="AX71">
        <f>VLOOKUP(B71,[26]player_player_ratings!$B$2:$E$492, 3, FALSE)</f>
        <v>6.37</v>
      </c>
      <c r="AY71">
        <v>1658</v>
      </c>
      <c r="AZ71">
        <v>23</v>
      </c>
      <c r="BA71" t="s">
        <v>64</v>
      </c>
    </row>
    <row r="72" spans="1:53" x14ac:dyDescent="0.3">
      <c r="A72">
        <v>71</v>
      </c>
      <c r="B72" t="s">
        <v>120</v>
      </c>
      <c r="C72" t="s">
        <v>79</v>
      </c>
      <c r="D72">
        <v>3.2</v>
      </c>
      <c r="E72">
        <v>4</v>
      </c>
      <c r="F72">
        <f>IFERROR(VLOOKUP(B72, [1]player_expected_goals!$B$2:$E$492, 3, FALSE), 0)</f>
        <v>3.9</v>
      </c>
      <c r="G72">
        <f>VLOOKUP(B72,[2]player_on_target!$B$2:$E$492, 3, FALSE)</f>
        <v>3.4</v>
      </c>
      <c r="H72">
        <f>IFERROR(VLOOKUP(B72, [3]player_saves_made!$B$2:$E$492, 3, FALSE), 0)</f>
        <v>0</v>
      </c>
      <c r="I72">
        <f>IFERROR(VLOOKUP(B72, [3]player_saves_made!$B$2:$E$492, 4, FALSE), 0)</f>
        <v>0</v>
      </c>
      <c r="J72">
        <f>IFERROR(VLOOKUP(B72, [4]player_goals_conceded!$B$2:$E$492, 3, FALSE), 0)</f>
        <v>0</v>
      </c>
      <c r="K72">
        <f>IFERROR(VLOOKUP(B72, [5]player_clean_sheets!$B$2:$E$492, 3, FALSE), 0)</f>
        <v>0</v>
      </c>
      <c r="L72">
        <f>IFERROR(VLOOKUP(B72, [5]player_clean_sheets!$B$2:$E$492, 4, FALSE), 0)</f>
        <v>0</v>
      </c>
      <c r="M72">
        <f>IFERROR(VLOOKUP(B72, [6]player_goals_per_90!$B$2:$E$492, 3, FALSE), 0)</f>
        <v>0.18</v>
      </c>
      <c r="N72">
        <f>IFERROR(VLOOKUP(B72, [7]player_expected_assists_per_90!$B$2:$E$492, 3, FALSE), 0)</f>
        <v>0.14000000000000001</v>
      </c>
      <c r="O72">
        <f>IFERROR(VLOOKUP(B72, [7]player_expected_assists_per_90!$B$2:$E$492, 4, FALSE), 0)</f>
        <v>0.2</v>
      </c>
      <c r="P72">
        <f>IFERROR(VLOOKUP(B72, [8]player_top_scorers!$B$2:$E$492, 4, FALSE), 0)</f>
        <v>0</v>
      </c>
      <c r="Q72">
        <f>IFERROR(VLOOKUP(B72, [9]player_total_assists_in_attack!$B$2:$E$492, 3, FALSE), 0)</f>
        <v>26</v>
      </c>
      <c r="R72">
        <f>IFERROR(VLOOKUP(B72, [9]player_total_assists_in_attack!$B$2:$E$492, 4, FALSE), 0)</f>
        <v>1.2</v>
      </c>
      <c r="S72">
        <f>IFERROR(VLOOKUP(B72, [10]player_big_chances_missed!$B$2:$E$492, 3, FALSE), 0)</f>
        <v>4</v>
      </c>
      <c r="T72">
        <f>IFERROR(VLOOKUP(B72, [10]player_big_chances_missed!$B$2:$E$492, 3, FALSE), 0)</f>
        <v>4</v>
      </c>
      <c r="U72">
        <f>IFERROR(VLOOKUP(B72, [11]player_big_chances_created!$B$2:$E$492, 3, FALSE), 0)</f>
        <v>4</v>
      </c>
      <c r="V72">
        <f>IFERROR(VLOOKUP(B72, [12]player_penalties_won!$B$2:$E$492, 3, FALSE), 0)</f>
        <v>1</v>
      </c>
      <c r="W72">
        <f>IFERROR(VLOOKUP(B72, [13]player_penalties_conceded!$B$2:$E$492, 3, FALSE), 0)</f>
        <v>1</v>
      </c>
      <c r="X72">
        <f>IFERROR(VLOOKUP(B72, [14]player_target_scoring!$B$2:$E$492, 3, FALSE), 0)</f>
        <v>0.8</v>
      </c>
      <c r="Y72">
        <f>IFERROR(VLOOKUP(B72, [14]player_target_scoring!$B$2:$E$492, 4, FALSE), 0)</f>
        <v>34.700000000000003</v>
      </c>
      <c r="Z72">
        <f>IFERROR(VLOOKUP(B72, [15]player_total_scoring_attempts!$B$2:$E$492, 3, FALSE), 0)</f>
        <v>2.2000000000000002</v>
      </c>
      <c r="AA72">
        <f>IFERROR(VLOOKUP(B72, [15]player_total_scoring_attempts!$B$2:$E$492, 4, FALSE), 0)</f>
        <v>8.1999999999999993</v>
      </c>
      <c r="AB72">
        <f>IFERROR(VLOOKUP(B72, [16]player_accurate_passes!$B$2:$E$492, 3, FALSE), 0)</f>
        <v>20.2</v>
      </c>
      <c r="AC72">
        <f>IFERROR(VLOOKUP(B72, [16]player_accurate_passes!$B$2:$E$492, 4, FALSE), 0)</f>
        <v>76.3</v>
      </c>
      <c r="AD72">
        <f>IFERROR(VLOOKUP(B72,[17]player_accurate_long_balls!$B$2:$E$492, 3, FALSE), 0)</f>
        <v>0.7</v>
      </c>
      <c r="AE72">
        <f>IFERROR(VLOOKUP(B72,[17]player_accurate_long_balls!$B$2:$E$492, 4, FALSE), 0)</f>
        <v>45.5</v>
      </c>
      <c r="AF72">
        <f>IFERROR(VLOOKUP(B72, [18]player_tackles_won!$B$2:$E$492, 3, FALSE), 0)</f>
        <v>0.5</v>
      </c>
      <c r="AG72">
        <f>IFERROR(VLOOKUP(B72, [18]player_tackles_won!$B$2:$E$492, 4, FALSE), 0)</f>
        <v>43.5</v>
      </c>
      <c r="AH72">
        <f>IFERROR(VLOOKUP(B72, [19]player_possessions!$B$2:$E$492, 3, FALSE), 0)</f>
        <v>1</v>
      </c>
      <c r="AI72">
        <f>IFERROR(VLOOKUP(B72, [19]player_possessions!$B$2:$E$492, 4, FALSE), 0)</f>
        <v>1.7</v>
      </c>
      <c r="AJ72">
        <f>IFERROR(VLOOKUP(B72, [20]player_outfielder_blocks!$B$2:$E$492, 3, FALSE), 0)</f>
        <v>0.2</v>
      </c>
      <c r="AK72">
        <f>VLOOKUP(B72,[20]player_outfielder_blocks!$B$2:$E$492, 4, FALSE)</f>
        <v>4</v>
      </c>
      <c r="AL72">
        <f>VLOOKUP(B72,[21]player_interceptions!$B$2:$E$492, 3, FALSE)</f>
        <v>0.3</v>
      </c>
      <c r="AM72">
        <f>VLOOKUP(B72,[21]player_interceptions!$B$2:$E$492, 4, FALSE)</f>
        <v>7</v>
      </c>
      <c r="AN72">
        <f>VLOOKUP(B72,[22]player_effective_clearances!$B$2:$E$492, 3, FALSE)</f>
        <v>0.7</v>
      </c>
      <c r="AO72">
        <f>VLOOKUP(B72,[22]player_effective_clearances!$B$2:$E$492, 4, FALSE)</f>
        <v>16</v>
      </c>
      <c r="AP72">
        <f>VLOOKUP(B72, [12]player_penalties_won!$B$2:$E$492, 4, FALSE)</f>
        <v>1.3</v>
      </c>
      <c r="AQ72">
        <f>VLOOKUP(B72,[23]player_fouls_committed!$B$2:$E$492, 3, FALSE)</f>
        <v>1.5</v>
      </c>
      <c r="AR72" t="e">
        <f>VLOOKUP(B72,[24]player_red_cards!$B$2:$E$492, 3, FALSE)</f>
        <v>#N/A</v>
      </c>
      <c r="AS72" t="e">
        <f>VLOOKUP(B72,[24]player_red_cards!$B$2:$E$492, 4, FALSE)</f>
        <v>#N/A</v>
      </c>
      <c r="AT72">
        <f>VLOOKUP(B72,[25]player_contests_won!$B$2:$E$492, 3, FALSE)</f>
        <v>1</v>
      </c>
      <c r="AU72">
        <f>VLOOKUP(B72,[25]player_contests_won!$B$2:$E$492, 4, FALSE)</f>
        <v>42.3</v>
      </c>
      <c r="AV72">
        <f>VLOOKUP(B72, [8]player_top_scorers!$B$2:$E$492, 3, FALSE)</f>
        <v>4</v>
      </c>
      <c r="AW72">
        <f>VLOOKUP(B72,[26]player_player_ratings!$B$2:$E$492, 4, FALSE)</f>
        <v>0</v>
      </c>
      <c r="AX72">
        <f>VLOOKUP(B72,[26]player_player_ratings!$B$2:$E$492, 3, FALSE)</f>
        <v>6.79</v>
      </c>
      <c r="AY72">
        <v>1978</v>
      </c>
      <c r="AZ72">
        <v>31</v>
      </c>
      <c r="BA72" t="s">
        <v>52</v>
      </c>
    </row>
    <row r="73" spans="1:53" x14ac:dyDescent="0.3">
      <c r="A73">
        <v>72</v>
      </c>
      <c r="B73" t="s">
        <v>121</v>
      </c>
      <c r="C73" t="s">
        <v>12</v>
      </c>
      <c r="D73">
        <v>3.1</v>
      </c>
      <c r="E73">
        <v>5</v>
      </c>
      <c r="F73">
        <f>IFERROR(VLOOKUP(B73, [1]player_expected_goals!$B$2:$E$492, 3, FALSE), 0)</f>
        <v>1.1000000000000001</v>
      </c>
      <c r="G73">
        <f>VLOOKUP(B73,[2]player_on_target!$B$2:$E$492, 3, FALSE)</f>
        <v>0.7</v>
      </c>
      <c r="H73">
        <f>IFERROR(VLOOKUP(B73, [3]player_saves_made!$B$2:$E$492, 3, FALSE), 0)</f>
        <v>0</v>
      </c>
      <c r="I73">
        <f>IFERROR(VLOOKUP(B73, [3]player_saves_made!$B$2:$E$492, 4, FALSE), 0)</f>
        <v>0</v>
      </c>
      <c r="J73">
        <f>IFERROR(VLOOKUP(B73, [4]player_goals_conceded!$B$2:$E$492, 3, FALSE), 0)</f>
        <v>0</v>
      </c>
      <c r="K73">
        <f>IFERROR(VLOOKUP(B73, [5]player_clean_sheets!$B$2:$E$492, 3, FALSE), 0)</f>
        <v>0</v>
      </c>
      <c r="L73">
        <f>IFERROR(VLOOKUP(B73, [5]player_clean_sheets!$B$2:$E$492, 4, FALSE), 0)</f>
        <v>0</v>
      </c>
      <c r="M73">
        <f>IFERROR(VLOOKUP(B73, [6]player_goals_per_90!$B$2:$E$492, 3, FALSE), 0)</f>
        <v>0</v>
      </c>
      <c r="N73">
        <f>IFERROR(VLOOKUP(B73, [7]player_expected_assists_per_90!$B$2:$E$492, 3, FALSE), 0)</f>
        <v>0.11</v>
      </c>
      <c r="O73">
        <f>IFERROR(VLOOKUP(B73, [7]player_expected_assists_per_90!$B$2:$E$492, 4, FALSE), 0)</f>
        <v>0.2</v>
      </c>
      <c r="P73">
        <f>IFERROR(VLOOKUP(B73, [8]player_top_scorers!$B$2:$E$492, 4, FALSE), 0)</f>
        <v>0</v>
      </c>
      <c r="Q73">
        <f>IFERROR(VLOOKUP(B73, [9]player_total_assists_in_attack!$B$2:$E$492, 3, FALSE), 0)</f>
        <v>27</v>
      </c>
      <c r="R73">
        <f>IFERROR(VLOOKUP(B73, [9]player_total_assists_in_attack!$B$2:$E$492, 4, FALSE), 0)</f>
        <v>1</v>
      </c>
      <c r="S73">
        <f>IFERROR(VLOOKUP(B73, [10]player_big_chances_missed!$B$2:$E$492, 3, FALSE), 0)</f>
        <v>1</v>
      </c>
      <c r="T73">
        <f>IFERROR(VLOOKUP(B73, [10]player_big_chances_missed!$B$2:$E$492, 3, FALSE), 0)</f>
        <v>1</v>
      </c>
      <c r="U73">
        <f>IFERROR(VLOOKUP(B73, [11]player_big_chances_created!$B$2:$E$492, 3, FALSE), 0)</f>
        <v>2</v>
      </c>
      <c r="V73">
        <f>IFERROR(VLOOKUP(B73, [12]player_penalties_won!$B$2:$E$492, 3, FALSE), 0)</f>
        <v>0</v>
      </c>
      <c r="W73">
        <f>IFERROR(VLOOKUP(B73, [13]player_penalties_conceded!$B$2:$E$492, 3, FALSE), 0)</f>
        <v>0</v>
      </c>
      <c r="X73">
        <f>IFERROR(VLOOKUP(B73, [14]player_target_scoring!$B$2:$E$492, 3, FALSE), 0)</f>
        <v>0.1</v>
      </c>
      <c r="Y73">
        <f>IFERROR(VLOOKUP(B73, [14]player_target_scoring!$B$2:$E$492, 4, FALSE), 0)</f>
        <v>14.3</v>
      </c>
      <c r="Z73">
        <f>IFERROR(VLOOKUP(B73, [15]player_total_scoring_attempts!$B$2:$E$492, 3, FALSE), 0)</f>
        <v>0.8</v>
      </c>
      <c r="AA73">
        <f>IFERROR(VLOOKUP(B73, [15]player_total_scoring_attempts!$B$2:$E$492, 4, FALSE), 0)</f>
        <v>0</v>
      </c>
      <c r="AB73">
        <f>IFERROR(VLOOKUP(B73, [16]player_accurate_passes!$B$2:$E$492, 3, FALSE), 0)</f>
        <v>57</v>
      </c>
      <c r="AC73">
        <f>IFERROR(VLOOKUP(B73, [16]player_accurate_passes!$B$2:$E$492, 4, FALSE), 0)</f>
        <v>88.9</v>
      </c>
      <c r="AD73">
        <f>IFERROR(VLOOKUP(B73,[17]player_accurate_long_balls!$B$2:$E$492, 3, FALSE), 0)</f>
        <v>2.2999999999999998</v>
      </c>
      <c r="AE73">
        <f>IFERROR(VLOOKUP(B73,[17]player_accurate_long_balls!$B$2:$E$492, 4, FALSE), 0)</f>
        <v>60.4</v>
      </c>
      <c r="AF73">
        <f>IFERROR(VLOOKUP(B73, [18]player_tackles_won!$B$2:$E$492, 3, FALSE), 0)</f>
        <v>1.8</v>
      </c>
      <c r="AG73">
        <f>IFERROR(VLOOKUP(B73, [18]player_tackles_won!$B$2:$E$492, 4, FALSE), 0)</f>
        <v>61.7</v>
      </c>
      <c r="AH73">
        <f>IFERROR(VLOOKUP(B73, [19]player_possessions!$B$2:$E$492, 3, FALSE), 0)</f>
        <v>0.6</v>
      </c>
      <c r="AI73">
        <f>IFERROR(VLOOKUP(B73, [19]player_possessions!$B$2:$E$492, 4, FALSE), 0)</f>
        <v>4.5</v>
      </c>
      <c r="AJ73">
        <f>IFERROR(VLOOKUP(B73, [20]player_outfielder_blocks!$B$2:$E$492, 3, FALSE), 0)</f>
        <v>0.3</v>
      </c>
      <c r="AK73">
        <f>VLOOKUP(B73,[20]player_outfielder_blocks!$B$2:$E$492, 4, FALSE)</f>
        <v>8</v>
      </c>
      <c r="AL73">
        <f>VLOOKUP(B73,[21]player_interceptions!$B$2:$E$492, 3, FALSE)</f>
        <v>0.7</v>
      </c>
      <c r="AM73">
        <f>VLOOKUP(B73,[21]player_interceptions!$B$2:$E$492, 4, FALSE)</f>
        <v>19</v>
      </c>
      <c r="AN73">
        <f>VLOOKUP(B73,[22]player_effective_clearances!$B$2:$E$492, 3, FALSE)</f>
        <v>0.9</v>
      </c>
      <c r="AO73">
        <f>VLOOKUP(B73,[22]player_effective_clearances!$B$2:$E$492, 4, FALSE)</f>
        <v>26</v>
      </c>
      <c r="AP73" t="e">
        <f>VLOOKUP(B73, [12]player_penalties_won!$B$2:$E$492, 4, FALSE)</f>
        <v>#N/A</v>
      </c>
      <c r="AQ73">
        <f>VLOOKUP(B73,[23]player_fouls_committed!$B$2:$E$492, 3, FALSE)</f>
        <v>1.2</v>
      </c>
      <c r="AR73" t="e">
        <f>VLOOKUP(B73,[24]player_red_cards!$B$2:$E$492, 3, FALSE)</f>
        <v>#N/A</v>
      </c>
      <c r="AS73" t="e">
        <f>VLOOKUP(B73,[24]player_red_cards!$B$2:$E$492, 4, FALSE)</f>
        <v>#N/A</v>
      </c>
      <c r="AT73">
        <f>VLOOKUP(B73,[25]player_contests_won!$B$2:$E$492, 3, FALSE)</f>
        <v>0.7</v>
      </c>
      <c r="AU73">
        <f>VLOOKUP(B73,[25]player_contests_won!$B$2:$E$492, 4, FALSE)</f>
        <v>70.400000000000006</v>
      </c>
      <c r="AV73" t="e">
        <f>VLOOKUP(B73, [8]player_top_scorers!$B$2:$E$492, 3, FALSE)</f>
        <v>#N/A</v>
      </c>
      <c r="AW73">
        <f>VLOOKUP(B73,[26]player_player_ratings!$B$2:$E$492, 4, FALSE)</f>
        <v>2</v>
      </c>
      <c r="AX73">
        <f>VLOOKUP(B73,[26]player_player_ratings!$B$2:$E$492, 3, FALSE)</f>
        <v>7.47</v>
      </c>
      <c r="AY73">
        <v>2482</v>
      </c>
      <c r="AZ73">
        <v>29</v>
      </c>
      <c r="BA73" t="s">
        <v>16</v>
      </c>
    </row>
    <row r="74" spans="1:53" x14ac:dyDescent="0.3">
      <c r="A74">
        <v>73</v>
      </c>
      <c r="B74" t="s">
        <v>122</v>
      </c>
      <c r="C74" t="s">
        <v>25</v>
      </c>
      <c r="D74">
        <v>3.1</v>
      </c>
      <c r="E74">
        <v>4</v>
      </c>
      <c r="F74">
        <f>IFERROR(VLOOKUP(B74, [1]player_expected_goals!$B$2:$E$492, 3, FALSE), 0)</f>
        <v>6.2</v>
      </c>
      <c r="G74">
        <f>VLOOKUP(B74,[2]player_on_target!$B$2:$E$492, 3, FALSE)</f>
        <v>8.1</v>
      </c>
      <c r="H74">
        <f>IFERROR(VLOOKUP(B74, [3]player_saves_made!$B$2:$E$492, 3, FALSE), 0)</f>
        <v>0</v>
      </c>
      <c r="I74">
        <f>IFERROR(VLOOKUP(B74, [3]player_saves_made!$B$2:$E$492, 4, FALSE), 0)</f>
        <v>0</v>
      </c>
      <c r="J74">
        <f>IFERROR(VLOOKUP(B74, [4]player_goals_conceded!$B$2:$E$492, 3, FALSE), 0)</f>
        <v>0</v>
      </c>
      <c r="K74">
        <f>IFERROR(VLOOKUP(B74, [5]player_clean_sheets!$B$2:$E$492, 3, FALSE), 0)</f>
        <v>0</v>
      </c>
      <c r="L74">
        <f>IFERROR(VLOOKUP(B74, [5]player_clean_sheets!$B$2:$E$492, 4, FALSE), 0)</f>
        <v>0</v>
      </c>
      <c r="M74">
        <f>IFERROR(VLOOKUP(B74, [6]player_goals_per_90!$B$2:$E$492, 3, FALSE), 0)</f>
        <v>0.24</v>
      </c>
      <c r="N74">
        <f>IFERROR(VLOOKUP(B74, [7]player_expected_assists_per_90!$B$2:$E$492, 3, FALSE), 0)</f>
        <v>0.19</v>
      </c>
      <c r="O74">
        <f>IFERROR(VLOOKUP(B74, [7]player_expected_assists_per_90!$B$2:$E$492, 4, FALSE), 0)</f>
        <v>0.2</v>
      </c>
      <c r="P74">
        <f>IFERROR(VLOOKUP(B74, [8]player_top_scorers!$B$2:$E$492, 4, FALSE), 0)</f>
        <v>0</v>
      </c>
      <c r="Q74">
        <f>IFERROR(VLOOKUP(B74, [9]player_total_assists_in_attack!$B$2:$E$492, 3, FALSE), 0)</f>
        <v>23</v>
      </c>
      <c r="R74">
        <f>IFERROR(VLOOKUP(B74, [9]player_total_assists_in_attack!$B$2:$E$492, 4, FALSE), 0)</f>
        <v>1.4</v>
      </c>
      <c r="S74">
        <f>IFERROR(VLOOKUP(B74, [10]player_big_chances_missed!$B$2:$E$492, 3, FALSE), 0)</f>
        <v>9</v>
      </c>
      <c r="T74">
        <f>IFERROR(VLOOKUP(B74, [10]player_big_chances_missed!$B$2:$E$492, 3, FALSE), 0)</f>
        <v>9</v>
      </c>
      <c r="U74">
        <f>IFERROR(VLOOKUP(B74, [11]player_big_chances_created!$B$2:$E$492, 3, FALSE), 0)</f>
        <v>5</v>
      </c>
      <c r="V74">
        <f>IFERROR(VLOOKUP(B74, [12]player_penalties_won!$B$2:$E$492, 3, FALSE), 0)</f>
        <v>0</v>
      </c>
      <c r="W74">
        <f>IFERROR(VLOOKUP(B74, [13]player_penalties_conceded!$B$2:$E$492, 3, FALSE), 0)</f>
        <v>1</v>
      </c>
      <c r="X74">
        <f>IFERROR(VLOOKUP(B74, [14]player_target_scoring!$B$2:$E$492, 3, FALSE), 0)</f>
        <v>1.4</v>
      </c>
      <c r="Y74">
        <f>IFERROR(VLOOKUP(B74, [14]player_target_scoring!$B$2:$E$492, 4, FALSE), 0)</f>
        <v>52.3</v>
      </c>
      <c r="Z74">
        <f>IFERROR(VLOOKUP(B74, [15]player_total_scoring_attempts!$B$2:$E$492, 3, FALSE), 0)</f>
        <v>2.6</v>
      </c>
      <c r="AA74">
        <f>IFERROR(VLOOKUP(B74, [15]player_total_scoring_attempts!$B$2:$E$492, 4, FALSE), 0)</f>
        <v>9.1</v>
      </c>
      <c r="AB74">
        <f>IFERROR(VLOOKUP(B74, [16]player_accurate_passes!$B$2:$E$492, 3, FALSE), 0)</f>
        <v>26.2</v>
      </c>
      <c r="AC74">
        <f>IFERROR(VLOOKUP(B74, [16]player_accurate_passes!$B$2:$E$492, 4, FALSE), 0)</f>
        <v>82.5</v>
      </c>
      <c r="AD74">
        <f>IFERROR(VLOOKUP(B74,[17]player_accurate_long_balls!$B$2:$E$492, 3, FALSE), 0)</f>
        <v>0.7</v>
      </c>
      <c r="AE74">
        <f>IFERROR(VLOOKUP(B74,[17]player_accurate_long_balls!$B$2:$E$492, 4, FALSE), 0)</f>
        <v>47.8</v>
      </c>
      <c r="AF74">
        <f>IFERROR(VLOOKUP(B74, [18]player_tackles_won!$B$2:$E$492, 3, FALSE), 0)</f>
        <v>0.6</v>
      </c>
      <c r="AG74">
        <f>IFERROR(VLOOKUP(B74, [18]player_tackles_won!$B$2:$E$492, 4, FALSE), 0)</f>
        <v>55.6</v>
      </c>
      <c r="AH74">
        <f>IFERROR(VLOOKUP(B74, [19]player_possessions!$B$2:$E$492, 3, FALSE), 0)</f>
        <v>0.6</v>
      </c>
      <c r="AI74">
        <f>IFERROR(VLOOKUP(B74, [19]player_possessions!$B$2:$E$492, 4, FALSE), 0)</f>
        <v>2</v>
      </c>
      <c r="AJ74">
        <f>IFERROR(VLOOKUP(B74, [20]player_outfielder_blocks!$B$2:$E$492, 3, FALSE), 0)</f>
        <v>0.1</v>
      </c>
      <c r="AK74">
        <f>VLOOKUP(B74,[20]player_outfielder_blocks!$B$2:$E$492, 4, FALSE)</f>
        <v>1</v>
      </c>
      <c r="AL74">
        <f>VLOOKUP(B74,[21]player_interceptions!$B$2:$E$492, 3, FALSE)</f>
        <v>0.3</v>
      </c>
      <c r="AM74">
        <f>VLOOKUP(B74,[21]player_interceptions!$B$2:$E$492, 4, FALSE)</f>
        <v>5</v>
      </c>
      <c r="AN74">
        <f>VLOOKUP(B74,[22]player_effective_clearances!$B$2:$E$492, 3, FALSE)</f>
        <v>0.7</v>
      </c>
      <c r="AO74">
        <f>VLOOKUP(B74,[22]player_effective_clearances!$B$2:$E$492, 4, FALSE)</f>
        <v>12</v>
      </c>
      <c r="AP74" t="e">
        <f>VLOOKUP(B74, [12]player_penalties_won!$B$2:$E$492, 4, FALSE)</f>
        <v>#N/A</v>
      </c>
      <c r="AQ74">
        <f>VLOOKUP(B74,[23]player_fouls_committed!$B$2:$E$492, 3, FALSE)</f>
        <v>1.3</v>
      </c>
      <c r="AR74" t="e">
        <f>VLOOKUP(B74,[24]player_red_cards!$B$2:$E$492, 3, FALSE)</f>
        <v>#N/A</v>
      </c>
      <c r="AS74" t="e">
        <f>VLOOKUP(B74,[24]player_red_cards!$B$2:$E$492, 4, FALSE)</f>
        <v>#N/A</v>
      </c>
      <c r="AT74">
        <f>VLOOKUP(B74,[25]player_contests_won!$B$2:$E$492, 3, FALSE)</f>
        <v>1.5</v>
      </c>
      <c r="AU74">
        <f>VLOOKUP(B74,[25]player_contests_won!$B$2:$E$492, 4, FALSE)</f>
        <v>49.1</v>
      </c>
      <c r="AV74">
        <f>VLOOKUP(B74, [8]player_top_scorers!$B$2:$E$492, 3, FALSE)</f>
        <v>4</v>
      </c>
      <c r="AW74">
        <f>VLOOKUP(B74,[26]player_player_ratings!$B$2:$E$492, 4, FALSE)</f>
        <v>0</v>
      </c>
      <c r="AX74">
        <f>VLOOKUP(B74,[26]player_player_ratings!$B$2:$E$492, 3, FALSE)</f>
        <v>6.74</v>
      </c>
      <c r="AY74">
        <v>1519</v>
      </c>
      <c r="AZ74">
        <v>34</v>
      </c>
      <c r="BA74" t="s">
        <v>13</v>
      </c>
    </row>
    <row r="75" spans="1:53" x14ac:dyDescent="0.3">
      <c r="A75">
        <v>73</v>
      </c>
      <c r="B75" t="s">
        <v>123</v>
      </c>
      <c r="C75" t="s">
        <v>21</v>
      </c>
      <c r="D75">
        <v>3.1</v>
      </c>
      <c r="E75">
        <v>4</v>
      </c>
      <c r="F75">
        <f>IFERROR(VLOOKUP(B75, [1]player_expected_goals!$B$2:$E$492, 3, FALSE), 0)</f>
        <v>1</v>
      </c>
      <c r="G75">
        <f>VLOOKUP(B75,[2]player_on_target!$B$2:$E$492, 3, FALSE)</f>
        <v>0.7</v>
      </c>
      <c r="H75">
        <f>IFERROR(VLOOKUP(B75, [3]player_saves_made!$B$2:$E$492, 3, FALSE), 0)</f>
        <v>0</v>
      </c>
      <c r="I75">
        <f>IFERROR(VLOOKUP(B75, [3]player_saves_made!$B$2:$E$492, 4, FALSE), 0)</f>
        <v>0</v>
      </c>
      <c r="J75">
        <f>IFERROR(VLOOKUP(B75, [4]player_goals_conceded!$B$2:$E$492, 3, FALSE), 0)</f>
        <v>0</v>
      </c>
      <c r="K75">
        <f>IFERROR(VLOOKUP(B75, [5]player_clean_sheets!$B$2:$E$492, 3, FALSE), 0)</f>
        <v>0</v>
      </c>
      <c r="L75">
        <f>IFERROR(VLOOKUP(B75, [5]player_clean_sheets!$B$2:$E$492, 4, FALSE), 0)</f>
        <v>0</v>
      </c>
      <c r="M75">
        <f>IFERROR(VLOOKUP(B75, [6]player_goals_per_90!$B$2:$E$492, 3, FALSE), 0)</f>
        <v>0</v>
      </c>
      <c r="N75">
        <f>IFERROR(VLOOKUP(B75, [7]player_expected_assists_per_90!$B$2:$E$492, 3, FALSE), 0)</f>
        <v>0.12</v>
      </c>
      <c r="O75">
        <f>IFERROR(VLOOKUP(B75, [7]player_expected_assists_per_90!$B$2:$E$492, 4, FALSE), 0)</f>
        <v>0.2</v>
      </c>
      <c r="P75">
        <f>IFERROR(VLOOKUP(B75, [8]player_top_scorers!$B$2:$E$492, 4, FALSE), 0)</f>
        <v>0</v>
      </c>
      <c r="Q75">
        <f>IFERROR(VLOOKUP(B75, [9]player_total_assists_in_attack!$B$2:$E$492, 3, FALSE), 0)</f>
        <v>38</v>
      </c>
      <c r="R75">
        <f>IFERROR(VLOOKUP(B75, [9]player_total_assists_in_attack!$B$2:$E$492, 4, FALSE), 0)</f>
        <v>1.5</v>
      </c>
      <c r="S75">
        <f>IFERROR(VLOOKUP(B75, [10]player_big_chances_missed!$B$2:$E$492, 3, FALSE), 0)</f>
        <v>1</v>
      </c>
      <c r="T75">
        <f>IFERROR(VLOOKUP(B75, [10]player_big_chances_missed!$B$2:$E$492, 3, FALSE), 0)</f>
        <v>1</v>
      </c>
      <c r="U75">
        <f>IFERROR(VLOOKUP(B75, [11]player_big_chances_created!$B$2:$E$492, 3, FALSE), 0)</f>
        <v>6</v>
      </c>
      <c r="V75">
        <f>IFERROR(VLOOKUP(B75, [12]player_penalties_won!$B$2:$E$492, 3, FALSE), 0)</f>
        <v>0</v>
      </c>
      <c r="W75">
        <f>IFERROR(VLOOKUP(B75, [13]player_penalties_conceded!$B$2:$E$492, 3, FALSE), 0)</f>
        <v>2</v>
      </c>
      <c r="X75">
        <f>IFERROR(VLOOKUP(B75, [14]player_target_scoring!$B$2:$E$492, 3, FALSE), 0)</f>
        <v>0.2</v>
      </c>
      <c r="Y75">
        <f>IFERROR(VLOOKUP(B75, [14]player_target_scoring!$B$2:$E$492, 4, FALSE), 0)</f>
        <v>29.4</v>
      </c>
      <c r="Z75">
        <f>IFERROR(VLOOKUP(B75, [15]player_total_scoring_attempts!$B$2:$E$492, 3, FALSE), 0)</f>
        <v>0.7</v>
      </c>
      <c r="AA75">
        <f>IFERROR(VLOOKUP(B75, [15]player_total_scoring_attempts!$B$2:$E$492, 4, FALSE), 0)</f>
        <v>0</v>
      </c>
      <c r="AB75">
        <f>IFERROR(VLOOKUP(B75, [16]player_accurate_passes!$B$2:$E$492, 3, FALSE), 0)</f>
        <v>31.4</v>
      </c>
      <c r="AC75">
        <f>IFERROR(VLOOKUP(B75, [16]player_accurate_passes!$B$2:$E$492, 4, FALSE), 0)</f>
        <v>80.3</v>
      </c>
      <c r="AD75">
        <f>IFERROR(VLOOKUP(B75,[17]player_accurate_long_balls!$B$2:$E$492, 3, FALSE), 0)</f>
        <v>1.3</v>
      </c>
      <c r="AE75">
        <f>IFERROR(VLOOKUP(B75,[17]player_accurate_long_balls!$B$2:$E$492, 4, FALSE), 0)</f>
        <v>38.4</v>
      </c>
      <c r="AF75">
        <f>IFERROR(VLOOKUP(B75, [18]player_tackles_won!$B$2:$E$492, 3, FALSE), 0)</f>
        <v>0.9</v>
      </c>
      <c r="AG75">
        <f>IFERROR(VLOOKUP(B75, [18]player_tackles_won!$B$2:$E$492, 4, FALSE), 0)</f>
        <v>57.9</v>
      </c>
      <c r="AH75">
        <f>IFERROR(VLOOKUP(B75, [19]player_possessions!$B$2:$E$492, 3, FALSE), 0)</f>
        <v>0.3</v>
      </c>
      <c r="AI75">
        <f>IFERROR(VLOOKUP(B75, [19]player_possessions!$B$2:$E$492, 4, FALSE), 0)</f>
        <v>1.8</v>
      </c>
      <c r="AJ75">
        <f>IFERROR(VLOOKUP(B75, [20]player_outfielder_blocks!$B$2:$E$492, 3, FALSE), 0)</f>
        <v>0.4</v>
      </c>
      <c r="AK75">
        <f>VLOOKUP(B75,[20]player_outfielder_blocks!$B$2:$E$492, 4, FALSE)</f>
        <v>10</v>
      </c>
      <c r="AL75">
        <f>VLOOKUP(B75,[21]player_interceptions!$B$2:$E$492, 3, FALSE)</f>
        <v>0.9</v>
      </c>
      <c r="AM75">
        <f>VLOOKUP(B75,[21]player_interceptions!$B$2:$E$492, 4, FALSE)</f>
        <v>22</v>
      </c>
      <c r="AN75">
        <f>VLOOKUP(B75,[22]player_effective_clearances!$B$2:$E$492, 3, FALSE)</f>
        <v>2.6</v>
      </c>
      <c r="AO75">
        <f>VLOOKUP(B75,[22]player_effective_clearances!$B$2:$E$492, 4, FALSE)</f>
        <v>64</v>
      </c>
      <c r="AP75" t="e">
        <f>VLOOKUP(B75, [12]player_penalties_won!$B$2:$E$492, 4, FALSE)</f>
        <v>#N/A</v>
      </c>
      <c r="AQ75">
        <f>VLOOKUP(B75,[23]player_fouls_committed!$B$2:$E$492, 3, FALSE)</f>
        <v>1</v>
      </c>
      <c r="AR75" t="e">
        <f>VLOOKUP(B75,[24]player_red_cards!$B$2:$E$492, 3, FALSE)</f>
        <v>#N/A</v>
      </c>
      <c r="AS75" t="e">
        <f>VLOOKUP(B75,[24]player_red_cards!$B$2:$E$492, 4, FALSE)</f>
        <v>#N/A</v>
      </c>
      <c r="AT75">
        <f>VLOOKUP(B75,[25]player_contests_won!$B$2:$E$492, 3, FALSE)</f>
        <v>0.9</v>
      </c>
      <c r="AU75">
        <f>VLOOKUP(B75,[25]player_contests_won!$B$2:$E$492, 4, FALSE)</f>
        <v>52.3</v>
      </c>
      <c r="AV75" t="e">
        <f>VLOOKUP(B75, [8]player_top_scorers!$B$2:$E$492, 3, FALSE)</f>
        <v>#N/A</v>
      </c>
      <c r="AW75">
        <f>VLOOKUP(B75,[26]player_player_ratings!$B$2:$E$492, 4, FALSE)</f>
        <v>0</v>
      </c>
      <c r="AX75">
        <f>VLOOKUP(B75,[26]player_player_ratings!$B$2:$E$492, 3, FALSE)</f>
        <v>6.77</v>
      </c>
      <c r="AY75">
        <v>2231</v>
      </c>
      <c r="AZ75">
        <v>30</v>
      </c>
      <c r="BA75" t="s">
        <v>13</v>
      </c>
    </row>
    <row r="76" spans="1:53" x14ac:dyDescent="0.3">
      <c r="A76">
        <v>75</v>
      </c>
      <c r="B76" t="s">
        <v>124</v>
      </c>
      <c r="C76" t="s">
        <v>36</v>
      </c>
      <c r="D76">
        <v>3</v>
      </c>
      <c r="E76">
        <v>5</v>
      </c>
      <c r="F76">
        <f>IFERROR(VLOOKUP(B76, [1]player_expected_goals!$B$2:$E$492, 3, FALSE), 0)</f>
        <v>4.9000000000000004</v>
      </c>
      <c r="G76">
        <f>VLOOKUP(B76,[2]player_on_target!$B$2:$E$492, 3, FALSE)</f>
        <v>5.0999999999999996</v>
      </c>
      <c r="H76">
        <f>IFERROR(VLOOKUP(B76, [3]player_saves_made!$B$2:$E$492, 3, FALSE), 0)</f>
        <v>0</v>
      </c>
      <c r="I76">
        <f>IFERROR(VLOOKUP(B76, [3]player_saves_made!$B$2:$E$492, 4, FALSE), 0)</f>
        <v>0</v>
      </c>
      <c r="J76">
        <f>IFERROR(VLOOKUP(B76, [4]player_goals_conceded!$B$2:$E$492, 3, FALSE), 0)</f>
        <v>0</v>
      </c>
      <c r="K76">
        <f>IFERROR(VLOOKUP(B76, [5]player_clean_sheets!$B$2:$E$492, 3, FALSE), 0)</f>
        <v>0</v>
      </c>
      <c r="L76">
        <f>IFERROR(VLOOKUP(B76, [5]player_clean_sheets!$B$2:$E$492, 4, FALSE), 0)</f>
        <v>0</v>
      </c>
      <c r="M76">
        <f>IFERROR(VLOOKUP(B76, [6]player_goals_per_90!$B$2:$E$492, 3, FALSE), 0)</f>
        <v>0.39</v>
      </c>
      <c r="N76">
        <f>IFERROR(VLOOKUP(B76, [7]player_expected_assists_per_90!$B$2:$E$492, 3, FALSE), 0)</f>
        <v>0.16</v>
      </c>
      <c r="O76">
        <f>IFERROR(VLOOKUP(B76, [7]player_expected_assists_per_90!$B$2:$E$492, 4, FALSE), 0)</f>
        <v>0.3</v>
      </c>
      <c r="P76">
        <f>IFERROR(VLOOKUP(B76, [8]player_top_scorers!$B$2:$E$492, 4, FALSE), 0)</f>
        <v>0</v>
      </c>
      <c r="Q76">
        <f>IFERROR(VLOOKUP(B76, [9]player_total_assists_in_attack!$B$2:$E$492, 3, FALSE), 0)</f>
        <v>15</v>
      </c>
      <c r="R76">
        <f>IFERROR(VLOOKUP(B76, [9]player_total_assists_in_attack!$B$2:$E$492, 4, FALSE), 0)</f>
        <v>0.8</v>
      </c>
      <c r="S76">
        <f>IFERROR(VLOOKUP(B76, [10]player_big_chances_missed!$B$2:$E$492, 3, FALSE), 0)</f>
        <v>4</v>
      </c>
      <c r="T76">
        <f>IFERROR(VLOOKUP(B76, [10]player_big_chances_missed!$B$2:$E$492, 3, FALSE), 0)</f>
        <v>4</v>
      </c>
      <c r="U76">
        <f>IFERROR(VLOOKUP(B76, [11]player_big_chances_created!$B$2:$E$492, 3, FALSE), 0)</f>
        <v>5</v>
      </c>
      <c r="V76">
        <f>IFERROR(VLOOKUP(B76, [12]player_penalties_won!$B$2:$E$492, 3, FALSE), 0)</f>
        <v>1</v>
      </c>
      <c r="W76">
        <f>IFERROR(VLOOKUP(B76, [13]player_penalties_conceded!$B$2:$E$492, 3, FALSE), 0)</f>
        <v>0</v>
      </c>
      <c r="X76">
        <f>IFERROR(VLOOKUP(B76, [14]player_target_scoring!$B$2:$E$492, 3, FALSE), 0)</f>
        <v>0.8</v>
      </c>
      <c r="Y76">
        <f>IFERROR(VLOOKUP(B76, [14]player_target_scoring!$B$2:$E$492, 4, FALSE), 0)</f>
        <v>36.799999999999997</v>
      </c>
      <c r="Z76">
        <f>IFERROR(VLOOKUP(B76, [15]player_total_scoring_attempts!$B$2:$E$492, 3, FALSE), 0)</f>
        <v>2.1</v>
      </c>
      <c r="AA76">
        <f>IFERROR(VLOOKUP(B76, [15]player_total_scoring_attempts!$B$2:$E$492, 4, FALSE), 0)</f>
        <v>18.399999999999999</v>
      </c>
      <c r="AB76">
        <f>IFERROR(VLOOKUP(B76, [16]player_accurate_passes!$B$2:$E$492, 3, FALSE), 0)</f>
        <v>18</v>
      </c>
      <c r="AC76">
        <f>IFERROR(VLOOKUP(B76, [16]player_accurate_passes!$B$2:$E$492, 4, FALSE), 0)</f>
        <v>74.5</v>
      </c>
      <c r="AD76">
        <f>IFERROR(VLOOKUP(B76,[17]player_accurate_long_balls!$B$2:$E$492, 3, FALSE), 0)</f>
        <v>0.8</v>
      </c>
      <c r="AE76">
        <f>IFERROR(VLOOKUP(B76,[17]player_accurate_long_balls!$B$2:$E$492, 4, FALSE), 0)</f>
        <v>53.8</v>
      </c>
      <c r="AF76">
        <f>IFERROR(VLOOKUP(B76, [18]player_tackles_won!$B$2:$E$492, 3, FALSE), 0)</f>
        <v>0.7</v>
      </c>
      <c r="AG76">
        <f>IFERROR(VLOOKUP(B76, [18]player_tackles_won!$B$2:$E$492, 4, FALSE), 0)</f>
        <v>54.5</v>
      </c>
      <c r="AH76">
        <f>IFERROR(VLOOKUP(B76, [19]player_possessions!$B$2:$E$492, 3, FALSE), 0)</f>
        <v>0.6</v>
      </c>
      <c r="AI76">
        <f>IFERROR(VLOOKUP(B76, [19]player_possessions!$B$2:$E$492, 4, FALSE), 0)</f>
        <v>1.5</v>
      </c>
      <c r="AJ76">
        <f>IFERROR(VLOOKUP(B76, [20]player_outfielder_blocks!$B$2:$E$492, 3, FALSE), 0)</f>
        <v>0.1</v>
      </c>
      <c r="AK76">
        <f>VLOOKUP(B76,[20]player_outfielder_blocks!$B$2:$E$492, 4, FALSE)</f>
        <v>2</v>
      </c>
      <c r="AL76">
        <f>VLOOKUP(B76,[21]player_interceptions!$B$2:$E$492, 3, FALSE)</f>
        <v>0.8</v>
      </c>
      <c r="AM76">
        <f>VLOOKUP(B76,[21]player_interceptions!$B$2:$E$492, 4, FALSE)</f>
        <v>14</v>
      </c>
      <c r="AN76">
        <f>VLOOKUP(B76,[22]player_effective_clearances!$B$2:$E$492, 3, FALSE)</f>
        <v>0.7</v>
      </c>
      <c r="AO76">
        <f>VLOOKUP(B76,[22]player_effective_clearances!$B$2:$E$492, 4, FALSE)</f>
        <v>12</v>
      </c>
      <c r="AP76">
        <f>VLOOKUP(B76, [12]player_penalties_won!$B$2:$E$492, 4, FALSE)</f>
        <v>1.2</v>
      </c>
      <c r="AQ76">
        <f>VLOOKUP(B76,[23]player_fouls_committed!$B$2:$E$492, 3, FALSE)</f>
        <v>1.3</v>
      </c>
      <c r="AR76" t="e">
        <f>VLOOKUP(B76,[24]player_red_cards!$B$2:$E$492, 3, FALSE)</f>
        <v>#N/A</v>
      </c>
      <c r="AS76" t="e">
        <f>VLOOKUP(B76,[24]player_red_cards!$B$2:$E$492, 4, FALSE)</f>
        <v>#N/A</v>
      </c>
      <c r="AT76">
        <f>VLOOKUP(B76,[25]player_contests_won!$B$2:$E$492, 3, FALSE)</f>
        <v>1.4</v>
      </c>
      <c r="AU76">
        <f>VLOOKUP(B76,[25]player_contests_won!$B$2:$E$492, 4, FALSE)</f>
        <v>44.8</v>
      </c>
      <c r="AV76">
        <f>VLOOKUP(B76, [8]player_top_scorers!$B$2:$E$492, 3, FALSE)</f>
        <v>7</v>
      </c>
      <c r="AW76">
        <f>VLOOKUP(B76,[26]player_player_ratings!$B$2:$E$492, 4, FALSE)</f>
        <v>1</v>
      </c>
      <c r="AX76">
        <f>VLOOKUP(B76,[26]player_player_ratings!$B$2:$E$492, 3, FALSE)</f>
        <v>6.79</v>
      </c>
      <c r="AY76">
        <v>1628</v>
      </c>
      <c r="AZ76">
        <v>32</v>
      </c>
      <c r="BA76" t="s">
        <v>125</v>
      </c>
    </row>
    <row r="77" spans="1:53" x14ac:dyDescent="0.3">
      <c r="A77">
        <v>75</v>
      </c>
      <c r="B77" t="s">
        <v>126</v>
      </c>
      <c r="C77" t="s">
        <v>19</v>
      </c>
      <c r="D77">
        <v>3</v>
      </c>
      <c r="E77">
        <v>5</v>
      </c>
      <c r="F77">
        <f>IFERROR(VLOOKUP(B77, [1]player_expected_goals!$B$2:$E$492, 3, FALSE), 0)</f>
        <v>3.7</v>
      </c>
      <c r="G77">
        <f>VLOOKUP(B77,[2]player_on_target!$B$2:$E$492, 3, FALSE)</f>
        <v>5.0999999999999996</v>
      </c>
      <c r="H77">
        <f>IFERROR(VLOOKUP(B77, [3]player_saves_made!$B$2:$E$492, 3, FALSE), 0)</f>
        <v>0</v>
      </c>
      <c r="I77">
        <f>IFERROR(VLOOKUP(B77, [3]player_saves_made!$B$2:$E$492, 4, FALSE), 0)</f>
        <v>0</v>
      </c>
      <c r="J77">
        <f>IFERROR(VLOOKUP(B77, [4]player_goals_conceded!$B$2:$E$492, 3, FALSE), 0)</f>
        <v>0</v>
      </c>
      <c r="K77">
        <f>IFERROR(VLOOKUP(B77, [5]player_clean_sheets!$B$2:$E$492, 3, FALSE), 0)</f>
        <v>0</v>
      </c>
      <c r="L77">
        <f>IFERROR(VLOOKUP(B77, [5]player_clean_sheets!$B$2:$E$492, 4, FALSE), 0)</f>
        <v>0</v>
      </c>
      <c r="M77">
        <f>IFERROR(VLOOKUP(B77, [6]player_goals_per_90!$B$2:$E$492, 3, FALSE), 0)</f>
        <v>0.61</v>
      </c>
      <c r="N77">
        <f>IFERROR(VLOOKUP(B77, [7]player_expected_assists_per_90!$B$2:$E$492, 3, FALSE), 0)</f>
        <v>0.26</v>
      </c>
      <c r="O77">
        <f>IFERROR(VLOOKUP(B77, [7]player_expected_assists_per_90!$B$2:$E$492, 4, FALSE), 0)</f>
        <v>0.4</v>
      </c>
      <c r="P77">
        <f>IFERROR(VLOOKUP(B77, [8]player_top_scorers!$B$2:$E$492, 4, FALSE), 0)</f>
        <v>0</v>
      </c>
      <c r="Q77">
        <f>IFERROR(VLOOKUP(B77, [9]player_total_assists_in_attack!$B$2:$E$492, 3, FALSE), 0)</f>
        <v>12</v>
      </c>
      <c r="R77">
        <f>IFERROR(VLOOKUP(B77, [9]player_total_assists_in_attack!$B$2:$E$492, 4, FALSE), 0)</f>
        <v>1</v>
      </c>
      <c r="S77">
        <f>IFERROR(VLOOKUP(B77, [10]player_big_chances_missed!$B$2:$E$492, 3, FALSE), 0)</f>
        <v>2</v>
      </c>
      <c r="T77">
        <f>IFERROR(VLOOKUP(B77, [10]player_big_chances_missed!$B$2:$E$492, 3, FALSE), 0)</f>
        <v>2</v>
      </c>
      <c r="U77">
        <f>IFERROR(VLOOKUP(B77, [11]player_big_chances_created!$B$2:$E$492, 3, FALSE), 0)</f>
        <v>6</v>
      </c>
      <c r="V77">
        <f>IFERROR(VLOOKUP(B77, [12]player_penalties_won!$B$2:$E$492, 3, FALSE), 0)</f>
        <v>0</v>
      </c>
      <c r="W77">
        <f>IFERROR(VLOOKUP(B77, [13]player_penalties_conceded!$B$2:$E$492, 3, FALSE), 0)</f>
        <v>0</v>
      </c>
      <c r="X77">
        <f>IFERROR(VLOOKUP(B77, [14]player_target_scoring!$B$2:$E$492, 3, FALSE), 0)</f>
        <v>1.6</v>
      </c>
      <c r="Y77">
        <f>IFERROR(VLOOKUP(B77, [14]player_target_scoring!$B$2:$E$492, 4, FALSE), 0)</f>
        <v>41.9</v>
      </c>
      <c r="Z77">
        <f>IFERROR(VLOOKUP(B77, [15]player_total_scoring_attempts!$B$2:$E$492, 3, FALSE), 0)</f>
        <v>3.8</v>
      </c>
      <c r="AA77">
        <f>IFERROR(VLOOKUP(B77, [15]player_total_scoring_attempts!$B$2:$E$492, 4, FALSE), 0)</f>
        <v>16.3</v>
      </c>
      <c r="AB77">
        <f>IFERROR(VLOOKUP(B77, [16]player_accurate_passes!$B$2:$E$492, 3, FALSE), 0)</f>
        <v>28.2</v>
      </c>
      <c r="AC77">
        <f>IFERROR(VLOOKUP(B77, [16]player_accurate_passes!$B$2:$E$492, 4, FALSE), 0)</f>
        <v>85</v>
      </c>
      <c r="AD77">
        <f>IFERROR(VLOOKUP(B77,[17]player_accurate_long_balls!$B$2:$E$492, 3, FALSE), 0)</f>
        <v>0.6</v>
      </c>
      <c r="AE77">
        <f>IFERROR(VLOOKUP(B77,[17]player_accurate_long_balls!$B$2:$E$492, 4, FALSE), 0)</f>
        <v>77.8</v>
      </c>
      <c r="AF77">
        <f>IFERROR(VLOOKUP(B77, [18]player_tackles_won!$B$2:$E$492, 3, FALSE), 0)</f>
        <v>0.2</v>
      </c>
      <c r="AG77">
        <f>IFERROR(VLOOKUP(B77, [18]player_tackles_won!$B$2:$E$492, 4, FALSE), 0)</f>
        <v>16.7</v>
      </c>
      <c r="AH77">
        <f>IFERROR(VLOOKUP(B77, [19]player_possessions!$B$2:$E$492, 3, FALSE), 0)</f>
        <v>0.6</v>
      </c>
      <c r="AI77">
        <f>IFERROR(VLOOKUP(B77, [19]player_possessions!$B$2:$E$492, 4, FALSE), 0)</f>
        <v>1.4</v>
      </c>
      <c r="AJ77">
        <f>IFERROR(VLOOKUP(B77, [20]player_outfielder_blocks!$B$2:$E$492, 3, FALSE), 0)</f>
        <v>0</v>
      </c>
      <c r="AK77" t="e">
        <f>VLOOKUP(B77,[20]player_outfielder_blocks!$B$2:$E$492, 4, FALSE)</f>
        <v>#N/A</v>
      </c>
      <c r="AL77">
        <f>VLOOKUP(B77,[21]player_interceptions!$B$2:$E$492, 3, FALSE)</f>
        <v>0.5</v>
      </c>
      <c r="AM77">
        <f>VLOOKUP(B77,[21]player_interceptions!$B$2:$E$492, 4, FALSE)</f>
        <v>6</v>
      </c>
      <c r="AN77">
        <f>VLOOKUP(B77,[22]player_effective_clearances!$B$2:$E$492, 3, FALSE)</f>
        <v>0.5</v>
      </c>
      <c r="AO77">
        <f>VLOOKUP(B77,[22]player_effective_clearances!$B$2:$E$492, 4, FALSE)</f>
        <v>6</v>
      </c>
      <c r="AP77" t="e">
        <f>VLOOKUP(B77, [12]player_penalties_won!$B$2:$E$492, 4, FALSE)</f>
        <v>#N/A</v>
      </c>
      <c r="AQ77">
        <f>VLOOKUP(B77,[23]player_fouls_committed!$B$2:$E$492, 3, FALSE)</f>
        <v>1.6</v>
      </c>
      <c r="AR77" t="e">
        <f>VLOOKUP(B77,[24]player_red_cards!$B$2:$E$492, 3, FALSE)</f>
        <v>#N/A</v>
      </c>
      <c r="AS77" t="e">
        <f>VLOOKUP(B77,[24]player_red_cards!$B$2:$E$492, 4, FALSE)</f>
        <v>#N/A</v>
      </c>
      <c r="AT77">
        <f>VLOOKUP(B77,[25]player_contests_won!$B$2:$E$492, 3, FALSE)</f>
        <v>3.2</v>
      </c>
      <c r="AU77">
        <f>VLOOKUP(B77,[25]player_contests_won!$B$2:$E$492, 4, FALSE)</f>
        <v>56.1</v>
      </c>
      <c r="AV77">
        <f>VLOOKUP(B77, [8]player_top_scorers!$B$2:$E$492, 3, FALSE)</f>
        <v>7</v>
      </c>
      <c r="AW77">
        <f>VLOOKUP(B77,[26]player_player_ratings!$B$2:$E$492, 4, FALSE)</f>
        <v>0</v>
      </c>
      <c r="AX77">
        <f>VLOOKUP(B77,[26]player_player_ratings!$B$2:$E$492, 3, FALSE)</f>
        <v>6.76</v>
      </c>
      <c r="AY77">
        <v>1031</v>
      </c>
      <c r="AZ77">
        <v>30</v>
      </c>
      <c r="BA77" t="s">
        <v>22</v>
      </c>
    </row>
    <row r="78" spans="1:53" x14ac:dyDescent="0.3">
      <c r="A78">
        <v>77</v>
      </c>
      <c r="B78" t="s">
        <v>127</v>
      </c>
      <c r="C78" t="s">
        <v>31</v>
      </c>
      <c r="D78">
        <v>3</v>
      </c>
      <c r="E78">
        <v>4</v>
      </c>
      <c r="F78">
        <f>IFERROR(VLOOKUP(B78, [1]player_expected_goals!$B$2:$E$492, 3, FALSE), 0)</f>
        <v>2.2000000000000002</v>
      </c>
      <c r="G78">
        <f>VLOOKUP(B78,[2]player_on_target!$B$2:$E$492, 3, FALSE)</f>
        <v>1.8</v>
      </c>
      <c r="H78">
        <f>IFERROR(VLOOKUP(B78, [3]player_saves_made!$B$2:$E$492, 3, FALSE), 0)</f>
        <v>0</v>
      </c>
      <c r="I78">
        <f>IFERROR(VLOOKUP(B78, [3]player_saves_made!$B$2:$E$492, 4, FALSE), 0)</f>
        <v>0</v>
      </c>
      <c r="J78">
        <f>IFERROR(VLOOKUP(B78, [4]player_goals_conceded!$B$2:$E$492, 3, FALSE), 0)</f>
        <v>0</v>
      </c>
      <c r="K78">
        <f>IFERROR(VLOOKUP(B78, [5]player_clean_sheets!$B$2:$E$492, 3, FALSE), 0)</f>
        <v>0</v>
      </c>
      <c r="L78">
        <f>IFERROR(VLOOKUP(B78, [5]player_clean_sheets!$B$2:$E$492, 4, FALSE), 0)</f>
        <v>0</v>
      </c>
      <c r="M78">
        <f>IFERROR(VLOOKUP(B78, [6]player_goals_per_90!$B$2:$E$492, 3, FALSE), 0)</f>
        <v>0.08</v>
      </c>
      <c r="N78">
        <f>IFERROR(VLOOKUP(B78, [7]player_expected_assists_per_90!$B$2:$E$492, 3, FALSE), 0)</f>
        <v>0.25</v>
      </c>
      <c r="O78">
        <f>IFERROR(VLOOKUP(B78, [7]player_expected_assists_per_90!$B$2:$E$492, 4, FALSE), 0)</f>
        <v>0.3</v>
      </c>
      <c r="P78">
        <f>IFERROR(VLOOKUP(B78, [8]player_top_scorers!$B$2:$E$492, 4, FALSE), 0)</f>
        <v>0</v>
      </c>
      <c r="Q78">
        <f>IFERROR(VLOOKUP(B78, [9]player_total_assists_in_attack!$B$2:$E$492, 3, FALSE), 0)</f>
        <v>18</v>
      </c>
      <c r="R78">
        <f>IFERROR(VLOOKUP(B78, [9]player_total_assists_in_attack!$B$2:$E$492, 4, FALSE), 0)</f>
        <v>1.5</v>
      </c>
      <c r="S78">
        <f>IFERROR(VLOOKUP(B78, [10]player_big_chances_missed!$B$2:$E$492, 3, FALSE), 0)</f>
        <v>2</v>
      </c>
      <c r="T78">
        <f>IFERROR(VLOOKUP(B78, [10]player_big_chances_missed!$B$2:$E$492, 3, FALSE), 0)</f>
        <v>2</v>
      </c>
      <c r="U78">
        <f>IFERROR(VLOOKUP(B78, [11]player_big_chances_created!$B$2:$E$492, 3, FALSE), 0)</f>
        <v>4</v>
      </c>
      <c r="V78">
        <f>IFERROR(VLOOKUP(B78, [12]player_penalties_won!$B$2:$E$492, 3, FALSE), 0)</f>
        <v>2</v>
      </c>
      <c r="W78">
        <f>IFERROR(VLOOKUP(B78, [13]player_penalties_conceded!$B$2:$E$492, 3, FALSE), 0)</f>
        <v>0</v>
      </c>
      <c r="X78">
        <f>IFERROR(VLOOKUP(B78, [14]player_target_scoring!$B$2:$E$492, 3, FALSE), 0)</f>
        <v>0.9</v>
      </c>
      <c r="Y78">
        <f>IFERROR(VLOOKUP(B78, [14]player_target_scoring!$B$2:$E$492, 4, FALSE), 0)</f>
        <v>25.6</v>
      </c>
      <c r="Z78">
        <f>IFERROR(VLOOKUP(B78, [15]player_total_scoring_attempts!$B$2:$E$492, 3, FALSE), 0)</f>
        <v>3.7</v>
      </c>
      <c r="AA78">
        <f>IFERROR(VLOOKUP(B78, [15]player_total_scoring_attempts!$B$2:$E$492, 4, FALSE), 0)</f>
        <v>2.2999999999999998</v>
      </c>
      <c r="AB78">
        <f>IFERROR(VLOOKUP(B78, [16]player_accurate_passes!$B$2:$E$492, 3, FALSE), 0)</f>
        <v>23.5</v>
      </c>
      <c r="AC78">
        <f>IFERROR(VLOOKUP(B78, [16]player_accurate_passes!$B$2:$E$492, 4, FALSE), 0)</f>
        <v>80.3</v>
      </c>
      <c r="AD78">
        <f>IFERROR(VLOOKUP(B78,[17]player_accurate_long_balls!$B$2:$E$492, 3, FALSE), 0)</f>
        <v>0.4</v>
      </c>
      <c r="AE78">
        <f>IFERROR(VLOOKUP(B78,[17]player_accurate_long_balls!$B$2:$E$492, 4, FALSE), 0)</f>
        <v>35.700000000000003</v>
      </c>
      <c r="AF78">
        <f>IFERROR(VLOOKUP(B78, [18]player_tackles_won!$B$2:$E$492, 3, FALSE), 0)</f>
        <v>0.6</v>
      </c>
      <c r="AG78">
        <f>IFERROR(VLOOKUP(B78, [18]player_tackles_won!$B$2:$E$492, 4, FALSE), 0)</f>
        <v>50</v>
      </c>
      <c r="AH78">
        <f>IFERROR(VLOOKUP(B78, [19]player_possessions!$B$2:$E$492, 3, FALSE), 0)</f>
        <v>0.7</v>
      </c>
      <c r="AI78">
        <f>IFERROR(VLOOKUP(B78, [19]player_possessions!$B$2:$E$492, 4, FALSE), 0)</f>
        <v>1.1000000000000001</v>
      </c>
      <c r="AJ78">
        <f>IFERROR(VLOOKUP(B78, [20]player_outfielder_blocks!$B$2:$E$492, 3, FALSE), 0)</f>
        <v>0.2</v>
      </c>
      <c r="AK78">
        <f>VLOOKUP(B78,[20]player_outfielder_blocks!$B$2:$E$492, 4, FALSE)</f>
        <v>2</v>
      </c>
      <c r="AL78">
        <f>VLOOKUP(B78,[21]player_interceptions!$B$2:$E$492, 3, FALSE)</f>
        <v>0.3</v>
      </c>
      <c r="AM78">
        <f>VLOOKUP(B78,[21]player_interceptions!$B$2:$E$492, 4, FALSE)</f>
        <v>4</v>
      </c>
      <c r="AN78">
        <f>VLOOKUP(B78,[22]player_effective_clearances!$B$2:$E$492, 3, FALSE)</f>
        <v>0.5</v>
      </c>
      <c r="AO78">
        <f>VLOOKUP(B78,[22]player_effective_clearances!$B$2:$E$492, 4, FALSE)</f>
        <v>6</v>
      </c>
      <c r="AP78">
        <f>VLOOKUP(B78, [12]player_penalties_won!$B$2:$E$492, 4, FALSE)</f>
        <v>2.1</v>
      </c>
      <c r="AQ78">
        <f>VLOOKUP(B78,[23]player_fouls_committed!$B$2:$E$492, 3, FALSE)</f>
        <v>1</v>
      </c>
      <c r="AR78" t="e">
        <f>VLOOKUP(B78,[24]player_red_cards!$B$2:$E$492, 3, FALSE)</f>
        <v>#N/A</v>
      </c>
      <c r="AS78" t="e">
        <f>VLOOKUP(B78,[24]player_red_cards!$B$2:$E$492, 4, FALSE)</f>
        <v>#N/A</v>
      </c>
      <c r="AT78">
        <f>VLOOKUP(B78,[25]player_contests_won!$B$2:$E$492, 3, FALSE)</f>
        <v>3.7</v>
      </c>
      <c r="AU78">
        <f>VLOOKUP(B78,[25]player_contests_won!$B$2:$E$492, 4, FALSE)</f>
        <v>50.6</v>
      </c>
      <c r="AV78">
        <f>VLOOKUP(B78, [8]player_top_scorers!$B$2:$E$492, 3, FALSE)</f>
        <v>1</v>
      </c>
      <c r="AW78">
        <f>VLOOKUP(B78,[26]player_player_ratings!$B$2:$E$492, 4, FALSE)</f>
        <v>0</v>
      </c>
      <c r="AX78">
        <f>VLOOKUP(B78,[26]player_player_ratings!$B$2:$E$492, 3, FALSE)</f>
        <v>6.78</v>
      </c>
      <c r="AY78">
        <v>1059</v>
      </c>
      <c r="AZ78">
        <v>25</v>
      </c>
      <c r="BA78" t="s">
        <v>50</v>
      </c>
    </row>
    <row r="79" spans="1:53" x14ac:dyDescent="0.3">
      <c r="A79">
        <v>78</v>
      </c>
      <c r="B79" t="s">
        <v>128</v>
      </c>
      <c r="C79" t="s">
        <v>31</v>
      </c>
      <c r="D79">
        <v>3</v>
      </c>
      <c r="E79">
        <v>3</v>
      </c>
      <c r="F79">
        <f>IFERROR(VLOOKUP(B79, [1]player_expected_goals!$B$2:$E$492, 3, FALSE), 0)</f>
        <v>3.6</v>
      </c>
      <c r="G79">
        <f>VLOOKUP(B79,[2]player_on_target!$B$2:$E$492, 3, FALSE)</f>
        <v>4</v>
      </c>
      <c r="H79">
        <f>IFERROR(VLOOKUP(B79, [3]player_saves_made!$B$2:$E$492, 3, FALSE), 0)</f>
        <v>0</v>
      </c>
      <c r="I79">
        <f>IFERROR(VLOOKUP(B79, [3]player_saves_made!$B$2:$E$492, 4, FALSE), 0)</f>
        <v>0</v>
      </c>
      <c r="J79">
        <f>IFERROR(VLOOKUP(B79, [4]player_goals_conceded!$B$2:$E$492, 3, FALSE), 0)</f>
        <v>0</v>
      </c>
      <c r="K79">
        <f>IFERROR(VLOOKUP(B79, [5]player_clean_sheets!$B$2:$E$492, 3, FALSE), 0)</f>
        <v>0</v>
      </c>
      <c r="L79">
        <f>IFERROR(VLOOKUP(B79, [5]player_clean_sheets!$B$2:$E$492, 4, FALSE), 0)</f>
        <v>0</v>
      </c>
      <c r="M79">
        <f>IFERROR(VLOOKUP(B79, [6]player_goals_per_90!$B$2:$E$492, 3, FALSE), 0)</f>
        <v>0.18</v>
      </c>
      <c r="N79">
        <f>IFERROR(VLOOKUP(B79, [7]player_expected_assists_per_90!$B$2:$E$492, 3, FALSE), 0)</f>
        <v>0.14000000000000001</v>
      </c>
      <c r="O79">
        <f>IFERROR(VLOOKUP(B79, [7]player_expected_assists_per_90!$B$2:$E$492, 4, FALSE), 0)</f>
        <v>0.1</v>
      </c>
      <c r="P79">
        <f>IFERROR(VLOOKUP(B79, [8]player_top_scorers!$B$2:$E$492, 4, FALSE), 0)</f>
        <v>1</v>
      </c>
      <c r="Q79">
        <f>IFERROR(VLOOKUP(B79, [9]player_total_assists_in_attack!$B$2:$E$492, 3, FALSE), 0)</f>
        <v>22</v>
      </c>
      <c r="R79">
        <f>IFERROR(VLOOKUP(B79, [9]player_total_assists_in_attack!$B$2:$E$492, 4, FALSE), 0)</f>
        <v>1</v>
      </c>
      <c r="S79">
        <f>IFERROR(VLOOKUP(B79, [10]player_big_chances_missed!$B$2:$E$492, 3, FALSE), 0)</f>
        <v>1</v>
      </c>
      <c r="T79">
        <f>IFERROR(VLOOKUP(B79, [10]player_big_chances_missed!$B$2:$E$492, 3, FALSE), 0)</f>
        <v>1</v>
      </c>
      <c r="U79">
        <f>IFERROR(VLOOKUP(B79, [11]player_big_chances_created!$B$2:$E$492, 3, FALSE), 0)</f>
        <v>6</v>
      </c>
      <c r="V79">
        <f>IFERROR(VLOOKUP(B79, [12]player_penalties_won!$B$2:$E$492, 3, FALSE), 0)</f>
        <v>0</v>
      </c>
      <c r="W79">
        <f>IFERROR(VLOOKUP(B79, [13]player_penalties_conceded!$B$2:$E$492, 3, FALSE), 0)</f>
        <v>0</v>
      </c>
      <c r="X79">
        <f>IFERROR(VLOOKUP(B79, [14]player_target_scoring!$B$2:$E$492, 3, FALSE), 0)</f>
        <v>0.9</v>
      </c>
      <c r="Y79">
        <f>IFERROR(VLOOKUP(B79, [14]player_target_scoring!$B$2:$E$492, 4, FALSE), 0)</f>
        <v>42.6</v>
      </c>
      <c r="Z79">
        <f>IFERROR(VLOOKUP(B79, [15]player_total_scoring_attempts!$B$2:$E$492, 3, FALSE), 0)</f>
        <v>2.2000000000000002</v>
      </c>
      <c r="AA79">
        <f>IFERROR(VLOOKUP(B79, [15]player_total_scoring_attempts!$B$2:$E$492, 4, FALSE), 0)</f>
        <v>8.5</v>
      </c>
      <c r="AB79">
        <f>IFERROR(VLOOKUP(B79, [16]player_accurate_passes!$B$2:$E$492, 3, FALSE), 0)</f>
        <v>38.799999999999997</v>
      </c>
      <c r="AC79">
        <f>IFERROR(VLOOKUP(B79, [16]player_accurate_passes!$B$2:$E$492, 4, FALSE), 0)</f>
        <v>83</v>
      </c>
      <c r="AD79">
        <f>IFERROR(VLOOKUP(B79,[17]player_accurate_long_balls!$B$2:$E$492, 3, FALSE), 0)</f>
        <v>1.6</v>
      </c>
      <c r="AE79">
        <f>IFERROR(VLOOKUP(B79,[17]player_accurate_long_balls!$B$2:$E$492, 4, FALSE), 0)</f>
        <v>48.6</v>
      </c>
      <c r="AF79">
        <f>IFERROR(VLOOKUP(B79, [18]player_tackles_won!$B$2:$E$492, 3, FALSE), 0)</f>
        <v>1.1000000000000001</v>
      </c>
      <c r="AG79">
        <f>IFERROR(VLOOKUP(B79, [18]player_tackles_won!$B$2:$E$492, 4, FALSE), 0)</f>
        <v>61.5</v>
      </c>
      <c r="AH79">
        <f>IFERROR(VLOOKUP(B79, [19]player_possessions!$B$2:$E$492, 3, FALSE), 0)</f>
        <v>0.5</v>
      </c>
      <c r="AI79">
        <f>IFERROR(VLOOKUP(B79, [19]player_possessions!$B$2:$E$492, 4, FALSE), 0)</f>
        <v>1.7</v>
      </c>
      <c r="AJ79">
        <f>IFERROR(VLOOKUP(B79, [20]player_outfielder_blocks!$B$2:$E$492, 3, FALSE), 0)</f>
        <v>0.5</v>
      </c>
      <c r="AK79">
        <f>VLOOKUP(B79,[20]player_outfielder_blocks!$B$2:$E$492, 4, FALSE)</f>
        <v>12</v>
      </c>
      <c r="AL79">
        <f>VLOOKUP(B79,[21]player_interceptions!$B$2:$E$492, 3, FALSE)</f>
        <v>0.5</v>
      </c>
      <c r="AM79">
        <f>VLOOKUP(B79,[21]player_interceptions!$B$2:$E$492, 4, FALSE)</f>
        <v>12</v>
      </c>
      <c r="AN79">
        <f>VLOOKUP(B79,[22]player_effective_clearances!$B$2:$E$492, 3, FALSE)</f>
        <v>1.5</v>
      </c>
      <c r="AO79">
        <f>VLOOKUP(B79,[22]player_effective_clearances!$B$2:$E$492, 4, FALSE)</f>
        <v>33</v>
      </c>
      <c r="AP79" t="e">
        <f>VLOOKUP(B79, [12]player_penalties_won!$B$2:$E$492, 4, FALSE)</f>
        <v>#N/A</v>
      </c>
      <c r="AQ79">
        <f>VLOOKUP(B79,[23]player_fouls_committed!$B$2:$E$492, 3, FALSE)</f>
        <v>0.7</v>
      </c>
      <c r="AR79">
        <f>VLOOKUP(B79,[24]player_red_cards!$B$2:$E$492, 3, FALSE)</f>
        <v>1</v>
      </c>
      <c r="AS79">
        <f>VLOOKUP(B79,[24]player_red_cards!$B$2:$E$492, 4, FALSE)</f>
        <v>3</v>
      </c>
      <c r="AT79">
        <f>VLOOKUP(B79,[25]player_contests_won!$B$2:$E$492, 3, FALSE)</f>
        <v>0.5</v>
      </c>
      <c r="AU79">
        <f>VLOOKUP(B79,[25]player_contests_won!$B$2:$E$492, 4, FALSE)</f>
        <v>42.3</v>
      </c>
      <c r="AV79">
        <f>VLOOKUP(B79, [8]player_top_scorers!$B$2:$E$492, 3, FALSE)</f>
        <v>4</v>
      </c>
      <c r="AW79">
        <f>VLOOKUP(B79,[26]player_player_ratings!$B$2:$E$492, 4, FALSE)</f>
        <v>2</v>
      </c>
      <c r="AX79">
        <f>VLOOKUP(B79,[26]player_player_ratings!$B$2:$E$492, 3, FALSE)</f>
        <v>7.09</v>
      </c>
      <c r="AY79">
        <v>1964</v>
      </c>
      <c r="AZ79">
        <v>25</v>
      </c>
      <c r="BA79" t="s">
        <v>16</v>
      </c>
    </row>
    <row r="80" spans="1:53" x14ac:dyDescent="0.3">
      <c r="A80">
        <v>79</v>
      </c>
      <c r="B80" t="s">
        <v>129</v>
      </c>
      <c r="C80" t="s">
        <v>15</v>
      </c>
      <c r="D80">
        <v>3</v>
      </c>
      <c r="E80">
        <v>2</v>
      </c>
      <c r="F80">
        <f>IFERROR(VLOOKUP(B80, [1]player_expected_goals!$B$2:$E$492, 3, FALSE), 0)</f>
        <v>2.2000000000000002</v>
      </c>
      <c r="G80">
        <f>VLOOKUP(B80,[2]player_on_target!$B$2:$E$492, 3, FALSE)</f>
        <v>2.2000000000000002</v>
      </c>
      <c r="H80">
        <f>IFERROR(VLOOKUP(B80, [3]player_saves_made!$B$2:$E$492, 3, FALSE), 0)</f>
        <v>0</v>
      </c>
      <c r="I80">
        <f>IFERROR(VLOOKUP(B80, [3]player_saves_made!$B$2:$E$492, 4, FALSE), 0)</f>
        <v>0</v>
      </c>
      <c r="J80">
        <f>IFERROR(VLOOKUP(B80, [4]player_goals_conceded!$B$2:$E$492, 3, FALSE), 0)</f>
        <v>0</v>
      </c>
      <c r="K80">
        <f>IFERROR(VLOOKUP(B80, [5]player_clean_sheets!$B$2:$E$492, 3, FALSE), 0)</f>
        <v>0</v>
      </c>
      <c r="L80">
        <f>IFERROR(VLOOKUP(B80, [5]player_clean_sheets!$B$2:$E$492, 4, FALSE), 0)</f>
        <v>0</v>
      </c>
      <c r="M80">
        <f>IFERROR(VLOOKUP(B80, [6]player_goals_per_90!$B$2:$E$492, 3, FALSE), 0)</f>
        <v>0.15</v>
      </c>
      <c r="N80">
        <f>IFERROR(VLOOKUP(B80, [7]player_expected_assists_per_90!$B$2:$E$492, 3, FALSE), 0)</f>
        <v>0.22</v>
      </c>
      <c r="O80">
        <f>IFERROR(VLOOKUP(B80, [7]player_expected_assists_per_90!$B$2:$E$492, 4, FALSE), 0)</f>
        <v>0.1</v>
      </c>
      <c r="P80">
        <f>IFERROR(VLOOKUP(B80, [8]player_top_scorers!$B$2:$E$492, 4, FALSE), 0)</f>
        <v>0</v>
      </c>
      <c r="Q80">
        <f>IFERROR(VLOOKUP(B80, [9]player_total_assists_in_attack!$B$2:$E$492, 3, FALSE), 0)</f>
        <v>24</v>
      </c>
      <c r="R80">
        <f>IFERROR(VLOOKUP(B80, [9]player_total_assists_in_attack!$B$2:$E$492, 4, FALSE), 0)</f>
        <v>1.8</v>
      </c>
      <c r="S80">
        <f>IFERROR(VLOOKUP(B80, [10]player_big_chances_missed!$B$2:$E$492, 3, FALSE), 0)</f>
        <v>1</v>
      </c>
      <c r="T80">
        <f>IFERROR(VLOOKUP(B80, [10]player_big_chances_missed!$B$2:$E$492, 3, FALSE), 0)</f>
        <v>1</v>
      </c>
      <c r="U80">
        <f>IFERROR(VLOOKUP(B80, [11]player_big_chances_created!$B$2:$E$492, 3, FALSE), 0)</f>
        <v>7</v>
      </c>
      <c r="V80">
        <f>IFERROR(VLOOKUP(B80, [12]player_penalties_won!$B$2:$E$492, 3, FALSE), 0)</f>
        <v>0</v>
      </c>
      <c r="W80">
        <f>IFERROR(VLOOKUP(B80, [13]player_penalties_conceded!$B$2:$E$492, 3, FALSE), 0)</f>
        <v>0</v>
      </c>
      <c r="X80">
        <f>IFERROR(VLOOKUP(B80, [14]player_target_scoring!$B$2:$E$492, 3, FALSE), 0)</f>
        <v>0.7</v>
      </c>
      <c r="Y80">
        <f>IFERROR(VLOOKUP(B80, [14]player_target_scoring!$B$2:$E$492, 4, FALSE), 0)</f>
        <v>31</v>
      </c>
      <c r="Z80">
        <f>IFERROR(VLOOKUP(B80, [15]player_total_scoring_attempts!$B$2:$E$492, 3, FALSE), 0)</f>
        <v>2.1</v>
      </c>
      <c r="AA80">
        <f>IFERROR(VLOOKUP(B80, [15]player_total_scoring_attempts!$B$2:$E$492, 4, FALSE), 0)</f>
        <v>6.9</v>
      </c>
      <c r="AB80">
        <f>IFERROR(VLOOKUP(B80, [16]player_accurate_passes!$B$2:$E$492, 3, FALSE), 0)</f>
        <v>16</v>
      </c>
      <c r="AC80">
        <f>IFERROR(VLOOKUP(B80, [16]player_accurate_passes!$B$2:$E$492, 4, FALSE), 0)</f>
        <v>74.5</v>
      </c>
      <c r="AD80">
        <f>IFERROR(VLOOKUP(B80,[17]player_accurate_long_balls!$B$2:$E$492, 3, FALSE), 0)</f>
        <v>0.4</v>
      </c>
      <c r="AE80">
        <f>IFERROR(VLOOKUP(B80,[17]player_accurate_long_balls!$B$2:$E$492, 4, FALSE), 0)</f>
        <v>35.700000000000003</v>
      </c>
      <c r="AF80">
        <f>IFERROR(VLOOKUP(B80, [18]player_tackles_won!$B$2:$E$492, 3, FALSE), 0)</f>
        <v>0.9</v>
      </c>
      <c r="AG80">
        <f>IFERROR(VLOOKUP(B80, [18]player_tackles_won!$B$2:$E$492, 4, FALSE), 0)</f>
        <v>57.1</v>
      </c>
      <c r="AH80">
        <f>IFERROR(VLOOKUP(B80, [19]player_possessions!$B$2:$E$492, 3, FALSE), 0)</f>
        <v>0.7</v>
      </c>
      <c r="AI80">
        <f>IFERROR(VLOOKUP(B80, [19]player_possessions!$B$2:$E$492, 4, FALSE), 0)</f>
        <v>2.1</v>
      </c>
      <c r="AJ80">
        <f>IFERROR(VLOOKUP(B80, [20]player_outfielder_blocks!$B$2:$E$492, 3, FALSE), 0)</f>
        <v>0.1</v>
      </c>
      <c r="AK80">
        <f>VLOOKUP(B80,[20]player_outfielder_blocks!$B$2:$E$492, 4, FALSE)</f>
        <v>2</v>
      </c>
      <c r="AL80">
        <f>VLOOKUP(B80,[21]player_interceptions!$B$2:$E$492, 3, FALSE)</f>
        <v>0.1</v>
      </c>
      <c r="AM80">
        <f>VLOOKUP(B80,[21]player_interceptions!$B$2:$E$492, 4, FALSE)</f>
        <v>2</v>
      </c>
      <c r="AN80">
        <f>VLOOKUP(B80,[22]player_effective_clearances!$B$2:$E$492, 3, FALSE)</f>
        <v>0.7</v>
      </c>
      <c r="AO80">
        <f>VLOOKUP(B80,[22]player_effective_clearances!$B$2:$E$492, 4, FALSE)</f>
        <v>9</v>
      </c>
      <c r="AP80" t="e">
        <f>VLOOKUP(B80, [12]player_penalties_won!$B$2:$E$492, 4, FALSE)</f>
        <v>#N/A</v>
      </c>
      <c r="AQ80">
        <f>VLOOKUP(B80,[23]player_fouls_committed!$B$2:$E$492, 3, FALSE)</f>
        <v>1</v>
      </c>
      <c r="AR80" t="e">
        <f>VLOOKUP(B80,[24]player_red_cards!$B$2:$E$492, 3, FALSE)</f>
        <v>#N/A</v>
      </c>
      <c r="AS80" t="e">
        <f>VLOOKUP(B80,[24]player_red_cards!$B$2:$E$492, 4, FALSE)</f>
        <v>#N/A</v>
      </c>
      <c r="AT80">
        <f>VLOOKUP(B80,[25]player_contests_won!$B$2:$E$492, 3, FALSE)</f>
        <v>0.5</v>
      </c>
      <c r="AU80">
        <f>VLOOKUP(B80,[25]player_contests_won!$B$2:$E$492, 4, FALSE)</f>
        <v>22.6</v>
      </c>
      <c r="AV80">
        <f>VLOOKUP(B80, [8]player_top_scorers!$B$2:$E$492, 3, FALSE)</f>
        <v>2</v>
      </c>
      <c r="AW80">
        <f>VLOOKUP(B80,[26]player_player_ratings!$B$2:$E$492, 4, FALSE)</f>
        <v>0</v>
      </c>
      <c r="AX80">
        <f>VLOOKUP(B80,[26]player_player_ratings!$B$2:$E$492, 3, FALSE)</f>
        <v>6.55</v>
      </c>
      <c r="AY80">
        <v>1216</v>
      </c>
      <c r="AZ80">
        <v>25</v>
      </c>
      <c r="BA80" t="s">
        <v>130</v>
      </c>
    </row>
    <row r="81" spans="1:53" x14ac:dyDescent="0.3">
      <c r="A81">
        <v>79</v>
      </c>
      <c r="B81" t="s">
        <v>131</v>
      </c>
      <c r="C81" t="s">
        <v>100</v>
      </c>
      <c r="D81">
        <v>3</v>
      </c>
      <c r="E81">
        <v>2</v>
      </c>
      <c r="F81">
        <f>IFERROR(VLOOKUP(B81, [1]player_expected_goals!$B$2:$E$492, 3, FALSE), 0)</f>
        <v>1.4</v>
      </c>
      <c r="G81">
        <f>VLOOKUP(B81,[2]player_on_target!$B$2:$E$492, 3, FALSE)</f>
        <v>1</v>
      </c>
      <c r="H81">
        <f>IFERROR(VLOOKUP(B81, [3]player_saves_made!$B$2:$E$492, 3, FALSE), 0)</f>
        <v>0</v>
      </c>
      <c r="I81">
        <f>IFERROR(VLOOKUP(B81, [3]player_saves_made!$B$2:$E$492, 4, FALSE), 0)</f>
        <v>0</v>
      </c>
      <c r="J81">
        <f>IFERROR(VLOOKUP(B81, [4]player_goals_conceded!$B$2:$E$492, 3, FALSE), 0)</f>
        <v>0</v>
      </c>
      <c r="K81">
        <f>IFERROR(VLOOKUP(B81, [5]player_clean_sheets!$B$2:$E$492, 3, FALSE), 0)</f>
        <v>0</v>
      </c>
      <c r="L81">
        <f>IFERROR(VLOOKUP(B81, [5]player_clean_sheets!$B$2:$E$492, 4, FALSE), 0)</f>
        <v>0</v>
      </c>
      <c r="M81">
        <f>IFERROR(VLOOKUP(B81, [6]player_goals_per_90!$B$2:$E$492, 3, FALSE), 0)</f>
        <v>0</v>
      </c>
      <c r="N81">
        <f>IFERROR(VLOOKUP(B81, [7]player_expected_assists_per_90!$B$2:$E$492, 3, FALSE), 0)</f>
        <v>0.21</v>
      </c>
      <c r="O81">
        <f>IFERROR(VLOOKUP(B81, [7]player_expected_assists_per_90!$B$2:$E$492, 4, FALSE), 0)</f>
        <v>0.1</v>
      </c>
      <c r="P81">
        <f>IFERROR(VLOOKUP(B81, [8]player_top_scorers!$B$2:$E$492, 4, FALSE), 0)</f>
        <v>0</v>
      </c>
      <c r="Q81">
        <f>IFERROR(VLOOKUP(B81, [9]player_total_assists_in_attack!$B$2:$E$492, 3, FALSE), 0)</f>
        <v>39</v>
      </c>
      <c r="R81">
        <f>IFERROR(VLOOKUP(B81, [9]player_total_assists_in_attack!$B$2:$E$492, 4, FALSE), 0)</f>
        <v>2.7</v>
      </c>
      <c r="S81">
        <f>IFERROR(VLOOKUP(B81, [10]player_big_chances_missed!$B$2:$E$492, 3, FALSE), 0)</f>
        <v>1</v>
      </c>
      <c r="T81">
        <f>IFERROR(VLOOKUP(B81, [10]player_big_chances_missed!$B$2:$E$492, 3, FALSE), 0)</f>
        <v>1</v>
      </c>
      <c r="U81">
        <f>IFERROR(VLOOKUP(B81, [11]player_big_chances_created!$B$2:$E$492, 3, FALSE), 0)</f>
        <v>3</v>
      </c>
      <c r="V81">
        <f>IFERROR(VLOOKUP(B81, [12]player_penalties_won!$B$2:$E$492, 3, FALSE), 0)</f>
        <v>0</v>
      </c>
      <c r="W81">
        <f>IFERROR(VLOOKUP(B81, [13]player_penalties_conceded!$B$2:$E$492, 3, FALSE), 0)</f>
        <v>0</v>
      </c>
      <c r="X81">
        <f>IFERROR(VLOOKUP(B81, [14]player_target_scoring!$B$2:$E$492, 3, FALSE), 0)</f>
        <v>0.2</v>
      </c>
      <c r="Y81">
        <f>IFERROR(VLOOKUP(B81, [14]player_target_scoring!$B$2:$E$492, 4, FALSE), 0)</f>
        <v>25</v>
      </c>
      <c r="Z81">
        <f>IFERROR(VLOOKUP(B81, [15]player_total_scoring_attempts!$B$2:$E$492, 3, FALSE), 0)</f>
        <v>0.8</v>
      </c>
      <c r="AA81">
        <f>IFERROR(VLOOKUP(B81, [15]player_total_scoring_attempts!$B$2:$E$492, 4, FALSE), 0)</f>
        <v>0</v>
      </c>
      <c r="AB81">
        <f>IFERROR(VLOOKUP(B81, [16]player_accurate_passes!$B$2:$E$492, 3, FALSE), 0)</f>
        <v>26.1</v>
      </c>
      <c r="AC81">
        <f>IFERROR(VLOOKUP(B81, [16]player_accurate_passes!$B$2:$E$492, 4, FALSE), 0)</f>
        <v>77.099999999999994</v>
      </c>
      <c r="AD81">
        <f>IFERROR(VLOOKUP(B81,[17]player_accurate_long_balls!$B$2:$E$492, 3, FALSE), 0)</f>
        <v>2.7</v>
      </c>
      <c r="AE81">
        <f>IFERROR(VLOOKUP(B81,[17]player_accurate_long_balls!$B$2:$E$492, 4, FALSE), 0)</f>
        <v>45.8</v>
      </c>
      <c r="AF81">
        <f>IFERROR(VLOOKUP(B81, [18]player_tackles_won!$B$2:$E$492, 3, FALSE), 0)</f>
        <v>1</v>
      </c>
      <c r="AG81">
        <f>IFERROR(VLOOKUP(B81, [18]player_tackles_won!$B$2:$E$492, 4, FALSE), 0)</f>
        <v>70</v>
      </c>
      <c r="AH81">
        <f>IFERROR(VLOOKUP(B81, [19]player_possessions!$B$2:$E$492, 3, FALSE), 0)</f>
        <v>0.7</v>
      </c>
      <c r="AI81">
        <f>IFERROR(VLOOKUP(B81, [19]player_possessions!$B$2:$E$492, 4, FALSE), 0)</f>
        <v>1.8</v>
      </c>
      <c r="AJ81">
        <f>IFERROR(VLOOKUP(B81, [20]player_outfielder_blocks!$B$2:$E$492, 3, FALSE), 0)</f>
        <v>0.2</v>
      </c>
      <c r="AK81">
        <f>VLOOKUP(B81,[20]player_outfielder_blocks!$B$2:$E$492, 4, FALSE)</f>
        <v>3</v>
      </c>
      <c r="AL81">
        <f>VLOOKUP(B81,[21]player_interceptions!$B$2:$E$492, 3, FALSE)</f>
        <v>0.8</v>
      </c>
      <c r="AM81">
        <f>VLOOKUP(B81,[21]player_interceptions!$B$2:$E$492, 4, FALSE)</f>
        <v>12</v>
      </c>
      <c r="AN81">
        <f>VLOOKUP(B81,[22]player_effective_clearances!$B$2:$E$492, 3, FALSE)</f>
        <v>1.7</v>
      </c>
      <c r="AO81">
        <f>VLOOKUP(B81,[22]player_effective_clearances!$B$2:$E$492, 4, FALSE)</f>
        <v>25</v>
      </c>
      <c r="AP81" t="e">
        <f>VLOOKUP(B81, [12]player_penalties_won!$B$2:$E$492, 4, FALSE)</f>
        <v>#N/A</v>
      </c>
      <c r="AQ81">
        <f>VLOOKUP(B81,[23]player_fouls_committed!$B$2:$E$492, 3, FALSE)</f>
        <v>0.3</v>
      </c>
      <c r="AR81" t="e">
        <f>VLOOKUP(B81,[24]player_red_cards!$B$2:$E$492, 3, FALSE)</f>
        <v>#N/A</v>
      </c>
      <c r="AS81" t="e">
        <f>VLOOKUP(B81,[24]player_red_cards!$B$2:$E$492, 4, FALSE)</f>
        <v>#N/A</v>
      </c>
      <c r="AT81">
        <f>VLOOKUP(B81,[25]player_contests_won!$B$2:$E$492, 3, FALSE)</f>
        <v>0.7</v>
      </c>
      <c r="AU81">
        <f>VLOOKUP(B81,[25]player_contests_won!$B$2:$E$492, 4, FALSE)</f>
        <v>47.6</v>
      </c>
      <c r="AV81" t="e">
        <f>VLOOKUP(B81, [8]player_top_scorers!$B$2:$E$492, 3, FALSE)</f>
        <v>#N/A</v>
      </c>
      <c r="AW81">
        <f>VLOOKUP(B81,[26]player_player_ratings!$B$2:$E$492, 4, FALSE)</f>
        <v>0</v>
      </c>
      <c r="AX81">
        <f>VLOOKUP(B81,[26]player_player_ratings!$B$2:$E$492, 3, FALSE)</f>
        <v>6.92</v>
      </c>
      <c r="AY81">
        <v>1290</v>
      </c>
      <c r="AZ81">
        <v>21</v>
      </c>
      <c r="BA81" t="s">
        <v>37</v>
      </c>
    </row>
    <row r="82" spans="1:53" x14ac:dyDescent="0.3">
      <c r="A82">
        <v>81</v>
      </c>
      <c r="B82" t="s">
        <v>132</v>
      </c>
      <c r="C82" t="s">
        <v>36</v>
      </c>
      <c r="D82">
        <v>3</v>
      </c>
      <c r="E82">
        <v>1</v>
      </c>
      <c r="F82">
        <f>IFERROR(VLOOKUP(B82, [1]player_expected_goals!$B$2:$E$492, 3, FALSE), 0)</f>
        <v>11.4</v>
      </c>
      <c r="G82">
        <f>VLOOKUP(B82,[2]player_on_target!$B$2:$E$492, 3, FALSE)</f>
        <v>14.1</v>
      </c>
      <c r="H82">
        <f>IFERROR(VLOOKUP(B82, [3]player_saves_made!$B$2:$E$492, 3, FALSE), 0)</f>
        <v>0</v>
      </c>
      <c r="I82">
        <f>IFERROR(VLOOKUP(B82, [3]player_saves_made!$B$2:$E$492, 4, FALSE), 0)</f>
        <v>0</v>
      </c>
      <c r="J82">
        <f>IFERROR(VLOOKUP(B82, [4]player_goals_conceded!$B$2:$E$492, 3, FALSE), 0)</f>
        <v>0</v>
      </c>
      <c r="K82">
        <f>IFERROR(VLOOKUP(B82, [5]player_clean_sheets!$B$2:$E$492, 3, FALSE), 0)</f>
        <v>0</v>
      </c>
      <c r="L82">
        <f>IFERROR(VLOOKUP(B82, [5]player_clean_sheets!$B$2:$E$492, 4, FALSE), 0)</f>
        <v>0</v>
      </c>
      <c r="M82">
        <f>IFERROR(VLOOKUP(B82, [6]player_goals_per_90!$B$2:$E$492, 3, FALSE), 0)</f>
        <v>0.59</v>
      </c>
      <c r="N82">
        <f>IFERROR(VLOOKUP(B82, [7]player_expected_assists_per_90!$B$2:$E$492, 3, FALSE), 0)</f>
        <v>0.11</v>
      </c>
      <c r="O82">
        <f>IFERROR(VLOOKUP(B82, [7]player_expected_assists_per_90!$B$2:$E$492, 4, FALSE), 0)</f>
        <v>0</v>
      </c>
      <c r="P82">
        <f>IFERROR(VLOOKUP(B82, [8]player_top_scorers!$B$2:$E$492, 4, FALSE), 0)</f>
        <v>0</v>
      </c>
      <c r="Q82">
        <f>IFERROR(VLOOKUP(B82, [9]player_total_assists_in_attack!$B$2:$E$492, 3, FALSE), 0)</f>
        <v>24</v>
      </c>
      <c r="R82">
        <f>IFERROR(VLOOKUP(B82, [9]player_total_assists_in_attack!$B$2:$E$492, 4, FALSE), 0)</f>
        <v>0.9</v>
      </c>
      <c r="S82">
        <f>IFERROR(VLOOKUP(B82, [10]player_big_chances_missed!$B$2:$E$492, 3, FALSE), 0)</f>
        <v>11</v>
      </c>
      <c r="T82">
        <f>IFERROR(VLOOKUP(B82, [10]player_big_chances_missed!$B$2:$E$492, 3, FALSE), 0)</f>
        <v>11</v>
      </c>
      <c r="U82">
        <f>IFERROR(VLOOKUP(B82, [11]player_big_chances_created!$B$2:$E$492, 3, FALSE), 0)</f>
        <v>4</v>
      </c>
      <c r="V82">
        <f>IFERROR(VLOOKUP(B82, [12]player_penalties_won!$B$2:$E$492, 3, FALSE), 0)</f>
        <v>2</v>
      </c>
      <c r="W82">
        <f>IFERROR(VLOOKUP(B82, [13]player_penalties_conceded!$B$2:$E$492, 3, FALSE), 0)</f>
        <v>0</v>
      </c>
      <c r="X82">
        <f>IFERROR(VLOOKUP(B82, [14]player_target_scoring!$B$2:$E$492, 3, FALSE), 0)</f>
        <v>1.4</v>
      </c>
      <c r="Y82">
        <f>IFERROR(VLOOKUP(B82, [14]player_target_scoring!$B$2:$E$492, 4, FALSE), 0)</f>
        <v>47.6</v>
      </c>
      <c r="Z82">
        <f>IFERROR(VLOOKUP(B82, [15]player_total_scoring_attempts!$B$2:$E$492, 3, FALSE), 0)</f>
        <v>3</v>
      </c>
      <c r="AA82">
        <f>IFERROR(VLOOKUP(B82, [15]player_total_scoring_attempts!$B$2:$E$492, 4, FALSE), 0)</f>
        <v>19.5</v>
      </c>
      <c r="AB82">
        <f>IFERROR(VLOOKUP(B82, [16]player_accurate_passes!$B$2:$E$492, 3, FALSE), 0)</f>
        <v>13.7</v>
      </c>
      <c r="AC82">
        <f>IFERROR(VLOOKUP(B82, [16]player_accurate_passes!$B$2:$E$492, 4, FALSE), 0)</f>
        <v>73.5</v>
      </c>
      <c r="AD82">
        <f>IFERROR(VLOOKUP(B82,[17]player_accurate_long_balls!$B$2:$E$492, 3, FALSE), 0)</f>
        <v>0.1</v>
      </c>
      <c r="AE82">
        <f>IFERROR(VLOOKUP(B82,[17]player_accurate_long_balls!$B$2:$E$492, 4, FALSE), 0)</f>
        <v>40</v>
      </c>
      <c r="AF82">
        <f>IFERROR(VLOOKUP(B82, [18]player_tackles_won!$B$2:$E$492, 3, FALSE), 0)</f>
        <v>0.4</v>
      </c>
      <c r="AG82">
        <f>IFERROR(VLOOKUP(B82, [18]player_tackles_won!$B$2:$E$492, 4, FALSE), 0)</f>
        <v>60</v>
      </c>
      <c r="AH82">
        <f>IFERROR(VLOOKUP(B82, [19]player_possessions!$B$2:$E$492, 3, FALSE), 0)</f>
        <v>0.7</v>
      </c>
      <c r="AI82">
        <f>IFERROR(VLOOKUP(B82, [19]player_possessions!$B$2:$E$492, 4, FALSE), 0)</f>
        <v>1.1000000000000001</v>
      </c>
      <c r="AJ82">
        <f>IFERROR(VLOOKUP(B82, [20]player_outfielder_blocks!$B$2:$E$492, 3, FALSE), 0)</f>
        <v>0</v>
      </c>
      <c r="AK82">
        <f>VLOOKUP(B82,[20]player_outfielder_blocks!$B$2:$E$492, 4, FALSE)</f>
        <v>1</v>
      </c>
      <c r="AL82">
        <f>VLOOKUP(B82,[21]player_interceptions!$B$2:$E$492, 3, FALSE)</f>
        <v>0.3</v>
      </c>
      <c r="AM82">
        <f>VLOOKUP(B82,[21]player_interceptions!$B$2:$E$492, 4, FALSE)</f>
        <v>9</v>
      </c>
      <c r="AN82">
        <f>VLOOKUP(B82,[22]player_effective_clearances!$B$2:$E$492, 3, FALSE)</f>
        <v>0.4</v>
      </c>
      <c r="AO82">
        <f>VLOOKUP(B82,[22]player_effective_clearances!$B$2:$E$492, 4, FALSE)</f>
        <v>11</v>
      </c>
      <c r="AP82">
        <f>VLOOKUP(B82, [12]player_penalties_won!$B$2:$E$492, 4, FALSE)</f>
        <v>1.2</v>
      </c>
      <c r="AQ82">
        <f>VLOOKUP(B82,[23]player_fouls_committed!$B$2:$E$492, 3, FALSE)</f>
        <v>0.8</v>
      </c>
      <c r="AR82" t="e">
        <f>VLOOKUP(B82,[24]player_red_cards!$B$2:$E$492, 3, FALSE)</f>
        <v>#N/A</v>
      </c>
      <c r="AS82" t="e">
        <f>VLOOKUP(B82,[24]player_red_cards!$B$2:$E$492, 4, FALSE)</f>
        <v>#N/A</v>
      </c>
      <c r="AT82">
        <f>VLOOKUP(B82,[25]player_contests_won!$B$2:$E$492, 3, FALSE)</f>
        <v>1.2</v>
      </c>
      <c r="AU82">
        <f>VLOOKUP(B82,[25]player_contests_won!$B$2:$E$492, 4, FALSE)</f>
        <v>42.3</v>
      </c>
      <c r="AV82">
        <f>VLOOKUP(B82, [8]player_top_scorers!$B$2:$E$492, 3, FALSE)</f>
        <v>16</v>
      </c>
      <c r="AW82">
        <f>VLOOKUP(B82,[26]player_player_ratings!$B$2:$E$492, 4, FALSE)</f>
        <v>1</v>
      </c>
      <c r="AX82">
        <f>VLOOKUP(B82,[26]player_player_ratings!$B$2:$E$492, 3, FALSE)</f>
        <v>7.21</v>
      </c>
      <c r="AY82">
        <v>2431</v>
      </c>
      <c r="AZ82">
        <v>33</v>
      </c>
      <c r="BA82" t="s">
        <v>13</v>
      </c>
    </row>
    <row r="83" spans="1:53" x14ac:dyDescent="0.3">
      <c r="A83">
        <v>82</v>
      </c>
      <c r="B83" t="s">
        <v>133</v>
      </c>
      <c r="C83" t="s">
        <v>72</v>
      </c>
      <c r="D83">
        <v>3</v>
      </c>
      <c r="E83">
        <v>0</v>
      </c>
      <c r="F83">
        <f>IFERROR(VLOOKUP(B83, [1]player_expected_goals!$B$2:$E$492, 3, FALSE), 0)</f>
        <v>0.4</v>
      </c>
      <c r="G83">
        <f>VLOOKUP(B83,[2]player_on_target!$B$2:$E$492, 3, FALSE)</f>
        <v>0.8</v>
      </c>
      <c r="H83">
        <f>IFERROR(VLOOKUP(B83, [3]player_saves_made!$B$2:$E$492, 3, FALSE), 0)</f>
        <v>0</v>
      </c>
      <c r="I83">
        <f>IFERROR(VLOOKUP(B83, [3]player_saves_made!$B$2:$E$492, 4, FALSE), 0)</f>
        <v>0</v>
      </c>
      <c r="J83">
        <f>IFERROR(VLOOKUP(B83, [4]player_goals_conceded!$B$2:$E$492, 3, FALSE), 0)</f>
        <v>0</v>
      </c>
      <c r="K83">
        <f>IFERROR(VLOOKUP(B83, [5]player_clean_sheets!$B$2:$E$492, 3, FALSE), 0)</f>
        <v>0</v>
      </c>
      <c r="L83">
        <f>IFERROR(VLOOKUP(B83, [5]player_clean_sheets!$B$2:$E$492, 4, FALSE), 0)</f>
        <v>0</v>
      </c>
      <c r="M83">
        <f>IFERROR(VLOOKUP(B83, [6]player_goals_per_90!$B$2:$E$492, 3, FALSE), 0)</f>
        <v>0</v>
      </c>
      <c r="N83">
        <f>IFERROR(VLOOKUP(B83, [7]player_expected_assists_per_90!$B$2:$E$492, 3, FALSE), 0)</f>
        <v>0.25</v>
      </c>
      <c r="O83">
        <f>IFERROR(VLOOKUP(B83, [7]player_expected_assists_per_90!$B$2:$E$492, 4, FALSE), 0)</f>
        <v>0</v>
      </c>
      <c r="P83">
        <f>IFERROR(VLOOKUP(B83, [8]player_top_scorers!$B$2:$E$492, 4, FALSE), 0)</f>
        <v>0</v>
      </c>
      <c r="Q83">
        <f>IFERROR(VLOOKUP(B83, [9]player_total_assists_in_attack!$B$2:$E$492, 3, FALSE), 0)</f>
        <v>22</v>
      </c>
      <c r="R83">
        <f>IFERROR(VLOOKUP(B83, [9]player_total_assists_in_attack!$B$2:$E$492, 4, FALSE), 0)</f>
        <v>1.8</v>
      </c>
      <c r="S83">
        <f>IFERROR(VLOOKUP(B83, [10]player_big_chances_missed!$B$2:$E$492, 3, FALSE), 0)</f>
        <v>0</v>
      </c>
      <c r="T83">
        <f>IFERROR(VLOOKUP(B83, [10]player_big_chances_missed!$B$2:$E$492, 3, FALSE), 0)</f>
        <v>0</v>
      </c>
      <c r="U83">
        <f>IFERROR(VLOOKUP(B83, [11]player_big_chances_created!$B$2:$E$492, 3, FALSE), 0)</f>
        <v>3</v>
      </c>
      <c r="V83">
        <f>IFERROR(VLOOKUP(B83, [12]player_penalties_won!$B$2:$E$492, 3, FALSE), 0)</f>
        <v>0</v>
      </c>
      <c r="W83">
        <f>IFERROR(VLOOKUP(B83, [13]player_penalties_conceded!$B$2:$E$492, 3, FALSE), 0)</f>
        <v>0</v>
      </c>
      <c r="X83">
        <f>IFERROR(VLOOKUP(B83, [14]player_target_scoring!$B$2:$E$492, 3, FALSE), 0)</f>
        <v>0.3</v>
      </c>
      <c r="Y83">
        <f>IFERROR(VLOOKUP(B83, [14]player_target_scoring!$B$2:$E$492, 4, FALSE), 0)</f>
        <v>40</v>
      </c>
      <c r="Z83">
        <f>IFERROR(VLOOKUP(B83, [15]player_total_scoring_attempts!$B$2:$E$492, 3, FALSE), 0)</f>
        <v>0.8</v>
      </c>
      <c r="AA83">
        <f>IFERROR(VLOOKUP(B83, [15]player_total_scoring_attempts!$B$2:$E$492, 4, FALSE), 0)</f>
        <v>0</v>
      </c>
      <c r="AB83">
        <f>IFERROR(VLOOKUP(B83, [16]player_accurate_passes!$B$2:$E$492, 3, FALSE), 0)</f>
        <v>31.4</v>
      </c>
      <c r="AC83">
        <f>IFERROR(VLOOKUP(B83, [16]player_accurate_passes!$B$2:$E$492, 4, FALSE), 0)</f>
        <v>72.3</v>
      </c>
      <c r="AD83">
        <f>IFERROR(VLOOKUP(B83,[17]player_accurate_long_balls!$B$2:$E$492, 3, FALSE), 0)</f>
        <v>2</v>
      </c>
      <c r="AE83">
        <f>IFERROR(VLOOKUP(B83,[17]player_accurate_long_balls!$B$2:$E$492, 4, FALSE), 0)</f>
        <v>35.299999999999997</v>
      </c>
      <c r="AF83">
        <f>IFERROR(VLOOKUP(B83, [18]player_tackles_won!$B$2:$E$492, 3, FALSE), 0)</f>
        <v>0.9</v>
      </c>
      <c r="AG83">
        <f>IFERROR(VLOOKUP(B83, [18]player_tackles_won!$B$2:$E$492, 4, FALSE), 0)</f>
        <v>52.4</v>
      </c>
      <c r="AH83">
        <f>IFERROR(VLOOKUP(B83, [19]player_possessions!$B$2:$E$492, 3, FALSE), 0)</f>
        <v>0.5</v>
      </c>
      <c r="AI83">
        <f>IFERROR(VLOOKUP(B83, [19]player_possessions!$B$2:$E$492, 4, FALSE), 0)</f>
        <v>1.9</v>
      </c>
      <c r="AJ83">
        <f>IFERROR(VLOOKUP(B83, [20]player_outfielder_blocks!$B$2:$E$492, 3, FALSE), 0)</f>
        <v>0.4</v>
      </c>
      <c r="AK83">
        <f>VLOOKUP(B83,[20]player_outfielder_blocks!$B$2:$E$492, 4, FALSE)</f>
        <v>5</v>
      </c>
      <c r="AL83">
        <f>VLOOKUP(B83,[21]player_interceptions!$B$2:$E$492, 3, FALSE)</f>
        <v>0.8</v>
      </c>
      <c r="AM83">
        <f>VLOOKUP(B83,[21]player_interceptions!$B$2:$E$492, 4, FALSE)</f>
        <v>10</v>
      </c>
      <c r="AN83">
        <f>VLOOKUP(B83,[22]player_effective_clearances!$B$2:$E$492, 3, FALSE)</f>
        <v>2.2000000000000002</v>
      </c>
      <c r="AO83">
        <f>VLOOKUP(B83,[22]player_effective_clearances!$B$2:$E$492, 4, FALSE)</f>
        <v>26</v>
      </c>
      <c r="AP83" t="e">
        <f>VLOOKUP(B83, [12]player_penalties_won!$B$2:$E$492, 4, FALSE)</f>
        <v>#N/A</v>
      </c>
      <c r="AQ83">
        <f>VLOOKUP(B83,[23]player_fouls_committed!$B$2:$E$492, 3, FALSE)</f>
        <v>0.6</v>
      </c>
      <c r="AR83" t="e">
        <f>VLOOKUP(B83,[24]player_red_cards!$B$2:$E$492, 3, FALSE)</f>
        <v>#N/A</v>
      </c>
      <c r="AS83" t="e">
        <f>VLOOKUP(B83,[24]player_red_cards!$B$2:$E$492, 4, FALSE)</f>
        <v>#N/A</v>
      </c>
      <c r="AT83">
        <f>VLOOKUP(B83,[25]player_contests_won!$B$2:$E$492, 3, FALSE)</f>
        <v>0.6</v>
      </c>
      <c r="AU83">
        <f>VLOOKUP(B83,[25]player_contests_won!$B$2:$E$492, 4, FALSE)</f>
        <v>70</v>
      </c>
      <c r="AV83" t="e">
        <f>VLOOKUP(B83, [8]player_top_scorers!$B$2:$E$492, 3, FALSE)</f>
        <v>#N/A</v>
      </c>
      <c r="AW83">
        <f>VLOOKUP(B83,[26]player_player_ratings!$B$2:$E$492, 4, FALSE)</f>
        <v>0</v>
      </c>
      <c r="AX83">
        <f>VLOOKUP(B83,[26]player_player_ratings!$B$2:$E$492, 3, FALSE)</f>
        <v>6.41</v>
      </c>
      <c r="AY83">
        <v>1073</v>
      </c>
      <c r="AZ83">
        <v>17</v>
      </c>
      <c r="BA83" t="s">
        <v>134</v>
      </c>
    </row>
    <row r="84" spans="1:53" x14ac:dyDescent="0.3">
      <c r="A84">
        <v>82</v>
      </c>
      <c r="B84" t="s">
        <v>135</v>
      </c>
      <c r="C84" t="s">
        <v>102</v>
      </c>
      <c r="D84">
        <v>3</v>
      </c>
      <c r="E84">
        <v>0</v>
      </c>
      <c r="F84">
        <f>IFERROR(VLOOKUP(B84, [1]player_expected_goals!$B$2:$E$492, 3, FALSE), 0)</f>
        <v>3.6</v>
      </c>
      <c r="G84">
        <f>VLOOKUP(B84,[2]player_on_target!$B$2:$E$492, 3, FALSE)</f>
        <v>5.7</v>
      </c>
      <c r="H84">
        <f>IFERROR(VLOOKUP(B84, [3]player_saves_made!$B$2:$E$492, 3, FALSE), 0)</f>
        <v>0</v>
      </c>
      <c r="I84">
        <f>IFERROR(VLOOKUP(B84, [3]player_saves_made!$B$2:$E$492, 4, FALSE), 0)</f>
        <v>0</v>
      </c>
      <c r="J84">
        <f>IFERROR(VLOOKUP(B84, [4]player_goals_conceded!$B$2:$E$492, 3, FALSE), 0)</f>
        <v>0</v>
      </c>
      <c r="K84">
        <f>IFERROR(VLOOKUP(B84, [5]player_clean_sheets!$B$2:$E$492, 3, FALSE), 0)</f>
        <v>0</v>
      </c>
      <c r="L84">
        <f>IFERROR(VLOOKUP(B84, [5]player_clean_sheets!$B$2:$E$492, 4, FALSE), 0)</f>
        <v>0</v>
      </c>
      <c r="M84">
        <f>IFERROR(VLOOKUP(B84, [6]player_goals_per_90!$B$2:$E$492, 3, FALSE), 0)</f>
        <v>0.3</v>
      </c>
      <c r="N84">
        <f>IFERROR(VLOOKUP(B84, [7]player_expected_assists_per_90!$B$2:$E$492, 3, FALSE), 0)</f>
        <v>0.11</v>
      </c>
      <c r="O84">
        <f>IFERROR(VLOOKUP(B84, [7]player_expected_assists_per_90!$B$2:$E$492, 4, FALSE), 0)</f>
        <v>0</v>
      </c>
      <c r="P84">
        <f>IFERROR(VLOOKUP(B84, [8]player_top_scorers!$B$2:$E$492, 4, FALSE), 0)</f>
        <v>0</v>
      </c>
      <c r="Q84">
        <f>IFERROR(VLOOKUP(B84, [9]player_total_assists_in_attack!$B$2:$E$492, 3, FALSE), 0)</f>
        <v>31</v>
      </c>
      <c r="R84">
        <f>IFERROR(VLOOKUP(B84, [9]player_total_assists_in_attack!$B$2:$E$492, 4, FALSE), 0)</f>
        <v>1.2</v>
      </c>
      <c r="S84">
        <f>IFERROR(VLOOKUP(B84, [10]player_big_chances_missed!$B$2:$E$492, 3, FALSE), 0)</f>
        <v>3</v>
      </c>
      <c r="T84">
        <f>IFERROR(VLOOKUP(B84, [10]player_big_chances_missed!$B$2:$E$492, 3, FALSE), 0)</f>
        <v>3</v>
      </c>
      <c r="U84">
        <f>IFERROR(VLOOKUP(B84, [11]player_big_chances_created!$B$2:$E$492, 3, FALSE), 0)</f>
        <v>2</v>
      </c>
      <c r="V84">
        <f>IFERROR(VLOOKUP(B84, [12]player_penalties_won!$B$2:$E$492, 3, FALSE), 0)</f>
        <v>0</v>
      </c>
      <c r="W84">
        <f>IFERROR(VLOOKUP(B84, [13]player_penalties_conceded!$B$2:$E$492, 3, FALSE), 0)</f>
        <v>0</v>
      </c>
      <c r="X84">
        <f>IFERROR(VLOOKUP(B84, [14]player_target_scoring!$B$2:$E$492, 3, FALSE), 0)</f>
        <v>0.7</v>
      </c>
      <c r="Y84">
        <f>IFERROR(VLOOKUP(B84, [14]player_target_scoring!$B$2:$E$492, 4, FALSE), 0)</f>
        <v>29</v>
      </c>
      <c r="Z84">
        <f>IFERROR(VLOOKUP(B84, [15]player_total_scoring_attempts!$B$2:$E$492, 3, FALSE), 0)</f>
        <v>2.6</v>
      </c>
      <c r="AA84">
        <f>IFERROR(VLOOKUP(B84, [15]player_total_scoring_attempts!$B$2:$E$492, 4, FALSE), 0)</f>
        <v>11.6</v>
      </c>
      <c r="AB84">
        <f>IFERROR(VLOOKUP(B84, [16]player_accurate_passes!$B$2:$E$492, 3, FALSE), 0)</f>
        <v>21.4</v>
      </c>
      <c r="AC84">
        <f>IFERROR(VLOOKUP(B84, [16]player_accurate_passes!$B$2:$E$492, 4, FALSE), 0)</f>
        <v>79.2</v>
      </c>
      <c r="AD84">
        <f>IFERROR(VLOOKUP(B84,[17]player_accurate_long_balls!$B$2:$E$492, 3, FALSE), 0)</f>
        <v>1.2</v>
      </c>
      <c r="AE84">
        <f>IFERROR(VLOOKUP(B84,[17]player_accurate_long_balls!$B$2:$E$492, 4, FALSE), 0)</f>
        <v>54.4</v>
      </c>
      <c r="AF84">
        <f>IFERROR(VLOOKUP(B84, [18]player_tackles_won!$B$2:$E$492, 3, FALSE), 0)</f>
        <v>0.6</v>
      </c>
      <c r="AG84">
        <f>IFERROR(VLOOKUP(B84, [18]player_tackles_won!$B$2:$E$492, 4, FALSE), 0)</f>
        <v>61.5</v>
      </c>
      <c r="AH84">
        <f>IFERROR(VLOOKUP(B84, [19]player_possessions!$B$2:$E$492, 3, FALSE), 0)</f>
        <v>0.6</v>
      </c>
      <c r="AI84">
        <f>IFERROR(VLOOKUP(B84, [19]player_possessions!$B$2:$E$492, 4, FALSE), 0)</f>
        <v>2.2999999999999998</v>
      </c>
      <c r="AJ84">
        <f>IFERROR(VLOOKUP(B84, [20]player_outfielder_blocks!$B$2:$E$492, 3, FALSE), 0)</f>
        <v>0.1</v>
      </c>
      <c r="AK84">
        <f>VLOOKUP(B84,[20]player_outfielder_blocks!$B$2:$E$492, 4, FALSE)</f>
        <v>2</v>
      </c>
      <c r="AL84">
        <f>VLOOKUP(B84,[21]player_interceptions!$B$2:$E$492, 3, FALSE)</f>
        <v>0.2</v>
      </c>
      <c r="AM84">
        <f>VLOOKUP(B84,[21]player_interceptions!$B$2:$E$492, 4, FALSE)</f>
        <v>6</v>
      </c>
      <c r="AN84">
        <f>VLOOKUP(B84,[22]player_effective_clearances!$B$2:$E$492, 3, FALSE)</f>
        <v>0.7</v>
      </c>
      <c r="AO84">
        <f>VLOOKUP(B84,[22]player_effective_clearances!$B$2:$E$492, 4, FALSE)</f>
        <v>19</v>
      </c>
      <c r="AP84" t="e">
        <f>VLOOKUP(B84, [12]player_penalties_won!$B$2:$E$492, 4, FALSE)</f>
        <v>#N/A</v>
      </c>
      <c r="AQ84">
        <f>VLOOKUP(B84,[23]player_fouls_committed!$B$2:$E$492, 3, FALSE)</f>
        <v>1.2</v>
      </c>
      <c r="AR84" t="e">
        <f>VLOOKUP(B84,[24]player_red_cards!$B$2:$E$492, 3, FALSE)</f>
        <v>#N/A</v>
      </c>
      <c r="AS84" t="e">
        <f>VLOOKUP(B84,[24]player_red_cards!$B$2:$E$492, 4, FALSE)</f>
        <v>#N/A</v>
      </c>
      <c r="AT84">
        <f>VLOOKUP(B84,[25]player_contests_won!$B$2:$E$492, 3, FALSE)</f>
        <v>1</v>
      </c>
      <c r="AU84">
        <f>VLOOKUP(B84,[25]player_contests_won!$B$2:$E$492, 4, FALSE)</f>
        <v>46.7</v>
      </c>
      <c r="AV84">
        <f>VLOOKUP(B84, [8]player_top_scorers!$B$2:$E$492, 3, FALSE)</f>
        <v>8</v>
      </c>
      <c r="AW84">
        <f>VLOOKUP(B84,[26]player_player_ratings!$B$2:$E$492, 4, FALSE)</f>
        <v>1</v>
      </c>
      <c r="AX84">
        <f>VLOOKUP(B84,[26]player_player_ratings!$B$2:$E$492, 3, FALSE)</f>
        <v>6.85</v>
      </c>
      <c r="AY84">
        <v>2418</v>
      </c>
      <c r="AZ84">
        <v>30</v>
      </c>
      <c r="BA84" t="s">
        <v>13</v>
      </c>
    </row>
    <row r="85" spans="1:53" x14ac:dyDescent="0.3">
      <c r="A85">
        <v>84</v>
      </c>
      <c r="B85" t="s">
        <v>136</v>
      </c>
      <c r="C85" t="s">
        <v>9</v>
      </c>
      <c r="D85">
        <v>2.9</v>
      </c>
      <c r="E85">
        <v>4</v>
      </c>
      <c r="F85">
        <f>IFERROR(VLOOKUP(B85, [1]player_expected_goals!$B$2:$E$492, 3, FALSE), 0)</f>
        <v>3.3</v>
      </c>
      <c r="G85">
        <f>VLOOKUP(B85,[2]player_on_target!$B$2:$E$492, 3, FALSE)</f>
        <v>4.8</v>
      </c>
      <c r="H85">
        <f>IFERROR(VLOOKUP(B85, [3]player_saves_made!$B$2:$E$492, 3, FALSE), 0)</f>
        <v>0</v>
      </c>
      <c r="I85">
        <f>IFERROR(VLOOKUP(B85, [3]player_saves_made!$B$2:$E$492, 4, FALSE), 0)</f>
        <v>0</v>
      </c>
      <c r="J85">
        <f>IFERROR(VLOOKUP(B85, [4]player_goals_conceded!$B$2:$E$492, 3, FALSE), 0)</f>
        <v>0</v>
      </c>
      <c r="K85">
        <f>IFERROR(VLOOKUP(B85, [5]player_clean_sheets!$B$2:$E$492, 3, FALSE), 0)</f>
        <v>0</v>
      </c>
      <c r="L85">
        <f>IFERROR(VLOOKUP(B85, [5]player_clean_sheets!$B$2:$E$492, 4, FALSE), 0)</f>
        <v>0</v>
      </c>
      <c r="M85">
        <f>IFERROR(VLOOKUP(B85, [6]player_goals_per_90!$B$2:$E$492, 3, FALSE), 0)</f>
        <v>0.4</v>
      </c>
      <c r="N85">
        <f>IFERROR(VLOOKUP(B85, [7]player_expected_assists_per_90!$B$2:$E$492, 3, FALSE), 0)</f>
        <v>0.28999999999999998</v>
      </c>
      <c r="O85">
        <f>IFERROR(VLOOKUP(B85, [7]player_expected_assists_per_90!$B$2:$E$492, 4, FALSE), 0)</f>
        <v>0.4</v>
      </c>
      <c r="P85">
        <f>IFERROR(VLOOKUP(B85, [8]player_top_scorers!$B$2:$E$492, 4, FALSE), 0)</f>
        <v>0</v>
      </c>
      <c r="Q85">
        <f>IFERROR(VLOOKUP(B85, [9]player_total_assists_in_attack!$B$2:$E$492, 3, FALSE), 0)</f>
        <v>21</v>
      </c>
      <c r="R85">
        <f>IFERROR(VLOOKUP(B85, [9]player_total_assists_in_attack!$B$2:$E$492, 4, FALSE), 0)</f>
        <v>2.1</v>
      </c>
      <c r="S85">
        <f>IFERROR(VLOOKUP(B85, [10]player_big_chances_missed!$B$2:$E$492, 3, FALSE), 0)</f>
        <v>4</v>
      </c>
      <c r="T85">
        <f>IFERROR(VLOOKUP(B85, [10]player_big_chances_missed!$B$2:$E$492, 3, FALSE), 0)</f>
        <v>4</v>
      </c>
      <c r="U85">
        <f>IFERROR(VLOOKUP(B85, [11]player_big_chances_created!$B$2:$E$492, 3, FALSE), 0)</f>
        <v>3</v>
      </c>
      <c r="V85">
        <f>IFERROR(VLOOKUP(B85, [12]player_penalties_won!$B$2:$E$492, 3, FALSE), 0)</f>
        <v>0</v>
      </c>
      <c r="W85">
        <f>IFERROR(VLOOKUP(B85, [13]player_penalties_conceded!$B$2:$E$492, 3, FALSE), 0)</f>
        <v>0</v>
      </c>
      <c r="X85">
        <f>IFERROR(VLOOKUP(B85, [14]player_target_scoring!$B$2:$E$492, 3, FALSE), 0)</f>
        <v>1.5</v>
      </c>
      <c r="Y85">
        <f>IFERROR(VLOOKUP(B85, [14]player_target_scoring!$B$2:$E$492, 4, FALSE), 0)</f>
        <v>55.6</v>
      </c>
      <c r="Z85">
        <f>IFERROR(VLOOKUP(B85, [15]player_total_scoring_attempts!$B$2:$E$492, 3, FALSE), 0)</f>
        <v>2.7</v>
      </c>
      <c r="AA85">
        <f>IFERROR(VLOOKUP(B85, [15]player_total_scoring_attempts!$B$2:$E$492, 4, FALSE), 0)</f>
        <v>14.8</v>
      </c>
      <c r="AB85">
        <f>IFERROR(VLOOKUP(B85, [16]player_accurate_passes!$B$2:$E$492, 3, FALSE), 0)</f>
        <v>35.9</v>
      </c>
      <c r="AC85">
        <f>IFERROR(VLOOKUP(B85, [16]player_accurate_passes!$B$2:$E$492, 4, FALSE), 0)</f>
        <v>82.9</v>
      </c>
      <c r="AD85">
        <f>IFERROR(VLOOKUP(B85,[17]player_accurate_long_balls!$B$2:$E$492, 3, FALSE), 0)</f>
        <v>0.3</v>
      </c>
      <c r="AE85">
        <f>IFERROR(VLOOKUP(B85,[17]player_accurate_long_balls!$B$2:$E$492, 4, FALSE), 0)</f>
        <v>33.299999999999997</v>
      </c>
      <c r="AF85">
        <f>IFERROR(VLOOKUP(B85, [18]player_tackles_won!$B$2:$E$492, 3, FALSE), 0)</f>
        <v>0.7</v>
      </c>
      <c r="AG85">
        <f>IFERROR(VLOOKUP(B85, [18]player_tackles_won!$B$2:$E$492, 4, FALSE), 0)</f>
        <v>43.8</v>
      </c>
      <c r="AH85">
        <f>IFERROR(VLOOKUP(B85, [19]player_possessions!$B$2:$E$492, 3, FALSE), 0)</f>
        <v>0.4</v>
      </c>
      <c r="AI85">
        <f>IFERROR(VLOOKUP(B85, [19]player_possessions!$B$2:$E$492, 4, FALSE), 0)</f>
        <v>2</v>
      </c>
      <c r="AJ85">
        <f>IFERROR(VLOOKUP(B85, [20]player_outfielder_blocks!$B$2:$E$492, 3, FALSE), 0)</f>
        <v>0.2</v>
      </c>
      <c r="AK85">
        <f>VLOOKUP(B85,[20]player_outfielder_blocks!$B$2:$E$492, 4, FALSE)</f>
        <v>2</v>
      </c>
      <c r="AL85">
        <f>VLOOKUP(B85,[21]player_interceptions!$B$2:$E$492, 3, FALSE)</f>
        <v>0.6</v>
      </c>
      <c r="AM85">
        <f>VLOOKUP(B85,[21]player_interceptions!$B$2:$E$492, 4, FALSE)</f>
        <v>6</v>
      </c>
      <c r="AN85">
        <f>VLOOKUP(B85,[22]player_effective_clearances!$B$2:$E$492, 3, FALSE)</f>
        <v>0.5</v>
      </c>
      <c r="AO85">
        <f>VLOOKUP(B85,[22]player_effective_clearances!$B$2:$E$492, 4, FALSE)</f>
        <v>5</v>
      </c>
      <c r="AP85" t="e">
        <f>VLOOKUP(B85, [12]player_penalties_won!$B$2:$E$492, 4, FALSE)</f>
        <v>#N/A</v>
      </c>
      <c r="AQ85">
        <f>VLOOKUP(B85,[23]player_fouls_committed!$B$2:$E$492, 3, FALSE)</f>
        <v>1.4</v>
      </c>
      <c r="AR85" t="e">
        <f>VLOOKUP(B85,[24]player_red_cards!$B$2:$E$492, 3, FALSE)</f>
        <v>#N/A</v>
      </c>
      <c r="AS85" t="e">
        <f>VLOOKUP(B85,[24]player_red_cards!$B$2:$E$492, 4, FALSE)</f>
        <v>#N/A</v>
      </c>
      <c r="AT85">
        <f>VLOOKUP(B85,[25]player_contests_won!$B$2:$E$492, 3, FALSE)</f>
        <v>1.3</v>
      </c>
      <c r="AU85">
        <f>VLOOKUP(B85,[25]player_contests_won!$B$2:$E$492, 4, FALSE)</f>
        <v>56.5</v>
      </c>
      <c r="AV85">
        <f>VLOOKUP(B85, [8]player_top_scorers!$B$2:$E$492, 3, FALSE)</f>
        <v>4</v>
      </c>
      <c r="AW85">
        <f>VLOOKUP(B85,[26]player_player_ratings!$B$2:$E$492, 4, FALSE)</f>
        <v>0</v>
      </c>
      <c r="AX85">
        <f>VLOOKUP(B85,[26]player_player_ratings!$B$2:$E$492, 3, FALSE)</f>
        <v>7.12</v>
      </c>
      <c r="AY85">
        <v>890</v>
      </c>
      <c r="AZ85">
        <v>23</v>
      </c>
      <c r="BA85" t="s">
        <v>137</v>
      </c>
    </row>
    <row r="86" spans="1:53" x14ac:dyDescent="0.3">
      <c r="A86">
        <v>85</v>
      </c>
      <c r="B86" t="s">
        <v>138</v>
      </c>
      <c r="C86" t="s">
        <v>12</v>
      </c>
      <c r="D86">
        <v>2.9</v>
      </c>
      <c r="E86">
        <v>3</v>
      </c>
      <c r="F86">
        <f>IFERROR(VLOOKUP(B86, [1]player_expected_goals!$B$2:$E$492, 3, FALSE), 0)</f>
        <v>4</v>
      </c>
      <c r="G86">
        <f>VLOOKUP(B86,[2]player_on_target!$B$2:$E$492, 3, FALSE)</f>
        <v>2.5</v>
      </c>
      <c r="H86">
        <f>IFERROR(VLOOKUP(B86, [3]player_saves_made!$B$2:$E$492, 3, FALSE), 0)</f>
        <v>0</v>
      </c>
      <c r="I86">
        <f>IFERROR(VLOOKUP(B86, [3]player_saves_made!$B$2:$E$492, 4, FALSE), 0)</f>
        <v>0</v>
      </c>
      <c r="J86">
        <f>IFERROR(VLOOKUP(B86, [4]player_goals_conceded!$B$2:$E$492, 3, FALSE), 0)</f>
        <v>0</v>
      </c>
      <c r="K86">
        <f>IFERROR(VLOOKUP(B86, [5]player_clean_sheets!$B$2:$E$492, 3, FALSE), 0)</f>
        <v>0</v>
      </c>
      <c r="L86">
        <f>IFERROR(VLOOKUP(B86, [5]player_clean_sheets!$B$2:$E$492, 4, FALSE), 0)</f>
        <v>0</v>
      </c>
      <c r="M86">
        <f>IFERROR(VLOOKUP(B86, [6]player_goals_per_90!$B$2:$E$492, 3, FALSE), 0)</f>
        <v>0.08</v>
      </c>
      <c r="N86">
        <f>IFERROR(VLOOKUP(B86, [7]player_expected_assists_per_90!$B$2:$E$492, 3, FALSE), 0)</f>
        <v>0.12</v>
      </c>
      <c r="O86">
        <f>IFERROR(VLOOKUP(B86, [7]player_expected_assists_per_90!$B$2:$E$492, 4, FALSE), 0)</f>
        <v>0.1</v>
      </c>
      <c r="P86">
        <f>IFERROR(VLOOKUP(B86, [8]player_top_scorers!$B$2:$E$492, 4, FALSE), 0)</f>
        <v>0</v>
      </c>
      <c r="Q86">
        <f>IFERROR(VLOOKUP(B86, [9]player_total_assists_in_attack!$B$2:$E$492, 3, FALSE), 0)</f>
        <v>15</v>
      </c>
      <c r="R86">
        <f>IFERROR(VLOOKUP(B86, [9]player_total_assists_in_attack!$B$2:$E$492, 4, FALSE), 0)</f>
        <v>0.6</v>
      </c>
      <c r="S86">
        <f>IFERROR(VLOOKUP(B86, [10]player_big_chances_missed!$B$2:$E$492, 3, FALSE), 0)</f>
        <v>2</v>
      </c>
      <c r="T86">
        <f>IFERROR(VLOOKUP(B86, [10]player_big_chances_missed!$B$2:$E$492, 3, FALSE), 0)</f>
        <v>2</v>
      </c>
      <c r="U86">
        <f>IFERROR(VLOOKUP(B86, [11]player_big_chances_created!$B$2:$E$492, 3, FALSE), 0)</f>
        <v>3</v>
      </c>
      <c r="V86">
        <f>IFERROR(VLOOKUP(B86, [12]player_penalties_won!$B$2:$E$492, 3, FALSE), 0)</f>
        <v>1</v>
      </c>
      <c r="W86">
        <f>IFERROR(VLOOKUP(B86, [13]player_penalties_conceded!$B$2:$E$492, 3, FALSE), 0)</f>
        <v>1</v>
      </c>
      <c r="X86">
        <f>IFERROR(VLOOKUP(B86, [14]player_target_scoring!$B$2:$E$492, 3, FALSE), 0)</f>
        <v>0.5</v>
      </c>
      <c r="Y86">
        <f>IFERROR(VLOOKUP(B86, [14]player_target_scoring!$B$2:$E$492, 4, FALSE), 0)</f>
        <v>36.700000000000003</v>
      </c>
      <c r="Z86">
        <f>IFERROR(VLOOKUP(B86, [15]player_total_scoring_attempts!$B$2:$E$492, 3, FALSE), 0)</f>
        <v>1.3</v>
      </c>
      <c r="AA86">
        <f>IFERROR(VLOOKUP(B86, [15]player_total_scoring_attempts!$B$2:$E$492, 4, FALSE), 0)</f>
        <v>6.7</v>
      </c>
      <c r="AB86">
        <f>IFERROR(VLOOKUP(B86, [16]player_accurate_passes!$B$2:$E$492, 3, FALSE), 0)</f>
        <v>54.1</v>
      </c>
      <c r="AC86">
        <f>IFERROR(VLOOKUP(B86, [16]player_accurate_passes!$B$2:$E$492, 4, FALSE), 0)</f>
        <v>86.3</v>
      </c>
      <c r="AD86">
        <f>IFERROR(VLOOKUP(B86,[17]player_accurate_long_balls!$B$2:$E$492, 3, FALSE), 0)</f>
        <v>2.4</v>
      </c>
      <c r="AE86">
        <f>IFERROR(VLOOKUP(B86,[17]player_accurate_long_balls!$B$2:$E$492, 4, FALSE), 0)</f>
        <v>45.2</v>
      </c>
      <c r="AF86">
        <f>IFERROR(VLOOKUP(B86, [18]player_tackles_won!$B$2:$E$492, 3, FALSE), 0)</f>
        <v>1.2</v>
      </c>
      <c r="AG86">
        <f>IFERROR(VLOOKUP(B86, [18]player_tackles_won!$B$2:$E$492, 4, FALSE), 0)</f>
        <v>60.4</v>
      </c>
      <c r="AH86">
        <f>IFERROR(VLOOKUP(B86, [19]player_possessions!$B$2:$E$492, 3, FALSE), 0)</f>
        <v>0.1</v>
      </c>
      <c r="AI86">
        <f>IFERROR(VLOOKUP(B86, [19]player_possessions!$B$2:$E$492, 4, FALSE), 0)</f>
        <v>1.9</v>
      </c>
      <c r="AJ86">
        <f>IFERROR(VLOOKUP(B86, [20]player_outfielder_blocks!$B$2:$E$492, 3, FALSE), 0)</f>
        <v>0.6</v>
      </c>
      <c r="AK86">
        <f>VLOOKUP(B86,[20]player_outfielder_blocks!$B$2:$E$492, 4, FALSE)</f>
        <v>14</v>
      </c>
      <c r="AL86">
        <f>VLOOKUP(B86,[21]player_interceptions!$B$2:$E$492, 3, FALSE)</f>
        <v>1.2</v>
      </c>
      <c r="AM86">
        <f>VLOOKUP(B86,[21]player_interceptions!$B$2:$E$492, 4, FALSE)</f>
        <v>29</v>
      </c>
      <c r="AN86">
        <f>VLOOKUP(B86,[22]player_effective_clearances!$B$2:$E$492, 3, FALSE)</f>
        <v>2.9</v>
      </c>
      <c r="AO86">
        <f>VLOOKUP(B86,[22]player_effective_clearances!$B$2:$E$492, 4, FALSE)</f>
        <v>68</v>
      </c>
      <c r="AP86">
        <f>VLOOKUP(B86, [12]player_penalties_won!$B$2:$E$492, 4, FALSE)</f>
        <v>1.1000000000000001</v>
      </c>
      <c r="AQ86">
        <f>VLOOKUP(B86,[23]player_fouls_committed!$B$2:$E$492, 3, FALSE)</f>
        <v>1.5</v>
      </c>
      <c r="AR86" t="e">
        <f>VLOOKUP(B86,[24]player_red_cards!$B$2:$E$492, 3, FALSE)</f>
        <v>#N/A</v>
      </c>
      <c r="AS86" t="e">
        <f>VLOOKUP(B86,[24]player_red_cards!$B$2:$E$492, 4, FALSE)</f>
        <v>#N/A</v>
      </c>
      <c r="AT86">
        <f>VLOOKUP(B86,[25]player_contests_won!$B$2:$E$492, 3, FALSE)</f>
        <v>0.5</v>
      </c>
      <c r="AU86">
        <f>VLOOKUP(B86,[25]player_contests_won!$B$2:$E$492, 4, FALSE)</f>
        <v>60</v>
      </c>
      <c r="AV86">
        <f>VLOOKUP(B86, [8]player_top_scorers!$B$2:$E$492, 3, FALSE)</f>
        <v>2</v>
      </c>
      <c r="AW86">
        <f>VLOOKUP(B86,[26]player_player_ratings!$B$2:$E$492, 4, FALSE)</f>
        <v>0</v>
      </c>
      <c r="AX86">
        <f>VLOOKUP(B86,[26]player_player_ratings!$B$2:$E$492, 3, FALSE)</f>
        <v>7.08</v>
      </c>
      <c r="AY86">
        <v>2139</v>
      </c>
      <c r="AZ86">
        <v>32</v>
      </c>
      <c r="BA86" t="s">
        <v>22</v>
      </c>
    </row>
    <row r="87" spans="1:53" x14ac:dyDescent="0.3">
      <c r="A87">
        <v>86</v>
      </c>
      <c r="B87" t="s">
        <v>139</v>
      </c>
      <c r="C87" t="s">
        <v>21</v>
      </c>
      <c r="D87">
        <v>2.9</v>
      </c>
      <c r="E87">
        <v>2</v>
      </c>
      <c r="F87">
        <f>IFERROR(VLOOKUP(B87, [1]player_expected_goals!$B$2:$E$492, 3, FALSE), 0)</f>
        <v>3.8</v>
      </c>
      <c r="G87">
        <f>VLOOKUP(B87,[2]player_on_target!$B$2:$E$492, 3, FALSE)</f>
        <v>4.5999999999999996</v>
      </c>
      <c r="H87">
        <f>IFERROR(VLOOKUP(B87, [3]player_saves_made!$B$2:$E$492, 3, FALSE), 0)</f>
        <v>0</v>
      </c>
      <c r="I87">
        <f>IFERROR(VLOOKUP(B87, [3]player_saves_made!$B$2:$E$492, 4, FALSE), 0)</f>
        <v>0</v>
      </c>
      <c r="J87">
        <f>IFERROR(VLOOKUP(B87, [4]player_goals_conceded!$B$2:$E$492, 3, FALSE), 0)</f>
        <v>0</v>
      </c>
      <c r="K87">
        <f>IFERROR(VLOOKUP(B87, [5]player_clean_sheets!$B$2:$E$492, 3, FALSE), 0)</f>
        <v>0</v>
      </c>
      <c r="L87">
        <f>IFERROR(VLOOKUP(B87, [5]player_clean_sheets!$B$2:$E$492, 4, FALSE), 0)</f>
        <v>0</v>
      </c>
      <c r="M87">
        <f>IFERROR(VLOOKUP(B87, [6]player_goals_per_90!$B$2:$E$492, 3, FALSE), 0)</f>
        <v>0.33</v>
      </c>
      <c r="N87">
        <f>IFERROR(VLOOKUP(B87, [7]player_expected_assists_per_90!$B$2:$E$492, 3, FALSE), 0)</f>
        <v>0.19</v>
      </c>
      <c r="O87">
        <f>IFERROR(VLOOKUP(B87, [7]player_expected_assists_per_90!$B$2:$E$492, 4, FALSE), 0)</f>
        <v>0.1</v>
      </c>
      <c r="P87">
        <f>IFERROR(VLOOKUP(B87, [8]player_top_scorers!$B$2:$E$492, 4, FALSE), 0)</f>
        <v>0</v>
      </c>
      <c r="Q87">
        <f>IFERROR(VLOOKUP(B87, [9]player_total_assists_in_attack!$B$2:$E$492, 3, FALSE), 0)</f>
        <v>16</v>
      </c>
      <c r="R87">
        <f>IFERROR(VLOOKUP(B87, [9]player_total_assists_in_attack!$B$2:$E$492, 4, FALSE), 0)</f>
        <v>1</v>
      </c>
      <c r="S87">
        <f>IFERROR(VLOOKUP(B87, [10]player_big_chances_missed!$B$2:$E$492, 3, FALSE), 0)</f>
        <v>4</v>
      </c>
      <c r="T87">
        <f>IFERROR(VLOOKUP(B87, [10]player_big_chances_missed!$B$2:$E$492, 3, FALSE), 0)</f>
        <v>4</v>
      </c>
      <c r="U87">
        <f>IFERROR(VLOOKUP(B87, [11]player_big_chances_created!$B$2:$E$492, 3, FALSE), 0)</f>
        <v>2</v>
      </c>
      <c r="V87">
        <f>IFERROR(VLOOKUP(B87, [12]player_penalties_won!$B$2:$E$492, 3, FALSE), 0)</f>
        <v>0</v>
      </c>
      <c r="W87">
        <f>IFERROR(VLOOKUP(B87, [13]player_penalties_conceded!$B$2:$E$492, 3, FALSE), 0)</f>
        <v>1</v>
      </c>
      <c r="X87">
        <f>IFERROR(VLOOKUP(B87, [14]player_target_scoring!$B$2:$E$492, 3, FALSE), 0)</f>
        <v>0.8</v>
      </c>
      <c r="Y87">
        <f>IFERROR(VLOOKUP(B87, [14]player_target_scoring!$B$2:$E$492, 4, FALSE), 0)</f>
        <v>38.700000000000003</v>
      </c>
      <c r="Z87">
        <f>IFERROR(VLOOKUP(B87, [15]player_total_scoring_attempts!$B$2:$E$492, 3, FALSE), 0)</f>
        <v>2</v>
      </c>
      <c r="AA87">
        <f>IFERROR(VLOOKUP(B87, [15]player_total_scoring_attempts!$B$2:$E$492, 4, FALSE), 0)</f>
        <v>16.100000000000001</v>
      </c>
      <c r="AB87">
        <f>IFERROR(VLOOKUP(B87, [16]player_accurate_passes!$B$2:$E$492, 3, FALSE), 0)</f>
        <v>20.399999999999999</v>
      </c>
      <c r="AC87">
        <f>IFERROR(VLOOKUP(B87, [16]player_accurate_passes!$B$2:$E$492, 4, FALSE), 0)</f>
        <v>77.099999999999994</v>
      </c>
      <c r="AD87">
        <f>IFERROR(VLOOKUP(B87,[17]player_accurate_long_balls!$B$2:$E$492, 3, FALSE), 0)</f>
        <v>0.5</v>
      </c>
      <c r="AE87">
        <f>IFERROR(VLOOKUP(B87,[17]player_accurate_long_balls!$B$2:$E$492, 4, FALSE), 0)</f>
        <v>61.5</v>
      </c>
      <c r="AF87">
        <f>IFERROR(VLOOKUP(B87, [18]player_tackles_won!$B$2:$E$492, 3, FALSE), 0)</f>
        <v>1.4</v>
      </c>
      <c r="AG87">
        <f>IFERROR(VLOOKUP(B87, [18]player_tackles_won!$B$2:$E$492, 4, FALSE), 0)</f>
        <v>59.5</v>
      </c>
      <c r="AH87">
        <f>IFERROR(VLOOKUP(B87, [19]player_possessions!$B$2:$E$492, 3, FALSE), 0)</f>
        <v>0.6</v>
      </c>
      <c r="AI87">
        <f>IFERROR(VLOOKUP(B87, [19]player_possessions!$B$2:$E$492, 4, FALSE), 0)</f>
        <v>1.6</v>
      </c>
      <c r="AJ87">
        <f>IFERROR(VLOOKUP(B87, [20]player_outfielder_blocks!$B$2:$E$492, 3, FALSE), 0)</f>
        <v>0</v>
      </c>
      <c r="AK87" t="e">
        <f>VLOOKUP(B87,[20]player_outfielder_blocks!$B$2:$E$492, 4, FALSE)</f>
        <v>#N/A</v>
      </c>
      <c r="AL87">
        <f>VLOOKUP(B87,[21]player_interceptions!$B$2:$E$492, 3, FALSE)</f>
        <v>0.3</v>
      </c>
      <c r="AM87">
        <f>VLOOKUP(B87,[21]player_interceptions!$B$2:$E$492, 4, FALSE)</f>
        <v>5</v>
      </c>
      <c r="AN87">
        <f>VLOOKUP(B87,[22]player_effective_clearances!$B$2:$E$492, 3, FALSE)</f>
        <v>1.1000000000000001</v>
      </c>
      <c r="AO87">
        <f>VLOOKUP(B87,[22]player_effective_clearances!$B$2:$E$492, 4, FALSE)</f>
        <v>17</v>
      </c>
      <c r="AP87" t="e">
        <f>VLOOKUP(B87, [12]player_penalties_won!$B$2:$E$492, 4, FALSE)</f>
        <v>#N/A</v>
      </c>
      <c r="AQ87">
        <f>VLOOKUP(B87,[23]player_fouls_committed!$B$2:$E$492, 3, FALSE)</f>
        <v>0.8</v>
      </c>
      <c r="AR87" t="e">
        <f>VLOOKUP(B87,[24]player_red_cards!$B$2:$E$492, 3, FALSE)</f>
        <v>#N/A</v>
      </c>
      <c r="AS87" t="e">
        <f>VLOOKUP(B87,[24]player_red_cards!$B$2:$E$492, 4, FALSE)</f>
        <v>#N/A</v>
      </c>
      <c r="AT87">
        <f>VLOOKUP(B87,[25]player_contests_won!$B$2:$E$492, 3, FALSE)</f>
        <v>1.3</v>
      </c>
      <c r="AU87">
        <f>VLOOKUP(B87,[25]player_contests_won!$B$2:$E$492, 4, FALSE)</f>
        <v>38.5</v>
      </c>
      <c r="AV87">
        <f>VLOOKUP(B87, [8]player_top_scorers!$B$2:$E$492, 3, FALSE)</f>
        <v>5</v>
      </c>
      <c r="AW87">
        <f>VLOOKUP(B87,[26]player_player_ratings!$B$2:$E$492, 4, FALSE)</f>
        <v>0</v>
      </c>
      <c r="AX87">
        <f>VLOOKUP(B87,[26]player_player_ratings!$B$2:$E$492, 3, FALSE)</f>
        <v>6.62</v>
      </c>
      <c r="AY87">
        <v>1381</v>
      </c>
      <c r="AZ87">
        <v>32</v>
      </c>
      <c r="BA87" t="s">
        <v>22</v>
      </c>
    </row>
    <row r="88" spans="1:53" x14ac:dyDescent="0.3">
      <c r="A88">
        <v>86</v>
      </c>
      <c r="B88" t="s">
        <v>140</v>
      </c>
      <c r="C88" t="s">
        <v>9</v>
      </c>
      <c r="D88">
        <v>2.9</v>
      </c>
      <c r="E88">
        <v>2</v>
      </c>
      <c r="F88">
        <f>IFERROR(VLOOKUP(B88, [1]player_expected_goals!$B$2:$E$492, 3, FALSE), 0)</f>
        <v>3.5</v>
      </c>
      <c r="G88">
        <f>VLOOKUP(B88,[2]player_on_target!$B$2:$E$492, 3, FALSE)</f>
        <v>4.5</v>
      </c>
      <c r="H88">
        <f>IFERROR(VLOOKUP(B88, [3]player_saves_made!$B$2:$E$492, 3, FALSE), 0)</f>
        <v>0</v>
      </c>
      <c r="I88">
        <f>IFERROR(VLOOKUP(B88, [3]player_saves_made!$B$2:$E$492, 4, FALSE), 0)</f>
        <v>0</v>
      </c>
      <c r="J88">
        <f>IFERROR(VLOOKUP(B88, [4]player_goals_conceded!$B$2:$E$492, 3, FALSE), 0)</f>
        <v>0</v>
      </c>
      <c r="K88">
        <f>IFERROR(VLOOKUP(B88, [5]player_clean_sheets!$B$2:$E$492, 3, FALSE), 0)</f>
        <v>0</v>
      </c>
      <c r="L88">
        <f>IFERROR(VLOOKUP(B88, [5]player_clean_sheets!$B$2:$E$492, 4, FALSE), 0)</f>
        <v>0</v>
      </c>
      <c r="M88">
        <f>IFERROR(VLOOKUP(B88, [6]player_goals_per_90!$B$2:$E$492, 3, FALSE), 0)</f>
        <v>0.55000000000000004</v>
      </c>
      <c r="N88">
        <f>IFERROR(VLOOKUP(B88, [7]player_expected_assists_per_90!$B$2:$E$492, 3, FALSE), 0)</f>
        <v>0.32</v>
      </c>
      <c r="O88">
        <f>IFERROR(VLOOKUP(B88, [7]player_expected_assists_per_90!$B$2:$E$492, 4, FALSE), 0)</f>
        <v>0.2</v>
      </c>
      <c r="P88">
        <f>IFERROR(VLOOKUP(B88, [8]player_top_scorers!$B$2:$E$492, 4, FALSE), 0)</f>
        <v>0</v>
      </c>
      <c r="Q88">
        <f>IFERROR(VLOOKUP(B88, [9]player_total_assists_in_attack!$B$2:$E$492, 3, FALSE), 0)</f>
        <v>14</v>
      </c>
      <c r="R88">
        <f>IFERROR(VLOOKUP(B88, [9]player_total_assists_in_attack!$B$2:$E$492, 4, FALSE), 0)</f>
        <v>1.6</v>
      </c>
      <c r="S88">
        <f>IFERROR(VLOOKUP(B88, [10]player_big_chances_missed!$B$2:$E$492, 3, FALSE), 0)</f>
        <v>2</v>
      </c>
      <c r="T88">
        <f>IFERROR(VLOOKUP(B88, [10]player_big_chances_missed!$B$2:$E$492, 3, FALSE), 0)</f>
        <v>2</v>
      </c>
      <c r="U88">
        <f>IFERROR(VLOOKUP(B88, [11]player_big_chances_created!$B$2:$E$492, 3, FALSE), 0)</f>
        <v>5</v>
      </c>
      <c r="V88">
        <f>IFERROR(VLOOKUP(B88, [12]player_penalties_won!$B$2:$E$492, 3, FALSE), 0)</f>
        <v>2</v>
      </c>
      <c r="W88">
        <f>IFERROR(VLOOKUP(B88, [13]player_penalties_conceded!$B$2:$E$492, 3, FALSE), 0)</f>
        <v>0</v>
      </c>
      <c r="X88">
        <f>IFERROR(VLOOKUP(B88, [14]player_target_scoring!$B$2:$E$492, 3, FALSE), 0)</f>
        <v>1.2</v>
      </c>
      <c r="Y88">
        <f>IFERROR(VLOOKUP(B88, [14]player_target_scoring!$B$2:$E$492, 4, FALSE), 0)</f>
        <v>52.4</v>
      </c>
      <c r="Z88">
        <f>IFERROR(VLOOKUP(B88, [15]player_total_scoring_attempts!$B$2:$E$492, 3, FALSE), 0)</f>
        <v>2.2999999999999998</v>
      </c>
      <c r="AA88">
        <f>IFERROR(VLOOKUP(B88, [15]player_total_scoring_attempts!$B$2:$E$492, 4, FALSE), 0)</f>
        <v>23.8</v>
      </c>
      <c r="AB88">
        <f>IFERROR(VLOOKUP(B88, [16]player_accurate_passes!$B$2:$E$492, 3, FALSE), 0)</f>
        <v>27.4</v>
      </c>
      <c r="AC88">
        <f>IFERROR(VLOOKUP(B88, [16]player_accurate_passes!$B$2:$E$492, 4, FALSE), 0)</f>
        <v>83.2</v>
      </c>
      <c r="AD88">
        <f>IFERROR(VLOOKUP(B88,[17]player_accurate_long_balls!$B$2:$E$492, 3, FALSE), 0)</f>
        <v>1</v>
      </c>
      <c r="AE88">
        <f>IFERROR(VLOOKUP(B88,[17]player_accurate_long_balls!$B$2:$E$492, 4, FALSE), 0)</f>
        <v>60</v>
      </c>
      <c r="AF88">
        <f>IFERROR(VLOOKUP(B88, [18]player_tackles_won!$B$2:$E$492, 3, FALSE), 0)</f>
        <v>0.9</v>
      </c>
      <c r="AG88">
        <f>IFERROR(VLOOKUP(B88, [18]player_tackles_won!$B$2:$E$492, 4, FALSE), 0)</f>
        <v>61.5</v>
      </c>
      <c r="AH88">
        <f>IFERROR(VLOOKUP(B88, [19]player_possessions!$B$2:$E$492, 3, FALSE), 0)</f>
        <v>0.6</v>
      </c>
      <c r="AI88">
        <f>IFERROR(VLOOKUP(B88, [19]player_possessions!$B$2:$E$492, 4, FALSE), 0)</f>
        <v>1.4</v>
      </c>
      <c r="AJ88">
        <f>IFERROR(VLOOKUP(B88, [20]player_outfielder_blocks!$B$2:$E$492, 3, FALSE), 0)</f>
        <v>0</v>
      </c>
      <c r="AK88" t="e">
        <f>VLOOKUP(B88,[20]player_outfielder_blocks!$B$2:$E$492, 4, FALSE)</f>
        <v>#N/A</v>
      </c>
      <c r="AL88">
        <f>VLOOKUP(B88,[21]player_interceptions!$B$2:$E$492, 3, FALSE)</f>
        <v>0.3</v>
      </c>
      <c r="AM88">
        <f>VLOOKUP(B88,[21]player_interceptions!$B$2:$E$492, 4, FALSE)</f>
        <v>3</v>
      </c>
      <c r="AN88">
        <f>VLOOKUP(B88,[22]player_effective_clearances!$B$2:$E$492, 3, FALSE)</f>
        <v>0.7</v>
      </c>
      <c r="AO88">
        <f>VLOOKUP(B88,[22]player_effective_clearances!$B$2:$E$492, 4, FALSE)</f>
        <v>6</v>
      </c>
      <c r="AP88">
        <f>VLOOKUP(B88, [12]player_penalties_won!$B$2:$E$492, 4, FALSE)</f>
        <v>2</v>
      </c>
      <c r="AQ88">
        <f>VLOOKUP(B88,[23]player_fouls_committed!$B$2:$E$492, 3, FALSE)</f>
        <v>1.2</v>
      </c>
      <c r="AR88" t="e">
        <f>VLOOKUP(B88,[24]player_red_cards!$B$2:$E$492, 3, FALSE)</f>
        <v>#N/A</v>
      </c>
      <c r="AS88" t="e">
        <f>VLOOKUP(B88,[24]player_red_cards!$B$2:$E$492, 4, FALSE)</f>
        <v>#N/A</v>
      </c>
      <c r="AT88">
        <f>VLOOKUP(B88,[25]player_contests_won!$B$2:$E$492, 3, FALSE)</f>
        <v>0.8</v>
      </c>
      <c r="AU88">
        <f>VLOOKUP(B88,[25]player_contests_won!$B$2:$E$492, 4, FALSE)</f>
        <v>18.899999999999999</v>
      </c>
      <c r="AV88">
        <f>VLOOKUP(B88, [8]player_top_scorers!$B$2:$E$492, 3, FALSE)</f>
        <v>5</v>
      </c>
      <c r="AW88" t="e">
        <f>VLOOKUP(B88,[26]player_player_ratings!$B$2:$E$492, 4, FALSE)</f>
        <v>#N/A</v>
      </c>
      <c r="AX88" t="e">
        <f>VLOOKUP(B88,[26]player_player_ratings!$B$2:$E$492, 3, FALSE)</f>
        <v>#N/A</v>
      </c>
      <c r="AY88">
        <v>812</v>
      </c>
      <c r="AZ88">
        <v>24</v>
      </c>
      <c r="BA88" t="s">
        <v>113</v>
      </c>
    </row>
    <row r="89" spans="1:53" x14ac:dyDescent="0.3">
      <c r="A89">
        <v>88</v>
      </c>
      <c r="B89" t="s">
        <v>141</v>
      </c>
      <c r="C89" t="s">
        <v>79</v>
      </c>
      <c r="D89">
        <v>2.9</v>
      </c>
      <c r="E89">
        <v>1</v>
      </c>
      <c r="F89">
        <f>IFERROR(VLOOKUP(B89, [1]player_expected_goals!$B$2:$E$492, 3, FALSE), 0)</f>
        <v>1.4</v>
      </c>
      <c r="G89">
        <f>VLOOKUP(B89,[2]player_on_target!$B$2:$E$492, 3, FALSE)</f>
        <v>1.1000000000000001</v>
      </c>
      <c r="H89">
        <f>IFERROR(VLOOKUP(B89, [3]player_saves_made!$B$2:$E$492, 3, FALSE), 0)</f>
        <v>0</v>
      </c>
      <c r="I89">
        <f>IFERROR(VLOOKUP(B89, [3]player_saves_made!$B$2:$E$492, 4, FALSE), 0)</f>
        <v>0</v>
      </c>
      <c r="J89">
        <f>IFERROR(VLOOKUP(B89, [4]player_goals_conceded!$B$2:$E$492, 3, FALSE), 0)</f>
        <v>0</v>
      </c>
      <c r="K89">
        <f>IFERROR(VLOOKUP(B89, [5]player_clean_sheets!$B$2:$E$492, 3, FALSE), 0)</f>
        <v>0</v>
      </c>
      <c r="L89">
        <f>IFERROR(VLOOKUP(B89, [5]player_clean_sheets!$B$2:$E$492, 4, FALSE), 0)</f>
        <v>0</v>
      </c>
      <c r="M89">
        <f>IFERROR(VLOOKUP(B89, [6]player_goals_per_90!$B$2:$E$492, 3, FALSE), 0)</f>
        <v>0.06</v>
      </c>
      <c r="N89">
        <f>IFERROR(VLOOKUP(B89, [7]player_expected_assists_per_90!$B$2:$E$492, 3, FALSE), 0)</f>
        <v>0.16</v>
      </c>
      <c r="O89">
        <f>IFERROR(VLOOKUP(B89, [7]player_expected_assists_per_90!$B$2:$E$492, 4, FALSE), 0)</f>
        <v>0.1</v>
      </c>
      <c r="P89">
        <f>IFERROR(VLOOKUP(B89, [8]player_top_scorers!$B$2:$E$492, 4, FALSE), 0)</f>
        <v>0</v>
      </c>
      <c r="Q89">
        <f>IFERROR(VLOOKUP(B89, [9]player_total_assists_in_attack!$B$2:$E$492, 3, FALSE), 0)</f>
        <v>17</v>
      </c>
      <c r="R89">
        <f>IFERROR(VLOOKUP(B89, [9]player_total_assists_in_attack!$B$2:$E$492, 4, FALSE), 0)</f>
        <v>0.9</v>
      </c>
      <c r="S89">
        <f>IFERROR(VLOOKUP(B89, [10]player_big_chances_missed!$B$2:$E$492, 3, FALSE), 0)</f>
        <v>3</v>
      </c>
      <c r="T89">
        <f>IFERROR(VLOOKUP(B89, [10]player_big_chances_missed!$B$2:$E$492, 3, FALSE), 0)</f>
        <v>3</v>
      </c>
      <c r="U89">
        <f>IFERROR(VLOOKUP(B89, [11]player_big_chances_created!$B$2:$E$492, 3, FALSE), 0)</f>
        <v>4</v>
      </c>
      <c r="V89">
        <f>IFERROR(VLOOKUP(B89, [12]player_penalties_won!$B$2:$E$492, 3, FALSE), 0)</f>
        <v>0</v>
      </c>
      <c r="W89">
        <f>IFERROR(VLOOKUP(B89, [13]player_penalties_conceded!$B$2:$E$492, 3, FALSE), 0)</f>
        <v>2</v>
      </c>
      <c r="X89">
        <f>IFERROR(VLOOKUP(B89, [14]player_target_scoring!$B$2:$E$492, 3, FALSE), 0)</f>
        <v>0.4</v>
      </c>
      <c r="Y89">
        <f>IFERROR(VLOOKUP(B89, [14]player_target_scoring!$B$2:$E$492, 4, FALSE), 0)</f>
        <v>38.9</v>
      </c>
      <c r="Z89">
        <f>IFERROR(VLOOKUP(B89, [15]player_total_scoring_attempts!$B$2:$E$492, 3, FALSE), 0)</f>
        <v>1</v>
      </c>
      <c r="AA89">
        <f>IFERROR(VLOOKUP(B89, [15]player_total_scoring_attempts!$B$2:$E$492, 4, FALSE), 0)</f>
        <v>5.6</v>
      </c>
      <c r="AB89">
        <f>IFERROR(VLOOKUP(B89, [16]player_accurate_passes!$B$2:$E$492, 3, FALSE), 0)</f>
        <v>24.5</v>
      </c>
      <c r="AC89">
        <f>IFERROR(VLOOKUP(B89, [16]player_accurate_passes!$B$2:$E$492, 4, FALSE), 0)</f>
        <v>76.2</v>
      </c>
      <c r="AD89">
        <f>IFERROR(VLOOKUP(B89,[17]player_accurate_long_balls!$B$2:$E$492, 3, FALSE), 0)</f>
        <v>2.2999999999999998</v>
      </c>
      <c r="AE89">
        <f>IFERROR(VLOOKUP(B89,[17]player_accurate_long_balls!$B$2:$E$492, 4, FALSE), 0)</f>
        <v>47.1</v>
      </c>
      <c r="AF89">
        <f>IFERROR(VLOOKUP(B89, [18]player_tackles_won!$B$2:$E$492, 3, FALSE), 0)</f>
        <v>0.9</v>
      </c>
      <c r="AG89">
        <f>IFERROR(VLOOKUP(B89, [18]player_tackles_won!$B$2:$E$492, 4, FALSE), 0)</f>
        <v>47.2</v>
      </c>
      <c r="AH89">
        <f>IFERROR(VLOOKUP(B89, [19]player_possessions!$B$2:$E$492, 3, FALSE), 0)</f>
        <v>0.3</v>
      </c>
      <c r="AI89">
        <f>IFERROR(VLOOKUP(B89, [19]player_possessions!$B$2:$E$492, 4, FALSE), 0)</f>
        <v>2.2999999999999998</v>
      </c>
      <c r="AJ89">
        <f>IFERROR(VLOOKUP(B89, [20]player_outfielder_blocks!$B$2:$E$492, 3, FALSE), 0)</f>
        <v>0.4</v>
      </c>
      <c r="AK89">
        <f>VLOOKUP(B89,[20]player_outfielder_blocks!$B$2:$E$492, 4, FALSE)</f>
        <v>8</v>
      </c>
      <c r="AL89">
        <f>VLOOKUP(B89,[21]player_interceptions!$B$2:$E$492, 3, FALSE)</f>
        <v>1</v>
      </c>
      <c r="AM89">
        <f>VLOOKUP(B89,[21]player_interceptions!$B$2:$E$492, 4, FALSE)</f>
        <v>18</v>
      </c>
      <c r="AN89">
        <f>VLOOKUP(B89,[22]player_effective_clearances!$B$2:$E$492, 3, FALSE)</f>
        <v>2.2000000000000002</v>
      </c>
      <c r="AO89">
        <f>VLOOKUP(B89,[22]player_effective_clearances!$B$2:$E$492, 4, FALSE)</f>
        <v>39</v>
      </c>
      <c r="AP89" t="e">
        <f>VLOOKUP(B89, [12]player_penalties_won!$B$2:$E$492, 4, FALSE)</f>
        <v>#N/A</v>
      </c>
      <c r="AQ89">
        <f>VLOOKUP(B89,[23]player_fouls_committed!$B$2:$E$492, 3, FALSE)</f>
        <v>0.8</v>
      </c>
      <c r="AR89" t="e">
        <f>VLOOKUP(B89,[24]player_red_cards!$B$2:$E$492, 3, FALSE)</f>
        <v>#N/A</v>
      </c>
      <c r="AS89" t="e">
        <f>VLOOKUP(B89,[24]player_red_cards!$B$2:$E$492, 4, FALSE)</f>
        <v>#N/A</v>
      </c>
      <c r="AT89">
        <f>VLOOKUP(B89,[25]player_contests_won!$B$2:$E$492, 3, FALSE)</f>
        <v>1.1000000000000001</v>
      </c>
      <c r="AU89">
        <f>VLOOKUP(B89,[25]player_contests_won!$B$2:$E$492, 4, FALSE)</f>
        <v>55.9</v>
      </c>
      <c r="AV89">
        <f>VLOOKUP(B89, [8]player_top_scorers!$B$2:$E$492, 3, FALSE)</f>
        <v>1</v>
      </c>
      <c r="AW89">
        <f>VLOOKUP(B89,[26]player_player_ratings!$B$2:$E$492, 4, FALSE)</f>
        <v>0</v>
      </c>
      <c r="AX89">
        <f>VLOOKUP(B89,[26]player_player_ratings!$B$2:$E$492, 3, FALSE)</f>
        <v>6.97</v>
      </c>
      <c r="AY89">
        <v>1622</v>
      </c>
      <c r="AZ89">
        <v>23</v>
      </c>
      <c r="BA89" t="s">
        <v>142</v>
      </c>
    </row>
    <row r="90" spans="1:53" x14ac:dyDescent="0.3">
      <c r="A90">
        <v>89</v>
      </c>
      <c r="B90" t="s">
        <v>143</v>
      </c>
      <c r="C90" t="s">
        <v>79</v>
      </c>
      <c r="D90">
        <v>2.8</v>
      </c>
      <c r="E90">
        <v>4</v>
      </c>
      <c r="F90">
        <f>IFERROR(VLOOKUP(B90, [1]player_expected_goals!$B$2:$E$492, 3, FALSE), 0)</f>
        <v>1.5</v>
      </c>
      <c r="G90">
        <f>VLOOKUP(B90,[2]player_on_target!$B$2:$E$492, 3, FALSE)</f>
        <v>1.1000000000000001</v>
      </c>
      <c r="H90">
        <f>IFERROR(VLOOKUP(B90, [3]player_saves_made!$B$2:$E$492, 3, FALSE), 0)</f>
        <v>0</v>
      </c>
      <c r="I90">
        <f>IFERROR(VLOOKUP(B90, [3]player_saves_made!$B$2:$E$492, 4, FALSE), 0)</f>
        <v>0</v>
      </c>
      <c r="J90">
        <f>IFERROR(VLOOKUP(B90, [4]player_goals_conceded!$B$2:$E$492, 3, FALSE), 0)</f>
        <v>0</v>
      </c>
      <c r="K90">
        <f>IFERROR(VLOOKUP(B90, [5]player_clean_sheets!$B$2:$E$492, 3, FALSE), 0)</f>
        <v>0</v>
      </c>
      <c r="L90">
        <f>IFERROR(VLOOKUP(B90, [5]player_clean_sheets!$B$2:$E$492, 4, FALSE), 0)</f>
        <v>0</v>
      </c>
      <c r="M90">
        <f>IFERROR(VLOOKUP(B90, [6]player_goals_per_90!$B$2:$E$492, 3, FALSE), 0)</f>
        <v>0.18</v>
      </c>
      <c r="N90">
        <f>IFERROR(VLOOKUP(B90, [7]player_expected_assists_per_90!$B$2:$E$492, 3, FALSE), 0)</f>
        <v>0.25</v>
      </c>
      <c r="O90">
        <f>IFERROR(VLOOKUP(B90, [7]player_expected_assists_per_90!$B$2:$E$492, 4, FALSE), 0)</f>
        <v>0.4</v>
      </c>
      <c r="P90">
        <f>IFERROR(VLOOKUP(B90, [8]player_top_scorers!$B$2:$E$492, 4, FALSE), 0)</f>
        <v>0</v>
      </c>
      <c r="Q90">
        <f>IFERROR(VLOOKUP(B90, [9]player_total_assists_in_attack!$B$2:$E$492, 3, FALSE), 0)</f>
        <v>28</v>
      </c>
      <c r="R90">
        <f>IFERROR(VLOOKUP(B90, [9]player_total_assists_in_attack!$B$2:$E$492, 4, FALSE), 0)</f>
        <v>2.5</v>
      </c>
      <c r="S90">
        <f>IFERROR(VLOOKUP(B90, [10]player_big_chances_missed!$B$2:$E$492, 3, FALSE), 0)</f>
        <v>0</v>
      </c>
      <c r="T90">
        <f>IFERROR(VLOOKUP(B90, [10]player_big_chances_missed!$B$2:$E$492, 3, FALSE), 0)</f>
        <v>0</v>
      </c>
      <c r="U90">
        <f>IFERROR(VLOOKUP(B90, [11]player_big_chances_created!$B$2:$E$492, 3, FALSE), 0)</f>
        <v>2</v>
      </c>
      <c r="V90">
        <f>IFERROR(VLOOKUP(B90, [12]player_penalties_won!$B$2:$E$492, 3, FALSE), 0)</f>
        <v>0</v>
      </c>
      <c r="W90">
        <f>IFERROR(VLOOKUP(B90, [13]player_penalties_conceded!$B$2:$E$492, 3, FALSE), 0)</f>
        <v>1</v>
      </c>
      <c r="X90">
        <f>IFERROR(VLOOKUP(B90, [14]player_target_scoring!$B$2:$E$492, 3, FALSE), 0)</f>
        <v>0.5</v>
      </c>
      <c r="Y90">
        <f>IFERROR(VLOOKUP(B90, [14]player_target_scoring!$B$2:$E$492, 4, FALSE), 0)</f>
        <v>22.7</v>
      </c>
      <c r="Z90">
        <f>IFERROR(VLOOKUP(B90, [15]player_total_scoring_attempts!$B$2:$E$492, 3, FALSE), 0)</f>
        <v>2</v>
      </c>
      <c r="AA90">
        <f>IFERROR(VLOOKUP(B90, [15]player_total_scoring_attempts!$B$2:$E$492, 4, FALSE), 0)</f>
        <v>9.1</v>
      </c>
      <c r="AB90">
        <f>IFERROR(VLOOKUP(B90, [16]player_accurate_passes!$B$2:$E$492, 3, FALSE), 0)</f>
        <v>37.4</v>
      </c>
      <c r="AC90">
        <f>IFERROR(VLOOKUP(B90, [16]player_accurate_passes!$B$2:$E$492, 4, FALSE), 0)</f>
        <v>83.5</v>
      </c>
      <c r="AD90">
        <f>IFERROR(VLOOKUP(B90,[17]player_accurate_long_balls!$B$2:$E$492, 3, FALSE), 0)</f>
        <v>3.1</v>
      </c>
      <c r="AE90">
        <f>IFERROR(VLOOKUP(B90,[17]player_accurate_long_balls!$B$2:$E$492, 4, FALSE), 0)</f>
        <v>75.599999999999994</v>
      </c>
      <c r="AF90">
        <f>IFERROR(VLOOKUP(B90, [18]player_tackles_won!$B$2:$E$492, 3, FALSE), 0)</f>
        <v>0.8</v>
      </c>
      <c r="AG90">
        <f>IFERROR(VLOOKUP(B90, [18]player_tackles_won!$B$2:$E$492, 4, FALSE), 0)</f>
        <v>64.3</v>
      </c>
      <c r="AH90">
        <f>IFERROR(VLOOKUP(B90, [19]player_possessions!$B$2:$E$492, 3, FALSE), 0)</f>
        <v>0.6</v>
      </c>
      <c r="AI90">
        <f>IFERROR(VLOOKUP(B90, [19]player_possessions!$B$2:$E$492, 4, FALSE), 0)</f>
        <v>2.9</v>
      </c>
      <c r="AJ90">
        <f>IFERROR(VLOOKUP(B90, [20]player_outfielder_blocks!$B$2:$E$492, 3, FALSE), 0)</f>
        <v>0.2</v>
      </c>
      <c r="AK90">
        <f>VLOOKUP(B90,[20]player_outfielder_blocks!$B$2:$E$492, 4, FALSE)</f>
        <v>2</v>
      </c>
      <c r="AL90">
        <f>VLOOKUP(B90,[21]player_interceptions!$B$2:$E$492, 3, FALSE)</f>
        <v>0.5</v>
      </c>
      <c r="AM90">
        <f>VLOOKUP(B90,[21]player_interceptions!$B$2:$E$492, 4, FALSE)</f>
        <v>6</v>
      </c>
      <c r="AN90">
        <f>VLOOKUP(B90,[22]player_effective_clearances!$B$2:$E$492, 3, FALSE)</f>
        <v>1</v>
      </c>
      <c r="AO90">
        <f>VLOOKUP(B90,[22]player_effective_clearances!$B$2:$E$492, 4, FALSE)</f>
        <v>11</v>
      </c>
      <c r="AP90" t="e">
        <f>VLOOKUP(B90, [12]player_penalties_won!$B$2:$E$492, 4, FALSE)</f>
        <v>#N/A</v>
      </c>
      <c r="AQ90">
        <f>VLOOKUP(B90,[23]player_fouls_committed!$B$2:$E$492, 3, FALSE)</f>
        <v>0.4</v>
      </c>
      <c r="AR90" t="e">
        <f>VLOOKUP(B90,[24]player_red_cards!$B$2:$E$492, 3, FALSE)</f>
        <v>#N/A</v>
      </c>
      <c r="AS90" t="e">
        <f>VLOOKUP(B90,[24]player_red_cards!$B$2:$E$492, 4, FALSE)</f>
        <v>#N/A</v>
      </c>
      <c r="AT90">
        <f>VLOOKUP(B90,[25]player_contests_won!$B$2:$E$492, 3, FALSE)</f>
        <v>1.1000000000000001</v>
      </c>
      <c r="AU90">
        <f>VLOOKUP(B90,[25]player_contests_won!$B$2:$E$492, 4, FALSE)</f>
        <v>60</v>
      </c>
      <c r="AV90">
        <f>VLOOKUP(B90, [8]player_top_scorers!$B$2:$E$492, 3, FALSE)</f>
        <v>2</v>
      </c>
      <c r="AW90" t="e">
        <f>VLOOKUP(B90,[26]player_player_ratings!$B$2:$E$492, 4, FALSE)</f>
        <v>#N/A</v>
      </c>
      <c r="AX90" t="e">
        <f>VLOOKUP(B90,[26]player_player_ratings!$B$2:$E$492, 3, FALSE)</f>
        <v>#N/A</v>
      </c>
      <c r="AY90">
        <v>998</v>
      </c>
      <c r="AZ90">
        <v>22</v>
      </c>
      <c r="BA90" t="s">
        <v>13</v>
      </c>
    </row>
    <row r="91" spans="1:53" x14ac:dyDescent="0.3">
      <c r="A91">
        <v>90</v>
      </c>
      <c r="B91" t="s">
        <v>144</v>
      </c>
      <c r="C91" t="s">
        <v>36</v>
      </c>
      <c r="D91">
        <v>2.8</v>
      </c>
      <c r="E91">
        <v>3</v>
      </c>
      <c r="F91">
        <f>IFERROR(VLOOKUP(B91, [1]player_expected_goals!$B$2:$E$492, 3, FALSE), 0)</f>
        <v>7.5</v>
      </c>
      <c r="G91">
        <f>VLOOKUP(B91,[2]player_on_target!$B$2:$E$492, 3, FALSE)</f>
        <v>6.2</v>
      </c>
      <c r="H91">
        <f>IFERROR(VLOOKUP(B91, [3]player_saves_made!$B$2:$E$492, 3, FALSE), 0)</f>
        <v>0</v>
      </c>
      <c r="I91">
        <f>IFERROR(VLOOKUP(B91, [3]player_saves_made!$B$2:$E$492, 4, FALSE), 0)</f>
        <v>0</v>
      </c>
      <c r="J91">
        <f>IFERROR(VLOOKUP(B91, [4]player_goals_conceded!$B$2:$E$492, 3, FALSE), 0)</f>
        <v>0</v>
      </c>
      <c r="K91">
        <f>IFERROR(VLOOKUP(B91, [5]player_clean_sheets!$B$2:$E$492, 3, FALSE), 0)</f>
        <v>0</v>
      </c>
      <c r="L91">
        <f>IFERROR(VLOOKUP(B91, [5]player_clean_sheets!$B$2:$E$492, 4, FALSE), 0)</f>
        <v>0</v>
      </c>
      <c r="M91">
        <f>IFERROR(VLOOKUP(B91, [6]player_goals_per_90!$B$2:$E$492, 3, FALSE), 0)</f>
        <v>0.32</v>
      </c>
      <c r="N91">
        <f>IFERROR(VLOOKUP(B91, [7]player_expected_assists_per_90!$B$2:$E$492, 3, FALSE), 0)</f>
        <v>0.13</v>
      </c>
      <c r="O91">
        <f>IFERROR(VLOOKUP(B91, [7]player_expected_assists_per_90!$B$2:$E$492, 4, FALSE), 0)</f>
        <v>0.1</v>
      </c>
      <c r="P91">
        <f>IFERROR(VLOOKUP(B91, [8]player_top_scorers!$B$2:$E$492, 4, FALSE), 0)</f>
        <v>1</v>
      </c>
      <c r="Q91">
        <f>IFERROR(VLOOKUP(B91, [9]player_total_assists_in_attack!$B$2:$E$492, 3, FALSE), 0)</f>
        <v>34</v>
      </c>
      <c r="R91">
        <f>IFERROR(VLOOKUP(B91, [9]player_total_assists_in_attack!$B$2:$E$492, 4, FALSE), 0)</f>
        <v>1.5</v>
      </c>
      <c r="S91">
        <f>IFERROR(VLOOKUP(B91, [10]player_big_chances_missed!$B$2:$E$492, 3, FALSE), 0)</f>
        <v>5</v>
      </c>
      <c r="T91">
        <f>IFERROR(VLOOKUP(B91, [10]player_big_chances_missed!$B$2:$E$492, 3, FALSE), 0)</f>
        <v>5</v>
      </c>
      <c r="U91">
        <f>IFERROR(VLOOKUP(B91, [11]player_big_chances_created!$B$2:$E$492, 3, FALSE), 0)</f>
        <v>3</v>
      </c>
      <c r="V91">
        <f>IFERROR(VLOOKUP(B91, [12]player_penalties_won!$B$2:$E$492, 3, FALSE), 0)</f>
        <v>0</v>
      </c>
      <c r="W91">
        <f>IFERROR(VLOOKUP(B91, [13]player_penalties_conceded!$B$2:$E$492, 3, FALSE), 0)</f>
        <v>0</v>
      </c>
      <c r="X91">
        <f>IFERROR(VLOOKUP(B91, [14]player_target_scoring!$B$2:$E$492, 3, FALSE), 0)</f>
        <v>0.7</v>
      </c>
      <c r="Y91">
        <f>IFERROR(VLOOKUP(B91, [14]player_target_scoring!$B$2:$E$492, 4, FALSE), 0)</f>
        <v>38.5</v>
      </c>
      <c r="Z91">
        <f>IFERROR(VLOOKUP(B91, [15]player_total_scoring_attempts!$B$2:$E$492, 3, FALSE), 0)</f>
        <v>1.8</v>
      </c>
      <c r="AA91">
        <f>IFERROR(VLOOKUP(B91, [15]player_total_scoring_attempts!$B$2:$E$492, 4, FALSE), 0)</f>
        <v>18</v>
      </c>
      <c r="AB91">
        <f>IFERROR(VLOOKUP(B91, [16]player_accurate_passes!$B$2:$E$492, 3, FALSE), 0)</f>
        <v>18.7</v>
      </c>
      <c r="AC91">
        <f>IFERROR(VLOOKUP(B91, [16]player_accurate_passes!$B$2:$E$492, 4, FALSE), 0)</f>
        <v>73</v>
      </c>
      <c r="AD91">
        <f>IFERROR(VLOOKUP(B91,[17]player_accurate_long_balls!$B$2:$E$492, 3, FALSE), 0)</f>
        <v>0.4</v>
      </c>
      <c r="AE91">
        <f>IFERROR(VLOOKUP(B91,[17]player_accurate_long_balls!$B$2:$E$492, 4, FALSE), 0)</f>
        <v>56.3</v>
      </c>
      <c r="AF91">
        <f>IFERROR(VLOOKUP(B91, [18]player_tackles_won!$B$2:$E$492, 3, FALSE), 0)</f>
        <v>0.3</v>
      </c>
      <c r="AG91">
        <f>IFERROR(VLOOKUP(B91, [18]player_tackles_won!$B$2:$E$492, 4, FALSE), 0)</f>
        <v>46.2</v>
      </c>
      <c r="AH91">
        <f>IFERROR(VLOOKUP(B91, [19]player_possessions!$B$2:$E$492, 3, FALSE), 0)</f>
        <v>0.4</v>
      </c>
      <c r="AI91">
        <f>IFERROR(VLOOKUP(B91, [19]player_possessions!$B$2:$E$492, 4, FALSE), 0)</f>
        <v>1.3</v>
      </c>
      <c r="AJ91">
        <f>IFERROR(VLOOKUP(B91, [20]player_outfielder_blocks!$B$2:$E$492, 3, FALSE), 0)</f>
        <v>0.4</v>
      </c>
      <c r="AK91">
        <f>VLOOKUP(B91,[20]player_outfielder_blocks!$B$2:$E$492, 4, FALSE)</f>
        <v>8</v>
      </c>
      <c r="AL91">
        <f>VLOOKUP(B91,[21]player_interceptions!$B$2:$E$492, 3, FALSE)</f>
        <v>0.3</v>
      </c>
      <c r="AM91">
        <f>VLOOKUP(B91,[21]player_interceptions!$B$2:$E$492, 4, FALSE)</f>
        <v>6</v>
      </c>
      <c r="AN91">
        <f>VLOOKUP(B91,[22]player_effective_clearances!$B$2:$E$492, 3, FALSE)</f>
        <v>1.1000000000000001</v>
      </c>
      <c r="AO91">
        <f>VLOOKUP(B91,[22]player_effective_clearances!$B$2:$E$492, 4, FALSE)</f>
        <v>24</v>
      </c>
      <c r="AP91" t="e">
        <f>VLOOKUP(B91, [12]player_penalties_won!$B$2:$E$492, 4, FALSE)</f>
        <v>#N/A</v>
      </c>
      <c r="AQ91">
        <f>VLOOKUP(B91,[23]player_fouls_committed!$B$2:$E$492, 3, FALSE)</f>
        <v>1</v>
      </c>
      <c r="AR91" t="e">
        <f>VLOOKUP(B91,[24]player_red_cards!$B$2:$E$492, 3, FALSE)</f>
        <v>#N/A</v>
      </c>
      <c r="AS91" t="e">
        <f>VLOOKUP(B91,[24]player_red_cards!$B$2:$E$492, 4, FALSE)</f>
        <v>#N/A</v>
      </c>
      <c r="AT91">
        <f>VLOOKUP(B91,[25]player_contests_won!$B$2:$E$492, 3, FALSE)</f>
        <v>0.1</v>
      </c>
      <c r="AU91">
        <f>VLOOKUP(B91,[25]player_contests_won!$B$2:$E$492, 4, FALSE)</f>
        <v>20</v>
      </c>
      <c r="AV91">
        <f>VLOOKUP(B91, [8]player_top_scorers!$B$2:$E$492, 3, FALSE)</f>
        <v>7</v>
      </c>
      <c r="AW91">
        <f>VLOOKUP(B91,[26]player_player_ratings!$B$2:$E$492, 4, FALSE)</f>
        <v>0</v>
      </c>
      <c r="AX91">
        <f>VLOOKUP(B91,[26]player_player_ratings!$B$2:$E$492, 3, FALSE)</f>
        <v>7</v>
      </c>
      <c r="AY91">
        <v>1987</v>
      </c>
      <c r="AZ91">
        <v>28</v>
      </c>
      <c r="BA91" t="s">
        <v>27</v>
      </c>
    </row>
    <row r="92" spans="1:53" x14ac:dyDescent="0.3">
      <c r="A92">
        <v>91</v>
      </c>
      <c r="B92" t="s">
        <v>145</v>
      </c>
      <c r="C92" t="s">
        <v>31</v>
      </c>
      <c r="D92">
        <v>2.8</v>
      </c>
      <c r="E92">
        <v>1</v>
      </c>
      <c r="F92">
        <f>IFERROR(VLOOKUP(B92, [1]player_expected_goals!$B$2:$E$492, 3, FALSE), 0)</f>
        <v>1.8</v>
      </c>
      <c r="G92">
        <f>VLOOKUP(B92,[2]player_on_target!$B$2:$E$492, 3, FALSE)</f>
        <v>2.4</v>
      </c>
      <c r="H92">
        <f>IFERROR(VLOOKUP(B92, [3]player_saves_made!$B$2:$E$492, 3, FALSE), 0)</f>
        <v>0</v>
      </c>
      <c r="I92">
        <f>IFERROR(VLOOKUP(B92, [3]player_saves_made!$B$2:$E$492, 4, FALSE), 0)</f>
        <v>0</v>
      </c>
      <c r="J92">
        <f>IFERROR(VLOOKUP(B92, [4]player_goals_conceded!$B$2:$E$492, 3, FALSE), 0)</f>
        <v>0</v>
      </c>
      <c r="K92">
        <f>IFERROR(VLOOKUP(B92, [5]player_clean_sheets!$B$2:$E$492, 3, FALSE), 0)</f>
        <v>0</v>
      </c>
      <c r="L92">
        <f>IFERROR(VLOOKUP(B92, [5]player_clean_sheets!$B$2:$E$492, 4, FALSE), 0)</f>
        <v>0</v>
      </c>
      <c r="M92">
        <f>IFERROR(VLOOKUP(B92, [6]player_goals_per_90!$B$2:$E$492, 3, FALSE), 0)</f>
        <v>0.2</v>
      </c>
      <c r="N92">
        <f>IFERROR(VLOOKUP(B92, [7]player_expected_assists_per_90!$B$2:$E$492, 3, FALSE), 0)</f>
        <v>0.14000000000000001</v>
      </c>
      <c r="O92">
        <f>IFERROR(VLOOKUP(B92, [7]player_expected_assists_per_90!$B$2:$E$492, 4, FALSE), 0)</f>
        <v>0.1</v>
      </c>
      <c r="P92">
        <f>IFERROR(VLOOKUP(B92, [8]player_top_scorers!$B$2:$E$492, 4, FALSE), 0)</f>
        <v>0</v>
      </c>
      <c r="Q92">
        <f>IFERROR(VLOOKUP(B92, [9]player_total_assists_in_attack!$B$2:$E$492, 3, FALSE), 0)</f>
        <v>14</v>
      </c>
      <c r="R92">
        <f>IFERROR(VLOOKUP(B92, [9]player_total_assists_in_attack!$B$2:$E$492, 4, FALSE), 0)</f>
        <v>0.7</v>
      </c>
      <c r="S92">
        <f>IFERROR(VLOOKUP(B92, [10]player_big_chances_missed!$B$2:$E$492, 3, FALSE), 0)</f>
        <v>1</v>
      </c>
      <c r="T92">
        <f>IFERROR(VLOOKUP(B92, [10]player_big_chances_missed!$B$2:$E$492, 3, FALSE), 0)</f>
        <v>1</v>
      </c>
      <c r="U92">
        <f>IFERROR(VLOOKUP(B92, [11]player_big_chances_created!$B$2:$E$492, 3, FALSE), 0)</f>
        <v>5</v>
      </c>
      <c r="V92">
        <f>IFERROR(VLOOKUP(B92, [12]player_penalties_won!$B$2:$E$492, 3, FALSE), 0)</f>
        <v>0</v>
      </c>
      <c r="W92">
        <f>IFERROR(VLOOKUP(B92, [13]player_penalties_conceded!$B$2:$E$492, 3, FALSE), 0)</f>
        <v>0</v>
      </c>
      <c r="X92">
        <f>IFERROR(VLOOKUP(B92, [14]player_target_scoring!$B$2:$E$492, 3, FALSE), 0)</f>
        <v>0.4</v>
      </c>
      <c r="Y92">
        <f>IFERROR(VLOOKUP(B92, [14]player_target_scoring!$B$2:$E$492, 4, FALSE), 0)</f>
        <v>44.4</v>
      </c>
      <c r="Z92">
        <f>IFERROR(VLOOKUP(B92, [15]player_total_scoring_attempts!$B$2:$E$492, 3, FALSE), 0)</f>
        <v>0.9</v>
      </c>
      <c r="AA92">
        <f>IFERROR(VLOOKUP(B92, [15]player_total_scoring_attempts!$B$2:$E$492, 4, FALSE), 0)</f>
        <v>22.2</v>
      </c>
      <c r="AB92">
        <f>IFERROR(VLOOKUP(B92, [16]player_accurate_passes!$B$2:$E$492, 3, FALSE), 0)</f>
        <v>43.4</v>
      </c>
      <c r="AC92">
        <f>IFERROR(VLOOKUP(B92, [16]player_accurate_passes!$B$2:$E$492, 4, FALSE), 0)</f>
        <v>88.4</v>
      </c>
      <c r="AD92">
        <f>IFERROR(VLOOKUP(B92,[17]player_accurate_long_balls!$B$2:$E$492, 3, FALSE), 0)</f>
        <v>1.2</v>
      </c>
      <c r="AE92">
        <f>IFERROR(VLOOKUP(B92,[17]player_accurate_long_balls!$B$2:$E$492, 4, FALSE), 0)</f>
        <v>47.1</v>
      </c>
      <c r="AF92">
        <f>IFERROR(VLOOKUP(B92, [18]player_tackles_won!$B$2:$E$492, 3, FALSE), 0)</f>
        <v>1.2</v>
      </c>
      <c r="AG92">
        <f>IFERROR(VLOOKUP(B92, [18]player_tackles_won!$B$2:$E$492, 4, FALSE), 0)</f>
        <v>56.1</v>
      </c>
      <c r="AH92">
        <f>IFERROR(VLOOKUP(B92, [19]player_possessions!$B$2:$E$492, 3, FALSE), 0)</f>
        <v>0.3</v>
      </c>
      <c r="AI92">
        <f>IFERROR(VLOOKUP(B92, [19]player_possessions!$B$2:$E$492, 4, FALSE), 0)</f>
        <v>2.4</v>
      </c>
      <c r="AJ92">
        <f>IFERROR(VLOOKUP(B92, [20]player_outfielder_blocks!$B$2:$E$492, 3, FALSE), 0)</f>
        <v>0.4</v>
      </c>
      <c r="AK92">
        <f>VLOOKUP(B92,[20]player_outfielder_blocks!$B$2:$E$492, 4, FALSE)</f>
        <v>7</v>
      </c>
      <c r="AL92">
        <f>VLOOKUP(B92,[21]player_interceptions!$B$2:$E$492, 3, FALSE)</f>
        <v>0.5</v>
      </c>
      <c r="AM92">
        <f>VLOOKUP(B92,[21]player_interceptions!$B$2:$E$492, 4, FALSE)</f>
        <v>10</v>
      </c>
      <c r="AN92">
        <f>VLOOKUP(B92,[22]player_effective_clearances!$B$2:$E$492, 3, FALSE)</f>
        <v>1.5</v>
      </c>
      <c r="AO92">
        <f>VLOOKUP(B92,[22]player_effective_clearances!$B$2:$E$492, 4, FALSE)</f>
        <v>30</v>
      </c>
      <c r="AP92" t="e">
        <f>VLOOKUP(B92, [12]player_penalties_won!$B$2:$E$492, 4, FALSE)</f>
        <v>#N/A</v>
      </c>
      <c r="AQ92">
        <f>VLOOKUP(B92,[23]player_fouls_committed!$B$2:$E$492, 3, FALSE)</f>
        <v>0.9</v>
      </c>
      <c r="AR92" t="e">
        <f>VLOOKUP(B92,[24]player_red_cards!$B$2:$E$492, 3, FALSE)</f>
        <v>#N/A</v>
      </c>
      <c r="AS92" t="e">
        <f>VLOOKUP(B92,[24]player_red_cards!$B$2:$E$492, 4, FALSE)</f>
        <v>#N/A</v>
      </c>
      <c r="AT92">
        <f>VLOOKUP(B92,[25]player_contests_won!$B$2:$E$492, 3, FALSE)</f>
        <v>0.8</v>
      </c>
      <c r="AU92">
        <f>VLOOKUP(B92,[25]player_contests_won!$B$2:$E$492, 4, FALSE)</f>
        <v>47.1</v>
      </c>
      <c r="AV92">
        <f>VLOOKUP(B92, [8]player_top_scorers!$B$2:$E$492, 3, FALSE)</f>
        <v>4</v>
      </c>
      <c r="AW92">
        <f>VLOOKUP(B92,[26]player_player_ratings!$B$2:$E$492, 4, FALSE)</f>
        <v>2</v>
      </c>
      <c r="AX92">
        <f>VLOOKUP(B92,[26]player_player_ratings!$B$2:$E$492, 3, FALSE)</f>
        <v>7.06</v>
      </c>
      <c r="AY92">
        <v>1772</v>
      </c>
      <c r="AZ92">
        <v>21</v>
      </c>
      <c r="BA92" t="s">
        <v>146</v>
      </c>
    </row>
    <row r="93" spans="1:53" x14ac:dyDescent="0.3">
      <c r="A93">
        <v>92</v>
      </c>
      <c r="B93" t="s">
        <v>147</v>
      </c>
      <c r="C93" t="s">
        <v>36</v>
      </c>
      <c r="D93">
        <v>2.7</v>
      </c>
      <c r="E93">
        <v>3</v>
      </c>
      <c r="F93">
        <f>IFERROR(VLOOKUP(B93, [1]player_expected_goals!$B$2:$E$492, 3, FALSE), 0)</f>
        <v>1.9</v>
      </c>
      <c r="G93">
        <f>VLOOKUP(B93,[2]player_on_target!$B$2:$E$492, 3, FALSE)</f>
        <v>1.5</v>
      </c>
      <c r="H93">
        <f>IFERROR(VLOOKUP(B93, [3]player_saves_made!$B$2:$E$492, 3, FALSE), 0)</f>
        <v>0</v>
      </c>
      <c r="I93">
        <f>IFERROR(VLOOKUP(B93, [3]player_saves_made!$B$2:$E$492, 4, FALSE), 0)</f>
        <v>0</v>
      </c>
      <c r="J93">
        <f>IFERROR(VLOOKUP(B93, [4]player_goals_conceded!$B$2:$E$492, 3, FALSE), 0)</f>
        <v>0</v>
      </c>
      <c r="K93">
        <f>IFERROR(VLOOKUP(B93, [5]player_clean_sheets!$B$2:$E$492, 3, FALSE), 0)</f>
        <v>0</v>
      </c>
      <c r="L93">
        <f>IFERROR(VLOOKUP(B93, [5]player_clean_sheets!$B$2:$E$492, 4, FALSE), 0)</f>
        <v>0</v>
      </c>
      <c r="M93">
        <f>IFERROR(VLOOKUP(B93, [6]player_goals_per_90!$B$2:$E$492, 3, FALSE), 0)</f>
        <v>7.0000000000000007E-2</v>
      </c>
      <c r="N93">
        <f>IFERROR(VLOOKUP(B93, [7]player_expected_assists_per_90!$B$2:$E$492, 3, FALSE), 0)</f>
        <v>0.1</v>
      </c>
      <c r="O93">
        <f>IFERROR(VLOOKUP(B93, [7]player_expected_assists_per_90!$B$2:$E$492, 4, FALSE), 0)</f>
        <v>0.1</v>
      </c>
      <c r="P93">
        <f>IFERROR(VLOOKUP(B93, [8]player_top_scorers!$B$2:$E$492, 4, FALSE), 0)</f>
        <v>0</v>
      </c>
      <c r="Q93">
        <f>IFERROR(VLOOKUP(B93, [9]player_total_assists_in_attack!$B$2:$E$492, 3, FALSE), 0)</f>
        <v>21</v>
      </c>
      <c r="R93">
        <f>IFERROR(VLOOKUP(B93, [9]player_total_assists_in_attack!$B$2:$E$492, 4, FALSE), 0)</f>
        <v>0.8</v>
      </c>
      <c r="S93">
        <f>IFERROR(VLOOKUP(B93, [10]player_big_chances_missed!$B$2:$E$492, 3, FALSE), 0)</f>
        <v>1</v>
      </c>
      <c r="T93">
        <f>IFERROR(VLOOKUP(B93, [10]player_big_chances_missed!$B$2:$E$492, 3, FALSE), 0)</f>
        <v>1</v>
      </c>
      <c r="U93">
        <f>IFERROR(VLOOKUP(B93, [11]player_big_chances_created!$B$2:$E$492, 3, FALSE), 0)</f>
        <v>6</v>
      </c>
      <c r="V93">
        <f>IFERROR(VLOOKUP(B93, [12]player_penalties_won!$B$2:$E$492, 3, FALSE), 0)</f>
        <v>1</v>
      </c>
      <c r="W93">
        <f>IFERROR(VLOOKUP(B93, [13]player_penalties_conceded!$B$2:$E$492, 3, FALSE), 0)</f>
        <v>0</v>
      </c>
      <c r="X93">
        <f>IFERROR(VLOOKUP(B93, [14]player_target_scoring!$B$2:$E$492, 3, FALSE), 0)</f>
        <v>0.4</v>
      </c>
      <c r="Y93">
        <f>IFERROR(VLOOKUP(B93, [14]player_target_scoring!$B$2:$E$492, 4, FALSE), 0)</f>
        <v>25</v>
      </c>
      <c r="Z93">
        <f>IFERROR(VLOOKUP(B93, [15]player_total_scoring_attempts!$B$2:$E$492, 3, FALSE), 0)</f>
        <v>1.4</v>
      </c>
      <c r="AA93">
        <f>IFERROR(VLOOKUP(B93, [15]player_total_scoring_attempts!$B$2:$E$492, 4, FALSE), 0)</f>
        <v>5</v>
      </c>
      <c r="AB93">
        <f>IFERROR(VLOOKUP(B93, [16]player_accurate_passes!$B$2:$E$492, 3, FALSE), 0)</f>
        <v>38.299999999999997</v>
      </c>
      <c r="AC93">
        <f>IFERROR(VLOOKUP(B93, [16]player_accurate_passes!$B$2:$E$492, 4, FALSE), 0)</f>
        <v>80.599999999999994</v>
      </c>
      <c r="AD93">
        <f>IFERROR(VLOOKUP(B93,[17]player_accurate_long_balls!$B$2:$E$492, 3, FALSE), 0)</f>
        <v>2.1</v>
      </c>
      <c r="AE93">
        <f>IFERROR(VLOOKUP(B93,[17]player_accurate_long_balls!$B$2:$E$492, 4, FALSE), 0)</f>
        <v>50.9</v>
      </c>
      <c r="AF93">
        <f>IFERROR(VLOOKUP(B93, [18]player_tackles_won!$B$2:$E$492, 3, FALSE), 0)</f>
        <v>1.5</v>
      </c>
      <c r="AG93">
        <f>IFERROR(VLOOKUP(B93, [18]player_tackles_won!$B$2:$E$492, 4, FALSE), 0)</f>
        <v>55.3</v>
      </c>
      <c r="AH93">
        <f>IFERROR(VLOOKUP(B93, [19]player_possessions!$B$2:$E$492, 3, FALSE), 0)</f>
        <v>0.7</v>
      </c>
      <c r="AI93">
        <f>IFERROR(VLOOKUP(B93, [19]player_possessions!$B$2:$E$492, 4, FALSE), 0)</f>
        <v>4.2</v>
      </c>
      <c r="AJ93">
        <f>IFERROR(VLOOKUP(B93, [20]player_outfielder_blocks!$B$2:$E$492, 3, FALSE), 0)</f>
        <v>0.4</v>
      </c>
      <c r="AK93">
        <f>VLOOKUP(B93,[20]player_outfielder_blocks!$B$2:$E$492, 4, FALSE)</f>
        <v>12</v>
      </c>
      <c r="AL93">
        <f>VLOOKUP(B93,[21]player_interceptions!$B$2:$E$492, 3, FALSE)</f>
        <v>2.7</v>
      </c>
      <c r="AM93">
        <f>VLOOKUP(B93,[21]player_interceptions!$B$2:$E$492, 4, FALSE)</f>
        <v>74</v>
      </c>
      <c r="AN93">
        <f>VLOOKUP(B93,[22]player_effective_clearances!$B$2:$E$492, 3, FALSE)</f>
        <v>2.4</v>
      </c>
      <c r="AO93">
        <f>VLOOKUP(B93,[22]player_effective_clearances!$B$2:$E$492, 4, FALSE)</f>
        <v>67</v>
      </c>
      <c r="AP93">
        <f>VLOOKUP(B93, [12]player_penalties_won!$B$2:$E$492, 4, FALSE)</f>
        <v>1.6</v>
      </c>
      <c r="AQ93">
        <f>VLOOKUP(B93,[23]player_fouls_committed!$B$2:$E$492, 3, FALSE)</f>
        <v>1.2</v>
      </c>
      <c r="AR93" t="e">
        <f>VLOOKUP(B93,[24]player_red_cards!$B$2:$E$492, 3, FALSE)</f>
        <v>#N/A</v>
      </c>
      <c r="AS93" t="e">
        <f>VLOOKUP(B93,[24]player_red_cards!$B$2:$E$492, 4, FALSE)</f>
        <v>#N/A</v>
      </c>
      <c r="AT93">
        <f>VLOOKUP(B93,[25]player_contests_won!$B$2:$E$492, 3, FALSE)</f>
        <v>1</v>
      </c>
      <c r="AU93">
        <f>VLOOKUP(B93,[25]player_contests_won!$B$2:$E$492, 4, FALSE)</f>
        <v>46.7</v>
      </c>
      <c r="AV93">
        <f>VLOOKUP(B93, [8]player_top_scorers!$B$2:$E$492, 3, FALSE)</f>
        <v>2</v>
      </c>
      <c r="AW93">
        <f>VLOOKUP(B93,[26]player_player_ratings!$B$2:$E$492, 4, FALSE)</f>
        <v>1</v>
      </c>
      <c r="AX93">
        <f>VLOOKUP(B93,[26]player_player_ratings!$B$2:$E$492, 3, FALSE)</f>
        <v>7.4</v>
      </c>
      <c r="AY93">
        <v>2497</v>
      </c>
      <c r="AZ93">
        <v>33</v>
      </c>
      <c r="BA93" t="s">
        <v>13</v>
      </c>
    </row>
    <row r="94" spans="1:53" x14ac:dyDescent="0.3">
      <c r="A94">
        <v>93</v>
      </c>
      <c r="B94" t="s">
        <v>148</v>
      </c>
      <c r="C94" t="s">
        <v>46</v>
      </c>
      <c r="D94">
        <v>2.7</v>
      </c>
      <c r="E94">
        <v>2</v>
      </c>
      <c r="F94">
        <f>IFERROR(VLOOKUP(B94, [1]player_expected_goals!$B$2:$E$492, 3, FALSE), 0)</f>
        <v>5.7</v>
      </c>
      <c r="G94">
        <f>VLOOKUP(B94,[2]player_on_target!$B$2:$E$492, 3, FALSE)</f>
        <v>6</v>
      </c>
      <c r="H94">
        <f>IFERROR(VLOOKUP(B94, [3]player_saves_made!$B$2:$E$492, 3, FALSE), 0)</f>
        <v>0</v>
      </c>
      <c r="I94">
        <f>IFERROR(VLOOKUP(B94, [3]player_saves_made!$B$2:$E$492, 4, FALSE), 0)</f>
        <v>0</v>
      </c>
      <c r="J94">
        <f>IFERROR(VLOOKUP(B94, [4]player_goals_conceded!$B$2:$E$492, 3, FALSE), 0)</f>
        <v>0</v>
      </c>
      <c r="K94">
        <f>IFERROR(VLOOKUP(B94, [5]player_clean_sheets!$B$2:$E$492, 3, FALSE), 0)</f>
        <v>0</v>
      </c>
      <c r="L94">
        <f>IFERROR(VLOOKUP(B94, [5]player_clean_sheets!$B$2:$E$492, 4, FALSE), 0)</f>
        <v>0</v>
      </c>
      <c r="M94">
        <f>IFERROR(VLOOKUP(B94, [6]player_goals_per_90!$B$2:$E$492, 3, FALSE), 0)</f>
        <v>0.3</v>
      </c>
      <c r="N94">
        <f>IFERROR(VLOOKUP(B94, [7]player_expected_assists_per_90!$B$2:$E$492, 3, FALSE), 0)</f>
        <v>0.12</v>
      </c>
      <c r="O94">
        <f>IFERROR(VLOOKUP(B94, [7]player_expected_assists_per_90!$B$2:$E$492, 4, FALSE), 0)</f>
        <v>0.1</v>
      </c>
      <c r="P94">
        <f>IFERROR(VLOOKUP(B94, [8]player_top_scorers!$B$2:$E$492, 4, FALSE), 0)</f>
        <v>0</v>
      </c>
      <c r="Q94">
        <f>IFERROR(VLOOKUP(B94, [9]player_total_assists_in_attack!$B$2:$E$492, 3, FALSE), 0)</f>
        <v>18</v>
      </c>
      <c r="R94">
        <f>IFERROR(VLOOKUP(B94, [9]player_total_assists_in_attack!$B$2:$E$492, 4, FALSE), 0)</f>
        <v>0.8</v>
      </c>
      <c r="S94">
        <f>IFERROR(VLOOKUP(B94, [10]player_big_chances_missed!$B$2:$E$492, 3, FALSE), 0)</f>
        <v>6</v>
      </c>
      <c r="T94">
        <f>IFERROR(VLOOKUP(B94, [10]player_big_chances_missed!$B$2:$E$492, 3, FALSE), 0)</f>
        <v>6</v>
      </c>
      <c r="U94">
        <f>IFERROR(VLOOKUP(B94, [11]player_big_chances_created!$B$2:$E$492, 3, FALSE), 0)</f>
        <v>4</v>
      </c>
      <c r="V94">
        <f>IFERROR(VLOOKUP(B94, [12]player_penalties_won!$B$2:$E$492, 3, FALSE), 0)</f>
        <v>0</v>
      </c>
      <c r="W94">
        <f>IFERROR(VLOOKUP(B94, [13]player_penalties_conceded!$B$2:$E$492, 3, FALSE), 0)</f>
        <v>3</v>
      </c>
      <c r="X94">
        <f>IFERROR(VLOOKUP(B94, [14]player_target_scoring!$B$2:$E$492, 3, FALSE), 0)</f>
        <v>0.6</v>
      </c>
      <c r="Y94">
        <f>IFERROR(VLOOKUP(B94, [14]player_target_scoring!$B$2:$E$492, 4, FALSE), 0)</f>
        <v>35.1</v>
      </c>
      <c r="Z94">
        <f>IFERROR(VLOOKUP(B94, [15]player_total_scoring_attempts!$B$2:$E$492, 3, FALSE), 0)</f>
        <v>1.6</v>
      </c>
      <c r="AA94">
        <f>IFERROR(VLOOKUP(B94, [15]player_total_scoring_attempts!$B$2:$E$492, 4, FALSE), 0)</f>
        <v>18.899999999999999</v>
      </c>
      <c r="AB94">
        <f>IFERROR(VLOOKUP(B94, [16]player_accurate_passes!$B$2:$E$492, 3, FALSE), 0)</f>
        <v>17.600000000000001</v>
      </c>
      <c r="AC94">
        <f>IFERROR(VLOOKUP(B94, [16]player_accurate_passes!$B$2:$E$492, 4, FALSE), 0)</f>
        <v>64.7</v>
      </c>
      <c r="AD94">
        <f>IFERROR(VLOOKUP(B94,[17]player_accurate_long_balls!$B$2:$E$492, 3, FALSE), 0)</f>
        <v>0.5</v>
      </c>
      <c r="AE94">
        <f>IFERROR(VLOOKUP(B94,[17]player_accurate_long_balls!$B$2:$E$492, 4, FALSE), 0)</f>
        <v>27.9</v>
      </c>
      <c r="AF94">
        <f>IFERROR(VLOOKUP(B94, [18]player_tackles_won!$B$2:$E$492, 3, FALSE), 0)</f>
        <v>1.1000000000000001</v>
      </c>
      <c r="AG94">
        <f>IFERROR(VLOOKUP(B94, [18]player_tackles_won!$B$2:$E$492, 4, FALSE), 0)</f>
        <v>60.5</v>
      </c>
      <c r="AH94">
        <f>IFERROR(VLOOKUP(B94, [19]player_possessions!$B$2:$E$492, 3, FALSE), 0)</f>
        <v>0.6</v>
      </c>
      <c r="AI94">
        <f>IFERROR(VLOOKUP(B94, [19]player_possessions!$B$2:$E$492, 4, FALSE), 0)</f>
        <v>1.7</v>
      </c>
      <c r="AJ94">
        <f>IFERROR(VLOOKUP(B94, [20]player_outfielder_blocks!$B$2:$E$492, 3, FALSE), 0)</f>
        <v>0.1</v>
      </c>
      <c r="AK94">
        <f>VLOOKUP(B94,[20]player_outfielder_blocks!$B$2:$E$492, 4, FALSE)</f>
        <v>3</v>
      </c>
      <c r="AL94">
        <f>VLOOKUP(B94,[21]player_interceptions!$B$2:$E$492, 3, FALSE)</f>
        <v>0.9</v>
      </c>
      <c r="AM94">
        <f>VLOOKUP(B94,[21]player_interceptions!$B$2:$E$492, 4, FALSE)</f>
        <v>20</v>
      </c>
      <c r="AN94">
        <f>VLOOKUP(B94,[22]player_effective_clearances!$B$2:$E$492, 3, FALSE)</f>
        <v>0.6</v>
      </c>
      <c r="AO94">
        <f>VLOOKUP(B94,[22]player_effective_clearances!$B$2:$E$492, 4, FALSE)</f>
        <v>13</v>
      </c>
      <c r="AP94" t="e">
        <f>VLOOKUP(B94, [12]player_penalties_won!$B$2:$E$492, 4, FALSE)</f>
        <v>#N/A</v>
      </c>
      <c r="AQ94">
        <f>VLOOKUP(B94,[23]player_fouls_committed!$B$2:$E$492, 3, FALSE)</f>
        <v>1.4</v>
      </c>
      <c r="AR94">
        <f>VLOOKUP(B94,[24]player_red_cards!$B$2:$E$492, 3, FALSE)</f>
        <v>1</v>
      </c>
      <c r="AS94">
        <f>VLOOKUP(B94,[24]player_red_cards!$B$2:$E$492, 4, FALSE)</f>
        <v>5</v>
      </c>
      <c r="AT94">
        <f>VLOOKUP(B94,[25]player_contests_won!$B$2:$E$492, 3, FALSE)</f>
        <v>1.1000000000000001</v>
      </c>
      <c r="AU94">
        <f>VLOOKUP(B94,[25]player_contests_won!$B$2:$E$492, 4, FALSE)</f>
        <v>43.1</v>
      </c>
      <c r="AV94">
        <f>VLOOKUP(B94, [8]player_top_scorers!$B$2:$E$492, 3, FALSE)</f>
        <v>7</v>
      </c>
      <c r="AW94">
        <f>VLOOKUP(B94,[26]player_player_ratings!$B$2:$E$492, 4, FALSE)</f>
        <v>1</v>
      </c>
      <c r="AX94">
        <f>VLOOKUP(B94,[26]player_player_ratings!$B$2:$E$492, 3, FALSE)</f>
        <v>6.79</v>
      </c>
      <c r="AY94">
        <v>2117</v>
      </c>
      <c r="AZ94">
        <v>31</v>
      </c>
      <c r="BA94" t="s">
        <v>13</v>
      </c>
    </row>
    <row r="95" spans="1:53" x14ac:dyDescent="0.3">
      <c r="A95">
        <v>93</v>
      </c>
      <c r="B95" t="s">
        <v>149</v>
      </c>
      <c r="C95" t="s">
        <v>39</v>
      </c>
      <c r="D95">
        <v>2.7</v>
      </c>
      <c r="E95">
        <v>2</v>
      </c>
      <c r="F95">
        <f>IFERROR(VLOOKUP(B95, [1]player_expected_goals!$B$2:$E$492, 3, FALSE), 0)</f>
        <v>2.2999999999999998</v>
      </c>
      <c r="G95">
        <f>VLOOKUP(B95,[2]player_on_target!$B$2:$E$492, 3, FALSE)</f>
        <v>1.6</v>
      </c>
      <c r="H95">
        <f>IFERROR(VLOOKUP(B95, [3]player_saves_made!$B$2:$E$492, 3, FALSE), 0)</f>
        <v>0</v>
      </c>
      <c r="I95">
        <f>IFERROR(VLOOKUP(B95, [3]player_saves_made!$B$2:$E$492, 4, FALSE), 0)</f>
        <v>0</v>
      </c>
      <c r="J95">
        <f>IFERROR(VLOOKUP(B95, [4]player_goals_conceded!$B$2:$E$492, 3, FALSE), 0)</f>
        <v>0</v>
      </c>
      <c r="K95">
        <f>IFERROR(VLOOKUP(B95, [5]player_clean_sheets!$B$2:$E$492, 3, FALSE), 0)</f>
        <v>0</v>
      </c>
      <c r="L95">
        <f>IFERROR(VLOOKUP(B95, [5]player_clean_sheets!$B$2:$E$492, 4, FALSE), 0)</f>
        <v>0</v>
      </c>
      <c r="M95">
        <f>IFERROR(VLOOKUP(B95, [6]player_goals_per_90!$B$2:$E$492, 3, FALSE), 0)</f>
        <v>0.06</v>
      </c>
      <c r="N95">
        <f>IFERROR(VLOOKUP(B95, [7]player_expected_assists_per_90!$B$2:$E$492, 3, FALSE), 0)</f>
        <v>0.16</v>
      </c>
      <c r="O95">
        <f>IFERROR(VLOOKUP(B95, [7]player_expected_assists_per_90!$B$2:$E$492, 4, FALSE), 0)</f>
        <v>0.1</v>
      </c>
      <c r="P95">
        <f>IFERROR(VLOOKUP(B95, [8]player_top_scorers!$B$2:$E$492, 4, FALSE), 0)</f>
        <v>0</v>
      </c>
      <c r="Q95">
        <f>IFERROR(VLOOKUP(B95, [9]player_total_assists_in_attack!$B$2:$E$492, 3, FALSE), 0)</f>
        <v>26</v>
      </c>
      <c r="R95">
        <f>IFERROR(VLOOKUP(B95, [9]player_total_assists_in_attack!$B$2:$E$492, 4, FALSE), 0)</f>
        <v>1.5</v>
      </c>
      <c r="S95">
        <f>IFERROR(VLOOKUP(B95, [10]player_big_chances_missed!$B$2:$E$492, 3, FALSE), 0)</f>
        <v>3</v>
      </c>
      <c r="T95">
        <f>IFERROR(VLOOKUP(B95, [10]player_big_chances_missed!$B$2:$E$492, 3, FALSE), 0)</f>
        <v>3</v>
      </c>
      <c r="U95">
        <f>IFERROR(VLOOKUP(B95, [11]player_big_chances_created!$B$2:$E$492, 3, FALSE), 0)</f>
        <v>5</v>
      </c>
      <c r="V95">
        <f>IFERROR(VLOOKUP(B95, [12]player_penalties_won!$B$2:$E$492, 3, FALSE), 0)</f>
        <v>0</v>
      </c>
      <c r="W95">
        <f>IFERROR(VLOOKUP(B95, [13]player_penalties_conceded!$B$2:$E$492, 3, FALSE), 0)</f>
        <v>0</v>
      </c>
      <c r="X95">
        <f>IFERROR(VLOOKUP(B95, [14]player_target_scoring!$B$2:$E$492, 3, FALSE), 0)</f>
        <v>0.3</v>
      </c>
      <c r="Y95">
        <f>IFERROR(VLOOKUP(B95, [14]player_target_scoring!$B$2:$E$492, 4, FALSE), 0)</f>
        <v>16.100000000000001</v>
      </c>
      <c r="Z95">
        <f>IFERROR(VLOOKUP(B95, [15]player_total_scoring_attempts!$B$2:$E$492, 3, FALSE), 0)</f>
        <v>1.8</v>
      </c>
      <c r="AA95">
        <f>IFERROR(VLOOKUP(B95, [15]player_total_scoring_attempts!$B$2:$E$492, 4, FALSE), 0)</f>
        <v>3.2</v>
      </c>
      <c r="AB95">
        <f>IFERROR(VLOOKUP(B95, [16]player_accurate_passes!$B$2:$E$492, 3, FALSE), 0)</f>
        <v>36.799999999999997</v>
      </c>
      <c r="AC95">
        <f>IFERROR(VLOOKUP(B95, [16]player_accurate_passes!$B$2:$E$492, 4, FALSE), 0)</f>
        <v>83.4</v>
      </c>
      <c r="AD95">
        <f>IFERROR(VLOOKUP(B95,[17]player_accurate_long_balls!$B$2:$E$492, 3, FALSE), 0)</f>
        <v>1.6</v>
      </c>
      <c r="AE95">
        <f>IFERROR(VLOOKUP(B95,[17]player_accurate_long_balls!$B$2:$E$492, 4, FALSE), 0)</f>
        <v>45.9</v>
      </c>
      <c r="AF95">
        <f>IFERROR(VLOOKUP(B95, [18]player_tackles_won!$B$2:$E$492, 3, FALSE), 0)</f>
        <v>1</v>
      </c>
      <c r="AG95">
        <f>IFERROR(VLOOKUP(B95, [18]player_tackles_won!$B$2:$E$492, 4, FALSE), 0)</f>
        <v>42.9</v>
      </c>
      <c r="AH95">
        <f>IFERROR(VLOOKUP(B95, [19]player_possessions!$B$2:$E$492, 3, FALSE), 0)</f>
        <v>0.6</v>
      </c>
      <c r="AI95">
        <f>IFERROR(VLOOKUP(B95, [19]player_possessions!$B$2:$E$492, 4, FALSE), 0)</f>
        <v>3.4</v>
      </c>
      <c r="AJ95">
        <f>IFERROR(VLOOKUP(B95, [20]player_outfielder_blocks!$B$2:$E$492, 3, FALSE), 0)</f>
        <v>0.1</v>
      </c>
      <c r="AK95">
        <f>VLOOKUP(B95,[20]player_outfielder_blocks!$B$2:$E$492, 4, FALSE)</f>
        <v>1</v>
      </c>
      <c r="AL95">
        <f>VLOOKUP(B95,[21]player_interceptions!$B$2:$E$492, 3, FALSE)</f>
        <v>0.7</v>
      </c>
      <c r="AM95">
        <f>VLOOKUP(B95,[21]player_interceptions!$B$2:$E$492, 4, FALSE)</f>
        <v>13</v>
      </c>
      <c r="AN95">
        <f>VLOOKUP(B95,[22]player_effective_clearances!$B$2:$E$492, 3, FALSE)</f>
        <v>0.3</v>
      </c>
      <c r="AO95">
        <f>VLOOKUP(B95,[22]player_effective_clearances!$B$2:$E$492, 4, FALSE)</f>
        <v>6</v>
      </c>
      <c r="AP95" t="e">
        <f>VLOOKUP(B95, [12]player_penalties_won!$B$2:$E$492, 4, FALSE)</f>
        <v>#N/A</v>
      </c>
      <c r="AQ95">
        <f>VLOOKUP(B95,[23]player_fouls_committed!$B$2:$E$492, 3, FALSE)</f>
        <v>1.9</v>
      </c>
      <c r="AR95" t="e">
        <f>VLOOKUP(B95,[24]player_red_cards!$B$2:$E$492, 3, FALSE)</f>
        <v>#N/A</v>
      </c>
      <c r="AS95" t="e">
        <f>VLOOKUP(B95,[24]player_red_cards!$B$2:$E$492, 4, FALSE)</f>
        <v>#N/A</v>
      </c>
      <c r="AT95">
        <f>VLOOKUP(B95,[25]player_contests_won!$B$2:$E$492, 3, FALSE)</f>
        <v>1</v>
      </c>
      <c r="AU95">
        <f>VLOOKUP(B95,[25]player_contests_won!$B$2:$E$492, 4, FALSE)</f>
        <v>40.5</v>
      </c>
      <c r="AV95">
        <f>VLOOKUP(B95, [8]player_top_scorers!$B$2:$E$492, 3, FALSE)</f>
        <v>1</v>
      </c>
      <c r="AW95">
        <f>VLOOKUP(B95,[26]player_player_ratings!$B$2:$E$492, 4, FALSE)</f>
        <v>0</v>
      </c>
      <c r="AX95">
        <f>VLOOKUP(B95,[26]player_player_ratings!$B$2:$E$492, 3, FALSE)</f>
        <v>6.86</v>
      </c>
      <c r="AY95">
        <v>1585</v>
      </c>
      <c r="AZ95">
        <v>29</v>
      </c>
      <c r="BA95" t="s">
        <v>13</v>
      </c>
    </row>
    <row r="96" spans="1:53" x14ac:dyDescent="0.3">
      <c r="A96">
        <v>95</v>
      </c>
      <c r="B96" t="s">
        <v>150</v>
      </c>
      <c r="C96" t="s">
        <v>15</v>
      </c>
      <c r="D96">
        <v>2.7</v>
      </c>
      <c r="E96">
        <v>1</v>
      </c>
      <c r="F96">
        <f>IFERROR(VLOOKUP(B96, [1]player_expected_goals!$B$2:$E$492, 3, FALSE), 0)</f>
        <v>1.3</v>
      </c>
      <c r="G96">
        <f>VLOOKUP(B96,[2]player_on_target!$B$2:$E$492, 3, FALSE)</f>
        <v>2.2000000000000002</v>
      </c>
      <c r="H96">
        <f>IFERROR(VLOOKUP(B96, [3]player_saves_made!$B$2:$E$492, 3, FALSE), 0)</f>
        <v>0</v>
      </c>
      <c r="I96">
        <f>IFERROR(VLOOKUP(B96, [3]player_saves_made!$B$2:$E$492, 4, FALSE), 0)</f>
        <v>0</v>
      </c>
      <c r="J96">
        <f>IFERROR(VLOOKUP(B96, [4]player_goals_conceded!$B$2:$E$492, 3, FALSE), 0)</f>
        <v>0</v>
      </c>
      <c r="K96">
        <f>IFERROR(VLOOKUP(B96, [5]player_clean_sheets!$B$2:$E$492, 3, FALSE), 0)</f>
        <v>0</v>
      </c>
      <c r="L96">
        <f>IFERROR(VLOOKUP(B96, [5]player_clean_sheets!$B$2:$E$492, 4, FALSE), 0)</f>
        <v>0</v>
      </c>
      <c r="M96">
        <f>IFERROR(VLOOKUP(B96, [6]player_goals_per_90!$B$2:$E$492, 3, FALSE), 0)</f>
        <v>0.25</v>
      </c>
      <c r="N96">
        <f>IFERROR(VLOOKUP(B96, [7]player_expected_assists_per_90!$B$2:$E$492, 3, FALSE), 0)</f>
        <v>0.23</v>
      </c>
      <c r="O96">
        <f>IFERROR(VLOOKUP(B96, [7]player_expected_assists_per_90!$B$2:$E$492, 4, FALSE), 0)</f>
        <v>0.1</v>
      </c>
      <c r="P96">
        <f>IFERROR(VLOOKUP(B96, [8]player_top_scorers!$B$2:$E$492, 4, FALSE), 0)</f>
        <v>0</v>
      </c>
      <c r="Q96">
        <f>IFERROR(VLOOKUP(B96, [9]player_total_assists_in_attack!$B$2:$E$492, 3, FALSE), 0)</f>
        <v>24</v>
      </c>
      <c r="R96">
        <f>IFERROR(VLOOKUP(B96, [9]player_total_assists_in_attack!$B$2:$E$492, 4, FALSE), 0)</f>
        <v>2</v>
      </c>
      <c r="S96">
        <f>IFERROR(VLOOKUP(B96, [10]player_big_chances_missed!$B$2:$E$492, 3, FALSE), 0)</f>
        <v>0</v>
      </c>
      <c r="T96">
        <f>IFERROR(VLOOKUP(B96, [10]player_big_chances_missed!$B$2:$E$492, 3, FALSE), 0)</f>
        <v>0</v>
      </c>
      <c r="U96">
        <f>IFERROR(VLOOKUP(B96, [11]player_big_chances_created!$B$2:$E$492, 3, FALSE), 0)</f>
        <v>1</v>
      </c>
      <c r="V96">
        <f>IFERROR(VLOOKUP(B96, [12]player_penalties_won!$B$2:$E$492, 3, FALSE), 0)</f>
        <v>0</v>
      </c>
      <c r="W96">
        <f>IFERROR(VLOOKUP(B96, [13]player_penalties_conceded!$B$2:$E$492, 3, FALSE), 0)</f>
        <v>0</v>
      </c>
      <c r="X96">
        <f>IFERROR(VLOOKUP(B96, [14]player_target_scoring!$B$2:$E$492, 3, FALSE), 0)</f>
        <v>0.7</v>
      </c>
      <c r="Y96">
        <f>IFERROR(VLOOKUP(B96, [14]player_target_scoring!$B$2:$E$492, 4, FALSE), 0)</f>
        <v>30.8</v>
      </c>
      <c r="Z96">
        <f>IFERROR(VLOOKUP(B96, [15]player_total_scoring_attempts!$B$2:$E$492, 3, FALSE), 0)</f>
        <v>2.2000000000000002</v>
      </c>
      <c r="AA96">
        <f>IFERROR(VLOOKUP(B96, [15]player_total_scoring_attempts!$B$2:$E$492, 4, FALSE), 0)</f>
        <v>11.5</v>
      </c>
      <c r="AB96">
        <f>IFERROR(VLOOKUP(B96, [16]player_accurate_passes!$B$2:$E$492, 3, FALSE), 0)</f>
        <v>20.2</v>
      </c>
      <c r="AC96">
        <f>IFERROR(VLOOKUP(B96, [16]player_accurate_passes!$B$2:$E$492, 4, FALSE), 0)</f>
        <v>64.7</v>
      </c>
      <c r="AD96">
        <f>IFERROR(VLOOKUP(B96,[17]player_accurate_long_balls!$B$2:$E$492, 3, FALSE), 0)</f>
        <v>1.1000000000000001</v>
      </c>
      <c r="AE96">
        <f>IFERROR(VLOOKUP(B96,[17]player_accurate_long_balls!$B$2:$E$492, 4, FALSE), 0)</f>
        <v>22.8</v>
      </c>
      <c r="AF96">
        <f>IFERROR(VLOOKUP(B96, [18]player_tackles_won!$B$2:$E$492, 3, FALSE), 0)</f>
        <v>1.4</v>
      </c>
      <c r="AG96">
        <f>IFERROR(VLOOKUP(B96, [18]player_tackles_won!$B$2:$E$492, 4, FALSE), 0)</f>
        <v>73.900000000000006</v>
      </c>
      <c r="AH96">
        <f>IFERROR(VLOOKUP(B96, [19]player_possessions!$B$2:$E$492, 3, FALSE), 0)</f>
        <v>0.6</v>
      </c>
      <c r="AI96">
        <f>IFERROR(VLOOKUP(B96, [19]player_possessions!$B$2:$E$492, 4, FALSE), 0)</f>
        <v>3</v>
      </c>
      <c r="AJ96">
        <f>IFERROR(VLOOKUP(B96, [20]player_outfielder_blocks!$B$2:$E$492, 3, FALSE), 0)</f>
        <v>0.1</v>
      </c>
      <c r="AK96">
        <f>VLOOKUP(B96,[20]player_outfielder_blocks!$B$2:$E$492, 4, FALSE)</f>
        <v>1</v>
      </c>
      <c r="AL96">
        <f>VLOOKUP(B96,[21]player_interceptions!$B$2:$E$492, 3, FALSE)</f>
        <v>1.5</v>
      </c>
      <c r="AM96">
        <f>VLOOKUP(B96,[21]player_interceptions!$B$2:$E$492, 4, FALSE)</f>
        <v>18</v>
      </c>
      <c r="AN96">
        <f>VLOOKUP(B96,[22]player_effective_clearances!$B$2:$E$492, 3, FALSE)</f>
        <v>1.8</v>
      </c>
      <c r="AO96">
        <f>VLOOKUP(B96,[22]player_effective_clearances!$B$2:$E$492, 4, FALSE)</f>
        <v>21</v>
      </c>
      <c r="AP96" t="e">
        <f>VLOOKUP(B96, [12]player_penalties_won!$B$2:$E$492, 4, FALSE)</f>
        <v>#N/A</v>
      </c>
      <c r="AQ96">
        <f>VLOOKUP(B96,[23]player_fouls_committed!$B$2:$E$492, 3, FALSE)</f>
        <v>1.7</v>
      </c>
      <c r="AR96" t="e">
        <f>VLOOKUP(B96,[24]player_red_cards!$B$2:$E$492, 3, FALSE)</f>
        <v>#N/A</v>
      </c>
      <c r="AS96" t="e">
        <f>VLOOKUP(B96,[24]player_red_cards!$B$2:$E$492, 4, FALSE)</f>
        <v>#N/A</v>
      </c>
      <c r="AT96">
        <f>VLOOKUP(B96,[25]player_contests_won!$B$2:$E$492, 3, FALSE)</f>
        <v>0.8</v>
      </c>
      <c r="AU96">
        <f>VLOOKUP(B96,[25]player_contests_won!$B$2:$E$492, 4, FALSE)</f>
        <v>52.6</v>
      </c>
      <c r="AV96">
        <f>VLOOKUP(B96, [8]player_top_scorers!$B$2:$E$492, 3, FALSE)</f>
        <v>3</v>
      </c>
      <c r="AW96">
        <f>VLOOKUP(B96,[26]player_player_ratings!$B$2:$E$492, 4, FALSE)</f>
        <v>1</v>
      </c>
      <c r="AX96">
        <f>VLOOKUP(B96,[26]player_player_ratings!$B$2:$E$492, 3, FALSE)</f>
        <v>6.97</v>
      </c>
      <c r="AY96">
        <v>1067</v>
      </c>
      <c r="AZ96">
        <v>21</v>
      </c>
      <c r="BA96" t="s">
        <v>13</v>
      </c>
    </row>
    <row r="97" spans="1:53" x14ac:dyDescent="0.3">
      <c r="A97">
        <v>96</v>
      </c>
      <c r="B97" t="s">
        <v>151</v>
      </c>
      <c r="C97" t="s">
        <v>21</v>
      </c>
      <c r="D97">
        <v>2.6</v>
      </c>
      <c r="E97">
        <v>3</v>
      </c>
      <c r="F97">
        <f>IFERROR(VLOOKUP(B97, [1]player_expected_goals!$B$2:$E$492, 3, FALSE), 0)</f>
        <v>3.7</v>
      </c>
      <c r="G97">
        <f>VLOOKUP(B97,[2]player_on_target!$B$2:$E$492, 3, FALSE)</f>
        <v>5.5</v>
      </c>
      <c r="H97">
        <f>IFERROR(VLOOKUP(B97, [3]player_saves_made!$B$2:$E$492, 3, FALSE), 0)</f>
        <v>0</v>
      </c>
      <c r="I97">
        <f>IFERROR(VLOOKUP(B97, [3]player_saves_made!$B$2:$E$492, 4, FALSE), 0)</f>
        <v>0</v>
      </c>
      <c r="J97">
        <f>IFERROR(VLOOKUP(B97, [4]player_goals_conceded!$B$2:$E$492, 3, FALSE), 0)</f>
        <v>0</v>
      </c>
      <c r="K97">
        <f>IFERROR(VLOOKUP(B97, [5]player_clean_sheets!$B$2:$E$492, 3, FALSE), 0)</f>
        <v>0</v>
      </c>
      <c r="L97">
        <f>IFERROR(VLOOKUP(B97, [5]player_clean_sheets!$B$2:$E$492, 4, FALSE), 0)</f>
        <v>0</v>
      </c>
      <c r="M97">
        <f>IFERROR(VLOOKUP(B97, [6]player_goals_per_90!$B$2:$E$492, 3, FALSE), 0)</f>
        <v>0.25</v>
      </c>
      <c r="N97">
        <f>IFERROR(VLOOKUP(B97, [7]player_expected_assists_per_90!$B$2:$E$492, 3, FALSE), 0)</f>
        <v>0.11</v>
      </c>
      <c r="O97">
        <f>IFERROR(VLOOKUP(B97, [7]player_expected_assists_per_90!$B$2:$E$492, 4, FALSE), 0)</f>
        <v>0.1</v>
      </c>
      <c r="P97">
        <f>IFERROR(VLOOKUP(B97, [8]player_top_scorers!$B$2:$E$492, 4, FALSE), 0)</f>
        <v>0</v>
      </c>
      <c r="Q97">
        <f>IFERROR(VLOOKUP(B97, [9]player_total_assists_in_attack!$B$2:$E$492, 3, FALSE), 0)</f>
        <v>20</v>
      </c>
      <c r="R97">
        <f>IFERROR(VLOOKUP(B97, [9]player_total_assists_in_attack!$B$2:$E$492, 4, FALSE), 0)</f>
        <v>0.8</v>
      </c>
      <c r="S97">
        <f>IFERROR(VLOOKUP(B97, [10]player_big_chances_missed!$B$2:$E$492, 3, FALSE), 0)</f>
        <v>1</v>
      </c>
      <c r="T97">
        <f>IFERROR(VLOOKUP(B97, [10]player_big_chances_missed!$B$2:$E$492, 3, FALSE), 0)</f>
        <v>1</v>
      </c>
      <c r="U97">
        <f>IFERROR(VLOOKUP(B97, [11]player_big_chances_created!$B$2:$E$492, 3, FALSE), 0)</f>
        <v>3</v>
      </c>
      <c r="V97">
        <f>IFERROR(VLOOKUP(B97, [12]player_penalties_won!$B$2:$E$492, 3, FALSE), 0)</f>
        <v>0</v>
      </c>
      <c r="W97">
        <f>IFERROR(VLOOKUP(B97, [13]player_penalties_conceded!$B$2:$E$492, 3, FALSE), 0)</f>
        <v>0</v>
      </c>
      <c r="X97">
        <f>IFERROR(VLOOKUP(B97, [14]player_target_scoring!$B$2:$E$492, 3, FALSE), 0)</f>
        <v>0.6</v>
      </c>
      <c r="Y97">
        <f>IFERROR(VLOOKUP(B97, [14]player_target_scoring!$B$2:$E$492, 4, FALSE), 0)</f>
        <v>42.4</v>
      </c>
      <c r="Z97">
        <f>IFERROR(VLOOKUP(B97, [15]player_total_scoring_attempts!$B$2:$E$492, 3, FALSE), 0)</f>
        <v>1.4</v>
      </c>
      <c r="AA97">
        <f>IFERROR(VLOOKUP(B97, [15]player_total_scoring_attempts!$B$2:$E$492, 4, FALSE), 0)</f>
        <v>18.2</v>
      </c>
      <c r="AB97">
        <f>IFERROR(VLOOKUP(B97, [16]player_accurate_passes!$B$2:$E$492, 3, FALSE), 0)</f>
        <v>32.700000000000003</v>
      </c>
      <c r="AC97">
        <f>IFERROR(VLOOKUP(B97, [16]player_accurate_passes!$B$2:$E$492, 4, FALSE), 0)</f>
        <v>76.2</v>
      </c>
      <c r="AD97">
        <f>IFERROR(VLOOKUP(B97,[17]player_accurate_long_balls!$B$2:$E$492, 3, FALSE), 0)</f>
        <v>1.7</v>
      </c>
      <c r="AE97">
        <f>IFERROR(VLOOKUP(B97,[17]player_accurate_long_balls!$B$2:$E$492, 4, FALSE), 0)</f>
        <v>48.8</v>
      </c>
      <c r="AF97">
        <f>IFERROR(VLOOKUP(B97, [18]player_tackles_won!$B$2:$E$492, 3, FALSE), 0)</f>
        <v>1.5</v>
      </c>
      <c r="AG97">
        <f>IFERROR(VLOOKUP(B97, [18]player_tackles_won!$B$2:$E$492, 4, FALSE), 0)</f>
        <v>59</v>
      </c>
      <c r="AH97">
        <f>IFERROR(VLOOKUP(B97, [19]player_possessions!$B$2:$E$492, 3, FALSE), 0)</f>
        <v>0.6</v>
      </c>
      <c r="AI97">
        <f>IFERROR(VLOOKUP(B97, [19]player_possessions!$B$2:$E$492, 4, FALSE), 0)</f>
        <v>3.7</v>
      </c>
      <c r="AJ97">
        <f>IFERROR(VLOOKUP(B97, [20]player_outfielder_blocks!$B$2:$E$492, 3, FALSE), 0)</f>
        <v>0.8</v>
      </c>
      <c r="AK97">
        <f>VLOOKUP(B97,[20]player_outfielder_blocks!$B$2:$E$492, 4, FALSE)</f>
        <v>20</v>
      </c>
      <c r="AL97">
        <f>VLOOKUP(B97,[21]player_interceptions!$B$2:$E$492, 3, FALSE)</f>
        <v>1.8</v>
      </c>
      <c r="AM97">
        <f>VLOOKUP(B97,[21]player_interceptions!$B$2:$E$492, 4, FALSE)</f>
        <v>44</v>
      </c>
      <c r="AN97">
        <f>VLOOKUP(B97,[22]player_effective_clearances!$B$2:$E$492, 3, FALSE)</f>
        <v>1.1000000000000001</v>
      </c>
      <c r="AO97">
        <f>VLOOKUP(B97,[22]player_effective_clearances!$B$2:$E$492, 4, FALSE)</f>
        <v>25</v>
      </c>
      <c r="AP97" t="e">
        <f>VLOOKUP(B97, [12]player_penalties_won!$B$2:$E$492, 4, FALSE)</f>
        <v>#N/A</v>
      </c>
      <c r="AQ97">
        <f>VLOOKUP(B97,[23]player_fouls_committed!$B$2:$E$492, 3, FALSE)</f>
        <v>1.1000000000000001</v>
      </c>
      <c r="AR97" t="e">
        <f>VLOOKUP(B97,[24]player_red_cards!$B$2:$E$492, 3, FALSE)</f>
        <v>#N/A</v>
      </c>
      <c r="AS97" t="e">
        <f>VLOOKUP(B97,[24]player_red_cards!$B$2:$E$492, 4, FALSE)</f>
        <v>#N/A</v>
      </c>
      <c r="AT97">
        <f>VLOOKUP(B97,[25]player_contests_won!$B$2:$E$492, 3, FALSE)</f>
        <v>0.8</v>
      </c>
      <c r="AU97">
        <f>VLOOKUP(B97,[25]player_contests_won!$B$2:$E$492, 4, FALSE)</f>
        <v>44.4</v>
      </c>
      <c r="AV97">
        <f>VLOOKUP(B97, [8]player_top_scorers!$B$2:$E$492, 3, FALSE)</f>
        <v>6</v>
      </c>
      <c r="AW97">
        <f>VLOOKUP(B97,[26]player_player_ratings!$B$2:$E$492, 4, FALSE)</f>
        <v>1</v>
      </c>
      <c r="AX97">
        <f>VLOOKUP(B97,[26]player_player_ratings!$B$2:$E$492, 3, FALSE)</f>
        <v>7.01</v>
      </c>
      <c r="AY97">
        <v>2141</v>
      </c>
      <c r="AZ97">
        <v>34</v>
      </c>
      <c r="BA97" t="s">
        <v>13</v>
      </c>
    </row>
    <row r="98" spans="1:53" x14ac:dyDescent="0.3">
      <c r="A98">
        <v>97</v>
      </c>
      <c r="B98" t="s">
        <v>152</v>
      </c>
      <c r="C98" t="s">
        <v>21</v>
      </c>
      <c r="D98">
        <v>2.6</v>
      </c>
      <c r="E98">
        <v>2</v>
      </c>
      <c r="F98">
        <f>IFERROR(VLOOKUP(B98, [1]player_expected_goals!$B$2:$E$492, 3, FALSE), 0)</f>
        <v>4.3</v>
      </c>
      <c r="G98">
        <f>VLOOKUP(B98,[2]player_on_target!$B$2:$E$492, 3, FALSE)</f>
        <v>4.7</v>
      </c>
      <c r="H98">
        <f>IFERROR(VLOOKUP(B98, [3]player_saves_made!$B$2:$E$492, 3, FALSE), 0)</f>
        <v>0</v>
      </c>
      <c r="I98">
        <f>IFERROR(VLOOKUP(B98, [3]player_saves_made!$B$2:$E$492, 4, FALSE), 0)</f>
        <v>0</v>
      </c>
      <c r="J98">
        <f>IFERROR(VLOOKUP(B98, [4]player_goals_conceded!$B$2:$E$492, 3, FALSE), 0)</f>
        <v>0</v>
      </c>
      <c r="K98">
        <f>IFERROR(VLOOKUP(B98, [5]player_clean_sheets!$B$2:$E$492, 3, FALSE), 0)</f>
        <v>0</v>
      </c>
      <c r="L98">
        <f>IFERROR(VLOOKUP(B98, [5]player_clean_sheets!$B$2:$E$492, 4, FALSE), 0)</f>
        <v>0</v>
      </c>
      <c r="M98">
        <f>IFERROR(VLOOKUP(B98, [6]player_goals_per_90!$B$2:$E$492, 3, FALSE), 0)</f>
        <v>0.28999999999999998</v>
      </c>
      <c r="N98">
        <f>IFERROR(VLOOKUP(B98, [7]player_expected_assists_per_90!$B$2:$E$492, 3, FALSE), 0)</f>
        <v>0.19</v>
      </c>
      <c r="O98">
        <f>IFERROR(VLOOKUP(B98, [7]player_expected_assists_per_90!$B$2:$E$492, 4, FALSE), 0)</f>
        <v>0.1</v>
      </c>
      <c r="P98">
        <f>IFERROR(VLOOKUP(B98, [8]player_top_scorers!$B$2:$E$492, 4, FALSE), 0)</f>
        <v>1</v>
      </c>
      <c r="Q98">
        <f>IFERROR(VLOOKUP(B98, [9]player_total_assists_in_attack!$B$2:$E$492, 3, FALSE), 0)</f>
        <v>19</v>
      </c>
      <c r="R98">
        <f>IFERROR(VLOOKUP(B98, [9]player_total_assists_in_attack!$B$2:$E$492, 4, FALSE), 0)</f>
        <v>1.4</v>
      </c>
      <c r="S98">
        <f>IFERROR(VLOOKUP(B98, [10]player_big_chances_missed!$B$2:$E$492, 3, FALSE), 0)</f>
        <v>4</v>
      </c>
      <c r="T98">
        <f>IFERROR(VLOOKUP(B98, [10]player_big_chances_missed!$B$2:$E$492, 3, FALSE), 0)</f>
        <v>4</v>
      </c>
      <c r="U98">
        <f>IFERROR(VLOOKUP(B98, [11]player_big_chances_created!$B$2:$E$492, 3, FALSE), 0)</f>
        <v>4</v>
      </c>
      <c r="V98">
        <f>IFERROR(VLOOKUP(B98, [12]player_penalties_won!$B$2:$E$492, 3, FALSE), 0)</f>
        <v>0</v>
      </c>
      <c r="W98">
        <f>IFERROR(VLOOKUP(B98, [13]player_penalties_conceded!$B$2:$E$492, 3, FALSE), 0)</f>
        <v>0</v>
      </c>
      <c r="X98">
        <f>IFERROR(VLOOKUP(B98, [14]player_target_scoring!$B$2:$E$492, 3, FALSE), 0)</f>
        <v>1.2</v>
      </c>
      <c r="Y98">
        <f>IFERROR(VLOOKUP(B98, [14]player_target_scoring!$B$2:$E$492, 4, FALSE), 0)</f>
        <v>41</v>
      </c>
      <c r="Z98">
        <f>IFERROR(VLOOKUP(B98, [15]player_total_scoring_attempts!$B$2:$E$492, 3, FALSE), 0)</f>
        <v>2.9</v>
      </c>
      <c r="AA98">
        <f>IFERROR(VLOOKUP(B98, [15]player_total_scoring_attempts!$B$2:$E$492, 4, FALSE), 0)</f>
        <v>10.3</v>
      </c>
      <c r="AB98">
        <f>IFERROR(VLOOKUP(B98, [16]player_accurate_passes!$B$2:$E$492, 3, FALSE), 0)</f>
        <v>33.799999999999997</v>
      </c>
      <c r="AC98">
        <f>IFERROR(VLOOKUP(B98, [16]player_accurate_passes!$B$2:$E$492, 4, FALSE), 0)</f>
        <v>83.5</v>
      </c>
      <c r="AD98">
        <f>IFERROR(VLOOKUP(B98,[17]player_accurate_long_balls!$B$2:$E$492, 3, FALSE), 0)</f>
        <v>2.5</v>
      </c>
      <c r="AE98">
        <f>IFERROR(VLOOKUP(B98,[17]player_accurate_long_balls!$B$2:$E$492, 4, FALSE), 0)</f>
        <v>58.6</v>
      </c>
      <c r="AF98">
        <f>IFERROR(VLOOKUP(B98, [18]player_tackles_won!$B$2:$E$492, 3, FALSE), 0)</f>
        <v>0.9</v>
      </c>
      <c r="AG98">
        <f>IFERROR(VLOOKUP(B98, [18]player_tackles_won!$B$2:$E$492, 4, FALSE), 0)</f>
        <v>80</v>
      </c>
      <c r="AH98">
        <f>IFERROR(VLOOKUP(B98, [19]player_possessions!$B$2:$E$492, 3, FALSE), 0)</f>
        <v>0.2</v>
      </c>
      <c r="AI98">
        <f>IFERROR(VLOOKUP(B98, [19]player_possessions!$B$2:$E$492, 4, FALSE), 0)</f>
        <v>3.2</v>
      </c>
      <c r="AJ98">
        <f>IFERROR(VLOOKUP(B98, [20]player_outfielder_blocks!$B$2:$E$492, 3, FALSE), 0)</f>
        <v>0.4</v>
      </c>
      <c r="AK98">
        <f>VLOOKUP(B98,[20]player_outfielder_blocks!$B$2:$E$492, 4, FALSE)</f>
        <v>6</v>
      </c>
      <c r="AL98">
        <f>VLOOKUP(B98,[21]player_interceptions!$B$2:$E$492, 3, FALSE)</f>
        <v>1</v>
      </c>
      <c r="AM98">
        <f>VLOOKUP(B98,[21]player_interceptions!$B$2:$E$492, 4, FALSE)</f>
        <v>14</v>
      </c>
      <c r="AN98">
        <f>VLOOKUP(B98,[22]player_effective_clearances!$B$2:$E$492, 3, FALSE)</f>
        <v>0.6</v>
      </c>
      <c r="AO98">
        <f>VLOOKUP(B98,[22]player_effective_clearances!$B$2:$E$492, 4, FALSE)</f>
        <v>8</v>
      </c>
      <c r="AP98" t="e">
        <f>VLOOKUP(B98, [12]player_penalties_won!$B$2:$E$492, 4, FALSE)</f>
        <v>#N/A</v>
      </c>
      <c r="AQ98">
        <f>VLOOKUP(B98,[23]player_fouls_committed!$B$2:$E$492, 3, FALSE)</f>
        <v>0.7</v>
      </c>
      <c r="AR98" t="e">
        <f>VLOOKUP(B98,[24]player_red_cards!$B$2:$E$492, 3, FALSE)</f>
        <v>#N/A</v>
      </c>
      <c r="AS98" t="e">
        <f>VLOOKUP(B98,[24]player_red_cards!$B$2:$E$492, 4, FALSE)</f>
        <v>#N/A</v>
      </c>
      <c r="AT98">
        <f>VLOOKUP(B98,[25]player_contests_won!$B$2:$E$492, 3, FALSE)</f>
        <v>0.8</v>
      </c>
      <c r="AU98">
        <f>VLOOKUP(B98,[25]player_contests_won!$B$2:$E$492, 4, FALSE)</f>
        <v>57.9</v>
      </c>
      <c r="AV98">
        <f>VLOOKUP(B98, [8]player_top_scorers!$B$2:$E$492, 3, FALSE)</f>
        <v>4</v>
      </c>
      <c r="AW98">
        <f>VLOOKUP(B98,[26]player_player_ratings!$B$2:$E$492, 4, FALSE)</f>
        <v>1</v>
      </c>
      <c r="AX98">
        <f>VLOOKUP(B98,[26]player_player_ratings!$B$2:$E$492, 3, FALSE)</f>
        <v>6.89</v>
      </c>
      <c r="AY98">
        <v>1226</v>
      </c>
      <c r="AZ98">
        <v>25</v>
      </c>
      <c r="BA98" t="s">
        <v>13</v>
      </c>
    </row>
    <row r="99" spans="1:53" x14ac:dyDescent="0.3">
      <c r="A99">
        <v>97</v>
      </c>
      <c r="B99" t="s">
        <v>153</v>
      </c>
      <c r="C99" t="s">
        <v>66</v>
      </c>
      <c r="D99">
        <v>2.6</v>
      </c>
      <c r="E99">
        <v>2</v>
      </c>
      <c r="F99">
        <f>IFERROR(VLOOKUP(B99, [1]player_expected_goals!$B$2:$E$492, 3, FALSE), 0)</f>
        <v>1.5</v>
      </c>
      <c r="G99">
        <f>VLOOKUP(B99,[2]player_on_target!$B$2:$E$492, 3, FALSE)</f>
        <v>1.9</v>
      </c>
      <c r="H99">
        <f>IFERROR(VLOOKUP(B99, [3]player_saves_made!$B$2:$E$492, 3, FALSE), 0)</f>
        <v>0</v>
      </c>
      <c r="I99">
        <f>IFERROR(VLOOKUP(B99, [3]player_saves_made!$B$2:$E$492, 4, FALSE), 0)</f>
        <v>0</v>
      </c>
      <c r="J99">
        <f>IFERROR(VLOOKUP(B99, [4]player_goals_conceded!$B$2:$E$492, 3, FALSE), 0)</f>
        <v>0</v>
      </c>
      <c r="K99">
        <f>IFERROR(VLOOKUP(B99, [5]player_clean_sheets!$B$2:$E$492, 3, FALSE), 0)</f>
        <v>0</v>
      </c>
      <c r="L99">
        <f>IFERROR(VLOOKUP(B99, [5]player_clean_sheets!$B$2:$E$492, 4, FALSE), 0)</f>
        <v>0</v>
      </c>
      <c r="M99">
        <f>IFERROR(VLOOKUP(B99, [6]player_goals_per_90!$B$2:$E$492, 3, FALSE), 0)</f>
        <v>0.04</v>
      </c>
      <c r="N99">
        <f>IFERROR(VLOOKUP(B99, [7]player_expected_assists_per_90!$B$2:$E$492, 3, FALSE), 0)</f>
        <v>0.12</v>
      </c>
      <c r="O99">
        <f>IFERROR(VLOOKUP(B99, [7]player_expected_assists_per_90!$B$2:$E$492, 4, FALSE), 0)</f>
        <v>0.1</v>
      </c>
      <c r="P99">
        <f>IFERROR(VLOOKUP(B99, [8]player_top_scorers!$B$2:$E$492, 4, FALSE), 0)</f>
        <v>0</v>
      </c>
      <c r="Q99">
        <f>IFERROR(VLOOKUP(B99, [9]player_total_assists_in_attack!$B$2:$E$492, 3, FALSE), 0)</f>
        <v>22</v>
      </c>
      <c r="R99">
        <f>IFERROR(VLOOKUP(B99, [9]player_total_assists_in_attack!$B$2:$E$492, 4, FALSE), 0)</f>
        <v>1</v>
      </c>
      <c r="S99">
        <f>IFERROR(VLOOKUP(B99, [10]player_big_chances_missed!$B$2:$E$492, 3, FALSE), 0)</f>
        <v>1</v>
      </c>
      <c r="T99">
        <f>IFERROR(VLOOKUP(B99, [10]player_big_chances_missed!$B$2:$E$492, 3, FALSE), 0)</f>
        <v>1</v>
      </c>
      <c r="U99">
        <f>IFERROR(VLOOKUP(B99, [11]player_big_chances_created!$B$2:$E$492, 3, FALSE), 0)</f>
        <v>4</v>
      </c>
      <c r="V99">
        <f>IFERROR(VLOOKUP(B99, [12]player_penalties_won!$B$2:$E$492, 3, FALSE), 0)</f>
        <v>1</v>
      </c>
      <c r="W99">
        <f>IFERROR(VLOOKUP(B99, [13]player_penalties_conceded!$B$2:$E$492, 3, FALSE), 0)</f>
        <v>0</v>
      </c>
      <c r="X99">
        <f>IFERROR(VLOOKUP(B99, [14]player_target_scoring!$B$2:$E$492, 3, FALSE), 0)</f>
        <v>0.4</v>
      </c>
      <c r="Y99">
        <f>IFERROR(VLOOKUP(B99, [14]player_target_scoring!$B$2:$E$492, 4, FALSE), 0)</f>
        <v>37.5</v>
      </c>
      <c r="Z99">
        <f>IFERROR(VLOOKUP(B99, [15]player_total_scoring_attempts!$B$2:$E$492, 3, FALSE), 0)</f>
        <v>1.1000000000000001</v>
      </c>
      <c r="AA99">
        <f>IFERROR(VLOOKUP(B99, [15]player_total_scoring_attempts!$B$2:$E$492, 4, FALSE), 0)</f>
        <v>4.2</v>
      </c>
      <c r="AB99">
        <f>IFERROR(VLOOKUP(B99, [16]player_accurate_passes!$B$2:$E$492, 3, FALSE), 0)</f>
        <v>22.1</v>
      </c>
      <c r="AC99">
        <f>IFERROR(VLOOKUP(B99, [16]player_accurate_passes!$B$2:$E$492, 4, FALSE), 0)</f>
        <v>74.5</v>
      </c>
      <c r="AD99">
        <f>IFERROR(VLOOKUP(B99,[17]player_accurate_long_balls!$B$2:$E$492, 3, FALSE), 0)</f>
        <v>1.5</v>
      </c>
      <c r="AE99">
        <f>IFERROR(VLOOKUP(B99,[17]player_accurate_long_balls!$B$2:$E$492, 4, FALSE), 0)</f>
        <v>37.5</v>
      </c>
      <c r="AF99">
        <f>IFERROR(VLOOKUP(B99, [18]player_tackles_won!$B$2:$E$492, 3, FALSE), 0)</f>
        <v>0.7</v>
      </c>
      <c r="AG99">
        <f>IFERROR(VLOOKUP(B99, [18]player_tackles_won!$B$2:$E$492, 4, FALSE), 0)</f>
        <v>44.1</v>
      </c>
      <c r="AH99">
        <f>IFERROR(VLOOKUP(B99, [19]player_possessions!$B$2:$E$492, 3, FALSE), 0)</f>
        <v>0.3</v>
      </c>
      <c r="AI99">
        <f>IFERROR(VLOOKUP(B99, [19]player_possessions!$B$2:$E$492, 4, FALSE), 0)</f>
        <v>1.3</v>
      </c>
      <c r="AJ99">
        <f>IFERROR(VLOOKUP(B99, [20]player_outfielder_blocks!$B$2:$E$492, 3, FALSE), 0)</f>
        <v>0.1</v>
      </c>
      <c r="AK99">
        <f>VLOOKUP(B99,[20]player_outfielder_blocks!$B$2:$E$492, 4, FALSE)</f>
        <v>3</v>
      </c>
      <c r="AL99">
        <f>VLOOKUP(B99,[21]player_interceptions!$B$2:$E$492, 3, FALSE)</f>
        <v>0.8</v>
      </c>
      <c r="AM99">
        <f>VLOOKUP(B99,[21]player_interceptions!$B$2:$E$492, 4, FALSE)</f>
        <v>17</v>
      </c>
      <c r="AN99">
        <f>VLOOKUP(B99,[22]player_effective_clearances!$B$2:$E$492, 3, FALSE)</f>
        <v>1.8</v>
      </c>
      <c r="AO99">
        <f>VLOOKUP(B99,[22]player_effective_clearances!$B$2:$E$492, 4, FALSE)</f>
        <v>40</v>
      </c>
      <c r="AP99">
        <f>VLOOKUP(B99, [12]player_penalties_won!$B$2:$E$492, 4, FALSE)</f>
        <v>0.6</v>
      </c>
      <c r="AQ99">
        <f>VLOOKUP(B99,[23]player_fouls_committed!$B$2:$E$492, 3, FALSE)</f>
        <v>1.5</v>
      </c>
      <c r="AR99">
        <f>VLOOKUP(B99,[24]player_red_cards!$B$2:$E$492, 3, FALSE)</f>
        <v>1</v>
      </c>
      <c r="AS99">
        <f>VLOOKUP(B99,[24]player_red_cards!$B$2:$E$492, 4, FALSE)</f>
        <v>4</v>
      </c>
      <c r="AT99">
        <f>VLOOKUP(B99,[25]player_contests_won!$B$2:$E$492, 3, FALSE)</f>
        <v>0.7</v>
      </c>
      <c r="AU99">
        <f>VLOOKUP(B99,[25]player_contests_won!$B$2:$E$492, 4, FALSE)</f>
        <v>53.6</v>
      </c>
      <c r="AV99">
        <f>VLOOKUP(B99, [8]player_top_scorers!$B$2:$E$492, 3, FALSE)</f>
        <v>1</v>
      </c>
      <c r="AW99">
        <f>VLOOKUP(B99,[26]player_player_ratings!$B$2:$E$492, 4, FALSE)</f>
        <v>0</v>
      </c>
      <c r="AX99">
        <f>VLOOKUP(B99,[26]player_player_ratings!$B$2:$E$492, 3, FALSE)</f>
        <v>6.91</v>
      </c>
      <c r="AY99">
        <v>2003</v>
      </c>
      <c r="AZ99">
        <v>23</v>
      </c>
      <c r="BA99" t="s">
        <v>16</v>
      </c>
    </row>
    <row r="100" spans="1:53" x14ac:dyDescent="0.3">
      <c r="A100">
        <v>99</v>
      </c>
      <c r="B100" t="s">
        <v>154</v>
      </c>
      <c r="C100" t="s">
        <v>102</v>
      </c>
      <c r="D100">
        <v>2.6</v>
      </c>
      <c r="E100">
        <v>1</v>
      </c>
      <c r="F100">
        <f>IFERROR(VLOOKUP(B100, [1]player_expected_goals!$B$2:$E$492, 3, FALSE), 0)</f>
        <v>0</v>
      </c>
      <c r="G100">
        <f>VLOOKUP(B100,[2]player_on_target!$B$2:$E$492, 3, FALSE)</f>
        <v>1.4</v>
      </c>
      <c r="H100">
        <f>IFERROR(VLOOKUP(B100, [3]player_saves_made!$B$2:$E$492, 3, FALSE), 0)</f>
        <v>0</v>
      </c>
      <c r="I100">
        <f>IFERROR(VLOOKUP(B100, [3]player_saves_made!$B$2:$E$492, 4, FALSE), 0)</f>
        <v>0</v>
      </c>
      <c r="J100">
        <f>IFERROR(VLOOKUP(B100, [4]player_goals_conceded!$B$2:$E$492, 3, FALSE), 0)</f>
        <v>0</v>
      </c>
      <c r="K100">
        <f>IFERROR(VLOOKUP(B100, [5]player_clean_sheets!$B$2:$E$492, 3, FALSE), 0)</f>
        <v>0</v>
      </c>
      <c r="L100">
        <f>IFERROR(VLOOKUP(B100, [5]player_clean_sheets!$B$2:$E$492, 4, FALSE), 0)</f>
        <v>0</v>
      </c>
      <c r="M100">
        <f>IFERROR(VLOOKUP(B100, [6]player_goals_per_90!$B$2:$E$492, 3, FALSE), 0)</f>
        <v>0.06</v>
      </c>
      <c r="N100">
        <f>IFERROR(VLOOKUP(B100, [7]player_expected_assists_per_90!$B$2:$E$492, 3, FALSE), 0)</f>
        <v>0.15</v>
      </c>
      <c r="O100">
        <f>IFERROR(VLOOKUP(B100, [7]player_expected_assists_per_90!$B$2:$E$492, 4, FALSE), 0)</f>
        <v>0.1</v>
      </c>
      <c r="P100">
        <f>IFERROR(VLOOKUP(B100, [8]player_top_scorers!$B$2:$E$492, 4, FALSE), 0)</f>
        <v>0</v>
      </c>
      <c r="Q100">
        <f>IFERROR(VLOOKUP(B100, [9]player_total_assists_in_attack!$B$2:$E$492, 3, FALSE), 0)</f>
        <v>30</v>
      </c>
      <c r="R100">
        <f>IFERROR(VLOOKUP(B100, [9]player_total_assists_in_attack!$B$2:$E$492, 4, FALSE), 0)</f>
        <v>1.8</v>
      </c>
      <c r="S100">
        <f>IFERROR(VLOOKUP(B100, [10]player_big_chances_missed!$B$2:$E$492, 3, FALSE), 0)</f>
        <v>0</v>
      </c>
      <c r="T100">
        <f>IFERROR(VLOOKUP(B100, [10]player_big_chances_missed!$B$2:$E$492, 3, FALSE), 0)</f>
        <v>0</v>
      </c>
      <c r="U100">
        <f>IFERROR(VLOOKUP(B100, [11]player_big_chances_created!$B$2:$E$492, 3, FALSE), 0)</f>
        <v>1</v>
      </c>
      <c r="V100">
        <f>IFERROR(VLOOKUP(B100, [12]player_penalties_won!$B$2:$E$492, 3, FALSE), 0)</f>
        <v>1</v>
      </c>
      <c r="W100">
        <f>IFERROR(VLOOKUP(B100, [13]player_penalties_conceded!$B$2:$E$492, 3, FALSE), 0)</f>
        <v>0</v>
      </c>
      <c r="X100">
        <f>IFERROR(VLOOKUP(B100, [14]player_target_scoring!$B$2:$E$492, 3, FALSE), 0)</f>
        <v>0.4</v>
      </c>
      <c r="Y100">
        <f>IFERROR(VLOOKUP(B100, [14]player_target_scoring!$B$2:$E$492, 4, FALSE), 0)</f>
        <v>31.6</v>
      </c>
      <c r="Z100">
        <f>IFERROR(VLOOKUP(B100, [15]player_total_scoring_attempts!$B$2:$E$492, 3, FALSE), 0)</f>
        <v>1.1000000000000001</v>
      </c>
      <c r="AA100">
        <f>IFERROR(VLOOKUP(B100, [15]player_total_scoring_attempts!$B$2:$E$492, 4, FALSE), 0)</f>
        <v>5.3</v>
      </c>
      <c r="AB100">
        <f>IFERROR(VLOOKUP(B100, [16]player_accurate_passes!$B$2:$E$492, 3, FALSE), 0)</f>
        <v>35.799999999999997</v>
      </c>
      <c r="AC100">
        <f>IFERROR(VLOOKUP(B100, [16]player_accurate_passes!$B$2:$E$492, 4, FALSE), 0)</f>
        <v>83.3</v>
      </c>
      <c r="AD100">
        <f>IFERROR(VLOOKUP(B100,[17]player_accurate_long_balls!$B$2:$E$492, 3, FALSE), 0)</f>
        <v>1.8</v>
      </c>
      <c r="AE100">
        <f>IFERROR(VLOOKUP(B100,[17]player_accurate_long_balls!$B$2:$E$492, 4, FALSE), 0)</f>
        <v>51.7</v>
      </c>
      <c r="AF100">
        <f>IFERROR(VLOOKUP(B100, [18]player_tackles_won!$B$2:$E$492, 3, FALSE), 0)</f>
        <v>1.3</v>
      </c>
      <c r="AG100">
        <f>IFERROR(VLOOKUP(B100, [18]player_tackles_won!$B$2:$E$492, 4, FALSE), 0)</f>
        <v>75.900000000000006</v>
      </c>
      <c r="AH100">
        <f>IFERROR(VLOOKUP(B100, [19]player_possessions!$B$2:$E$492, 3, FALSE), 0)</f>
        <v>0.4</v>
      </c>
      <c r="AI100">
        <f>IFERROR(VLOOKUP(B100, [19]player_possessions!$B$2:$E$492, 4, FALSE), 0)</f>
        <v>2.1</v>
      </c>
      <c r="AJ100">
        <f>IFERROR(VLOOKUP(B100, [20]player_outfielder_blocks!$B$2:$E$492, 3, FALSE), 0)</f>
        <v>0.1</v>
      </c>
      <c r="AK100">
        <f>VLOOKUP(B100,[20]player_outfielder_blocks!$B$2:$E$492, 4, FALSE)</f>
        <v>1</v>
      </c>
      <c r="AL100">
        <f>VLOOKUP(B100,[21]player_interceptions!$B$2:$E$492, 3, FALSE)</f>
        <v>1</v>
      </c>
      <c r="AM100">
        <f>VLOOKUP(B100,[21]player_interceptions!$B$2:$E$492, 4, FALSE)</f>
        <v>17</v>
      </c>
      <c r="AN100">
        <f>VLOOKUP(B100,[22]player_effective_clearances!$B$2:$E$492, 3, FALSE)</f>
        <v>1.3</v>
      </c>
      <c r="AO100">
        <f>VLOOKUP(B100,[22]player_effective_clearances!$B$2:$E$492, 4, FALSE)</f>
        <v>22</v>
      </c>
      <c r="AP100">
        <f>VLOOKUP(B100, [12]player_penalties_won!$B$2:$E$492, 4, FALSE)</f>
        <v>0.9</v>
      </c>
      <c r="AQ100">
        <f>VLOOKUP(B100,[23]player_fouls_committed!$B$2:$E$492, 3, FALSE)</f>
        <v>1.1000000000000001</v>
      </c>
      <c r="AR100" t="e">
        <f>VLOOKUP(B100,[24]player_red_cards!$B$2:$E$492, 3, FALSE)</f>
        <v>#N/A</v>
      </c>
      <c r="AS100" t="e">
        <f>VLOOKUP(B100,[24]player_red_cards!$B$2:$E$492, 4, FALSE)</f>
        <v>#N/A</v>
      </c>
      <c r="AT100">
        <f>VLOOKUP(B100,[25]player_contests_won!$B$2:$E$492, 3, FALSE)</f>
        <v>1.1000000000000001</v>
      </c>
      <c r="AU100">
        <f>VLOOKUP(B100,[25]player_contests_won!$B$2:$E$492, 4, FALSE)</f>
        <v>54.5</v>
      </c>
      <c r="AV100">
        <f>VLOOKUP(B100, [8]player_top_scorers!$B$2:$E$492, 3, FALSE)</f>
        <v>1</v>
      </c>
      <c r="AW100">
        <f>VLOOKUP(B100,[26]player_player_ratings!$B$2:$E$492, 4, FALSE)</f>
        <v>0</v>
      </c>
      <c r="AX100">
        <f>VLOOKUP(B100,[26]player_player_ratings!$B$2:$E$492, 3, FALSE)</f>
        <v>6.96</v>
      </c>
      <c r="AY100">
        <v>1519</v>
      </c>
      <c r="AZ100">
        <v>21</v>
      </c>
      <c r="BA100" t="s">
        <v>13</v>
      </c>
    </row>
    <row r="101" spans="1:53" x14ac:dyDescent="0.3">
      <c r="A101">
        <v>100</v>
      </c>
      <c r="B101" t="s">
        <v>155</v>
      </c>
      <c r="C101" t="s">
        <v>25</v>
      </c>
      <c r="D101">
        <v>2.5</v>
      </c>
      <c r="E101">
        <v>4</v>
      </c>
      <c r="F101">
        <f>IFERROR(VLOOKUP(B101, [1]player_expected_goals!$B$2:$E$492, 3, FALSE), 0)</f>
        <v>1</v>
      </c>
      <c r="G101">
        <f>VLOOKUP(B101,[2]player_on_target!$B$2:$E$492, 3, FALSE)</f>
        <v>0.2</v>
      </c>
      <c r="H101">
        <f>IFERROR(VLOOKUP(B101, [3]player_saves_made!$B$2:$E$492, 3, FALSE), 0)</f>
        <v>0</v>
      </c>
      <c r="I101">
        <f>IFERROR(VLOOKUP(B101, [3]player_saves_made!$B$2:$E$492, 4, FALSE), 0)</f>
        <v>0</v>
      </c>
      <c r="J101">
        <f>IFERROR(VLOOKUP(B101, [4]player_goals_conceded!$B$2:$E$492, 3, FALSE), 0)</f>
        <v>0</v>
      </c>
      <c r="K101">
        <f>IFERROR(VLOOKUP(B101, [5]player_clean_sheets!$B$2:$E$492, 3, FALSE), 0)</f>
        <v>0</v>
      </c>
      <c r="L101">
        <f>IFERROR(VLOOKUP(B101, [5]player_clean_sheets!$B$2:$E$492, 4, FALSE), 0)</f>
        <v>0</v>
      </c>
      <c r="M101">
        <f>IFERROR(VLOOKUP(B101, [6]player_goals_per_90!$B$2:$E$492, 3, FALSE), 0)</f>
        <v>0</v>
      </c>
      <c r="N101">
        <f>IFERROR(VLOOKUP(B101, [7]player_expected_assists_per_90!$B$2:$E$492, 3, FALSE), 0)</f>
        <v>0.09</v>
      </c>
      <c r="O101">
        <f>IFERROR(VLOOKUP(B101, [7]player_expected_assists_per_90!$B$2:$E$492, 4, FALSE), 0)</f>
        <v>0.1</v>
      </c>
      <c r="P101">
        <f>IFERROR(VLOOKUP(B101, [8]player_top_scorers!$B$2:$E$492, 4, FALSE), 0)</f>
        <v>0</v>
      </c>
      <c r="Q101">
        <f>IFERROR(VLOOKUP(B101, [9]player_total_assists_in_attack!$B$2:$E$492, 3, FALSE), 0)</f>
        <v>29</v>
      </c>
      <c r="R101">
        <f>IFERROR(VLOOKUP(B101, [9]player_total_assists_in_attack!$B$2:$E$492, 4, FALSE), 0)</f>
        <v>1</v>
      </c>
      <c r="S101">
        <f>IFERROR(VLOOKUP(B101, [10]player_big_chances_missed!$B$2:$E$492, 3, FALSE), 0)</f>
        <v>0</v>
      </c>
      <c r="T101">
        <f>IFERROR(VLOOKUP(B101, [10]player_big_chances_missed!$B$2:$E$492, 3, FALSE), 0)</f>
        <v>0</v>
      </c>
      <c r="U101">
        <f>IFERROR(VLOOKUP(B101, [11]player_big_chances_created!$B$2:$E$492, 3, FALSE), 0)</f>
        <v>4</v>
      </c>
      <c r="V101">
        <f>IFERROR(VLOOKUP(B101, [12]player_penalties_won!$B$2:$E$492, 3, FALSE), 0)</f>
        <v>0</v>
      </c>
      <c r="W101">
        <f>IFERROR(VLOOKUP(B101, [13]player_penalties_conceded!$B$2:$E$492, 3, FALSE), 0)</f>
        <v>0</v>
      </c>
      <c r="X101">
        <f>IFERROR(VLOOKUP(B101, [14]player_target_scoring!$B$2:$E$492, 3, FALSE), 0)</f>
        <v>0.1</v>
      </c>
      <c r="Y101">
        <f>IFERROR(VLOOKUP(B101, [14]player_target_scoring!$B$2:$E$492, 4, FALSE), 0)</f>
        <v>10.5</v>
      </c>
      <c r="Z101">
        <f>IFERROR(VLOOKUP(B101, [15]player_total_scoring_attempts!$B$2:$E$492, 3, FALSE), 0)</f>
        <v>0.7</v>
      </c>
      <c r="AA101">
        <f>IFERROR(VLOOKUP(B101, [15]player_total_scoring_attempts!$B$2:$E$492, 4, FALSE), 0)</f>
        <v>0</v>
      </c>
      <c r="AB101">
        <f>IFERROR(VLOOKUP(B101, [16]player_accurate_passes!$B$2:$E$492, 3, FALSE), 0)</f>
        <v>58</v>
      </c>
      <c r="AC101">
        <f>IFERROR(VLOOKUP(B101, [16]player_accurate_passes!$B$2:$E$492, 4, FALSE), 0)</f>
        <v>89.7</v>
      </c>
      <c r="AD101">
        <f>IFERROR(VLOOKUP(B101,[17]player_accurate_long_balls!$B$2:$E$492, 3, FALSE), 0)</f>
        <v>1</v>
      </c>
      <c r="AE101">
        <f>IFERROR(VLOOKUP(B101,[17]player_accurate_long_balls!$B$2:$E$492, 4, FALSE), 0)</f>
        <v>60</v>
      </c>
      <c r="AF101">
        <f>IFERROR(VLOOKUP(B101, [18]player_tackles_won!$B$2:$E$492, 3, FALSE), 0)</f>
        <v>1.5</v>
      </c>
      <c r="AG101">
        <f>IFERROR(VLOOKUP(B101, [18]player_tackles_won!$B$2:$E$492, 4, FALSE), 0)</f>
        <v>61.1</v>
      </c>
      <c r="AH101">
        <f>IFERROR(VLOOKUP(B101, [19]player_possessions!$B$2:$E$492, 3, FALSE), 0)</f>
        <v>0.7</v>
      </c>
      <c r="AI101">
        <f>IFERROR(VLOOKUP(B101, [19]player_possessions!$B$2:$E$492, 4, FALSE), 0)</f>
        <v>3.6</v>
      </c>
      <c r="AJ101">
        <f>IFERROR(VLOOKUP(B101, [20]player_outfielder_blocks!$B$2:$E$492, 3, FALSE), 0)</f>
        <v>0.3</v>
      </c>
      <c r="AK101">
        <f>VLOOKUP(B101,[20]player_outfielder_blocks!$B$2:$E$492, 4, FALSE)</f>
        <v>8</v>
      </c>
      <c r="AL101">
        <f>VLOOKUP(B101,[21]player_interceptions!$B$2:$E$492, 3, FALSE)</f>
        <v>0.9</v>
      </c>
      <c r="AM101">
        <f>VLOOKUP(B101,[21]player_interceptions!$B$2:$E$492, 4, FALSE)</f>
        <v>27</v>
      </c>
      <c r="AN101">
        <f>VLOOKUP(B101,[22]player_effective_clearances!$B$2:$E$492, 3, FALSE)</f>
        <v>1.4</v>
      </c>
      <c r="AO101">
        <f>VLOOKUP(B101,[22]player_effective_clearances!$B$2:$E$492, 4, FALSE)</f>
        <v>40</v>
      </c>
      <c r="AP101" t="e">
        <f>VLOOKUP(B101, [12]player_penalties_won!$B$2:$E$492, 4, FALSE)</f>
        <v>#N/A</v>
      </c>
      <c r="AQ101">
        <f>VLOOKUP(B101,[23]player_fouls_committed!$B$2:$E$492, 3, FALSE)</f>
        <v>1</v>
      </c>
      <c r="AR101" t="e">
        <f>VLOOKUP(B101,[24]player_red_cards!$B$2:$E$492, 3, FALSE)</f>
        <v>#N/A</v>
      </c>
      <c r="AS101" t="e">
        <f>VLOOKUP(B101,[24]player_red_cards!$B$2:$E$492, 4, FALSE)</f>
        <v>#N/A</v>
      </c>
      <c r="AT101">
        <f>VLOOKUP(B101,[25]player_contests_won!$B$2:$E$492, 3, FALSE)</f>
        <v>0.2</v>
      </c>
      <c r="AU101">
        <f>VLOOKUP(B101,[25]player_contests_won!$B$2:$E$492, 4, FALSE)</f>
        <v>26.3</v>
      </c>
      <c r="AV101" t="e">
        <f>VLOOKUP(B101, [8]player_top_scorers!$B$2:$E$492, 3, FALSE)</f>
        <v>#N/A</v>
      </c>
      <c r="AW101">
        <f>VLOOKUP(B101,[26]player_player_ratings!$B$2:$E$492, 4, FALSE)</f>
        <v>1</v>
      </c>
      <c r="AX101">
        <f>VLOOKUP(B101,[26]player_player_ratings!$B$2:$E$492, 3, FALSE)</f>
        <v>7.31</v>
      </c>
      <c r="AY101">
        <v>2630</v>
      </c>
      <c r="AZ101">
        <v>33</v>
      </c>
      <c r="BA101" t="s">
        <v>13</v>
      </c>
    </row>
    <row r="102" spans="1:53" x14ac:dyDescent="0.3">
      <c r="A102">
        <v>101</v>
      </c>
      <c r="B102" t="s">
        <v>156</v>
      </c>
      <c r="C102" t="s">
        <v>63</v>
      </c>
      <c r="D102">
        <v>2.5</v>
      </c>
      <c r="E102">
        <v>3</v>
      </c>
      <c r="F102">
        <f>IFERROR(VLOOKUP(B102, [1]player_expected_goals!$B$2:$E$492, 3, FALSE), 0)</f>
        <v>3</v>
      </c>
      <c r="G102">
        <f>VLOOKUP(B102,[2]player_on_target!$B$2:$E$492, 3, FALSE)</f>
        <v>2.6</v>
      </c>
      <c r="H102">
        <f>IFERROR(VLOOKUP(B102, [3]player_saves_made!$B$2:$E$492, 3, FALSE), 0)</f>
        <v>0</v>
      </c>
      <c r="I102">
        <f>IFERROR(VLOOKUP(B102, [3]player_saves_made!$B$2:$E$492, 4, FALSE), 0)</f>
        <v>0</v>
      </c>
      <c r="J102">
        <f>IFERROR(VLOOKUP(B102, [4]player_goals_conceded!$B$2:$E$492, 3, FALSE), 0)</f>
        <v>0</v>
      </c>
      <c r="K102">
        <f>IFERROR(VLOOKUP(B102, [5]player_clean_sheets!$B$2:$E$492, 3, FALSE), 0)</f>
        <v>0</v>
      </c>
      <c r="L102">
        <f>IFERROR(VLOOKUP(B102, [5]player_clean_sheets!$B$2:$E$492, 4, FALSE), 0)</f>
        <v>0</v>
      </c>
      <c r="M102">
        <f>IFERROR(VLOOKUP(B102, [6]player_goals_per_90!$B$2:$E$492, 3, FALSE), 0)</f>
        <v>0.05</v>
      </c>
      <c r="N102">
        <f>IFERROR(VLOOKUP(B102, [7]player_expected_assists_per_90!$B$2:$E$492, 3, FALSE), 0)</f>
        <v>0.13</v>
      </c>
      <c r="O102">
        <f>IFERROR(VLOOKUP(B102, [7]player_expected_assists_per_90!$B$2:$E$492, 4, FALSE), 0)</f>
        <v>0.2</v>
      </c>
      <c r="P102">
        <f>IFERROR(VLOOKUP(B102, [8]player_top_scorers!$B$2:$E$492, 4, FALSE), 0)</f>
        <v>0</v>
      </c>
      <c r="Q102">
        <f>IFERROR(VLOOKUP(B102, [9]player_total_assists_in_attack!$B$2:$E$492, 3, FALSE), 0)</f>
        <v>26</v>
      </c>
      <c r="R102">
        <f>IFERROR(VLOOKUP(B102, [9]player_total_assists_in_attack!$B$2:$E$492, 4, FALSE), 0)</f>
        <v>1.4</v>
      </c>
      <c r="S102">
        <f>IFERROR(VLOOKUP(B102, [10]player_big_chances_missed!$B$2:$E$492, 3, FALSE), 0)</f>
        <v>2</v>
      </c>
      <c r="T102">
        <f>IFERROR(VLOOKUP(B102, [10]player_big_chances_missed!$B$2:$E$492, 3, FALSE), 0)</f>
        <v>2</v>
      </c>
      <c r="U102">
        <f>IFERROR(VLOOKUP(B102, [11]player_big_chances_created!$B$2:$E$492, 3, FALSE), 0)</f>
        <v>5</v>
      </c>
      <c r="V102">
        <f>IFERROR(VLOOKUP(B102, [12]player_penalties_won!$B$2:$E$492, 3, FALSE), 0)</f>
        <v>1</v>
      </c>
      <c r="W102">
        <f>IFERROR(VLOOKUP(B102, [13]player_penalties_conceded!$B$2:$E$492, 3, FALSE), 0)</f>
        <v>0</v>
      </c>
      <c r="X102">
        <f>IFERROR(VLOOKUP(B102, [14]player_target_scoring!$B$2:$E$492, 3, FALSE), 0)</f>
        <v>0.6</v>
      </c>
      <c r="Y102">
        <f>IFERROR(VLOOKUP(B102, [14]player_target_scoring!$B$2:$E$492, 4, FALSE), 0)</f>
        <v>26.2</v>
      </c>
      <c r="Z102">
        <f>IFERROR(VLOOKUP(B102, [15]player_total_scoring_attempts!$B$2:$E$492, 3, FALSE), 0)</f>
        <v>2.2000000000000002</v>
      </c>
      <c r="AA102">
        <f>IFERROR(VLOOKUP(B102, [15]player_total_scoring_attempts!$B$2:$E$492, 4, FALSE), 0)</f>
        <v>2.4</v>
      </c>
      <c r="AB102">
        <f>IFERROR(VLOOKUP(B102, [16]player_accurate_passes!$B$2:$E$492, 3, FALSE), 0)</f>
        <v>29.4</v>
      </c>
      <c r="AC102">
        <f>IFERROR(VLOOKUP(B102, [16]player_accurate_passes!$B$2:$E$492, 4, FALSE), 0)</f>
        <v>75.2</v>
      </c>
      <c r="AD102">
        <f>IFERROR(VLOOKUP(B102,[17]player_accurate_long_balls!$B$2:$E$492, 3, FALSE), 0)</f>
        <v>1.2</v>
      </c>
      <c r="AE102">
        <f>IFERROR(VLOOKUP(B102,[17]player_accurate_long_balls!$B$2:$E$492, 4, FALSE), 0)</f>
        <v>34.799999999999997</v>
      </c>
      <c r="AF102">
        <f>IFERROR(VLOOKUP(B102, [18]player_tackles_won!$B$2:$E$492, 3, FALSE), 0)</f>
        <v>0.9</v>
      </c>
      <c r="AG102">
        <f>IFERROR(VLOOKUP(B102, [18]player_tackles_won!$B$2:$E$492, 4, FALSE), 0)</f>
        <v>45.9</v>
      </c>
      <c r="AH102">
        <f>IFERROR(VLOOKUP(B102, [19]player_possessions!$B$2:$E$492, 3, FALSE), 0)</f>
        <v>0.6</v>
      </c>
      <c r="AI102">
        <f>IFERROR(VLOOKUP(B102, [19]player_possessions!$B$2:$E$492, 4, FALSE), 0)</f>
        <v>2.6</v>
      </c>
      <c r="AJ102">
        <f>IFERROR(VLOOKUP(B102, [20]player_outfielder_blocks!$B$2:$E$492, 3, FALSE), 0)</f>
        <v>0.3</v>
      </c>
      <c r="AK102">
        <f>VLOOKUP(B102,[20]player_outfielder_blocks!$B$2:$E$492, 4, FALSE)</f>
        <v>5</v>
      </c>
      <c r="AL102">
        <f>VLOOKUP(B102,[21]player_interceptions!$B$2:$E$492, 3, FALSE)</f>
        <v>1.1000000000000001</v>
      </c>
      <c r="AM102">
        <f>VLOOKUP(B102,[21]player_interceptions!$B$2:$E$492, 4, FALSE)</f>
        <v>21</v>
      </c>
      <c r="AN102">
        <f>VLOOKUP(B102,[22]player_effective_clearances!$B$2:$E$492, 3, FALSE)</f>
        <v>1.3</v>
      </c>
      <c r="AO102">
        <f>VLOOKUP(B102,[22]player_effective_clearances!$B$2:$E$492, 4, FALSE)</f>
        <v>25</v>
      </c>
      <c r="AP102">
        <f>VLOOKUP(B102, [12]player_penalties_won!$B$2:$E$492, 4, FALSE)</f>
        <v>1.7</v>
      </c>
      <c r="AQ102">
        <f>VLOOKUP(B102,[23]player_fouls_committed!$B$2:$E$492, 3, FALSE)</f>
        <v>2.2000000000000002</v>
      </c>
      <c r="AR102" t="e">
        <f>VLOOKUP(B102,[24]player_red_cards!$B$2:$E$492, 3, FALSE)</f>
        <v>#N/A</v>
      </c>
      <c r="AS102" t="e">
        <f>VLOOKUP(B102,[24]player_red_cards!$B$2:$E$492, 4, FALSE)</f>
        <v>#N/A</v>
      </c>
      <c r="AT102">
        <f>VLOOKUP(B102,[25]player_contests_won!$B$2:$E$492, 3, FALSE)</f>
        <v>0.8</v>
      </c>
      <c r="AU102">
        <f>VLOOKUP(B102,[25]player_contests_won!$B$2:$E$492, 4, FALSE)</f>
        <v>53.6</v>
      </c>
      <c r="AV102">
        <f>VLOOKUP(B102, [8]player_top_scorers!$B$2:$E$492, 3, FALSE)</f>
        <v>1</v>
      </c>
      <c r="AW102">
        <f>VLOOKUP(B102,[26]player_player_ratings!$B$2:$E$492, 4, FALSE)</f>
        <v>0</v>
      </c>
      <c r="AX102">
        <f>VLOOKUP(B102,[26]player_player_ratings!$B$2:$E$492, 3, FALSE)</f>
        <v>6.96</v>
      </c>
      <c r="AY102">
        <v>1725</v>
      </c>
      <c r="AZ102">
        <v>25</v>
      </c>
      <c r="BA102" t="s">
        <v>157</v>
      </c>
    </row>
    <row r="103" spans="1:53" x14ac:dyDescent="0.3">
      <c r="A103">
        <v>101</v>
      </c>
      <c r="B103" t="s">
        <v>158</v>
      </c>
      <c r="C103" t="s">
        <v>66</v>
      </c>
      <c r="D103">
        <v>2.5</v>
      </c>
      <c r="E103">
        <v>3</v>
      </c>
      <c r="F103">
        <f>IFERROR(VLOOKUP(B103, [1]player_expected_goals!$B$2:$E$492, 3, FALSE), 0)</f>
        <v>1.4</v>
      </c>
      <c r="G103">
        <f>VLOOKUP(B103,[2]player_on_target!$B$2:$E$492, 3, FALSE)</f>
        <v>1.1000000000000001</v>
      </c>
      <c r="H103">
        <f>IFERROR(VLOOKUP(B103, [3]player_saves_made!$B$2:$E$492, 3, FALSE), 0)</f>
        <v>0</v>
      </c>
      <c r="I103">
        <f>IFERROR(VLOOKUP(B103, [3]player_saves_made!$B$2:$E$492, 4, FALSE), 0)</f>
        <v>0</v>
      </c>
      <c r="J103">
        <f>IFERROR(VLOOKUP(B103, [4]player_goals_conceded!$B$2:$E$492, 3, FALSE), 0)</f>
        <v>0</v>
      </c>
      <c r="K103">
        <f>IFERROR(VLOOKUP(B103, [5]player_clean_sheets!$B$2:$E$492, 3, FALSE), 0)</f>
        <v>0</v>
      </c>
      <c r="L103">
        <f>IFERROR(VLOOKUP(B103, [5]player_clean_sheets!$B$2:$E$492, 4, FALSE), 0)</f>
        <v>0</v>
      </c>
      <c r="M103">
        <f>IFERROR(VLOOKUP(B103, [6]player_goals_per_90!$B$2:$E$492, 3, FALSE), 0)</f>
        <v>7.0000000000000007E-2</v>
      </c>
      <c r="N103">
        <f>IFERROR(VLOOKUP(B103, [7]player_expected_assists_per_90!$B$2:$E$492, 3, FALSE), 0)</f>
        <v>0.18</v>
      </c>
      <c r="O103">
        <f>IFERROR(VLOOKUP(B103, [7]player_expected_assists_per_90!$B$2:$E$492, 4, FALSE), 0)</f>
        <v>0.2</v>
      </c>
      <c r="P103">
        <f>IFERROR(VLOOKUP(B103, [8]player_top_scorers!$B$2:$E$492, 4, FALSE), 0)</f>
        <v>0</v>
      </c>
      <c r="Q103">
        <f>IFERROR(VLOOKUP(B103, [9]player_total_assists_in_attack!$B$2:$E$492, 3, FALSE), 0)</f>
        <v>16</v>
      </c>
      <c r="R103">
        <f>IFERROR(VLOOKUP(B103, [9]player_total_assists_in_attack!$B$2:$E$492, 4, FALSE), 0)</f>
        <v>1.2</v>
      </c>
      <c r="S103">
        <f>IFERROR(VLOOKUP(B103, [10]player_big_chances_missed!$B$2:$E$492, 3, FALSE), 0)</f>
        <v>4</v>
      </c>
      <c r="T103">
        <f>IFERROR(VLOOKUP(B103, [10]player_big_chances_missed!$B$2:$E$492, 3, FALSE), 0)</f>
        <v>4</v>
      </c>
      <c r="U103">
        <f>IFERROR(VLOOKUP(B103, [11]player_big_chances_created!$B$2:$E$492, 3, FALSE), 0)</f>
        <v>8</v>
      </c>
      <c r="V103">
        <f>IFERROR(VLOOKUP(B103, [12]player_penalties_won!$B$2:$E$492, 3, FALSE), 0)</f>
        <v>0</v>
      </c>
      <c r="W103">
        <f>IFERROR(VLOOKUP(B103, [13]player_penalties_conceded!$B$2:$E$492, 3, FALSE), 0)</f>
        <v>0</v>
      </c>
      <c r="X103">
        <f>IFERROR(VLOOKUP(B103, [14]player_target_scoring!$B$2:$E$492, 3, FALSE), 0)</f>
        <v>0.2</v>
      </c>
      <c r="Y103">
        <f>IFERROR(VLOOKUP(B103, [14]player_target_scoring!$B$2:$E$492, 4, FALSE), 0)</f>
        <v>21.4</v>
      </c>
      <c r="Z103">
        <f>IFERROR(VLOOKUP(B103, [15]player_total_scoring_attempts!$B$2:$E$492, 3, FALSE), 0)</f>
        <v>1</v>
      </c>
      <c r="AA103">
        <f>IFERROR(VLOOKUP(B103, [15]player_total_scoring_attempts!$B$2:$E$492, 4, FALSE), 0)</f>
        <v>7.1</v>
      </c>
      <c r="AB103">
        <f>IFERROR(VLOOKUP(B103, [16]player_accurate_passes!$B$2:$E$492, 3, FALSE), 0)</f>
        <v>27.4</v>
      </c>
      <c r="AC103">
        <f>IFERROR(VLOOKUP(B103, [16]player_accurate_passes!$B$2:$E$492, 4, FALSE), 0)</f>
        <v>76.900000000000006</v>
      </c>
      <c r="AD103">
        <f>IFERROR(VLOOKUP(B103,[17]player_accurate_long_balls!$B$2:$E$492, 3, FALSE), 0)</f>
        <v>1.9</v>
      </c>
      <c r="AE103">
        <f>IFERROR(VLOOKUP(B103,[17]player_accurate_long_balls!$B$2:$E$492, 4, FALSE), 0)</f>
        <v>50</v>
      </c>
      <c r="AF103">
        <f>IFERROR(VLOOKUP(B103, [18]player_tackles_won!$B$2:$E$492, 3, FALSE), 0)</f>
        <v>0.7</v>
      </c>
      <c r="AG103">
        <f>IFERROR(VLOOKUP(B103, [18]player_tackles_won!$B$2:$E$492, 4, FALSE), 0)</f>
        <v>43.5</v>
      </c>
      <c r="AH103">
        <f>IFERROR(VLOOKUP(B103, [19]player_possessions!$B$2:$E$492, 3, FALSE), 0)</f>
        <v>0.6</v>
      </c>
      <c r="AI103">
        <f>IFERROR(VLOOKUP(B103, [19]player_possessions!$B$2:$E$492, 4, FALSE), 0)</f>
        <v>1.7</v>
      </c>
      <c r="AJ103">
        <f>IFERROR(VLOOKUP(B103, [20]player_outfielder_blocks!$B$2:$E$492, 3, FALSE), 0)</f>
        <v>0.4</v>
      </c>
      <c r="AK103">
        <f>VLOOKUP(B103,[20]player_outfielder_blocks!$B$2:$E$492, 4, FALSE)</f>
        <v>5</v>
      </c>
      <c r="AL103">
        <f>VLOOKUP(B103,[21]player_interceptions!$B$2:$E$492, 3, FALSE)</f>
        <v>1.2</v>
      </c>
      <c r="AM103">
        <f>VLOOKUP(B103,[21]player_interceptions!$B$2:$E$492, 4, FALSE)</f>
        <v>16</v>
      </c>
      <c r="AN103">
        <f>VLOOKUP(B103,[22]player_effective_clearances!$B$2:$E$492, 3, FALSE)</f>
        <v>2.2000000000000002</v>
      </c>
      <c r="AO103">
        <f>VLOOKUP(B103,[22]player_effective_clearances!$B$2:$E$492, 4, FALSE)</f>
        <v>30</v>
      </c>
      <c r="AP103" t="e">
        <f>VLOOKUP(B103, [12]player_penalties_won!$B$2:$E$492, 4, FALSE)</f>
        <v>#N/A</v>
      </c>
      <c r="AQ103">
        <f>VLOOKUP(B103,[23]player_fouls_committed!$B$2:$E$492, 3, FALSE)</f>
        <v>0.7</v>
      </c>
      <c r="AR103" t="e">
        <f>VLOOKUP(B103,[24]player_red_cards!$B$2:$E$492, 3, FALSE)</f>
        <v>#N/A</v>
      </c>
      <c r="AS103" t="e">
        <f>VLOOKUP(B103,[24]player_red_cards!$B$2:$E$492, 4, FALSE)</f>
        <v>#N/A</v>
      </c>
      <c r="AT103">
        <f>VLOOKUP(B103,[25]player_contests_won!$B$2:$E$492, 3, FALSE)</f>
        <v>0.1</v>
      </c>
      <c r="AU103">
        <f>VLOOKUP(B103,[25]player_contests_won!$B$2:$E$492, 4, FALSE)</f>
        <v>12.5</v>
      </c>
      <c r="AV103">
        <f>VLOOKUP(B103, [8]player_top_scorers!$B$2:$E$492, 3, FALSE)</f>
        <v>1</v>
      </c>
      <c r="AW103">
        <f>VLOOKUP(B103,[26]player_player_ratings!$B$2:$E$492, 4, FALSE)</f>
        <v>0</v>
      </c>
      <c r="AX103">
        <f>VLOOKUP(B103,[26]player_player_ratings!$B$2:$E$492, 3, FALSE)</f>
        <v>6.75</v>
      </c>
      <c r="AY103">
        <v>1243</v>
      </c>
      <c r="AZ103">
        <v>20</v>
      </c>
      <c r="BA103" t="s">
        <v>52</v>
      </c>
    </row>
    <row r="104" spans="1:53" x14ac:dyDescent="0.3">
      <c r="A104">
        <v>103</v>
      </c>
      <c r="B104" t="s">
        <v>159</v>
      </c>
      <c r="C104" t="s">
        <v>102</v>
      </c>
      <c r="D104">
        <v>2.5</v>
      </c>
      <c r="E104">
        <v>2</v>
      </c>
      <c r="F104">
        <f>IFERROR(VLOOKUP(B104, [1]player_expected_goals!$B$2:$E$492, 3, FALSE), 0)</f>
        <v>3.6</v>
      </c>
      <c r="G104">
        <f>VLOOKUP(B104,[2]player_on_target!$B$2:$E$492, 3, FALSE)</f>
        <v>3.3</v>
      </c>
      <c r="H104">
        <f>IFERROR(VLOOKUP(B104, [3]player_saves_made!$B$2:$E$492, 3, FALSE), 0)</f>
        <v>0</v>
      </c>
      <c r="I104">
        <f>IFERROR(VLOOKUP(B104, [3]player_saves_made!$B$2:$E$492, 4, FALSE), 0)</f>
        <v>0</v>
      </c>
      <c r="J104">
        <f>IFERROR(VLOOKUP(B104, [4]player_goals_conceded!$B$2:$E$492, 3, FALSE), 0)</f>
        <v>0</v>
      </c>
      <c r="K104">
        <f>IFERROR(VLOOKUP(B104, [5]player_clean_sheets!$B$2:$E$492, 3, FALSE), 0)</f>
        <v>0</v>
      </c>
      <c r="L104">
        <f>IFERROR(VLOOKUP(B104, [5]player_clean_sheets!$B$2:$E$492, 4, FALSE), 0)</f>
        <v>0</v>
      </c>
      <c r="M104">
        <f>IFERROR(VLOOKUP(B104, [6]player_goals_per_90!$B$2:$E$492, 3, FALSE), 0)</f>
        <v>0.2</v>
      </c>
      <c r="N104">
        <f>IFERROR(VLOOKUP(B104, [7]player_expected_assists_per_90!$B$2:$E$492, 3, FALSE), 0)</f>
        <v>0.17</v>
      </c>
      <c r="O104">
        <f>IFERROR(VLOOKUP(B104, [7]player_expected_assists_per_90!$B$2:$E$492, 4, FALSE), 0)</f>
        <v>0.1</v>
      </c>
      <c r="P104">
        <f>IFERROR(VLOOKUP(B104, [8]player_top_scorers!$B$2:$E$492, 4, FALSE), 0)</f>
        <v>3</v>
      </c>
      <c r="Q104">
        <f>IFERROR(VLOOKUP(B104, [9]player_total_assists_in_attack!$B$2:$E$492, 3, FALSE), 0)</f>
        <v>28</v>
      </c>
      <c r="R104">
        <f>IFERROR(VLOOKUP(B104, [9]player_total_assists_in_attack!$B$2:$E$492, 4, FALSE), 0)</f>
        <v>1.9</v>
      </c>
      <c r="S104">
        <f>IFERROR(VLOOKUP(B104, [10]player_big_chances_missed!$B$2:$E$492, 3, FALSE), 0)</f>
        <v>1</v>
      </c>
      <c r="T104">
        <f>IFERROR(VLOOKUP(B104, [10]player_big_chances_missed!$B$2:$E$492, 3, FALSE), 0)</f>
        <v>1</v>
      </c>
      <c r="U104">
        <f>IFERROR(VLOOKUP(B104, [11]player_big_chances_created!$B$2:$E$492, 3, FALSE), 0)</f>
        <v>3</v>
      </c>
      <c r="V104">
        <f>IFERROR(VLOOKUP(B104, [12]player_penalties_won!$B$2:$E$492, 3, FALSE), 0)</f>
        <v>1</v>
      </c>
      <c r="W104">
        <f>IFERROR(VLOOKUP(B104, [13]player_penalties_conceded!$B$2:$E$492, 3, FALSE), 0)</f>
        <v>0</v>
      </c>
      <c r="X104">
        <f>IFERROR(VLOOKUP(B104, [14]player_target_scoring!$B$2:$E$492, 3, FALSE), 0)</f>
        <v>0.3</v>
      </c>
      <c r="Y104">
        <f>IFERROR(VLOOKUP(B104, [14]player_target_scoring!$B$2:$E$492, 4, FALSE), 0)</f>
        <v>19</v>
      </c>
      <c r="Z104">
        <f>IFERROR(VLOOKUP(B104, [15]player_total_scoring_attempts!$B$2:$E$492, 3, FALSE), 0)</f>
        <v>1.4</v>
      </c>
      <c r="AA104">
        <f>IFERROR(VLOOKUP(B104, [15]player_total_scoring_attempts!$B$2:$E$492, 4, FALSE), 0)</f>
        <v>14.3</v>
      </c>
      <c r="AB104">
        <f>IFERROR(VLOOKUP(B104, [16]player_accurate_passes!$B$2:$E$492, 3, FALSE), 0)</f>
        <v>25.4</v>
      </c>
      <c r="AC104">
        <f>IFERROR(VLOOKUP(B104, [16]player_accurate_passes!$B$2:$E$492, 4, FALSE), 0)</f>
        <v>81.099999999999994</v>
      </c>
      <c r="AD104">
        <f>IFERROR(VLOOKUP(B104,[17]player_accurate_long_balls!$B$2:$E$492, 3, FALSE), 0)</f>
        <v>1.2</v>
      </c>
      <c r="AE104">
        <f>IFERROR(VLOOKUP(B104,[17]player_accurate_long_balls!$B$2:$E$492, 4, FALSE), 0)</f>
        <v>51.4</v>
      </c>
      <c r="AF104">
        <f>IFERROR(VLOOKUP(B104, [18]player_tackles_won!$B$2:$E$492, 3, FALSE), 0)</f>
        <v>0.9</v>
      </c>
      <c r="AG104">
        <f>IFERROR(VLOOKUP(B104, [18]player_tackles_won!$B$2:$E$492, 4, FALSE), 0)</f>
        <v>65</v>
      </c>
      <c r="AH104">
        <f>IFERROR(VLOOKUP(B104, [19]player_possessions!$B$2:$E$492, 3, FALSE), 0)</f>
        <v>0.5</v>
      </c>
      <c r="AI104">
        <f>IFERROR(VLOOKUP(B104, [19]player_possessions!$B$2:$E$492, 4, FALSE), 0)</f>
        <v>2.1</v>
      </c>
      <c r="AJ104">
        <f>IFERROR(VLOOKUP(B104, [20]player_outfielder_blocks!$B$2:$E$492, 3, FALSE), 0)</f>
        <v>0.3</v>
      </c>
      <c r="AK104">
        <f>VLOOKUP(B104,[20]player_outfielder_blocks!$B$2:$E$492, 4, FALSE)</f>
        <v>4</v>
      </c>
      <c r="AL104">
        <f>VLOOKUP(B104,[21]player_interceptions!$B$2:$E$492, 3, FALSE)</f>
        <v>0.6</v>
      </c>
      <c r="AM104">
        <f>VLOOKUP(B104,[21]player_interceptions!$B$2:$E$492, 4, FALSE)</f>
        <v>9</v>
      </c>
      <c r="AN104">
        <f>VLOOKUP(B104,[22]player_effective_clearances!$B$2:$E$492, 3, FALSE)</f>
        <v>0.7</v>
      </c>
      <c r="AO104">
        <f>VLOOKUP(B104,[22]player_effective_clearances!$B$2:$E$492, 4, FALSE)</f>
        <v>11</v>
      </c>
      <c r="AP104">
        <f>VLOOKUP(B104, [12]player_penalties_won!$B$2:$E$492, 4, FALSE)</f>
        <v>0.7</v>
      </c>
      <c r="AQ104">
        <f>VLOOKUP(B104,[23]player_fouls_committed!$B$2:$E$492, 3, FALSE)</f>
        <v>0.9</v>
      </c>
      <c r="AR104" t="e">
        <f>VLOOKUP(B104,[24]player_red_cards!$B$2:$E$492, 3, FALSE)</f>
        <v>#N/A</v>
      </c>
      <c r="AS104" t="e">
        <f>VLOOKUP(B104,[24]player_red_cards!$B$2:$E$492, 4, FALSE)</f>
        <v>#N/A</v>
      </c>
      <c r="AT104">
        <f>VLOOKUP(B104,[25]player_contests_won!$B$2:$E$492, 3, FALSE)</f>
        <v>0.5</v>
      </c>
      <c r="AU104">
        <f>VLOOKUP(B104,[25]player_contests_won!$B$2:$E$492, 4, FALSE)</f>
        <v>44.4</v>
      </c>
      <c r="AV104">
        <f>VLOOKUP(B104, [8]player_top_scorers!$B$2:$E$492, 3, FALSE)</f>
        <v>3</v>
      </c>
      <c r="AW104">
        <f>VLOOKUP(B104,[26]player_player_ratings!$B$2:$E$492, 4, FALSE)</f>
        <v>1</v>
      </c>
      <c r="AX104">
        <f>VLOOKUP(B104,[26]player_player_ratings!$B$2:$E$492, 3, FALSE)</f>
        <v>6.76</v>
      </c>
      <c r="AY104">
        <v>1351</v>
      </c>
      <c r="AZ104">
        <v>24</v>
      </c>
      <c r="BA104" t="s">
        <v>13</v>
      </c>
    </row>
    <row r="105" spans="1:53" x14ac:dyDescent="0.3">
      <c r="A105">
        <v>104</v>
      </c>
      <c r="B105" t="s">
        <v>160</v>
      </c>
      <c r="C105" t="s">
        <v>63</v>
      </c>
      <c r="D105">
        <v>2.5</v>
      </c>
      <c r="E105">
        <v>0</v>
      </c>
      <c r="F105">
        <f>IFERROR(VLOOKUP(B105, [1]player_expected_goals!$B$2:$E$492, 3, FALSE), 0)</f>
        <v>0</v>
      </c>
      <c r="G105">
        <f>VLOOKUP(B105,[2]player_on_target!$B$2:$E$492, 3, FALSE)</f>
        <v>1.6</v>
      </c>
      <c r="H105">
        <f>IFERROR(VLOOKUP(B105, [3]player_saves_made!$B$2:$E$492, 3, FALSE), 0)</f>
        <v>0</v>
      </c>
      <c r="I105">
        <f>IFERROR(VLOOKUP(B105, [3]player_saves_made!$B$2:$E$492, 4, FALSE), 0)</f>
        <v>0</v>
      </c>
      <c r="J105">
        <f>IFERROR(VLOOKUP(B105, [4]player_goals_conceded!$B$2:$E$492, 3, FALSE), 0)</f>
        <v>0</v>
      </c>
      <c r="K105">
        <f>IFERROR(VLOOKUP(B105, [5]player_clean_sheets!$B$2:$E$492, 3, FALSE), 0)</f>
        <v>0</v>
      </c>
      <c r="L105">
        <f>IFERROR(VLOOKUP(B105, [5]player_clean_sheets!$B$2:$E$492, 4, FALSE), 0)</f>
        <v>0</v>
      </c>
      <c r="M105">
        <f>IFERROR(VLOOKUP(B105, [6]player_goals_per_90!$B$2:$E$492, 3, FALSE), 0)</f>
        <v>0.39</v>
      </c>
      <c r="N105">
        <f>IFERROR(VLOOKUP(B105, [7]player_expected_assists_per_90!$B$2:$E$492, 3, FALSE), 0)</f>
        <v>0.25</v>
      </c>
      <c r="O105">
        <f>IFERROR(VLOOKUP(B105, [7]player_expected_assists_per_90!$B$2:$E$492, 4, FALSE), 0)</f>
        <v>0</v>
      </c>
      <c r="P105">
        <f>IFERROR(VLOOKUP(B105, [8]player_top_scorers!$B$2:$E$492, 4, FALSE), 0)</f>
        <v>0</v>
      </c>
      <c r="Q105">
        <f>IFERROR(VLOOKUP(B105, [9]player_total_assists_in_attack!$B$2:$E$492, 3, FALSE), 0)</f>
        <v>14</v>
      </c>
      <c r="R105">
        <f>IFERROR(VLOOKUP(B105, [9]player_total_assists_in_attack!$B$2:$E$492, 4, FALSE), 0)</f>
        <v>1.4</v>
      </c>
      <c r="S105">
        <f>IFERROR(VLOOKUP(B105, [10]player_big_chances_missed!$B$2:$E$492, 3, FALSE), 0)</f>
        <v>3</v>
      </c>
      <c r="T105">
        <f>IFERROR(VLOOKUP(B105, [10]player_big_chances_missed!$B$2:$E$492, 3, FALSE), 0)</f>
        <v>3</v>
      </c>
      <c r="U105">
        <f>IFERROR(VLOOKUP(B105, [11]player_big_chances_created!$B$2:$E$492, 3, FALSE), 0)</f>
        <v>1</v>
      </c>
      <c r="V105">
        <f>IFERROR(VLOOKUP(B105, [12]player_penalties_won!$B$2:$E$492, 3, FALSE), 0)</f>
        <v>0</v>
      </c>
      <c r="W105">
        <f>IFERROR(VLOOKUP(B105, [13]player_penalties_conceded!$B$2:$E$492, 3, FALSE), 0)</f>
        <v>0</v>
      </c>
      <c r="X105">
        <f>IFERROR(VLOOKUP(B105, [14]player_target_scoring!$B$2:$E$492, 3, FALSE), 0)</f>
        <v>0.5</v>
      </c>
      <c r="Y105">
        <f>IFERROR(VLOOKUP(B105, [14]player_target_scoring!$B$2:$E$492, 4, FALSE), 0)</f>
        <v>25</v>
      </c>
      <c r="Z105">
        <f>IFERROR(VLOOKUP(B105, [15]player_total_scoring_attempts!$B$2:$E$492, 3, FALSE), 0)</f>
        <v>2</v>
      </c>
      <c r="AA105">
        <f>IFERROR(VLOOKUP(B105, [15]player_total_scoring_attempts!$B$2:$E$492, 4, FALSE), 0)</f>
        <v>20</v>
      </c>
      <c r="AB105">
        <f>IFERROR(VLOOKUP(B105, [16]player_accurate_passes!$B$2:$E$492, 3, FALSE), 0)</f>
        <v>23.6</v>
      </c>
      <c r="AC105">
        <f>IFERROR(VLOOKUP(B105, [16]player_accurate_passes!$B$2:$E$492, 4, FALSE), 0)</f>
        <v>74.900000000000006</v>
      </c>
      <c r="AD105">
        <f>IFERROR(VLOOKUP(B105,[17]player_accurate_long_balls!$B$2:$E$492, 3, FALSE), 0)</f>
        <v>1.4</v>
      </c>
      <c r="AE105">
        <f>IFERROR(VLOOKUP(B105,[17]player_accurate_long_balls!$B$2:$E$492, 4, FALSE), 0)</f>
        <v>45.2</v>
      </c>
      <c r="AF105">
        <f>IFERROR(VLOOKUP(B105, [18]player_tackles_won!$B$2:$E$492, 3, FALSE), 0)</f>
        <v>0.3</v>
      </c>
      <c r="AG105">
        <f>IFERROR(VLOOKUP(B105, [18]player_tackles_won!$B$2:$E$492, 4, FALSE), 0)</f>
        <v>37.5</v>
      </c>
      <c r="AH105">
        <f>IFERROR(VLOOKUP(B105, [19]player_possessions!$B$2:$E$492, 3, FALSE), 0)</f>
        <v>1.2</v>
      </c>
      <c r="AI105">
        <f>IFERROR(VLOOKUP(B105, [19]player_possessions!$B$2:$E$492, 4, FALSE), 0)</f>
        <v>2.4</v>
      </c>
      <c r="AJ105">
        <f>IFERROR(VLOOKUP(B105, [20]player_outfielder_blocks!$B$2:$E$492, 3, FALSE), 0)</f>
        <v>0</v>
      </c>
      <c r="AK105" t="e">
        <f>VLOOKUP(B105,[20]player_outfielder_blocks!$B$2:$E$492, 4, FALSE)</f>
        <v>#N/A</v>
      </c>
      <c r="AL105">
        <f>VLOOKUP(B105,[21]player_interceptions!$B$2:$E$492, 3, FALSE)</f>
        <v>0.8</v>
      </c>
      <c r="AM105">
        <f>VLOOKUP(B105,[21]player_interceptions!$B$2:$E$492, 4, FALSE)</f>
        <v>8</v>
      </c>
      <c r="AN105">
        <f>VLOOKUP(B105,[22]player_effective_clearances!$B$2:$E$492, 3, FALSE)</f>
        <v>0.4</v>
      </c>
      <c r="AO105">
        <f>VLOOKUP(B105,[22]player_effective_clearances!$B$2:$E$492, 4, FALSE)</f>
        <v>4</v>
      </c>
      <c r="AP105" t="e">
        <f>VLOOKUP(B105, [12]player_penalties_won!$B$2:$E$492, 4, FALSE)</f>
        <v>#N/A</v>
      </c>
      <c r="AQ105">
        <f>VLOOKUP(B105,[23]player_fouls_committed!$B$2:$E$492, 3, FALSE)</f>
        <v>0.9</v>
      </c>
      <c r="AR105" t="e">
        <f>VLOOKUP(B105,[24]player_red_cards!$B$2:$E$492, 3, FALSE)</f>
        <v>#N/A</v>
      </c>
      <c r="AS105" t="e">
        <f>VLOOKUP(B105,[24]player_red_cards!$B$2:$E$492, 4, FALSE)</f>
        <v>#N/A</v>
      </c>
      <c r="AT105">
        <f>VLOOKUP(B105,[25]player_contests_won!$B$2:$E$492, 3, FALSE)</f>
        <v>1.4</v>
      </c>
      <c r="AU105">
        <f>VLOOKUP(B105,[25]player_contests_won!$B$2:$E$492, 4, FALSE)</f>
        <v>43.8</v>
      </c>
      <c r="AV105">
        <f>VLOOKUP(B105, [8]player_top_scorers!$B$2:$E$492, 3, FALSE)</f>
        <v>4</v>
      </c>
      <c r="AW105">
        <f>VLOOKUP(B105,[26]player_player_ratings!$B$2:$E$492, 4, FALSE)</f>
        <v>0</v>
      </c>
      <c r="AX105">
        <f>VLOOKUP(B105,[26]player_player_ratings!$B$2:$E$492, 3, FALSE)</f>
        <v>6.61</v>
      </c>
      <c r="AY105">
        <v>923</v>
      </c>
      <c r="AZ105">
        <v>22</v>
      </c>
      <c r="BA105" t="s">
        <v>58</v>
      </c>
    </row>
    <row r="106" spans="1:53" x14ac:dyDescent="0.3">
      <c r="A106">
        <v>105</v>
      </c>
      <c r="B106" t="s">
        <v>161</v>
      </c>
      <c r="C106" t="s">
        <v>25</v>
      </c>
      <c r="D106">
        <v>2.4</v>
      </c>
      <c r="E106">
        <v>5</v>
      </c>
      <c r="F106">
        <f>IFERROR(VLOOKUP(B106, [1]player_expected_goals!$B$2:$E$492, 3, FALSE), 0)</f>
        <v>0.3</v>
      </c>
      <c r="G106">
        <f>VLOOKUP(B106,[2]player_on_target!$B$2:$E$492, 3, FALSE)</f>
        <v>0.7</v>
      </c>
      <c r="H106">
        <f>IFERROR(VLOOKUP(B106, [3]player_saves_made!$B$2:$E$492, 3, FALSE), 0)</f>
        <v>0</v>
      </c>
      <c r="I106">
        <f>IFERROR(VLOOKUP(B106, [3]player_saves_made!$B$2:$E$492, 4, FALSE), 0)</f>
        <v>0</v>
      </c>
      <c r="J106">
        <f>IFERROR(VLOOKUP(B106, [4]player_goals_conceded!$B$2:$E$492, 3, FALSE), 0)</f>
        <v>0</v>
      </c>
      <c r="K106">
        <f>IFERROR(VLOOKUP(B106, [5]player_clean_sheets!$B$2:$E$492, 3, FALSE), 0)</f>
        <v>0</v>
      </c>
      <c r="L106">
        <f>IFERROR(VLOOKUP(B106, [5]player_clean_sheets!$B$2:$E$492, 4, FALSE), 0)</f>
        <v>0</v>
      </c>
      <c r="M106">
        <f>IFERROR(VLOOKUP(B106, [6]player_goals_per_90!$B$2:$E$492, 3, FALSE), 0)</f>
        <v>0</v>
      </c>
      <c r="N106">
        <f>IFERROR(VLOOKUP(B106, [7]player_expected_assists_per_90!$B$2:$E$492, 3, FALSE), 0)</f>
        <v>0.2</v>
      </c>
      <c r="O106">
        <f>IFERROR(VLOOKUP(B106, [7]player_expected_assists_per_90!$B$2:$E$492, 4, FALSE), 0)</f>
        <v>0.4</v>
      </c>
      <c r="P106">
        <f>IFERROR(VLOOKUP(B106, [8]player_top_scorers!$B$2:$E$492, 4, FALSE), 0)</f>
        <v>0</v>
      </c>
      <c r="Q106">
        <f>IFERROR(VLOOKUP(B106, [9]player_total_assists_in_attack!$B$2:$E$492, 3, FALSE), 0)</f>
        <v>15</v>
      </c>
      <c r="R106">
        <f>IFERROR(VLOOKUP(B106, [9]player_total_assists_in_attack!$B$2:$E$492, 4, FALSE), 0)</f>
        <v>1.3</v>
      </c>
      <c r="S106">
        <f>IFERROR(VLOOKUP(B106, [10]player_big_chances_missed!$B$2:$E$492, 3, FALSE), 0)</f>
        <v>0</v>
      </c>
      <c r="T106">
        <f>IFERROR(VLOOKUP(B106, [10]player_big_chances_missed!$B$2:$E$492, 3, FALSE), 0)</f>
        <v>0</v>
      </c>
      <c r="U106">
        <f>IFERROR(VLOOKUP(B106, [11]player_big_chances_created!$B$2:$E$492, 3, FALSE), 0)</f>
        <v>7</v>
      </c>
      <c r="V106">
        <f>IFERROR(VLOOKUP(B106, [12]player_penalties_won!$B$2:$E$492, 3, FALSE), 0)</f>
        <v>0</v>
      </c>
      <c r="W106">
        <f>IFERROR(VLOOKUP(B106, [13]player_penalties_conceded!$B$2:$E$492, 3, FALSE), 0)</f>
        <v>0</v>
      </c>
      <c r="X106">
        <f>IFERROR(VLOOKUP(B106, [14]player_target_scoring!$B$2:$E$492, 3, FALSE), 0)</f>
        <v>0.3</v>
      </c>
      <c r="Y106">
        <f>IFERROR(VLOOKUP(B106, [14]player_target_scoring!$B$2:$E$492, 4, FALSE), 0)</f>
        <v>28.6</v>
      </c>
      <c r="Z106">
        <f>IFERROR(VLOOKUP(B106, [15]player_total_scoring_attempts!$B$2:$E$492, 3, FALSE), 0)</f>
        <v>1.2</v>
      </c>
      <c r="AA106">
        <f>IFERROR(VLOOKUP(B106, [15]player_total_scoring_attempts!$B$2:$E$492, 4, FALSE), 0)</f>
        <v>0</v>
      </c>
      <c r="AB106">
        <f>IFERROR(VLOOKUP(B106, [16]player_accurate_passes!$B$2:$E$492, 3, FALSE), 0)</f>
        <v>51.5</v>
      </c>
      <c r="AC106">
        <f>IFERROR(VLOOKUP(B106, [16]player_accurate_passes!$B$2:$E$492, 4, FALSE), 0)</f>
        <v>88.2</v>
      </c>
      <c r="AD106">
        <f>IFERROR(VLOOKUP(B106,[17]player_accurate_long_balls!$B$2:$E$492, 3, FALSE), 0)</f>
        <v>5.7</v>
      </c>
      <c r="AE106">
        <f>IFERROR(VLOOKUP(B106,[17]player_accurate_long_balls!$B$2:$E$492, 4, FALSE), 0)</f>
        <v>74.7</v>
      </c>
      <c r="AF106">
        <f>IFERROR(VLOOKUP(B106, [18]player_tackles_won!$B$2:$E$492, 3, FALSE), 0)</f>
        <v>0.7</v>
      </c>
      <c r="AG106">
        <f>IFERROR(VLOOKUP(B106, [18]player_tackles_won!$B$2:$E$492, 4, FALSE), 0)</f>
        <v>44.4</v>
      </c>
      <c r="AH106">
        <f>IFERROR(VLOOKUP(B106, [19]player_possessions!$B$2:$E$492, 3, FALSE), 0)</f>
        <v>0.5</v>
      </c>
      <c r="AI106">
        <f>IFERROR(VLOOKUP(B106, [19]player_possessions!$B$2:$E$492, 4, FALSE), 0)</f>
        <v>2.1</v>
      </c>
      <c r="AJ106">
        <f>IFERROR(VLOOKUP(B106, [20]player_outfielder_blocks!$B$2:$E$492, 3, FALSE), 0)</f>
        <v>0.7</v>
      </c>
      <c r="AK106">
        <f>VLOOKUP(B106,[20]player_outfielder_blocks!$B$2:$E$492, 4, FALSE)</f>
        <v>8</v>
      </c>
      <c r="AL106">
        <f>VLOOKUP(B106,[21]player_interceptions!$B$2:$E$492, 3, FALSE)</f>
        <v>1.3</v>
      </c>
      <c r="AM106">
        <f>VLOOKUP(B106,[21]player_interceptions!$B$2:$E$492, 4, FALSE)</f>
        <v>15</v>
      </c>
      <c r="AN106">
        <f>VLOOKUP(B106,[22]player_effective_clearances!$B$2:$E$492, 3, FALSE)</f>
        <v>1.9</v>
      </c>
      <c r="AO106">
        <f>VLOOKUP(B106,[22]player_effective_clearances!$B$2:$E$492, 4, FALSE)</f>
        <v>23</v>
      </c>
      <c r="AP106" t="e">
        <f>VLOOKUP(B106, [12]player_penalties_won!$B$2:$E$492, 4, FALSE)</f>
        <v>#N/A</v>
      </c>
      <c r="AQ106">
        <f>VLOOKUP(B106,[23]player_fouls_committed!$B$2:$E$492, 3, FALSE)</f>
        <v>1.3</v>
      </c>
      <c r="AR106">
        <f>VLOOKUP(B106,[24]player_red_cards!$B$2:$E$492, 3, FALSE)</f>
        <v>1</v>
      </c>
      <c r="AS106">
        <f>VLOOKUP(B106,[24]player_red_cards!$B$2:$E$492, 4, FALSE)</f>
        <v>1</v>
      </c>
      <c r="AT106">
        <f>VLOOKUP(B106,[25]player_contests_won!$B$2:$E$492, 3, FALSE)</f>
        <v>0.5</v>
      </c>
      <c r="AU106">
        <f>VLOOKUP(B106,[25]player_contests_won!$B$2:$E$492, 4, FALSE)</f>
        <v>75</v>
      </c>
      <c r="AV106" t="e">
        <f>VLOOKUP(B106, [8]player_top_scorers!$B$2:$E$492, 3, FALSE)</f>
        <v>#N/A</v>
      </c>
      <c r="AW106" t="e">
        <f>VLOOKUP(B106,[26]player_player_ratings!$B$2:$E$492, 4, FALSE)</f>
        <v>#N/A</v>
      </c>
      <c r="AX106" t="e">
        <f>VLOOKUP(B106,[26]player_player_ratings!$B$2:$E$492, 3, FALSE)</f>
        <v>#N/A</v>
      </c>
      <c r="AY106">
        <v>1068</v>
      </c>
      <c r="AZ106">
        <v>23</v>
      </c>
      <c r="BA106" t="s">
        <v>13</v>
      </c>
    </row>
    <row r="107" spans="1:53" x14ac:dyDescent="0.3">
      <c r="A107">
        <v>106</v>
      </c>
      <c r="B107" t="s">
        <v>162</v>
      </c>
      <c r="C107" t="s">
        <v>19</v>
      </c>
      <c r="D107">
        <v>2.4</v>
      </c>
      <c r="E107">
        <v>3</v>
      </c>
      <c r="F107">
        <f>IFERROR(VLOOKUP(B107, [1]player_expected_goals!$B$2:$E$492, 3, FALSE), 0)</f>
        <v>1.1000000000000001</v>
      </c>
      <c r="G107">
        <f>VLOOKUP(B107,[2]player_on_target!$B$2:$E$492, 3, FALSE)</f>
        <v>0.2</v>
      </c>
      <c r="H107">
        <f>IFERROR(VLOOKUP(B107, [3]player_saves_made!$B$2:$E$492, 3, FALSE), 0)</f>
        <v>0</v>
      </c>
      <c r="I107">
        <f>IFERROR(VLOOKUP(B107, [3]player_saves_made!$B$2:$E$492, 4, FALSE), 0)</f>
        <v>0</v>
      </c>
      <c r="J107">
        <f>IFERROR(VLOOKUP(B107, [4]player_goals_conceded!$B$2:$E$492, 3, FALSE), 0)</f>
        <v>0</v>
      </c>
      <c r="K107">
        <f>IFERROR(VLOOKUP(B107, [5]player_clean_sheets!$B$2:$E$492, 3, FALSE), 0)</f>
        <v>0</v>
      </c>
      <c r="L107">
        <f>IFERROR(VLOOKUP(B107, [5]player_clean_sheets!$B$2:$E$492, 4, FALSE), 0)</f>
        <v>0</v>
      </c>
      <c r="M107">
        <f>IFERROR(VLOOKUP(B107, [6]player_goals_per_90!$B$2:$E$492, 3, FALSE), 0)</f>
        <v>0</v>
      </c>
      <c r="N107">
        <f>IFERROR(VLOOKUP(B107, [7]player_expected_assists_per_90!$B$2:$E$492, 3, FALSE), 0)</f>
        <v>0.18</v>
      </c>
      <c r="O107">
        <f>IFERROR(VLOOKUP(B107, [7]player_expected_assists_per_90!$B$2:$E$492, 4, FALSE), 0)</f>
        <v>0.2</v>
      </c>
      <c r="P107">
        <f>IFERROR(VLOOKUP(B107, [8]player_top_scorers!$B$2:$E$492, 4, FALSE), 0)</f>
        <v>0</v>
      </c>
      <c r="Q107">
        <f>IFERROR(VLOOKUP(B107, [9]player_total_assists_in_attack!$B$2:$E$492, 3, FALSE), 0)</f>
        <v>15</v>
      </c>
      <c r="R107">
        <f>IFERROR(VLOOKUP(B107, [9]player_total_assists_in_attack!$B$2:$E$492, 4, FALSE), 0)</f>
        <v>1.1000000000000001</v>
      </c>
      <c r="S107">
        <f>IFERROR(VLOOKUP(B107, [10]player_big_chances_missed!$B$2:$E$492, 3, FALSE), 0)</f>
        <v>1</v>
      </c>
      <c r="T107">
        <f>IFERROR(VLOOKUP(B107, [10]player_big_chances_missed!$B$2:$E$492, 3, FALSE), 0)</f>
        <v>1</v>
      </c>
      <c r="U107">
        <f>IFERROR(VLOOKUP(B107, [11]player_big_chances_created!$B$2:$E$492, 3, FALSE), 0)</f>
        <v>5</v>
      </c>
      <c r="V107">
        <f>IFERROR(VLOOKUP(B107, [12]player_penalties_won!$B$2:$E$492, 3, FALSE), 0)</f>
        <v>0</v>
      </c>
      <c r="W107">
        <f>IFERROR(VLOOKUP(B107, [13]player_penalties_conceded!$B$2:$E$492, 3, FALSE), 0)</f>
        <v>0</v>
      </c>
      <c r="X107">
        <f>IFERROR(VLOOKUP(B107, [14]player_target_scoring!$B$2:$E$492, 3, FALSE), 0)</f>
        <v>0.2</v>
      </c>
      <c r="Y107">
        <f>IFERROR(VLOOKUP(B107, [14]player_target_scoring!$B$2:$E$492, 4, FALSE), 0)</f>
        <v>25</v>
      </c>
      <c r="Z107">
        <f>IFERROR(VLOOKUP(B107, [15]player_total_scoring_attempts!$B$2:$E$492, 3, FALSE), 0)</f>
        <v>0.9</v>
      </c>
      <c r="AA107">
        <f>IFERROR(VLOOKUP(B107, [15]player_total_scoring_attempts!$B$2:$E$492, 4, FALSE), 0)</f>
        <v>0</v>
      </c>
      <c r="AB107">
        <f>IFERROR(VLOOKUP(B107, [16]player_accurate_passes!$B$2:$E$492, 3, FALSE), 0)</f>
        <v>58.1</v>
      </c>
      <c r="AC107">
        <f>IFERROR(VLOOKUP(B107, [16]player_accurate_passes!$B$2:$E$492, 4, FALSE), 0)</f>
        <v>89.9</v>
      </c>
      <c r="AD107">
        <f>IFERROR(VLOOKUP(B107,[17]player_accurate_long_balls!$B$2:$E$492, 3, FALSE), 0)</f>
        <v>1.3</v>
      </c>
      <c r="AE107">
        <f>IFERROR(VLOOKUP(B107,[17]player_accurate_long_balls!$B$2:$E$492, 4, FALSE), 0)</f>
        <v>58.6</v>
      </c>
      <c r="AF107">
        <f>IFERROR(VLOOKUP(B107, [18]player_tackles_won!$B$2:$E$492, 3, FALSE), 0)</f>
        <v>1.6</v>
      </c>
      <c r="AG107">
        <f>IFERROR(VLOOKUP(B107, [18]player_tackles_won!$B$2:$E$492, 4, FALSE), 0)</f>
        <v>65.599999999999994</v>
      </c>
      <c r="AH107">
        <f>IFERROR(VLOOKUP(B107, [19]player_possessions!$B$2:$E$492, 3, FALSE), 0)</f>
        <v>0.2</v>
      </c>
      <c r="AI107">
        <f>IFERROR(VLOOKUP(B107, [19]player_possessions!$B$2:$E$492, 4, FALSE), 0)</f>
        <v>2.2999999999999998</v>
      </c>
      <c r="AJ107">
        <f>IFERROR(VLOOKUP(B107, [20]player_outfielder_blocks!$B$2:$E$492, 3, FALSE), 0)</f>
        <v>0.1</v>
      </c>
      <c r="AK107">
        <f>VLOOKUP(B107,[20]player_outfielder_blocks!$B$2:$E$492, 4, FALSE)</f>
        <v>1</v>
      </c>
      <c r="AL107">
        <f>VLOOKUP(B107,[21]player_interceptions!$B$2:$E$492, 3, FALSE)</f>
        <v>1.5</v>
      </c>
      <c r="AM107">
        <f>VLOOKUP(B107,[21]player_interceptions!$B$2:$E$492, 4, FALSE)</f>
        <v>20</v>
      </c>
      <c r="AN107">
        <f>VLOOKUP(B107,[22]player_effective_clearances!$B$2:$E$492, 3, FALSE)</f>
        <v>1.7</v>
      </c>
      <c r="AO107">
        <f>VLOOKUP(B107,[22]player_effective_clearances!$B$2:$E$492, 4, FALSE)</f>
        <v>23</v>
      </c>
      <c r="AP107" t="e">
        <f>VLOOKUP(B107, [12]player_penalties_won!$B$2:$E$492, 4, FALSE)</f>
        <v>#N/A</v>
      </c>
      <c r="AQ107">
        <f>VLOOKUP(B107,[23]player_fouls_committed!$B$2:$E$492, 3, FALSE)</f>
        <v>0.8</v>
      </c>
      <c r="AR107" t="e">
        <f>VLOOKUP(B107,[24]player_red_cards!$B$2:$E$492, 3, FALSE)</f>
        <v>#N/A</v>
      </c>
      <c r="AS107" t="e">
        <f>VLOOKUP(B107,[24]player_red_cards!$B$2:$E$492, 4, FALSE)</f>
        <v>#N/A</v>
      </c>
      <c r="AT107">
        <f>VLOOKUP(B107,[25]player_contests_won!$B$2:$E$492, 3, FALSE)</f>
        <v>0.9</v>
      </c>
      <c r="AU107">
        <f>VLOOKUP(B107,[25]player_contests_won!$B$2:$E$492, 4, FALSE)</f>
        <v>52.2</v>
      </c>
      <c r="AV107" t="e">
        <f>VLOOKUP(B107, [8]player_top_scorers!$B$2:$E$492, 3, FALSE)</f>
        <v>#N/A</v>
      </c>
      <c r="AW107">
        <f>VLOOKUP(B107,[26]player_player_ratings!$B$2:$E$492, 4, FALSE)</f>
        <v>0</v>
      </c>
      <c r="AX107">
        <f>VLOOKUP(B107,[26]player_player_ratings!$B$2:$E$492, 3, FALSE)</f>
        <v>7.16</v>
      </c>
      <c r="AY107">
        <v>1197</v>
      </c>
      <c r="AZ107">
        <v>19</v>
      </c>
      <c r="BA107" t="s">
        <v>137</v>
      </c>
    </row>
    <row r="108" spans="1:53" x14ac:dyDescent="0.3">
      <c r="A108">
        <v>107</v>
      </c>
      <c r="B108" t="s">
        <v>163</v>
      </c>
      <c r="C108" t="s">
        <v>25</v>
      </c>
      <c r="D108">
        <v>2.4</v>
      </c>
      <c r="E108">
        <v>2</v>
      </c>
      <c r="F108">
        <f>IFERROR(VLOOKUP(B108, [1]player_expected_goals!$B$2:$E$492, 3, FALSE), 0)</f>
        <v>0.9</v>
      </c>
      <c r="G108">
        <f>VLOOKUP(B108,[2]player_on_target!$B$2:$E$492, 3, FALSE)</f>
        <v>0.8</v>
      </c>
      <c r="H108">
        <f>IFERROR(VLOOKUP(B108, [3]player_saves_made!$B$2:$E$492, 3, FALSE), 0)</f>
        <v>0</v>
      </c>
      <c r="I108">
        <f>IFERROR(VLOOKUP(B108, [3]player_saves_made!$B$2:$E$492, 4, FALSE), 0)</f>
        <v>0</v>
      </c>
      <c r="J108">
        <f>IFERROR(VLOOKUP(B108, [4]player_goals_conceded!$B$2:$E$492, 3, FALSE), 0)</f>
        <v>0</v>
      </c>
      <c r="K108">
        <f>IFERROR(VLOOKUP(B108, [5]player_clean_sheets!$B$2:$E$492, 3, FALSE), 0)</f>
        <v>0</v>
      </c>
      <c r="L108">
        <f>IFERROR(VLOOKUP(B108, [5]player_clean_sheets!$B$2:$E$492, 4, FALSE), 0)</f>
        <v>0</v>
      </c>
      <c r="M108">
        <f>IFERROR(VLOOKUP(B108, [6]player_goals_per_90!$B$2:$E$492, 3, FALSE), 0)</f>
        <v>0</v>
      </c>
      <c r="N108">
        <f>IFERROR(VLOOKUP(B108, [7]player_expected_assists_per_90!$B$2:$E$492, 3, FALSE), 0)</f>
        <v>0.1</v>
      </c>
      <c r="O108">
        <f>IFERROR(VLOOKUP(B108, [7]player_expected_assists_per_90!$B$2:$E$492, 4, FALSE), 0)</f>
        <v>0.1</v>
      </c>
      <c r="P108">
        <f>IFERROR(VLOOKUP(B108, [8]player_top_scorers!$B$2:$E$492, 4, FALSE), 0)</f>
        <v>0</v>
      </c>
      <c r="Q108">
        <f>IFERROR(VLOOKUP(B108, [9]player_total_assists_in_attack!$B$2:$E$492, 3, FALSE), 0)</f>
        <v>19</v>
      </c>
      <c r="R108">
        <f>IFERROR(VLOOKUP(B108, [9]player_total_assists_in_attack!$B$2:$E$492, 4, FALSE), 0)</f>
        <v>0.8</v>
      </c>
      <c r="S108">
        <f>IFERROR(VLOOKUP(B108, [10]player_big_chances_missed!$B$2:$E$492, 3, FALSE), 0)</f>
        <v>0</v>
      </c>
      <c r="T108">
        <f>IFERROR(VLOOKUP(B108, [10]player_big_chances_missed!$B$2:$E$492, 3, FALSE), 0)</f>
        <v>0</v>
      </c>
      <c r="U108">
        <f>IFERROR(VLOOKUP(B108, [11]player_big_chances_created!$B$2:$E$492, 3, FALSE), 0)</f>
        <v>3</v>
      </c>
      <c r="V108">
        <f>IFERROR(VLOOKUP(B108, [12]player_penalties_won!$B$2:$E$492, 3, FALSE), 0)</f>
        <v>0</v>
      </c>
      <c r="W108">
        <f>IFERROR(VLOOKUP(B108, [13]player_penalties_conceded!$B$2:$E$492, 3, FALSE), 0)</f>
        <v>0</v>
      </c>
      <c r="X108">
        <f>IFERROR(VLOOKUP(B108, [14]player_target_scoring!$B$2:$E$492, 3, FALSE), 0)</f>
        <v>0.2</v>
      </c>
      <c r="Y108">
        <f>IFERROR(VLOOKUP(B108, [14]player_target_scoring!$B$2:$E$492, 4, FALSE), 0)</f>
        <v>22.2</v>
      </c>
      <c r="Z108">
        <f>IFERROR(VLOOKUP(B108, [15]player_total_scoring_attempts!$B$2:$E$492, 3, FALSE), 0)</f>
        <v>0.7</v>
      </c>
      <c r="AA108">
        <f>IFERROR(VLOOKUP(B108, [15]player_total_scoring_attempts!$B$2:$E$492, 4, FALSE), 0)</f>
        <v>0</v>
      </c>
      <c r="AB108">
        <f>IFERROR(VLOOKUP(B108, [16]player_accurate_passes!$B$2:$E$492, 3, FALSE), 0)</f>
        <v>71</v>
      </c>
      <c r="AC108">
        <f>IFERROR(VLOOKUP(B108, [16]player_accurate_passes!$B$2:$E$492, 4, FALSE), 0)</f>
        <v>89.4</v>
      </c>
      <c r="AD108">
        <f>IFERROR(VLOOKUP(B108,[17]player_accurate_long_balls!$B$2:$E$492, 3, FALSE), 0)</f>
        <v>3.3</v>
      </c>
      <c r="AE108">
        <f>IFERROR(VLOOKUP(B108,[17]player_accurate_long_balls!$B$2:$E$492, 4, FALSE), 0)</f>
        <v>43.9</v>
      </c>
      <c r="AF108">
        <f>IFERROR(VLOOKUP(B108, [18]player_tackles_won!$B$2:$E$492, 3, FALSE), 0)</f>
        <v>0.7</v>
      </c>
      <c r="AG108">
        <f>IFERROR(VLOOKUP(B108, [18]player_tackles_won!$B$2:$E$492, 4, FALSE), 0)</f>
        <v>94.7</v>
      </c>
      <c r="AH108">
        <f>IFERROR(VLOOKUP(B108, [19]player_possessions!$B$2:$E$492, 3, FALSE), 0)</f>
        <v>0</v>
      </c>
      <c r="AI108">
        <f>IFERROR(VLOOKUP(B108, [19]player_possessions!$B$2:$E$492, 4, FALSE), 0)</f>
        <v>0</v>
      </c>
      <c r="AJ108">
        <f>IFERROR(VLOOKUP(B108, [20]player_outfielder_blocks!$B$2:$E$492, 3, FALSE), 0)</f>
        <v>0.7</v>
      </c>
      <c r="AK108">
        <f>VLOOKUP(B108,[20]player_outfielder_blocks!$B$2:$E$492, 4, FALSE)</f>
        <v>17</v>
      </c>
      <c r="AL108">
        <f>VLOOKUP(B108,[21]player_interceptions!$B$2:$E$492, 3, FALSE)</f>
        <v>1.2</v>
      </c>
      <c r="AM108">
        <f>VLOOKUP(B108,[21]player_interceptions!$B$2:$E$492, 4, FALSE)</f>
        <v>29</v>
      </c>
      <c r="AN108">
        <f>VLOOKUP(B108,[22]player_effective_clearances!$B$2:$E$492, 3, FALSE)</f>
        <v>3.1</v>
      </c>
      <c r="AO108">
        <f>VLOOKUP(B108,[22]player_effective_clearances!$B$2:$E$492, 4, FALSE)</f>
        <v>78</v>
      </c>
      <c r="AP108" t="e">
        <f>VLOOKUP(B108, [12]player_penalties_won!$B$2:$E$492, 4, FALSE)</f>
        <v>#N/A</v>
      </c>
      <c r="AQ108">
        <f>VLOOKUP(B108,[23]player_fouls_committed!$B$2:$E$492, 3, FALSE)</f>
        <v>0.7</v>
      </c>
      <c r="AR108" t="e">
        <f>VLOOKUP(B108,[24]player_red_cards!$B$2:$E$492, 3, FALSE)</f>
        <v>#N/A</v>
      </c>
      <c r="AS108" t="e">
        <f>VLOOKUP(B108,[24]player_red_cards!$B$2:$E$492, 4, FALSE)</f>
        <v>#N/A</v>
      </c>
      <c r="AT108">
        <f>VLOOKUP(B108,[25]player_contests_won!$B$2:$E$492, 3, FALSE)</f>
        <v>0.3</v>
      </c>
      <c r="AU108">
        <f>VLOOKUP(B108,[25]player_contests_won!$B$2:$E$492, 4, FALSE)</f>
        <v>70</v>
      </c>
      <c r="AV108" t="e">
        <f>VLOOKUP(B108, [8]player_top_scorers!$B$2:$E$492, 3, FALSE)</f>
        <v>#N/A</v>
      </c>
      <c r="AW108">
        <f>VLOOKUP(B108,[26]player_player_ratings!$B$2:$E$492, 4, FALSE)</f>
        <v>0</v>
      </c>
      <c r="AX108">
        <f>VLOOKUP(B108,[26]player_player_ratings!$B$2:$E$492, 3, FALSE)</f>
        <v>7.13</v>
      </c>
      <c r="AY108">
        <v>2231</v>
      </c>
      <c r="AZ108">
        <v>26</v>
      </c>
      <c r="BA108" t="s">
        <v>84</v>
      </c>
    </row>
    <row r="109" spans="1:53" x14ac:dyDescent="0.3">
      <c r="A109">
        <v>107</v>
      </c>
      <c r="B109" t="s">
        <v>164</v>
      </c>
      <c r="C109" t="s">
        <v>46</v>
      </c>
      <c r="D109">
        <v>2.4</v>
      </c>
      <c r="E109">
        <v>2</v>
      </c>
      <c r="F109">
        <f>IFERROR(VLOOKUP(B109, [1]player_expected_goals!$B$2:$E$492, 3, FALSE), 0)</f>
        <v>0.2</v>
      </c>
      <c r="G109">
        <f>VLOOKUP(B109,[2]player_on_target!$B$2:$E$492, 3, FALSE)</f>
        <v>0.7</v>
      </c>
      <c r="H109">
        <f>IFERROR(VLOOKUP(B109, [3]player_saves_made!$B$2:$E$492, 3, FALSE), 0)</f>
        <v>0</v>
      </c>
      <c r="I109">
        <f>IFERROR(VLOOKUP(B109, [3]player_saves_made!$B$2:$E$492, 4, FALSE), 0)</f>
        <v>0</v>
      </c>
      <c r="J109">
        <f>IFERROR(VLOOKUP(B109, [4]player_goals_conceded!$B$2:$E$492, 3, FALSE), 0)</f>
        <v>0</v>
      </c>
      <c r="K109">
        <f>IFERROR(VLOOKUP(B109, [5]player_clean_sheets!$B$2:$E$492, 3, FALSE), 0)</f>
        <v>0</v>
      </c>
      <c r="L109">
        <f>IFERROR(VLOOKUP(B109, [5]player_clean_sheets!$B$2:$E$492, 4, FALSE), 0)</f>
        <v>0</v>
      </c>
      <c r="M109">
        <f>IFERROR(VLOOKUP(B109, [6]player_goals_per_90!$B$2:$E$492, 3, FALSE), 0)</f>
        <v>7.0000000000000007E-2</v>
      </c>
      <c r="N109">
        <f>IFERROR(VLOOKUP(B109, [7]player_expected_assists_per_90!$B$2:$E$492, 3, FALSE), 0)</f>
        <v>0.16</v>
      </c>
      <c r="O109">
        <f>IFERROR(VLOOKUP(B109, [7]player_expected_assists_per_90!$B$2:$E$492, 4, FALSE), 0)</f>
        <v>0.1</v>
      </c>
      <c r="P109">
        <f>IFERROR(VLOOKUP(B109, [8]player_top_scorers!$B$2:$E$492, 4, FALSE), 0)</f>
        <v>0</v>
      </c>
      <c r="Q109">
        <f>IFERROR(VLOOKUP(B109, [9]player_total_assists_in_attack!$B$2:$E$492, 3, FALSE), 0)</f>
        <v>20</v>
      </c>
      <c r="R109">
        <f>IFERROR(VLOOKUP(B109, [9]player_total_assists_in_attack!$B$2:$E$492, 4, FALSE), 0)</f>
        <v>1.3</v>
      </c>
      <c r="S109">
        <f>IFERROR(VLOOKUP(B109, [10]player_big_chances_missed!$B$2:$E$492, 3, FALSE), 0)</f>
        <v>0</v>
      </c>
      <c r="T109">
        <f>IFERROR(VLOOKUP(B109, [10]player_big_chances_missed!$B$2:$E$492, 3, FALSE), 0)</f>
        <v>0</v>
      </c>
      <c r="U109">
        <f>IFERROR(VLOOKUP(B109, [11]player_big_chances_created!$B$2:$E$492, 3, FALSE), 0)</f>
        <v>5</v>
      </c>
      <c r="V109">
        <f>IFERROR(VLOOKUP(B109, [12]player_penalties_won!$B$2:$E$492, 3, FALSE), 0)</f>
        <v>0</v>
      </c>
      <c r="W109">
        <f>IFERROR(VLOOKUP(B109, [13]player_penalties_conceded!$B$2:$E$492, 3, FALSE), 0)</f>
        <v>1</v>
      </c>
      <c r="X109">
        <f>IFERROR(VLOOKUP(B109, [14]player_target_scoring!$B$2:$E$492, 3, FALSE), 0)</f>
        <v>0.1</v>
      </c>
      <c r="Y109">
        <f>IFERROR(VLOOKUP(B109, [14]player_target_scoring!$B$2:$E$492, 4, FALSE), 0)</f>
        <v>25</v>
      </c>
      <c r="Z109">
        <f>IFERROR(VLOOKUP(B109, [15]player_total_scoring_attempts!$B$2:$E$492, 3, FALSE), 0)</f>
        <v>0.5</v>
      </c>
      <c r="AA109">
        <f>IFERROR(VLOOKUP(B109, [15]player_total_scoring_attempts!$B$2:$E$492, 4, FALSE), 0)</f>
        <v>12.5</v>
      </c>
      <c r="AB109">
        <f>IFERROR(VLOOKUP(B109, [16]player_accurate_passes!$B$2:$E$492, 3, FALSE), 0)</f>
        <v>39.700000000000003</v>
      </c>
      <c r="AC109">
        <f>IFERROR(VLOOKUP(B109, [16]player_accurate_passes!$B$2:$E$492, 4, FALSE), 0)</f>
        <v>84.7</v>
      </c>
      <c r="AD109">
        <f>IFERROR(VLOOKUP(B109,[17]player_accurate_long_balls!$B$2:$E$492, 3, FALSE), 0)</f>
        <v>1.5</v>
      </c>
      <c r="AE109">
        <f>IFERROR(VLOOKUP(B109,[17]player_accurate_long_balls!$B$2:$E$492, 4, FALSE), 0)</f>
        <v>39.700000000000003</v>
      </c>
      <c r="AF109">
        <f>IFERROR(VLOOKUP(B109, [18]player_tackles_won!$B$2:$E$492, 3, FALSE), 0)</f>
        <v>1.1000000000000001</v>
      </c>
      <c r="AG109">
        <f>IFERROR(VLOOKUP(B109, [18]player_tackles_won!$B$2:$E$492, 4, FALSE), 0)</f>
        <v>65.400000000000006</v>
      </c>
      <c r="AH109">
        <f>IFERROR(VLOOKUP(B109, [19]player_possessions!$B$2:$E$492, 3, FALSE), 0)</f>
        <v>0.2</v>
      </c>
      <c r="AI109">
        <f>IFERROR(VLOOKUP(B109, [19]player_possessions!$B$2:$E$492, 4, FALSE), 0)</f>
        <v>1.5</v>
      </c>
      <c r="AJ109">
        <f>IFERROR(VLOOKUP(B109, [20]player_outfielder_blocks!$B$2:$E$492, 3, FALSE), 0)</f>
        <v>0.1</v>
      </c>
      <c r="AK109">
        <f>VLOOKUP(B109,[20]player_outfielder_blocks!$B$2:$E$492, 4, FALSE)</f>
        <v>1</v>
      </c>
      <c r="AL109">
        <f>VLOOKUP(B109,[21]player_interceptions!$B$2:$E$492, 3, FALSE)</f>
        <v>0.5</v>
      </c>
      <c r="AM109">
        <f>VLOOKUP(B109,[21]player_interceptions!$B$2:$E$492, 4, FALSE)</f>
        <v>7</v>
      </c>
      <c r="AN109">
        <f>VLOOKUP(B109,[22]player_effective_clearances!$B$2:$E$492, 3, FALSE)</f>
        <v>1</v>
      </c>
      <c r="AO109">
        <f>VLOOKUP(B109,[22]player_effective_clearances!$B$2:$E$492, 4, FALSE)</f>
        <v>15</v>
      </c>
      <c r="AP109" t="e">
        <f>VLOOKUP(B109, [12]player_penalties_won!$B$2:$E$492, 4, FALSE)</f>
        <v>#N/A</v>
      </c>
      <c r="AQ109">
        <f>VLOOKUP(B109,[23]player_fouls_committed!$B$2:$E$492, 3, FALSE)</f>
        <v>0.5</v>
      </c>
      <c r="AR109" t="e">
        <f>VLOOKUP(B109,[24]player_red_cards!$B$2:$E$492, 3, FALSE)</f>
        <v>#N/A</v>
      </c>
      <c r="AS109" t="e">
        <f>VLOOKUP(B109,[24]player_red_cards!$B$2:$E$492, 4, FALSE)</f>
        <v>#N/A</v>
      </c>
      <c r="AT109">
        <f>VLOOKUP(B109,[25]player_contests_won!$B$2:$E$492, 3, FALSE)</f>
        <v>0.4</v>
      </c>
      <c r="AU109">
        <f>VLOOKUP(B109,[25]player_contests_won!$B$2:$E$492, 4, FALSE)</f>
        <v>54.5</v>
      </c>
      <c r="AV109">
        <f>VLOOKUP(B109, [8]player_top_scorers!$B$2:$E$492, 3, FALSE)</f>
        <v>1</v>
      </c>
      <c r="AW109">
        <f>VLOOKUP(B109,[26]player_player_ratings!$B$2:$E$492, 4, FALSE)</f>
        <v>0</v>
      </c>
      <c r="AX109">
        <f>VLOOKUP(B109,[26]player_player_ratings!$B$2:$E$492, 3, FALSE)</f>
        <v>6.79</v>
      </c>
      <c r="AY109">
        <v>1357</v>
      </c>
      <c r="AZ109">
        <v>23</v>
      </c>
      <c r="BA109" t="s">
        <v>13</v>
      </c>
    </row>
    <row r="110" spans="1:53" x14ac:dyDescent="0.3">
      <c r="A110">
        <v>109</v>
      </c>
      <c r="B110" t="s">
        <v>165</v>
      </c>
      <c r="C110" t="s">
        <v>33</v>
      </c>
      <c r="D110">
        <v>2.4</v>
      </c>
      <c r="E110">
        <v>1</v>
      </c>
      <c r="F110">
        <f>IFERROR(VLOOKUP(B110, [1]player_expected_goals!$B$2:$E$492, 3, FALSE), 0)</f>
        <v>2.4</v>
      </c>
      <c r="G110">
        <f>VLOOKUP(B110,[2]player_on_target!$B$2:$E$492, 3, FALSE)</f>
        <v>2.1</v>
      </c>
      <c r="H110">
        <f>IFERROR(VLOOKUP(B110, [3]player_saves_made!$B$2:$E$492, 3, FALSE), 0)</f>
        <v>0</v>
      </c>
      <c r="I110">
        <f>IFERROR(VLOOKUP(B110, [3]player_saves_made!$B$2:$E$492, 4, FALSE), 0)</f>
        <v>0</v>
      </c>
      <c r="J110">
        <f>IFERROR(VLOOKUP(B110, [4]player_goals_conceded!$B$2:$E$492, 3, FALSE), 0)</f>
        <v>0</v>
      </c>
      <c r="K110">
        <f>IFERROR(VLOOKUP(B110, [5]player_clean_sheets!$B$2:$E$492, 3, FALSE), 0)</f>
        <v>0</v>
      </c>
      <c r="L110">
        <f>IFERROR(VLOOKUP(B110, [5]player_clean_sheets!$B$2:$E$492, 4, FALSE), 0)</f>
        <v>0</v>
      </c>
      <c r="M110">
        <f>IFERROR(VLOOKUP(B110, [6]player_goals_per_90!$B$2:$E$492, 3, FALSE), 0)</f>
        <v>0.03</v>
      </c>
      <c r="N110">
        <f>IFERROR(VLOOKUP(B110, [7]player_expected_assists_per_90!$B$2:$E$492, 3, FALSE), 0)</f>
        <v>7.0000000000000007E-2</v>
      </c>
      <c r="O110">
        <f>IFERROR(VLOOKUP(B110, [7]player_expected_assists_per_90!$B$2:$E$492, 4, FALSE), 0)</f>
        <v>0</v>
      </c>
      <c r="P110">
        <f>IFERROR(VLOOKUP(B110, [8]player_top_scorers!$B$2:$E$492, 4, FALSE), 0)</f>
        <v>0</v>
      </c>
      <c r="Q110">
        <f>IFERROR(VLOOKUP(B110, [9]player_total_assists_in_attack!$B$2:$E$492, 3, FALSE), 0)</f>
        <v>25</v>
      </c>
      <c r="R110">
        <f>IFERROR(VLOOKUP(B110, [9]player_total_assists_in_attack!$B$2:$E$492, 4, FALSE), 0)</f>
        <v>0.8</v>
      </c>
      <c r="S110">
        <f>IFERROR(VLOOKUP(B110, [10]player_big_chances_missed!$B$2:$E$492, 3, FALSE), 0)</f>
        <v>0</v>
      </c>
      <c r="T110">
        <f>IFERROR(VLOOKUP(B110, [10]player_big_chances_missed!$B$2:$E$492, 3, FALSE), 0)</f>
        <v>0</v>
      </c>
      <c r="U110">
        <f>IFERROR(VLOOKUP(B110, [11]player_big_chances_created!$B$2:$E$492, 3, FALSE), 0)</f>
        <v>4</v>
      </c>
      <c r="V110">
        <f>IFERROR(VLOOKUP(B110, [12]player_penalties_won!$B$2:$E$492, 3, FALSE), 0)</f>
        <v>0</v>
      </c>
      <c r="W110">
        <f>IFERROR(VLOOKUP(B110, [13]player_penalties_conceded!$B$2:$E$492, 3, FALSE), 0)</f>
        <v>1</v>
      </c>
      <c r="X110">
        <f>IFERROR(VLOOKUP(B110, [14]player_target_scoring!$B$2:$E$492, 3, FALSE), 0)</f>
        <v>0.2</v>
      </c>
      <c r="Y110">
        <f>IFERROR(VLOOKUP(B110, [14]player_target_scoring!$B$2:$E$492, 4, FALSE), 0)</f>
        <v>20.5</v>
      </c>
      <c r="Z110">
        <f>IFERROR(VLOOKUP(B110, [15]player_total_scoring_attempts!$B$2:$E$492, 3, FALSE), 0)</f>
        <v>1.2</v>
      </c>
      <c r="AA110">
        <f>IFERROR(VLOOKUP(B110, [15]player_total_scoring_attempts!$B$2:$E$492, 4, FALSE), 0)</f>
        <v>2.6</v>
      </c>
      <c r="AB110">
        <f>IFERROR(VLOOKUP(B110, [16]player_accurate_passes!$B$2:$E$492, 3, FALSE), 0)</f>
        <v>33.200000000000003</v>
      </c>
      <c r="AC110">
        <f>IFERROR(VLOOKUP(B110, [16]player_accurate_passes!$B$2:$E$492, 4, FALSE), 0)</f>
        <v>82.1</v>
      </c>
      <c r="AD110">
        <f>IFERROR(VLOOKUP(B110,[17]player_accurate_long_balls!$B$2:$E$492, 3, FALSE), 0)</f>
        <v>1</v>
      </c>
      <c r="AE110">
        <f>IFERROR(VLOOKUP(B110,[17]player_accurate_long_balls!$B$2:$E$492, 4, FALSE), 0)</f>
        <v>51.7</v>
      </c>
      <c r="AF110">
        <f>IFERROR(VLOOKUP(B110, [18]player_tackles_won!$B$2:$E$492, 3, FALSE), 0)</f>
        <v>0.7</v>
      </c>
      <c r="AG110">
        <f>IFERROR(VLOOKUP(B110, [18]player_tackles_won!$B$2:$E$492, 4, FALSE), 0)</f>
        <v>49</v>
      </c>
      <c r="AH110">
        <f>IFERROR(VLOOKUP(B110, [19]player_possessions!$B$2:$E$492, 3, FALSE), 0)</f>
        <v>0.2</v>
      </c>
      <c r="AI110">
        <f>IFERROR(VLOOKUP(B110, [19]player_possessions!$B$2:$E$492, 4, FALSE), 0)</f>
        <v>3.1</v>
      </c>
      <c r="AJ110">
        <f>IFERROR(VLOOKUP(B110, [20]player_outfielder_blocks!$B$2:$E$492, 3, FALSE), 0)</f>
        <v>0.6</v>
      </c>
      <c r="AK110">
        <f>VLOOKUP(B110,[20]player_outfielder_blocks!$B$2:$E$492, 4, FALSE)</f>
        <v>18</v>
      </c>
      <c r="AL110">
        <f>VLOOKUP(B110,[21]player_interceptions!$B$2:$E$492, 3, FALSE)</f>
        <v>0.9</v>
      </c>
      <c r="AM110">
        <f>VLOOKUP(B110,[21]player_interceptions!$B$2:$E$492, 4, FALSE)</f>
        <v>28</v>
      </c>
      <c r="AN110">
        <f>VLOOKUP(B110,[22]player_effective_clearances!$B$2:$E$492, 3, FALSE)</f>
        <v>1.1000000000000001</v>
      </c>
      <c r="AO110">
        <f>VLOOKUP(B110,[22]player_effective_clearances!$B$2:$E$492, 4, FALSE)</f>
        <v>36</v>
      </c>
      <c r="AP110" t="e">
        <f>VLOOKUP(B110, [12]player_penalties_won!$B$2:$E$492, 4, FALSE)</f>
        <v>#N/A</v>
      </c>
      <c r="AQ110">
        <f>VLOOKUP(B110,[23]player_fouls_committed!$B$2:$E$492, 3, FALSE)</f>
        <v>1</v>
      </c>
      <c r="AR110" t="e">
        <f>VLOOKUP(B110,[24]player_red_cards!$B$2:$E$492, 3, FALSE)</f>
        <v>#N/A</v>
      </c>
      <c r="AS110" t="e">
        <f>VLOOKUP(B110,[24]player_red_cards!$B$2:$E$492, 4, FALSE)</f>
        <v>#N/A</v>
      </c>
      <c r="AT110">
        <f>VLOOKUP(B110,[25]player_contests_won!$B$2:$E$492, 3, FALSE)</f>
        <v>0.6</v>
      </c>
      <c r="AU110">
        <f>VLOOKUP(B110,[25]player_contests_won!$B$2:$E$492, 4, FALSE)</f>
        <v>58.8</v>
      </c>
      <c r="AV110">
        <f>VLOOKUP(B110, [8]player_top_scorers!$B$2:$E$492, 3, FALSE)</f>
        <v>1</v>
      </c>
      <c r="AW110">
        <f>VLOOKUP(B110,[26]player_player_ratings!$B$2:$E$492, 4, FALSE)</f>
        <v>1</v>
      </c>
      <c r="AX110">
        <f>VLOOKUP(B110,[26]player_player_ratings!$B$2:$E$492, 3, FALSE)</f>
        <v>6.83</v>
      </c>
      <c r="AY110">
        <v>2918</v>
      </c>
      <c r="AZ110">
        <v>33</v>
      </c>
      <c r="BA110" t="s">
        <v>13</v>
      </c>
    </row>
    <row r="111" spans="1:53" x14ac:dyDescent="0.3">
      <c r="A111">
        <v>110</v>
      </c>
      <c r="B111" t="s">
        <v>166</v>
      </c>
      <c r="C111" t="s">
        <v>100</v>
      </c>
      <c r="D111">
        <v>2.2999999999999998</v>
      </c>
      <c r="E111">
        <v>4</v>
      </c>
      <c r="F111">
        <f>IFERROR(VLOOKUP(B111, [1]player_expected_goals!$B$2:$E$492, 3, FALSE), 0)</f>
        <v>5.3</v>
      </c>
      <c r="G111">
        <f>VLOOKUP(B111,[2]player_on_target!$B$2:$E$492, 3, FALSE)</f>
        <v>4.3</v>
      </c>
      <c r="H111">
        <f>IFERROR(VLOOKUP(B111, [3]player_saves_made!$B$2:$E$492, 3, FALSE), 0)</f>
        <v>0</v>
      </c>
      <c r="I111">
        <f>IFERROR(VLOOKUP(B111, [3]player_saves_made!$B$2:$E$492, 4, FALSE), 0)</f>
        <v>0</v>
      </c>
      <c r="J111">
        <f>IFERROR(VLOOKUP(B111, [4]player_goals_conceded!$B$2:$E$492, 3, FALSE), 0)</f>
        <v>0</v>
      </c>
      <c r="K111">
        <f>IFERROR(VLOOKUP(B111, [5]player_clean_sheets!$B$2:$E$492, 3, FALSE), 0)</f>
        <v>0</v>
      </c>
      <c r="L111">
        <f>IFERROR(VLOOKUP(B111, [5]player_clean_sheets!$B$2:$E$492, 4, FALSE), 0)</f>
        <v>0</v>
      </c>
      <c r="M111">
        <f>IFERROR(VLOOKUP(B111, [6]player_goals_per_90!$B$2:$E$492, 3, FALSE), 0)</f>
        <v>0.2</v>
      </c>
      <c r="N111">
        <f>IFERROR(VLOOKUP(B111, [7]player_expected_assists_per_90!$B$2:$E$492, 3, FALSE), 0)</f>
        <v>0.16</v>
      </c>
      <c r="O111">
        <f>IFERROR(VLOOKUP(B111, [7]player_expected_assists_per_90!$B$2:$E$492, 4, FALSE), 0)</f>
        <v>0.3</v>
      </c>
      <c r="P111">
        <f>IFERROR(VLOOKUP(B111, [8]player_top_scorers!$B$2:$E$492, 4, FALSE), 0)</f>
        <v>2</v>
      </c>
      <c r="Q111">
        <f>IFERROR(VLOOKUP(B111, [9]player_total_assists_in_attack!$B$2:$E$492, 3, FALSE), 0)</f>
        <v>20</v>
      </c>
      <c r="R111">
        <f>IFERROR(VLOOKUP(B111, [9]player_total_assists_in_attack!$B$2:$E$492, 4, FALSE), 0)</f>
        <v>1.3</v>
      </c>
      <c r="S111">
        <f>IFERROR(VLOOKUP(B111, [10]player_big_chances_missed!$B$2:$E$492, 3, FALSE), 0)</f>
        <v>8</v>
      </c>
      <c r="T111">
        <f>IFERROR(VLOOKUP(B111, [10]player_big_chances_missed!$B$2:$E$492, 3, FALSE), 0)</f>
        <v>8</v>
      </c>
      <c r="U111">
        <f>IFERROR(VLOOKUP(B111, [11]player_big_chances_created!$B$2:$E$492, 3, FALSE), 0)</f>
        <v>6</v>
      </c>
      <c r="V111">
        <f>IFERROR(VLOOKUP(B111, [12]player_penalties_won!$B$2:$E$492, 3, FALSE), 0)</f>
        <v>0</v>
      </c>
      <c r="W111">
        <f>IFERROR(VLOOKUP(B111, [13]player_penalties_conceded!$B$2:$E$492, 3, FALSE), 0)</f>
        <v>0</v>
      </c>
      <c r="X111">
        <f>IFERROR(VLOOKUP(B111, [14]player_target_scoring!$B$2:$E$492, 3, FALSE), 0)</f>
        <v>0.9</v>
      </c>
      <c r="Y111">
        <f>IFERROR(VLOOKUP(B111, [14]player_target_scoring!$B$2:$E$492, 4, FALSE), 0)</f>
        <v>38.9</v>
      </c>
      <c r="Z111">
        <f>IFERROR(VLOOKUP(B111, [15]player_total_scoring_attempts!$B$2:$E$492, 3, FALSE), 0)</f>
        <v>2.4</v>
      </c>
      <c r="AA111">
        <f>IFERROR(VLOOKUP(B111, [15]player_total_scoring_attempts!$B$2:$E$492, 4, FALSE), 0)</f>
        <v>8.3000000000000007</v>
      </c>
      <c r="AB111">
        <f>IFERROR(VLOOKUP(B111, [16]player_accurate_passes!$B$2:$E$492, 3, FALSE), 0)</f>
        <v>16</v>
      </c>
      <c r="AC111">
        <f>IFERROR(VLOOKUP(B111, [16]player_accurate_passes!$B$2:$E$492, 4, FALSE), 0)</f>
        <v>66.599999999999994</v>
      </c>
      <c r="AD111">
        <f>IFERROR(VLOOKUP(B111,[17]player_accurate_long_balls!$B$2:$E$492, 3, FALSE), 0)</f>
        <v>1</v>
      </c>
      <c r="AE111">
        <f>IFERROR(VLOOKUP(B111,[17]player_accurate_long_balls!$B$2:$E$492, 4, FALSE), 0)</f>
        <v>48.4</v>
      </c>
      <c r="AF111">
        <f>IFERROR(VLOOKUP(B111, [18]player_tackles_won!$B$2:$E$492, 3, FALSE), 0)</f>
        <v>0.6</v>
      </c>
      <c r="AG111">
        <f>IFERROR(VLOOKUP(B111, [18]player_tackles_won!$B$2:$E$492, 4, FALSE), 0)</f>
        <v>40.9</v>
      </c>
      <c r="AH111">
        <f>IFERROR(VLOOKUP(B111, [19]player_possessions!$B$2:$E$492, 3, FALSE), 0)</f>
        <v>0.5</v>
      </c>
      <c r="AI111">
        <f>IFERROR(VLOOKUP(B111, [19]player_possessions!$B$2:$E$492, 4, FALSE), 0)</f>
        <v>2</v>
      </c>
      <c r="AJ111">
        <f>IFERROR(VLOOKUP(B111, [20]player_outfielder_blocks!$B$2:$E$492, 3, FALSE), 0)</f>
        <v>0</v>
      </c>
      <c r="AK111" t="e">
        <f>VLOOKUP(B111,[20]player_outfielder_blocks!$B$2:$E$492, 4, FALSE)</f>
        <v>#N/A</v>
      </c>
      <c r="AL111">
        <f>VLOOKUP(B111,[21]player_interceptions!$B$2:$E$492, 3, FALSE)</f>
        <v>0.4</v>
      </c>
      <c r="AM111">
        <f>VLOOKUP(B111,[21]player_interceptions!$B$2:$E$492, 4, FALSE)</f>
        <v>6</v>
      </c>
      <c r="AN111">
        <f>VLOOKUP(B111,[22]player_effective_clearances!$B$2:$E$492, 3, FALSE)</f>
        <v>0.7</v>
      </c>
      <c r="AO111">
        <f>VLOOKUP(B111,[22]player_effective_clearances!$B$2:$E$492, 4, FALSE)</f>
        <v>11</v>
      </c>
      <c r="AP111" t="e">
        <f>VLOOKUP(B111, [12]player_penalties_won!$B$2:$E$492, 4, FALSE)</f>
        <v>#N/A</v>
      </c>
      <c r="AQ111">
        <f>VLOOKUP(B111,[23]player_fouls_committed!$B$2:$E$492, 3, FALSE)</f>
        <v>1.9</v>
      </c>
      <c r="AR111">
        <f>VLOOKUP(B111,[24]player_red_cards!$B$2:$E$492, 3, FALSE)</f>
        <v>2</v>
      </c>
      <c r="AS111">
        <f>VLOOKUP(B111,[24]player_red_cards!$B$2:$E$492, 4, FALSE)</f>
        <v>1</v>
      </c>
      <c r="AT111">
        <f>VLOOKUP(B111,[25]player_contests_won!$B$2:$E$492, 3, FALSE)</f>
        <v>0.4</v>
      </c>
      <c r="AU111">
        <f>VLOOKUP(B111,[25]player_contests_won!$B$2:$E$492, 4, FALSE)</f>
        <v>33.299999999999997</v>
      </c>
      <c r="AV111">
        <f>VLOOKUP(B111, [8]player_top_scorers!$B$2:$E$492, 3, FALSE)</f>
        <v>3</v>
      </c>
      <c r="AW111">
        <f>VLOOKUP(B111,[26]player_player_ratings!$B$2:$E$492, 4, FALSE)</f>
        <v>1</v>
      </c>
      <c r="AX111">
        <f>VLOOKUP(B111,[26]player_player_ratings!$B$2:$E$492, 3, FALSE)</f>
        <v>6.47</v>
      </c>
      <c r="AY111">
        <v>1346</v>
      </c>
      <c r="AZ111">
        <v>26</v>
      </c>
      <c r="BA111" t="s">
        <v>13</v>
      </c>
    </row>
    <row r="112" spans="1:53" x14ac:dyDescent="0.3">
      <c r="A112">
        <v>111</v>
      </c>
      <c r="B112" t="s">
        <v>167</v>
      </c>
      <c r="C112" t="s">
        <v>12</v>
      </c>
      <c r="D112">
        <v>2.2999999999999998</v>
      </c>
      <c r="E112">
        <v>2</v>
      </c>
      <c r="F112">
        <f>IFERROR(VLOOKUP(B112, [1]player_expected_goals!$B$2:$E$492, 3, FALSE), 0)</f>
        <v>5.7</v>
      </c>
      <c r="G112">
        <f>VLOOKUP(B112,[2]player_on_target!$B$2:$E$492, 3, FALSE)</f>
        <v>8.4</v>
      </c>
      <c r="H112">
        <f>IFERROR(VLOOKUP(B112, [3]player_saves_made!$B$2:$E$492, 3, FALSE), 0)</f>
        <v>0</v>
      </c>
      <c r="I112">
        <f>IFERROR(VLOOKUP(B112, [3]player_saves_made!$B$2:$E$492, 4, FALSE), 0)</f>
        <v>0</v>
      </c>
      <c r="J112">
        <f>IFERROR(VLOOKUP(B112, [4]player_goals_conceded!$B$2:$E$492, 3, FALSE), 0)</f>
        <v>0</v>
      </c>
      <c r="K112">
        <f>IFERROR(VLOOKUP(B112, [5]player_clean_sheets!$B$2:$E$492, 3, FALSE), 0)</f>
        <v>0</v>
      </c>
      <c r="L112">
        <f>IFERROR(VLOOKUP(B112, [5]player_clean_sheets!$B$2:$E$492, 4, FALSE), 0)</f>
        <v>0</v>
      </c>
      <c r="M112">
        <f>IFERROR(VLOOKUP(B112, [6]player_goals_per_90!$B$2:$E$492, 3, FALSE), 0)</f>
        <v>0.37</v>
      </c>
      <c r="N112">
        <f>IFERROR(VLOOKUP(B112, [7]player_expected_assists_per_90!$B$2:$E$492, 3, FALSE), 0)</f>
        <v>0.17</v>
      </c>
      <c r="O112">
        <f>IFERROR(VLOOKUP(B112, [7]player_expected_assists_per_90!$B$2:$E$492, 4, FALSE), 0)</f>
        <v>0.1</v>
      </c>
      <c r="P112">
        <f>IFERROR(VLOOKUP(B112, [8]player_top_scorers!$B$2:$E$492, 4, FALSE), 0)</f>
        <v>0</v>
      </c>
      <c r="Q112">
        <f>IFERROR(VLOOKUP(B112, [9]player_total_assists_in_attack!$B$2:$E$492, 3, FALSE), 0)</f>
        <v>13</v>
      </c>
      <c r="R112">
        <f>IFERROR(VLOOKUP(B112, [9]player_total_assists_in_attack!$B$2:$E$492, 4, FALSE), 0)</f>
        <v>1</v>
      </c>
      <c r="S112">
        <f>IFERROR(VLOOKUP(B112, [10]player_big_chances_missed!$B$2:$E$492, 3, FALSE), 0)</f>
        <v>8</v>
      </c>
      <c r="T112">
        <f>IFERROR(VLOOKUP(B112, [10]player_big_chances_missed!$B$2:$E$492, 3, FALSE), 0)</f>
        <v>8</v>
      </c>
      <c r="U112">
        <f>IFERROR(VLOOKUP(B112, [11]player_big_chances_created!$B$2:$E$492, 3, FALSE), 0)</f>
        <v>3</v>
      </c>
      <c r="V112">
        <f>IFERROR(VLOOKUP(B112, [12]player_penalties_won!$B$2:$E$492, 3, FALSE), 0)</f>
        <v>1</v>
      </c>
      <c r="W112">
        <f>IFERROR(VLOOKUP(B112, [13]player_penalties_conceded!$B$2:$E$492, 3, FALSE), 0)</f>
        <v>0</v>
      </c>
      <c r="X112">
        <f>IFERROR(VLOOKUP(B112, [14]player_target_scoring!$B$2:$E$492, 3, FALSE), 0)</f>
        <v>1.2</v>
      </c>
      <c r="Y112">
        <f>IFERROR(VLOOKUP(B112, [14]player_target_scoring!$B$2:$E$492, 4, FALSE), 0)</f>
        <v>55.2</v>
      </c>
      <c r="Z112">
        <f>IFERROR(VLOOKUP(B112, [15]player_total_scoring_attempts!$B$2:$E$492, 3, FALSE), 0)</f>
        <v>2.2000000000000002</v>
      </c>
      <c r="AA112">
        <f>IFERROR(VLOOKUP(B112, [15]player_total_scoring_attempts!$B$2:$E$492, 4, FALSE), 0)</f>
        <v>17.2</v>
      </c>
      <c r="AB112">
        <f>IFERROR(VLOOKUP(B112, [16]player_accurate_passes!$B$2:$E$492, 3, FALSE), 0)</f>
        <v>15</v>
      </c>
      <c r="AC112">
        <f>IFERROR(VLOOKUP(B112, [16]player_accurate_passes!$B$2:$E$492, 4, FALSE), 0)</f>
        <v>72.099999999999994</v>
      </c>
      <c r="AD112">
        <f>IFERROR(VLOOKUP(B112,[17]player_accurate_long_balls!$B$2:$E$492, 3, FALSE), 0)</f>
        <v>0.1</v>
      </c>
      <c r="AE112">
        <f>IFERROR(VLOOKUP(B112,[17]player_accurate_long_balls!$B$2:$E$492, 4, FALSE), 0)</f>
        <v>33.299999999999997</v>
      </c>
      <c r="AF112">
        <f>IFERROR(VLOOKUP(B112, [18]player_tackles_won!$B$2:$E$492, 3, FALSE), 0)</f>
        <v>0.6</v>
      </c>
      <c r="AG112">
        <f>IFERROR(VLOOKUP(B112, [18]player_tackles_won!$B$2:$E$492, 4, FALSE), 0)</f>
        <v>61.5</v>
      </c>
      <c r="AH112">
        <f>IFERROR(VLOOKUP(B112, [19]player_possessions!$B$2:$E$492, 3, FALSE), 0)</f>
        <v>0.4</v>
      </c>
      <c r="AI112">
        <f>IFERROR(VLOOKUP(B112, [19]player_possessions!$B$2:$E$492, 4, FALSE), 0)</f>
        <v>2</v>
      </c>
      <c r="AJ112">
        <f>IFERROR(VLOOKUP(B112, [20]player_outfielder_blocks!$B$2:$E$492, 3, FALSE), 0)</f>
        <v>0.2</v>
      </c>
      <c r="AK112">
        <f>VLOOKUP(B112,[20]player_outfielder_blocks!$B$2:$E$492, 4, FALSE)</f>
        <v>3</v>
      </c>
      <c r="AL112">
        <f>VLOOKUP(B112,[21]player_interceptions!$B$2:$E$492, 3, FALSE)</f>
        <v>0.3</v>
      </c>
      <c r="AM112">
        <f>VLOOKUP(B112,[21]player_interceptions!$B$2:$E$492, 4, FALSE)</f>
        <v>4</v>
      </c>
      <c r="AN112">
        <f>VLOOKUP(B112,[22]player_effective_clearances!$B$2:$E$492, 3, FALSE)</f>
        <v>1</v>
      </c>
      <c r="AO112">
        <f>VLOOKUP(B112,[22]player_effective_clearances!$B$2:$E$492, 4, FALSE)</f>
        <v>14</v>
      </c>
      <c r="AP112">
        <f>VLOOKUP(B112, [12]player_penalties_won!$B$2:$E$492, 4, FALSE)</f>
        <v>2.2000000000000002</v>
      </c>
      <c r="AQ112">
        <f>VLOOKUP(B112,[23]player_fouls_committed!$B$2:$E$492, 3, FALSE)</f>
        <v>1.6</v>
      </c>
      <c r="AR112" t="e">
        <f>VLOOKUP(B112,[24]player_red_cards!$B$2:$E$492, 3, FALSE)</f>
        <v>#N/A</v>
      </c>
      <c r="AS112" t="e">
        <f>VLOOKUP(B112,[24]player_red_cards!$B$2:$E$492, 4, FALSE)</f>
        <v>#N/A</v>
      </c>
      <c r="AT112">
        <f>VLOOKUP(B112,[25]player_contests_won!$B$2:$E$492, 3, FALSE)</f>
        <v>0.9</v>
      </c>
      <c r="AU112">
        <f>VLOOKUP(B112,[25]player_contests_won!$B$2:$E$492, 4, FALSE)</f>
        <v>63.2</v>
      </c>
      <c r="AV112">
        <f>VLOOKUP(B112, [8]player_top_scorers!$B$2:$E$492, 3, FALSE)</f>
        <v>5</v>
      </c>
      <c r="AW112">
        <f>VLOOKUP(B112,[26]player_player_ratings!$B$2:$E$492, 4, FALSE)</f>
        <v>0</v>
      </c>
      <c r="AX112">
        <f>VLOOKUP(B112,[26]player_player_ratings!$B$2:$E$492, 3, FALSE)</f>
        <v>6.68</v>
      </c>
      <c r="AY112">
        <v>1209</v>
      </c>
      <c r="AZ112">
        <v>28</v>
      </c>
      <c r="BA112" t="s">
        <v>64</v>
      </c>
    </row>
    <row r="113" spans="1:53" x14ac:dyDescent="0.3">
      <c r="A113">
        <v>112</v>
      </c>
      <c r="B113" t="s">
        <v>168</v>
      </c>
      <c r="C113" t="s">
        <v>31</v>
      </c>
      <c r="D113">
        <v>2.2999999999999998</v>
      </c>
      <c r="E113">
        <v>1</v>
      </c>
      <c r="F113">
        <f>IFERROR(VLOOKUP(B113, [1]player_expected_goals!$B$2:$E$492, 3, FALSE), 0)</f>
        <v>0.8</v>
      </c>
      <c r="G113">
        <f>VLOOKUP(B113,[2]player_on_target!$B$2:$E$492, 3, FALSE)</f>
        <v>0.3</v>
      </c>
      <c r="H113">
        <f>IFERROR(VLOOKUP(B113, [3]player_saves_made!$B$2:$E$492, 3, FALSE), 0)</f>
        <v>0</v>
      </c>
      <c r="I113">
        <f>IFERROR(VLOOKUP(B113, [3]player_saves_made!$B$2:$E$492, 4, FALSE), 0)</f>
        <v>0</v>
      </c>
      <c r="J113">
        <f>IFERROR(VLOOKUP(B113, [4]player_goals_conceded!$B$2:$E$492, 3, FALSE), 0)</f>
        <v>0</v>
      </c>
      <c r="K113">
        <f>IFERROR(VLOOKUP(B113, [5]player_clean_sheets!$B$2:$E$492, 3, FALSE), 0)</f>
        <v>0</v>
      </c>
      <c r="L113">
        <f>IFERROR(VLOOKUP(B113, [5]player_clean_sheets!$B$2:$E$492, 4, FALSE), 0)</f>
        <v>0</v>
      </c>
      <c r="M113">
        <f>IFERROR(VLOOKUP(B113, [6]player_goals_per_90!$B$2:$E$492, 3, FALSE), 0)</f>
        <v>0</v>
      </c>
      <c r="N113">
        <f>IFERROR(VLOOKUP(B113, [7]player_expected_assists_per_90!$B$2:$E$492, 3, FALSE), 0)</f>
        <v>0.18</v>
      </c>
      <c r="O113">
        <f>IFERROR(VLOOKUP(B113, [7]player_expected_assists_per_90!$B$2:$E$492, 4, FALSE), 0)</f>
        <v>0.1</v>
      </c>
      <c r="P113">
        <f>IFERROR(VLOOKUP(B113, [8]player_top_scorers!$B$2:$E$492, 4, FALSE), 0)</f>
        <v>0</v>
      </c>
      <c r="Q113">
        <f>IFERROR(VLOOKUP(B113, [9]player_total_assists_in_attack!$B$2:$E$492, 3, FALSE), 0)</f>
        <v>11</v>
      </c>
      <c r="R113">
        <f>IFERROR(VLOOKUP(B113, [9]player_total_assists_in_attack!$B$2:$E$492, 4, FALSE), 0)</f>
        <v>0.9</v>
      </c>
      <c r="S113">
        <f>IFERROR(VLOOKUP(B113, [10]player_big_chances_missed!$B$2:$E$492, 3, FALSE), 0)</f>
        <v>2</v>
      </c>
      <c r="T113">
        <f>IFERROR(VLOOKUP(B113, [10]player_big_chances_missed!$B$2:$E$492, 3, FALSE), 0)</f>
        <v>2</v>
      </c>
      <c r="U113">
        <f>IFERROR(VLOOKUP(B113, [11]player_big_chances_created!$B$2:$E$492, 3, FALSE), 0)</f>
        <v>3</v>
      </c>
      <c r="V113">
        <f>IFERROR(VLOOKUP(B113, [12]player_penalties_won!$B$2:$E$492, 3, FALSE), 0)</f>
        <v>0</v>
      </c>
      <c r="W113">
        <f>IFERROR(VLOOKUP(B113, [13]player_penalties_conceded!$B$2:$E$492, 3, FALSE), 0)</f>
        <v>1</v>
      </c>
      <c r="X113">
        <f>IFERROR(VLOOKUP(B113, [14]player_target_scoring!$B$2:$E$492, 3, FALSE), 0)</f>
        <v>0.1</v>
      </c>
      <c r="Y113">
        <f>IFERROR(VLOOKUP(B113, [14]player_target_scoring!$B$2:$E$492, 4, FALSE), 0)</f>
        <v>11.1</v>
      </c>
      <c r="Z113">
        <f>IFERROR(VLOOKUP(B113, [15]player_total_scoring_attempts!$B$2:$E$492, 3, FALSE), 0)</f>
        <v>0.7</v>
      </c>
      <c r="AA113">
        <f>IFERROR(VLOOKUP(B113, [15]player_total_scoring_attempts!$B$2:$E$492, 4, FALSE), 0)</f>
        <v>0</v>
      </c>
      <c r="AB113">
        <f>IFERROR(VLOOKUP(B113, [16]player_accurate_passes!$B$2:$E$492, 3, FALSE), 0)</f>
        <v>43.9</v>
      </c>
      <c r="AC113">
        <f>IFERROR(VLOOKUP(B113, [16]player_accurate_passes!$B$2:$E$492, 4, FALSE), 0)</f>
        <v>78</v>
      </c>
      <c r="AD113">
        <f>IFERROR(VLOOKUP(B113,[17]player_accurate_long_balls!$B$2:$E$492, 3, FALSE), 0)</f>
        <v>2.1</v>
      </c>
      <c r="AE113">
        <f>IFERROR(VLOOKUP(B113,[17]player_accurate_long_balls!$B$2:$E$492, 4, FALSE), 0)</f>
        <v>35.1</v>
      </c>
      <c r="AF113">
        <f>IFERROR(VLOOKUP(B113, [18]player_tackles_won!$B$2:$E$492, 3, FALSE), 0)</f>
        <v>0.9</v>
      </c>
      <c r="AG113">
        <f>IFERROR(VLOOKUP(B113, [18]player_tackles_won!$B$2:$E$492, 4, FALSE), 0)</f>
        <v>60</v>
      </c>
      <c r="AH113">
        <f>IFERROR(VLOOKUP(B113, [19]player_possessions!$B$2:$E$492, 3, FALSE), 0)</f>
        <v>0.7</v>
      </c>
      <c r="AI113">
        <f>IFERROR(VLOOKUP(B113, [19]player_possessions!$B$2:$E$492, 4, FALSE), 0)</f>
        <v>1.9</v>
      </c>
      <c r="AJ113">
        <f>IFERROR(VLOOKUP(B113, [20]player_outfielder_blocks!$B$2:$E$492, 3, FALSE), 0)</f>
        <v>0.2</v>
      </c>
      <c r="AK113">
        <f>VLOOKUP(B113,[20]player_outfielder_blocks!$B$2:$E$492, 4, FALSE)</f>
        <v>2</v>
      </c>
      <c r="AL113">
        <f>VLOOKUP(B113,[21]player_interceptions!$B$2:$E$492, 3, FALSE)</f>
        <v>0.6</v>
      </c>
      <c r="AM113">
        <f>VLOOKUP(B113,[21]player_interceptions!$B$2:$E$492, 4, FALSE)</f>
        <v>8</v>
      </c>
      <c r="AN113">
        <f>VLOOKUP(B113,[22]player_effective_clearances!$B$2:$E$492, 3, FALSE)</f>
        <v>1.2</v>
      </c>
      <c r="AO113">
        <f>VLOOKUP(B113,[22]player_effective_clearances!$B$2:$E$492, 4, FALSE)</f>
        <v>16</v>
      </c>
      <c r="AP113" t="e">
        <f>VLOOKUP(B113, [12]player_penalties_won!$B$2:$E$492, 4, FALSE)</f>
        <v>#N/A</v>
      </c>
      <c r="AQ113">
        <f>VLOOKUP(B113,[23]player_fouls_committed!$B$2:$E$492, 3, FALSE)</f>
        <v>0.9</v>
      </c>
      <c r="AR113" t="e">
        <f>VLOOKUP(B113,[24]player_red_cards!$B$2:$E$492, 3, FALSE)</f>
        <v>#N/A</v>
      </c>
      <c r="AS113" t="e">
        <f>VLOOKUP(B113,[24]player_red_cards!$B$2:$E$492, 4, FALSE)</f>
        <v>#N/A</v>
      </c>
      <c r="AT113">
        <f>VLOOKUP(B113,[25]player_contests_won!$B$2:$E$492, 3, FALSE)</f>
        <v>0.9</v>
      </c>
      <c r="AU113">
        <f>VLOOKUP(B113,[25]player_contests_won!$B$2:$E$492, 4, FALSE)</f>
        <v>50</v>
      </c>
      <c r="AV113" t="e">
        <f>VLOOKUP(B113, [8]player_top_scorers!$B$2:$E$492, 3, FALSE)</f>
        <v>#N/A</v>
      </c>
      <c r="AW113">
        <f>VLOOKUP(B113,[26]player_player_ratings!$B$2:$E$492, 4, FALSE)</f>
        <v>0</v>
      </c>
      <c r="AX113">
        <f>VLOOKUP(B113,[26]player_player_ratings!$B$2:$E$492, 3, FALSE)</f>
        <v>6.75</v>
      </c>
      <c r="AY113">
        <v>1161</v>
      </c>
      <c r="AZ113">
        <v>22</v>
      </c>
      <c r="BA113" t="s">
        <v>13</v>
      </c>
    </row>
    <row r="114" spans="1:53" x14ac:dyDescent="0.3">
      <c r="A114">
        <v>113</v>
      </c>
      <c r="B114" t="s">
        <v>169</v>
      </c>
      <c r="C114" t="s">
        <v>36</v>
      </c>
      <c r="D114">
        <v>2.2000000000000002</v>
      </c>
      <c r="E114">
        <v>5</v>
      </c>
      <c r="F114">
        <f>IFERROR(VLOOKUP(B114, [1]player_expected_goals!$B$2:$E$492, 3, FALSE), 0)</f>
        <v>3.8</v>
      </c>
      <c r="G114">
        <f>VLOOKUP(B114,[2]player_on_target!$B$2:$E$492, 3, FALSE)</f>
        <v>3.3</v>
      </c>
      <c r="H114">
        <f>IFERROR(VLOOKUP(B114, [3]player_saves_made!$B$2:$E$492, 3, FALSE), 0)</f>
        <v>0</v>
      </c>
      <c r="I114">
        <f>IFERROR(VLOOKUP(B114, [3]player_saves_made!$B$2:$E$492, 4, FALSE), 0)</f>
        <v>0</v>
      </c>
      <c r="J114">
        <f>IFERROR(VLOOKUP(B114, [4]player_goals_conceded!$B$2:$E$492, 3, FALSE), 0)</f>
        <v>0</v>
      </c>
      <c r="K114">
        <f>IFERROR(VLOOKUP(B114, [5]player_clean_sheets!$B$2:$E$492, 3, FALSE), 0)</f>
        <v>0</v>
      </c>
      <c r="L114">
        <f>IFERROR(VLOOKUP(B114, [5]player_clean_sheets!$B$2:$E$492, 4, FALSE), 0)</f>
        <v>0</v>
      </c>
      <c r="M114">
        <f>IFERROR(VLOOKUP(B114, [6]player_goals_per_90!$B$2:$E$492, 3, FALSE), 0)</f>
        <v>0.17</v>
      </c>
      <c r="N114">
        <f>IFERROR(VLOOKUP(B114, [7]player_expected_assists_per_90!$B$2:$E$492, 3, FALSE), 0)</f>
        <v>0.09</v>
      </c>
      <c r="O114">
        <f>IFERROR(VLOOKUP(B114, [7]player_expected_assists_per_90!$B$2:$E$492, 4, FALSE), 0)</f>
        <v>0.2</v>
      </c>
      <c r="P114">
        <f>IFERROR(VLOOKUP(B114, [8]player_top_scorers!$B$2:$E$492, 4, FALSE), 0)</f>
        <v>0</v>
      </c>
      <c r="Q114">
        <f>IFERROR(VLOOKUP(B114, [9]player_total_assists_in_attack!$B$2:$E$492, 3, FALSE), 0)</f>
        <v>21</v>
      </c>
      <c r="R114">
        <f>IFERROR(VLOOKUP(B114, [9]player_total_assists_in_attack!$B$2:$E$492, 4, FALSE), 0)</f>
        <v>0.9</v>
      </c>
      <c r="S114">
        <f>IFERROR(VLOOKUP(B114, [10]player_big_chances_missed!$B$2:$E$492, 3, FALSE), 0)</f>
        <v>4</v>
      </c>
      <c r="T114">
        <f>IFERROR(VLOOKUP(B114, [10]player_big_chances_missed!$B$2:$E$492, 3, FALSE), 0)</f>
        <v>4</v>
      </c>
      <c r="U114">
        <f>IFERROR(VLOOKUP(B114, [11]player_big_chances_created!$B$2:$E$492, 3, FALSE), 0)</f>
        <v>5</v>
      </c>
      <c r="V114">
        <f>IFERROR(VLOOKUP(B114, [12]player_penalties_won!$B$2:$E$492, 3, FALSE), 0)</f>
        <v>0</v>
      </c>
      <c r="W114">
        <f>IFERROR(VLOOKUP(B114, [13]player_penalties_conceded!$B$2:$E$492, 3, FALSE), 0)</f>
        <v>0</v>
      </c>
      <c r="X114">
        <f>IFERROR(VLOOKUP(B114, [14]player_target_scoring!$B$2:$E$492, 3, FALSE), 0)</f>
        <v>0.3</v>
      </c>
      <c r="Y114">
        <f>IFERROR(VLOOKUP(B114, [14]player_target_scoring!$B$2:$E$492, 4, FALSE), 0)</f>
        <v>30.8</v>
      </c>
      <c r="Z114">
        <f>IFERROR(VLOOKUP(B114, [15]player_total_scoring_attempts!$B$2:$E$492, 3, FALSE), 0)</f>
        <v>1.1000000000000001</v>
      </c>
      <c r="AA114">
        <f>IFERROR(VLOOKUP(B114, [15]player_total_scoring_attempts!$B$2:$E$492, 4, FALSE), 0)</f>
        <v>15.4</v>
      </c>
      <c r="AB114">
        <f>IFERROR(VLOOKUP(B114, [16]player_accurate_passes!$B$2:$E$492, 3, FALSE), 0)</f>
        <v>33.4</v>
      </c>
      <c r="AC114">
        <f>IFERROR(VLOOKUP(B114, [16]player_accurate_passes!$B$2:$E$492, 4, FALSE), 0)</f>
        <v>82.4</v>
      </c>
      <c r="AD114">
        <f>IFERROR(VLOOKUP(B114,[17]player_accurate_long_balls!$B$2:$E$492, 3, FALSE), 0)</f>
        <v>1.2</v>
      </c>
      <c r="AE114">
        <f>IFERROR(VLOOKUP(B114,[17]player_accurate_long_balls!$B$2:$E$492, 4, FALSE), 0)</f>
        <v>39.700000000000003</v>
      </c>
      <c r="AF114">
        <f>IFERROR(VLOOKUP(B114, [18]player_tackles_won!$B$2:$E$492, 3, FALSE), 0)</f>
        <v>0.8</v>
      </c>
      <c r="AG114">
        <f>IFERROR(VLOOKUP(B114, [18]player_tackles_won!$B$2:$E$492, 4, FALSE), 0)</f>
        <v>56.3</v>
      </c>
      <c r="AH114">
        <f>IFERROR(VLOOKUP(B114, [19]player_possessions!$B$2:$E$492, 3, FALSE), 0)</f>
        <v>0.5</v>
      </c>
      <c r="AI114">
        <f>IFERROR(VLOOKUP(B114, [19]player_possessions!$B$2:$E$492, 4, FALSE), 0)</f>
        <v>3.1</v>
      </c>
      <c r="AJ114">
        <f>IFERROR(VLOOKUP(B114, [20]player_outfielder_blocks!$B$2:$E$492, 3, FALSE), 0)</f>
        <v>0.3</v>
      </c>
      <c r="AK114">
        <f>VLOOKUP(B114,[20]player_outfielder_blocks!$B$2:$E$492, 4, FALSE)</f>
        <v>6</v>
      </c>
      <c r="AL114">
        <f>VLOOKUP(B114,[21]player_interceptions!$B$2:$E$492, 3, FALSE)</f>
        <v>0.9</v>
      </c>
      <c r="AM114">
        <f>VLOOKUP(B114,[21]player_interceptions!$B$2:$E$492, 4, FALSE)</f>
        <v>22</v>
      </c>
      <c r="AN114">
        <f>VLOOKUP(B114,[22]player_effective_clearances!$B$2:$E$492, 3, FALSE)</f>
        <v>1.5</v>
      </c>
      <c r="AO114">
        <f>VLOOKUP(B114,[22]player_effective_clearances!$B$2:$E$492, 4, FALSE)</f>
        <v>35</v>
      </c>
      <c r="AP114" t="e">
        <f>VLOOKUP(B114, [12]player_penalties_won!$B$2:$E$492, 4, FALSE)</f>
        <v>#N/A</v>
      </c>
      <c r="AQ114">
        <f>VLOOKUP(B114,[23]player_fouls_committed!$B$2:$E$492, 3, FALSE)</f>
        <v>1.4</v>
      </c>
      <c r="AR114">
        <f>VLOOKUP(B114,[24]player_red_cards!$B$2:$E$492, 3, FALSE)</f>
        <v>1</v>
      </c>
      <c r="AS114">
        <f>VLOOKUP(B114,[24]player_red_cards!$B$2:$E$492, 4, FALSE)</f>
        <v>8</v>
      </c>
      <c r="AT114">
        <f>VLOOKUP(B114,[25]player_contests_won!$B$2:$E$492, 3, FALSE)</f>
        <v>0.5</v>
      </c>
      <c r="AU114">
        <f>VLOOKUP(B114,[25]player_contests_won!$B$2:$E$492, 4, FALSE)</f>
        <v>44.4</v>
      </c>
      <c r="AV114">
        <f>VLOOKUP(B114, [8]player_top_scorers!$B$2:$E$492, 3, FALSE)</f>
        <v>4</v>
      </c>
      <c r="AW114">
        <f>VLOOKUP(B114,[26]player_player_ratings!$B$2:$E$492, 4, FALSE)</f>
        <v>1</v>
      </c>
      <c r="AX114">
        <f>VLOOKUP(B114,[26]player_player_ratings!$B$2:$E$492, 3, FALSE)</f>
        <v>6.97</v>
      </c>
      <c r="AY114">
        <v>2146</v>
      </c>
      <c r="AZ114">
        <v>28</v>
      </c>
      <c r="BA114" t="s">
        <v>13</v>
      </c>
    </row>
    <row r="115" spans="1:53" x14ac:dyDescent="0.3">
      <c r="A115">
        <v>114</v>
      </c>
      <c r="B115" t="s">
        <v>170</v>
      </c>
      <c r="C115" t="s">
        <v>66</v>
      </c>
      <c r="D115">
        <v>2.2000000000000002</v>
      </c>
      <c r="E115">
        <v>3</v>
      </c>
      <c r="F115">
        <f>IFERROR(VLOOKUP(B115, [1]player_expected_goals!$B$2:$E$492, 3, FALSE), 0)</f>
        <v>4.9000000000000004</v>
      </c>
      <c r="G115">
        <f>VLOOKUP(B115,[2]player_on_target!$B$2:$E$492, 3, FALSE)</f>
        <v>4.2</v>
      </c>
      <c r="H115">
        <f>IFERROR(VLOOKUP(B115, [3]player_saves_made!$B$2:$E$492, 3, FALSE), 0)</f>
        <v>0</v>
      </c>
      <c r="I115">
        <f>IFERROR(VLOOKUP(B115, [3]player_saves_made!$B$2:$E$492, 4, FALSE), 0)</f>
        <v>0</v>
      </c>
      <c r="J115">
        <f>IFERROR(VLOOKUP(B115, [4]player_goals_conceded!$B$2:$E$492, 3, FALSE), 0)</f>
        <v>0</v>
      </c>
      <c r="K115">
        <f>IFERROR(VLOOKUP(B115, [5]player_clean_sheets!$B$2:$E$492, 3, FALSE), 0)</f>
        <v>0</v>
      </c>
      <c r="L115">
        <f>IFERROR(VLOOKUP(B115, [5]player_clean_sheets!$B$2:$E$492, 4, FALSE), 0)</f>
        <v>0</v>
      </c>
      <c r="M115">
        <f>IFERROR(VLOOKUP(B115, [6]player_goals_per_90!$B$2:$E$492, 3, FALSE), 0)</f>
        <v>0.25</v>
      </c>
      <c r="N115">
        <f>IFERROR(VLOOKUP(B115, [7]player_expected_assists_per_90!$B$2:$E$492, 3, FALSE), 0)</f>
        <v>0.09</v>
      </c>
      <c r="O115">
        <f>IFERROR(VLOOKUP(B115, [7]player_expected_assists_per_90!$B$2:$E$492, 4, FALSE), 0)</f>
        <v>0.1</v>
      </c>
      <c r="P115">
        <f>IFERROR(VLOOKUP(B115, [8]player_top_scorers!$B$2:$E$492, 4, FALSE), 0)</f>
        <v>0</v>
      </c>
      <c r="Q115">
        <f>IFERROR(VLOOKUP(B115, [9]player_total_assists_in_attack!$B$2:$E$492, 3, FALSE), 0)</f>
        <v>32</v>
      </c>
      <c r="R115">
        <f>IFERROR(VLOOKUP(B115, [9]player_total_assists_in_attack!$B$2:$E$492, 4, FALSE), 0)</f>
        <v>1.4</v>
      </c>
      <c r="S115">
        <f>IFERROR(VLOOKUP(B115, [10]player_big_chances_missed!$B$2:$E$492, 3, FALSE), 0)</f>
        <v>8</v>
      </c>
      <c r="T115">
        <f>IFERROR(VLOOKUP(B115, [10]player_big_chances_missed!$B$2:$E$492, 3, FALSE), 0)</f>
        <v>8</v>
      </c>
      <c r="U115">
        <f>IFERROR(VLOOKUP(B115, [11]player_big_chances_created!$B$2:$E$492, 3, FALSE), 0)</f>
        <v>5</v>
      </c>
      <c r="V115">
        <f>IFERROR(VLOOKUP(B115, [12]player_penalties_won!$B$2:$E$492, 3, FALSE), 0)</f>
        <v>2</v>
      </c>
      <c r="W115">
        <f>IFERROR(VLOOKUP(B115, [13]player_penalties_conceded!$B$2:$E$492, 3, FALSE), 0)</f>
        <v>0</v>
      </c>
      <c r="X115">
        <f>IFERROR(VLOOKUP(B115, [14]player_target_scoring!$B$2:$E$492, 3, FALSE), 0)</f>
        <v>0.6</v>
      </c>
      <c r="Y115">
        <f>IFERROR(VLOOKUP(B115, [14]player_target_scoring!$B$2:$E$492, 4, FALSE), 0)</f>
        <v>34.200000000000003</v>
      </c>
      <c r="Z115">
        <f>IFERROR(VLOOKUP(B115, [15]player_total_scoring_attempts!$B$2:$E$492, 3, FALSE), 0)</f>
        <v>1.6</v>
      </c>
      <c r="AA115">
        <f>IFERROR(VLOOKUP(B115, [15]player_total_scoring_attempts!$B$2:$E$492, 4, FALSE), 0)</f>
        <v>15.8</v>
      </c>
      <c r="AB115">
        <f>IFERROR(VLOOKUP(B115, [16]player_accurate_passes!$B$2:$E$492, 3, FALSE), 0)</f>
        <v>25.3</v>
      </c>
      <c r="AC115">
        <f>IFERROR(VLOOKUP(B115, [16]player_accurate_passes!$B$2:$E$492, 4, FALSE), 0)</f>
        <v>79.5</v>
      </c>
      <c r="AD115">
        <f>IFERROR(VLOOKUP(B115,[17]player_accurate_long_balls!$B$2:$E$492, 3, FALSE), 0)</f>
        <v>0.8</v>
      </c>
      <c r="AE115">
        <f>IFERROR(VLOOKUP(B115,[17]player_accurate_long_balls!$B$2:$E$492, 4, FALSE), 0)</f>
        <v>47.4</v>
      </c>
      <c r="AF115">
        <f>IFERROR(VLOOKUP(B115, [18]player_tackles_won!$B$2:$E$492, 3, FALSE), 0)</f>
        <v>0.8</v>
      </c>
      <c r="AG115">
        <f>IFERROR(VLOOKUP(B115, [18]player_tackles_won!$B$2:$E$492, 4, FALSE), 0)</f>
        <v>60.6</v>
      </c>
      <c r="AH115">
        <f>IFERROR(VLOOKUP(B115, [19]player_possessions!$B$2:$E$492, 3, FALSE), 0)</f>
        <v>0.7</v>
      </c>
      <c r="AI115">
        <f>IFERROR(VLOOKUP(B115, [19]player_possessions!$B$2:$E$492, 4, FALSE), 0)</f>
        <v>2.2000000000000002</v>
      </c>
      <c r="AJ115">
        <f>IFERROR(VLOOKUP(B115, [20]player_outfielder_blocks!$B$2:$E$492, 3, FALSE), 0)</f>
        <v>0.1</v>
      </c>
      <c r="AK115">
        <f>VLOOKUP(B115,[20]player_outfielder_blocks!$B$2:$E$492, 4, FALSE)</f>
        <v>2</v>
      </c>
      <c r="AL115">
        <f>VLOOKUP(B115,[21]player_interceptions!$B$2:$E$492, 3, FALSE)</f>
        <v>1.1000000000000001</v>
      </c>
      <c r="AM115">
        <f>VLOOKUP(B115,[21]player_interceptions!$B$2:$E$492, 4, FALSE)</f>
        <v>27</v>
      </c>
      <c r="AN115">
        <f>VLOOKUP(B115,[22]player_effective_clearances!$B$2:$E$492, 3, FALSE)</f>
        <v>0.8</v>
      </c>
      <c r="AO115">
        <f>VLOOKUP(B115,[22]player_effective_clearances!$B$2:$E$492, 4, FALSE)</f>
        <v>20</v>
      </c>
      <c r="AP115">
        <f>VLOOKUP(B115, [12]player_penalties_won!$B$2:$E$492, 4, FALSE)</f>
        <v>1.1000000000000001</v>
      </c>
      <c r="AQ115">
        <f>VLOOKUP(B115,[23]player_fouls_committed!$B$2:$E$492, 3, FALSE)</f>
        <v>0.8</v>
      </c>
      <c r="AR115" t="e">
        <f>VLOOKUP(B115,[24]player_red_cards!$B$2:$E$492, 3, FALSE)</f>
        <v>#N/A</v>
      </c>
      <c r="AS115" t="e">
        <f>VLOOKUP(B115,[24]player_red_cards!$B$2:$E$492, 4, FALSE)</f>
        <v>#N/A</v>
      </c>
      <c r="AT115">
        <f>VLOOKUP(B115,[25]player_contests_won!$B$2:$E$492, 3, FALSE)</f>
        <v>0.6</v>
      </c>
      <c r="AU115">
        <f>VLOOKUP(B115,[25]player_contests_won!$B$2:$E$492, 4, FALSE)</f>
        <v>46.9</v>
      </c>
      <c r="AV115">
        <f>VLOOKUP(B115, [8]player_top_scorers!$B$2:$E$492, 3, FALSE)</f>
        <v>6</v>
      </c>
      <c r="AW115">
        <f>VLOOKUP(B115,[26]player_player_ratings!$B$2:$E$492, 4, FALSE)</f>
        <v>2</v>
      </c>
      <c r="AX115">
        <f>VLOOKUP(B115,[26]player_player_ratings!$B$2:$E$492, 3, FALSE)</f>
        <v>7.06</v>
      </c>
      <c r="AY115">
        <v>2124</v>
      </c>
      <c r="AZ115">
        <v>29</v>
      </c>
      <c r="BA115" t="s">
        <v>171</v>
      </c>
    </row>
    <row r="116" spans="1:53" x14ac:dyDescent="0.3">
      <c r="A116">
        <v>115</v>
      </c>
      <c r="B116" t="s">
        <v>172</v>
      </c>
      <c r="C116" t="s">
        <v>39</v>
      </c>
      <c r="D116">
        <v>2.2000000000000002</v>
      </c>
      <c r="E116">
        <v>2</v>
      </c>
      <c r="F116">
        <f>IFERROR(VLOOKUP(B116, [1]player_expected_goals!$B$2:$E$492, 3, FALSE), 0)</f>
        <v>4.9000000000000004</v>
      </c>
      <c r="G116">
        <f>VLOOKUP(B116,[2]player_on_target!$B$2:$E$492, 3, FALSE)</f>
        <v>5.5</v>
      </c>
      <c r="H116">
        <f>IFERROR(VLOOKUP(B116, [3]player_saves_made!$B$2:$E$492, 3, FALSE), 0)</f>
        <v>0</v>
      </c>
      <c r="I116">
        <f>IFERROR(VLOOKUP(B116, [3]player_saves_made!$B$2:$E$492, 4, FALSE), 0)</f>
        <v>0</v>
      </c>
      <c r="J116">
        <f>IFERROR(VLOOKUP(B116, [4]player_goals_conceded!$B$2:$E$492, 3, FALSE), 0)</f>
        <v>0</v>
      </c>
      <c r="K116">
        <f>IFERROR(VLOOKUP(B116, [5]player_clean_sheets!$B$2:$E$492, 3, FALSE), 0)</f>
        <v>0</v>
      </c>
      <c r="L116">
        <f>IFERROR(VLOOKUP(B116, [5]player_clean_sheets!$B$2:$E$492, 4, FALSE), 0)</f>
        <v>0</v>
      </c>
      <c r="M116">
        <f>IFERROR(VLOOKUP(B116, [6]player_goals_per_90!$B$2:$E$492, 3, FALSE), 0)</f>
        <v>0.53</v>
      </c>
      <c r="N116">
        <f>IFERROR(VLOOKUP(B116, [7]player_expected_assists_per_90!$B$2:$E$492, 3, FALSE), 0)</f>
        <v>0.2</v>
      </c>
      <c r="O116">
        <f>IFERROR(VLOOKUP(B116, [7]player_expected_assists_per_90!$B$2:$E$492, 4, FALSE), 0)</f>
        <v>0.2</v>
      </c>
      <c r="P116">
        <f>IFERROR(VLOOKUP(B116, [8]player_top_scorers!$B$2:$E$492, 4, FALSE), 0)</f>
        <v>0</v>
      </c>
      <c r="Q116">
        <f>IFERROR(VLOOKUP(B116, [9]player_total_assists_in_attack!$B$2:$E$492, 3, FALSE), 0)</f>
        <v>13</v>
      </c>
      <c r="R116">
        <f>IFERROR(VLOOKUP(B116, [9]player_total_assists_in_attack!$B$2:$E$492, 4, FALSE), 0)</f>
        <v>1.2</v>
      </c>
      <c r="S116">
        <f>IFERROR(VLOOKUP(B116, [10]player_big_chances_missed!$B$2:$E$492, 3, FALSE), 0)</f>
        <v>4</v>
      </c>
      <c r="T116">
        <f>IFERROR(VLOOKUP(B116, [10]player_big_chances_missed!$B$2:$E$492, 3, FALSE), 0)</f>
        <v>4</v>
      </c>
      <c r="U116">
        <f>IFERROR(VLOOKUP(B116, [11]player_big_chances_created!$B$2:$E$492, 3, FALSE), 0)</f>
        <v>4</v>
      </c>
      <c r="V116">
        <f>IFERROR(VLOOKUP(B116, [12]player_penalties_won!$B$2:$E$492, 3, FALSE), 0)</f>
        <v>0</v>
      </c>
      <c r="W116">
        <f>IFERROR(VLOOKUP(B116, [13]player_penalties_conceded!$B$2:$E$492, 3, FALSE), 0)</f>
        <v>0</v>
      </c>
      <c r="X116">
        <f>IFERROR(VLOOKUP(B116, [14]player_target_scoring!$B$2:$E$492, 3, FALSE), 0)</f>
        <v>1.2</v>
      </c>
      <c r="Y116">
        <f>IFERROR(VLOOKUP(B116, [14]player_target_scoring!$B$2:$E$492, 4, FALSE), 0)</f>
        <v>42.4</v>
      </c>
      <c r="Z116">
        <f>IFERROR(VLOOKUP(B116, [15]player_total_scoring_attempts!$B$2:$E$492, 3, FALSE), 0)</f>
        <v>2.9</v>
      </c>
      <c r="AA116">
        <f>IFERROR(VLOOKUP(B116, [15]player_total_scoring_attempts!$B$2:$E$492, 4, FALSE), 0)</f>
        <v>18.2</v>
      </c>
      <c r="AB116">
        <f>IFERROR(VLOOKUP(B116, [16]player_accurate_passes!$B$2:$E$492, 3, FALSE), 0)</f>
        <v>12.5</v>
      </c>
      <c r="AC116">
        <f>IFERROR(VLOOKUP(B116, [16]player_accurate_passes!$B$2:$E$492, 4, FALSE), 0)</f>
        <v>69.8</v>
      </c>
      <c r="AD116">
        <f>IFERROR(VLOOKUP(B116,[17]player_accurate_long_balls!$B$2:$E$492, 3, FALSE), 0)</f>
        <v>0.4</v>
      </c>
      <c r="AE116">
        <f>IFERROR(VLOOKUP(B116,[17]player_accurate_long_balls!$B$2:$E$492, 4, FALSE), 0)</f>
        <v>50</v>
      </c>
      <c r="AF116">
        <f>IFERROR(VLOOKUP(B116, [18]player_tackles_won!$B$2:$E$492, 3, FALSE), 0)</f>
        <v>0.1</v>
      </c>
      <c r="AG116">
        <f>IFERROR(VLOOKUP(B116, [18]player_tackles_won!$B$2:$E$492, 4, FALSE), 0)</f>
        <v>20</v>
      </c>
      <c r="AH116">
        <f>IFERROR(VLOOKUP(B116, [19]player_possessions!$B$2:$E$492, 3, FALSE), 0)</f>
        <v>0.7</v>
      </c>
      <c r="AI116">
        <f>IFERROR(VLOOKUP(B116, [19]player_possessions!$B$2:$E$492, 4, FALSE), 0)</f>
        <v>1.7</v>
      </c>
      <c r="AJ116">
        <f>IFERROR(VLOOKUP(B116, [20]player_outfielder_blocks!$B$2:$E$492, 3, FALSE), 0)</f>
        <v>0.1</v>
      </c>
      <c r="AK116">
        <f>VLOOKUP(B116,[20]player_outfielder_blocks!$B$2:$E$492, 4, FALSE)</f>
        <v>1</v>
      </c>
      <c r="AL116">
        <f>VLOOKUP(B116,[21]player_interceptions!$B$2:$E$492, 3, FALSE)</f>
        <v>0.2</v>
      </c>
      <c r="AM116">
        <f>VLOOKUP(B116,[21]player_interceptions!$B$2:$E$492, 4, FALSE)</f>
        <v>2</v>
      </c>
      <c r="AN116">
        <f>VLOOKUP(B116,[22]player_effective_clearances!$B$2:$E$492, 3, FALSE)</f>
        <v>0.4</v>
      </c>
      <c r="AO116">
        <f>VLOOKUP(B116,[22]player_effective_clearances!$B$2:$E$492, 4, FALSE)</f>
        <v>5</v>
      </c>
      <c r="AP116" t="e">
        <f>VLOOKUP(B116, [12]player_penalties_won!$B$2:$E$492, 4, FALSE)</f>
        <v>#N/A</v>
      </c>
      <c r="AQ116">
        <f>VLOOKUP(B116,[23]player_fouls_committed!$B$2:$E$492, 3, FALSE)</f>
        <v>0.5</v>
      </c>
      <c r="AR116" t="e">
        <f>VLOOKUP(B116,[24]player_red_cards!$B$2:$E$492, 3, FALSE)</f>
        <v>#N/A</v>
      </c>
      <c r="AS116" t="e">
        <f>VLOOKUP(B116,[24]player_red_cards!$B$2:$E$492, 4, FALSE)</f>
        <v>#N/A</v>
      </c>
      <c r="AT116">
        <f>VLOOKUP(B116,[25]player_contests_won!$B$2:$E$492, 3, FALSE)</f>
        <v>2.2999999999999998</v>
      </c>
      <c r="AU116">
        <f>VLOOKUP(B116,[25]player_contests_won!$B$2:$E$492, 4, FALSE)</f>
        <v>44.8</v>
      </c>
      <c r="AV116">
        <f>VLOOKUP(B116, [8]player_top_scorers!$B$2:$E$492, 3, FALSE)</f>
        <v>6</v>
      </c>
      <c r="AW116">
        <f>VLOOKUP(B116,[26]player_player_ratings!$B$2:$E$492, 4, FALSE)</f>
        <v>0</v>
      </c>
      <c r="AX116">
        <f>VLOOKUP(B116,[26]player_player_ratings!$B$2:$E$492, 3, FALSE)</f>
        <v>6.88</v>
      </c>
      <c r="AY116">
        <v>1012</v>
      </c>
      <c r="AZ116">
        <v>24</v>
      </c>
      <c r="BA116" t="s">
        <v>13</v>
      </c>
    </row>
    <row r="117" spans="1:53" x14ac:dyDescent="0.3">
      <c r="A117">
        <v>115</v>
      </c>
      <c r="B117" t="s">
        <v>173</v>
      </c>
      <c r="C117" t="s">
        <v>9</v>
      </c>
      <c r="D117">
        <v>2.2000000000000002</v>
      </c>
      <c r="E117">
        <v>2</v>
      </c>
      <c r="F117">
        <f>IFERROR(VLOOKUP(B117, [1]player_expected_goals!$B$2:$E$492, 3, FALSE), 0)</f>
        <v>1.8</v>
      </c>
      <c r="G117">
        <f>VLOOKUP(B117,[2]player_on_target!$B$2:$E$492, 3, FALSE)</f>
        <v>1.5</v>
      </c>
      <c r="H117">
        <f>IFERROR(VLOOKUP(B117, [3]player_saves_made!$B$2:$E$492, 3, FALSE), 0)</f>
        <v>0</v>
      </c>
      <c r="I117">
        <f>IFERROR(VLOOKUP(B117, [3]player_saves_made!$B$2:$E$492, 4, FALSE), 0)</f>
        <v>0</v>
      </c>
      <c r="J117">
        <f>IFERROR(VLOOKUP(B117, [4]player_goals_conceded!$B$2:$E$492, 3, FALSE), 0)</f>
        <v>0</v>
      </c>
      <c r="K117">
        <f>IFERROR(VLOOKUP(B117, [5]player_clean_sheets!$B$2:$E$492, 3, FALSE), 0)</f>
        <v>0</v>
      </c>
      <c r="L117">
        <f>IFERROR(VLOOKUP(B117, [5]player_clean_sheets!$B$2:$E$492, 4, FALSE), 0)</f>
        <v>0</v>
      </c>
      <c r="M117">
        <f>IFERROR(VLOOKUP(B117, [6]player_goals_per_90!$B$2:$E$492, 3, FALSE), 0)</f>
        <v>0.21</v>
      </c>
      <c r="N117">
        <f>IFERROR(VLOOKUP(B117, [7]player_expected_assists_per_90!$B$2:$E$492, 3, FALSE), 0)</f>
        <v>0.12</v>
      </c>
      <c r="O117">
        <f>IFERROR(VLOOKUP(B117, [7]player_expected_assists_per_90!$B$2:$E$492, 4, FALSE), 0)</f>
        <v>0.1</v>
      </c>
      <c r="P117">
        <f>IFERROR(VLOOKUP(B117, [8]player_top_scorers!$B$2:$E$492, 4, FALSE), 0)</f>
        <v>0</v>
      </c>
      <c r="Q117">
        <f>IFERROR(VLOOKUP(B117, [9]player_total_assists_in_attack!$B$2:$E$492, 3, FALSE), 0)</f>
        <v>22</v>
      </c>
      <c r="R117">
        <f>IFERROR(VLOOKUP(B117, [9]player_total_assists_in_attack!$B$2:$E$492, 4, FALSE), 0)</f>
        <v>1.2</v>
      </c>
      <c r="S117">
        <f>IFERROR(VLOOKUP(B117, [10]player_big_chances_missed!$B$2:$E$492, 3, FALSE), 0)</f>
        <v>2</v>
      </c>
      <c r="T117">
        <f>IFERROR(VLOOKUP(B117, [10]player_big_chances_missed!$B$2:$E$492, 3, FALSE), 0)</f>
        <v>2</v>
      </c>
      <c r="U117">
        <f>IFERROR(VLOOKUP(B117, [11]player_big_chances_created!$B$2:$E$492, 3, FALSE), 0)</f>
        <v>3</v>
      </c>
      <c r="V117">
        <f>IFERROR(VLOOKUP(B117, [12]player_penalties_won!$B$2:$E$492, 3, FALSE), 0)</f>
        <v>0</v>
      </c>
      <c r="W117">
        <f>IFERROR(VLOOKUP(B117, [13]player_penalties_conceded!$B$2:$E$492, 3, FALSE), 0)</f>
        <v>0</v>
      </c>
      <c r="X117">
        <f>IFERROR(VLOOKUP(B117, [14]player_target_scoring!$B$2:$E$492, 3, FALSE), 0)</f>
        <v>0.5</v>
      </c>
      <c r="Y117">
        <f>IFERROR(VLOOKUP(B117, [14]player_target_scoring!$B$2:$E$492, 4, FALSE), 0)</f>
        <v>39.1</v>
      </c>
      <c r="Z117">
        <f>IFERROR(VLOOKUP(B117, [15]player_total_scoring_attempts!$B$2:$E$492, 3, FALSE), 0)</f>
        <v>1.2</v>
      </c>
      <c r="AA117">
        <f>IFERROR(VLOOKUP(B117, [15]player_total_scoring_attempts!$B$2:$E$492, 4, FALSE), 0)</f>
        <v>17.399999999999999</v>
      </c>
      <c r="AB117">
        <f>IFERROR(VLOOKUP(B117, [16]player_accurate_passes!$B$2:$E$492, 3, FALSE), 0)</f>
        <v>71.7</v>
      </c>
      <c r="AC117">
        <f>IFERROR(VLOOKUP(B117, [16]player_accurate_passes!$B$2:$E$492, 4, FALSE), 0)</f>
        <v>90.8</v>
      </c>
      <c r="AD117">
        <f>IFERROR(VLOOKUP(B117,[17]player_accurate_long_balls!$B$2:$E$492, 3, FALSE), 0)</f>
        <v>2.1</v>
      </c>
      <c r="AE117">
        <f>IFERROR(VLOOKUP(B117,[17]player_accurate_long_balls!$B$2:$E$492, 4, FALSE), 0)</f>
        <v>56.5</v>
      </c>
      <c r="AF117">
        <f>IFERROR(VLOOKUP(B117, [18]player_tackles_won!$B$2:$E$492, 3, FALSE), 0)</f>
        <v>1</v>
      </c>
      <c r="AG117">
        <f>IFERROR(VLOOKUP(B117, [18]player_tackles_won!$B$2:$E$492, 4, FALSE), 0)</f>
        <v>60</v>
      </c>
      <c r="AH117">
        <f>IFERROR(VLOOKUP(B117, [19]player_possessions!$B$2:$E$492, 3, FALSE), 0)</f>
        <v>0.4</v>
      </c>
      <c r="AI117">
        <f>IFERROR(VLOOKUP(B117, [19]player_possessions!$B$2:$E$492, 4, FALSE), 0)</f>
        <v>3.7</v>
      </c>
      <c r="AJ117">
        <f>IFERROR(VLOOKUP(B117, [20]player_outfielder_blocks!$B$2:$E$492, 3, FALSE), 0)</f>
        <v>0.2</v>
      </c>
      <c r="AK117">
        <f>VLOOKUP(B117,[20]player_outfielder_blocks!$B$2:$E$492, 4, FALSE)</f>
        <v>4</v>
      </c>
      <c r="AL117">
        <f>VLOOKUP(B117,[21]player_interceptions!$B$2:$E$492, 3, FALSE)</f>
        <v>1.1000000000000001</v>
      </c>
      <c r="AM117">
        <f>VLOOKUP(B117,[21]player_interceptions!$B$2:$E$492, 4, FALSE)</f>
        <v>20</v>
      </c>
      <c r="AN117">
        <f>VLOOKUP(B117,[22]player_effective_clearances!$B$2:$E$492, 3, FALSE)</f>
        <v>0.9</v>
      </c>
      <c r="AO117">
        <f>VLOOKUP(B117,[22]player_effective_clearances!$B$2:$E$492, 4, FALSE)</f>
        <v>17</v>
      </c>
      <c r="AP117" t="e">
        <f>VLOOKUP(B117, [12]player_penalties_won!$B$2:$E$492, 4, FALSE)</f>
        <v>#N/A</v>
      </c>
      <c r="AQ117">
        <f>VLOOKUP(B117,[23]player_fouls_committed!$B$2:$E$492, 3, FALSE)</f>
        <v>1.2</v>
      </c>
      <c r="AR117" t="e">
        <f>VLOOKUP(B117,[24]player_red_cards!$B$2:$E$492, 3, FALSE)</f>
        <v>#N/A</v>
      </c>
      <c r="AS117" t="e">
        <f>VLOOKUP(B117,[24]player_red_cards!$B$2:$E$492, 4, FALSE)</f>
        <v>#N/A</v>
      </c>
      <c r="AT117">
        <f>VLOOKUP(B117,[25]player_contests_won!$B$2:$E$492, 3, FALSE)</f>
        <v>0.4</v>
      </c>
      <c r="AU117">
        <f>VLOOKUP(B117,[25]player_contests_won!$B$2:$E$492, 4, FALSE)</f>
        <v>63.6</v>
      </c>
      <c r="AV117">
        <f>VLOOKUP(B117, [8]player_top_scorers!$B$2:$E$492, 3, FALSE)</f>
        <v>4</v>
      </c>
      <c r="AW117">
        <f>VLOOKUP(B117,[26]player_player_ratings!$B$2:$E$492, 4, FALSE)</f>
        <v>2</v>
      </c>
      <c r="AX117">
        <f>VLOOKUP(B117,[26]player_player_ratings!$B$2:$E$492, 3, FALSE)</f>
        <v>7.35</v>
      </c>
      <c r="AY117">
        <v>1681</v>
      </c>
      <c r="AZ117">
        <v>28</v>
      </c>
      <c r="BA117" t="s">
        <v>13</v>
      </c>
    </row>
    <row r="118" spans="1:53" x14ac:dyDescent="0.3">
      <c r="A118">
        <v>117</v>
      </c>
      <c r="B118" t="s">
        <v>174</v>
      </c>
      <c r="C118" t="s">
        <v>33</v>
      </c>
      <c r="D118">
        <v>2.1</v>
      </c>
      <c r="E118">
        <v>3</v>
      </c>
      <c r="F118">
        <f>IFERROR(VLOOKUP(B118, [1]player_expected_goals!$B$2:$E$492, 3, FALSE), 0)</f>
        <v>2</v>
      </c>
      <c r="G118">
        <f>VLOOKUP(B118,[2]player_on_target!$B$2:$E$492, 3, FALSE)</f>
        <v>2</v>
      </c>
      <c r="H118">
        <f>IFERROR(VLOOKUP(B118, [3]player_saves_made!$B$2:$E$492, 3, FALSE), 0)</f>
        <v>0</v>
      </c>
      <c r="I118">
        <f>IFERROR(VLOOKUP(B118, [3]player_saves_made!$B$2:$E$492, 4, FALSE), 0)</f>
        <v>0</v>
      </c>
      <c r="J118">
        <f>IFERROR(VLOOKUP(B118, [4]player_goals_conceded!$B$2:$E$492, 3, FALSE), 0)</f>
        <v>0</v>
      </c>
      <c r="K118">
        <f>IFERROR(VLOOKUP(B118, [5]player_clean_sheets!$B$2:$E$492, 3, FALSE), 0)</f>
        <v>0</v>
      </c>
      <c r="L118">
        <f>IFERROR(VLOOKUP(B118, [5]player_clean_sheets!$B$2:$E$492, 4, FALSE), 0)</f>
        <v>0</v>
      </c>
      <c r="M118">
        <f>IFERROR(VLOOKUP(B118, [6]player_goals_per_90!$B$2:$E$492, 3, FALSE), 0)</f>
        <v>0.12</v>
      </c>
      <c r="N118">
        <f>IFERROR(VLOOKUP(B118, [7]player_expected_assists_per_90!$B$2:$E$492, 3, FALSE), 0)</f>
        <v>0.13</v>
      </c>
      <c r="O118">
        <f>IFERROR(VLOOKUP(B118, [7]player_expected_assists_per_90!$B$2:$E$492, 4, FALSE), 0)</f>
        <v>0.2</v>
      </c>
      <c r="P118">
        <f>IFERROR(VLOOKUP(B118, [8]player_top_scorers!$B$2:$E$492, 4, FALSE), 0)</f>
        <v>0</v>
      </c>
      <c r="Q118">
        <f>IFERROR(VLOOKUP(B118, [9]player_total_assists_in_attack!$B$2:$E$492, 3, FALSE), 0)</f>
        <v>19</v>
      </c>
      <c r="R118">
        <f>IFERROR(VLOOKUP(B118, [9]player_total_assists_in_attack!$B$2:$E$492, 4, FALSE), 0)</f>
        <v>1.2</v>
      </c>
      <c r="S118">
        <f>IFERROR(VLOOKUP(B118, [10]player_big_chances_missed!$B$2:$E$492, 3, FALSE), 0)</f>
        <v>5</v>
      </c>
      <c r="T118">
        <f>IFERROR(VLOOKUP(B118, [10]player_big_chances_missed!$B$2:$E$492, 3, FALSE), 0)</f>
        <v>5</v>
      </c>
      <c r="U118">
        <f>IFERROR(VLOOKUP(B118, [11]player_big_chances_created!$B$2:$E$492, 3, FALSE), 0)</f>
        <v>5</v>
      </c>
      <c r="V118">
        <f>IFERROR(VLOOKUP(B118, [12]player_penalties_won!$B$2:$E$492, 3, FALSE), 0)</f>
        <v>0</v>
      </c>
      <c r="W118">
        <f>IFERROR(VLOOKUP(B118, [13]player_penalties_conceded!$B$2:$E$492, 3, FALSE), 0)</f>
        <v>0</v>
      </c>
      <c r="X118">
        <f>IFERROR(VLOOKUP(B118, [14]player_target_scoring!$B$2:$E$492, 3, FALSE), 0)</f>
        <v>0.5</v>
      </c>
      <c r="Y118">
        <f>IFERROR(VLOOKUP(B118, [14]player_target_scoring!$B$2:$E$492, 4, FALSE), 0)</f>
        <v>33.299999999999997</v>
      </c>
      <c r="Z118">
        <f>IFERROR(VLOOKUP(B118, [15]player_total_scoring_attempts!$B$2:$E$492, 3, FALSE), 0)</f>
        <v>1.5</v>
      </c>
      <c r="AA118">
        <f>IFERROR(VLOOKUP(B118, [15]player_total_scoring_attempts!$B$2:$E$492, 4, FALSE), 0)</f>
        <v>8.3000000000000007</v>
      </c>
      <c r="AB118">
        <f>IFERROR(VLOOKUP(B118, [16]player_accurate_passes!$B$2:$E$492, 3, FALSE), 0)</f>
        <v>21.7</v>
      </c>
      <c r="AC118">
        <f>IFERROR(VLOOKUP(B118, [16]player_accurate_passes!$B$2:$E$492, 4, FALSE), 0)</f>
        <v>80.8</v>
      </c>
      <c r="AD118">
        <f>IFERROR(VLOOKUP(B118,[17]player_accurate_long_balls!$B$2:$E$492, 3, FALSE), 0)</f>
        <v>0.7</v>
      </c>
      <c r="AE118">
        <f>IFERROR(VLOOKUP(B118,[17]player_accurate_long_balls!$B$2:$E$492, 4, FALSE), 0)</f>
        <v>50</v>
      </c>
      <c r="AF118">
        <f>IFERROR(VLOOKUP(B118, [18]player_tackles_won!$B$2:$E$492, 3, FALSE), 0)</f>
        <v>0.8</v>
      </c>
      <c r="AG118">
        <f>IFERROR(VLOOKUP(B118, [18]player_tackles_won!$B$2:$E$492, 4, FALSE), 0)</f>
        <v>61.9</v>
      </c>
      <c r="AH118">
        <f>IFERROR(VLOOKUP(B118, [19]player_possessions!$B$2:$E$492, 3, FALSE), 0)</f>
        <v>0.8</v>
      </c>
      <c r="AI118">
        <f>IFERROR(VLOOKUP(B118, [19]player_possessions!$B$2:$E$492, 4, FALSE), 0)</f>
        <v>2.9</v>
      </c>
      <c r="AJ118">
        <f>IFERROR(VLOOKUP(B118, [20]player_outfielder_blocks!$B$2:$E$492, 3, FALSE), 0)</f>
        <v>0.2</v>
      </c>
      <c r="AK118">
        <f>VLOOKUP(B118,[20]player_outfielder_blocks!$B$2:$E$492, 4, FALSE)</f>
        <v>3</v>
      </c>
      <c r="AL118">
        <f>VLOOKUP(B118,[21]player_interceptions!$B$2:$E$492, 3, FALSE)</f>
        <v>0.5</v>
      </c>
      <c r="AM118">
        <f>VLOOKUP(B118,[21]player_interceptions!$B$2:$E$492, 4, FALSE)</f>
        <v>9</v>
      </c>
      <c r="AN118">
        <f>VLOOKUP(B118,[22]player_effective_clearances!$B$2:$E$492, 3, FALSE)</f>
        <v>1.3</v>
      </c>
      <c r="AO118">
        <f>VLOOKUP(B118,[22]player_effective_clearances!$B$2:$E$492, 4, FALSE)</f>
        <v>22</v>
      </c>
      <c r="AP118" t="e">
        <f>VLOOKUP(B118, [12]player_penalties_won!$B$2:$E$492, 4, FALSE)</f>
        <v>#N/A</v>
      </c>
      <c r="AQ118">
        <f>VLOOKUP(B118,[23]player_fouls_committed!$B$2:$E$492, 3, FALSE)</f>
        <v>2.1</v>
      </c>
      <c r="AR118">
        <f>VLOOKUP(B118,[24]player_red_cards!$B$2:$E$492, 3, FALSE)</f>
        <v>1</v>
      </c>
      <c r="AS118">
        <f>VLOOKUP(B118,[24]player_red_cards!$B$2:$E$492, 4, FALSE)</f>
        <v>3</v>
      </c>
      <c r="AT118">
        <f>VLOOKUP(B118,[25]player_contests_won!$B$2:$E$492, 3, FALSE)</f>
        <v>1.3</v>
      </c>
      <c r="AU118">
        <f>VLOOKUP(B118,[25]player_contests_won!$B$2:$E$492, 4, FALSE)</f>
        <v>60</v>
      </c>
      <c r="AV118">
        <f>VLOOKUP(B118, [8]player_top_scorers!$B$2:$E$492, 3, FALSE)</f>
        <v>2</v>
      </c>
      <c r="AW118">
        <f>VLOOKUP(B118,[26]player_player_ratings!$B$2:$E$492, 4, FALSE)</f>
        <v>0</v>
      </c>
      <c r="AX118">
        <f>VLOOKUP(B118,[26]player_player_ratings!$B$2:$E$492, 3, FALSE)</f>
        <v>6.75</v>
      </c>
      <c r="AY118">
        <v>1483</v>
      </c>
      <c r="AZ118">
        <v>24</v>
      </c>
      <c r="BA118" t="s">
        <v>13</v>
      </c>
    </row>
    <row r="119" spans="1:53" x14ac:dyDescent="0.3">
      <c r="A119">
        <v>118</v>
      </c>
      <c r="B119" t="s">
        <v>175</v>
      </c>
      <c r="C119" t="s">
        <v>79</v>
      </c>
      <c r="D119">
        <v>2.1</v>
      </c>
      <c r="E119">
        <v>1</v>
      </c>
      <c r="F119">
        <f>IFERROR(VLOOKUP(B119, [1]player_expected_goals!$B$2:$E$492, 3, FALSE), 0)</f>
        <v>0.8</v>
      </c>
      <c r="G119">
        <f>VLOOKUP(B119,[2]player_on_target!$B$2:$E$492, 3, FALSE)</f>
        <v>0.4</v>
      </c>
      <c r="H119">
        <f>IFERROR(VLOOKUP(B119, [3]player_saves_made!$B$2:$E$492, 3, FALSE), 0)</f>
        <v>0</v>
      </c>
      <c r="I119">
        <f>IFERROR(VLOOKUP(B119, [3]player_saves_made!$B$2:$E$492, 4, FALSE), 0)</f>
        <v>0</v>
      </c>
      <c r="J119">
        <f>IFERROR(VLOOKUP(B119, [4]player_goals_conceded!$B$2:$E$492, 3, FALSE), 0)</f>
        <v>0</v>
      </c>
      <c r="K119">
        <f>IFERROR(VLOOKUP(B119, [5]player_clean_sheets!$B$2:$E$492, 3, FALSE), 0)</f>
        <v>0</v>
      </c>
      <c r="L119">
        <f>IFERROR(VLOOKUP(B119, [5]player_clean_sheets!$B$2:$E$492, 4, FALSE), 0)</f>
        <v>0</v>
      </c>
      <c r="M119">
        <f>IFERROR(VLOOKUP(B119, [6]player_goals_per_90!$B$2:$E$492, 3, FALSE), 0)</f>
        <v>0.05</v>
      </c>
      <c r="N119">
        <f>IFERROR(VLOOKUP(B119, [7]player_expected_assists_per_90!$B$2:$E$492, 3, FALSE), 0)</f>
        <v>0.11</v>
      </c>
      <c r="O119">
        <f>IFERROR(VLOOKUP(B119, [7]player_expected_assists_per_90!$B$2:$E$492, 4, FALSE), 0)</f>
        <v>0.1</v>
      </c>
      <c r="P119">
        <f>IFERROR(VLOOKUP(B119, [8]player_top_scorers!$B$2:$E$492, 4, FALSE), 0)</f>
        <v>0</v>
      </c>
      <c r="Q119">
        <f>IFERROR(VLOOKUP(B119, [9]player_total_assists_in_attack!$B$2:$E$492, 3, FALSE), 0)</f>
        <v>12</v>
      </c>
      <c r="R119">
        <f>IFERROR(VLOOKUP(B119, [9]player_total_assists_in_attack!$B$2:$E$492, 4, FALSE), 0)</f>
        <v>0.6</v>
      </c>
      <c r="S119">
        <f>IFERROR(VLOOKUP(B119, [10]player_big_chances_missed!$B$2:$E$492, 3, FALSE), 0)</f>
        <v>0</v>
      </c>
      <c r="T119">
        <f>IFERROR(VLOOKUP(B119, [10]player_big_chances_missed!$B$2:$E$492, 3, FALSE), 0)</f>
        <v>0</v>
      </c>
      <c r="U119">
        <f>IFERROR(VLOOKUP(B119, [11]player_big_chances_created!$B$2:$E$492, 3, FALSE), 0)</f>
        <v>2</v>
      </c>
      <c r="V119">
        <f>IFERROR(VLOOKUP(B119, [12]player_penalties_won!$B$2:$E$492, 3, FALSE), 0)</f>
        <v>0</v>
      </c>
      <c r="W119">
        <f>IFERROR(VLOOKUP(B119, [13]player_penalties_conceded!$B$2:$E$492, 3, FALSE), 0)</f>
        <v>0</v>
      </c>
      <c r="X119">
        <f>IFERROR(VLOOKUP(B119, [14]player_target_scoring!$B$2:$E$492, 3, FALSE), 0)</f>
        <v>0.1</v>
      </c>
      <c r="Y119">
        <f>IFERROR(VLOOKUP(B119, [14]player_target_scoring!$B$2:$E$492, 4, FALSE), 0)</f>
        <v>7.7</v>
      </c>
      <c r="Z119">
        <f>IFERROR(VLOOKUP(B119, [15]player_total_scoring_attempts!$B$2:$E$492, 3, FALSE), 0)</f>
        <v>0.7</v>
      </c>
      <c r="AA119">
        <f>IFERROR(VLOOKUP(B119, [15]player_total_scoring_attempts!$B$2:$E$492, 4, FALSE), 0)</f>
        <v>7.7</v>
      </c>
      <c r="AB119">
        <f>IFERROR(VLOOKUP(B119, [16]player_accurate_passes!$B$2:$E$492, 3, FALSE), 0)</f>
        <v>25.4</v>
      </c>
      <c r="AC119">
        <f>IFERROR(VLOOKUP(B119, [16]player_accurate_passes!$B$2:$E$492, 4, FALSE), 0)</f>
        <v>81.3</v>
      </c>
      <c r="AD119">
        <f>IFERROR(VLOOKUP(B119,[17]player_accurate_long_balls!$B$2:$E$492, 3, FALSE), 0)</f>
        <v>1.6</v>
      </c>
      <c r="AE119">
        <f>IFERROR(VLOOKUP(B119,[17]player_accurate_long_balls!$B$2:$E$492, 4, FALSE), 0)</f>
        <v>50</v>
      </c>
      <c r="AF119">
        <f>IFERROR(VLOOKUP(B119, [18]player_tackles_won!$B$2:$E$492, 3, FALSE), 0)</f>
        <v>2</v>
      </c>
      <c r="AG119">
        <f>IFERROR(VLOOKUP(B119, [18]player_tackles_won!$B$2:$E$492, 4, FALSE), 0)</f>
        <v>60.9</v>
      </c>
      <c r="AH119">
        <f>IFERROR(VLOOKUP(B119, [19]player_possessions!$B$2:$E$492, 3, FALSE), 0)</f>
        <v>0.3</v>
      </c>
      <c r="AI119">
        <f>IFERROR(VLOOKUP(B119, [19]player_possessions!$B$2:$E$492, 4, FALSE), 0)</f>
        <v>1.9</v>
      </c>
      <c r="AJ119">
        <f>IFERROR(VLOOKUP(B119, [20]player_outfielder_blocks!$B$2:$E$492, 3, FALSE), 0)</f>
        <v>0.2</v>
      </c>
      <c r="AK119">
        <f>VLOOKUP(B119,[20]player_outfielder_blocks!$B$2:$E$492, 4, FALSE)</f>
        <v>3</v>
      </c>
      <c r="AL119">
        <f>VLOOKUP(B119,[21]player_interceptions!$B$2:$E$492, 3, FALSE)</f>
        <v>1</v>
      </c>
      <c r="AM119">
        <f>VLOOKUP(B119,[21]player_interceptions!$B$2:$E$492, 4, FALSE)</f>
        <v>19</v>
      </c>
      <c r="AN119">
        <f>VLOOKUP(B119,[22]player_effective_clearances!$B$2:$E$492, 3, FALSE)</f>
        <v>2.2000000000000002</v>
      </c>
      <c r="AO119">
        <f>VLOOKUP(B119,[22]player_effective_clearances!$B$2:$E$492, 4, FALSE)</f>
        <v>43</v>
      </c>
      <c r="AP119" t="e">
        <f>VLOOKUP(B119, [12]player_penalties_won!$B$2:$E$492, 4, FALSE)</f>
        <v>#N/A</v>
      </c>
      <c r="AQ119">
        <f>VLOOKUP(B119,[23]player_fouls_committed!$B$2:$E$492, 3, FALSE)</f>
        <v>1.7</v>
      </c>
      <c r="AR119">
        <f>VLOOKUP(B119,[24]player_red_cards!$B$2:$E$492, 3, FALSE)</f>
        <v>1</v>
      </c>
      <c r="AS119">
        <f>VLOOKUP(B119,[24]player_red_cards!$B$2:$E$492, 4, FALSE)</f>
        <v>5</v>
      </c>
      <c r="AT119">
        <f>VLOOKUP(B119,[25]player_contests_won!$B$2:$E$492, 3, FALSE)</f>
        <v>1.2</v>
      </c>
      <c r="AU119">
        <f>VLOOKUP(B119,[25]player_contests_won!$B$2:$E$492, 4, FALSE)</f>
        <v>71.900000000000006</v>
      </c>
      <c r="AV119">
        <f>VLOOKUP(B119, [8]player_top_scorers!$B$2:$E$492, 3, FALSE)</f>
        <v>1</v>
      </c>
      <c r="AW119">
        <f>VLOOKUP(B119,[26]player_player_ratings!$B$2:$E$492, 4, FALSE)</f>
        <v>0</v>
      </c>
      <c r="AX119">
        <f>VLOOKUP(B119,[26]player_player_ratings!$B$2:$E$492, 3, FALSE)</f>
        <v>6.72</v>
      </c>
      <c r="AY119">
        <v>1783</v>
      </c>
      <c r="AZ119">
        <v>27</v>
      </c>
      <c r="BA119" t="s">
        <v>64</v>
      </c>
    </row>
    <row r="120" spans="1:53" x14ac:dyDescent="0.3">
      <c r="A120">
        <v>118</v>
      </c>
      <c r="B120" t="s">
        <v>176</v>
      </c>
      <c r="C120" t="s">
        <v>31</v>
      </c>
      <c r="D120">
        <v>2.1</v>
      </c>
      <c r="E120">
        <v>1</v>
      </c>
      <c r="F120">
        <f>IFERROR(VLOOKUP(B120, [1]player_expected_goals!$B$2:$E$492, 3, FALSE), 0)</f>
        <v>3</v>
      </c>
      <c r="G120">
        <f>VLOOKUP(B120,[2]player_on_target!$B$2:$E$492, 3, FALSE)</f>
        <v>2.2999999999999998</v>
      </c>
      <c r="H120">
        <f>IFERROR(VLOOKUP(B120, [3]player_saves_made!$B$2:$E$492, 3, FALSE), 0)</f>
        <v>0</v>
      </c>
      <c r="I120">
        <f>IFERROR(VLOOKUP(B120, [3]player_saves_made!$B$2:$E$492, 4, FALSE), 0)</f>
        <v>0</v>
      </c>
      <c r="J120">
        <f>IFERROR(VLOOKUP(B120, [4]player_goals_conceded!$B$2:$E$492, 3, FALSE), 0)</f>
        <v>0</v>
      </c>
      <c r="K120">
        <f>IFERROR(VLOOKUP(B120, [5]player_clean_sheets!$B$2:$E$492, 3, FALSE), 0)</f>
        <v>0</v>
      </c>
      <c r="L120">
        <f>IFERROR(VLOOKUP(B120, [5]player_clean_sheets!$B$2:$E$492, 4, FALSE), 0)</f>
        <v>0</v>
      </c>
      <c r="M120">
        <f>IFERROR(VLOOKUP(B120, [6]player_goals_per_90!$B$2:$E$492, 3, FALSE), 0)</f>
        <v>0.06</v>
      </c>
      <c r="N120">
        <f>IFERROR(VLOOKUP(B120, [7]player_expected_assists_per_90!$B$2:$E$492, 3, FALSE), 0)</f>
        <v>0.06</v>
      </c>
      <c r="O120">
        <f>IFERROR(VLOOKUP(B120, [7]player_expected_assists_per_90!$B$2:$E$492, 4, FALSE), 0)</f>
        <v>0</v>
      </c>
      <c r="P120">
        <f>IFERROR(VLOOKUP(B120, [8]player_top_scorers!$B$2:$E$492, 4, FALSE), 0)</f>
        <v>0</v>
      </c>
      <c r="Q120">
        <f>IFERROR(VLOOKUP(B120, [9]player_total_assists_in_attack!$B$2:$E$492, 3, FALSE), 0)</f>
        <v>16</v>
      </c>
      <c r="R120">
        <f>IFERROR(VLOOKUP(B120, [9]player_total_assists_in_attack!$B$2:$E$492, 4, FALSE), 0)</f>
        <v>0.5</v>
      </c>
      <c r="S120">
        <f>IFERROR(VLOOKUP(B120, [10]player_big_chances_missed!$B$2:$E$492, 3, FALSE), 0)</f>
        <v>4</v>
      </c>
      <c r="T120">
        <f>IFERROR(VLOOKUP(B120, [10]player_big_chances_missed!$B$2:$E$492, 3, FALSE), 0)</f>
        <v>4</v>
      </c>
      <c r="U120">
        <f>IFERROR(VLOOKUP(B120, [11]player_big_chances_created!$B$2:$E$492, 3, FALSE), 0)</f>
        <v>4</v>
      </c>
      <c r="V120">
        <f>IFERROR(VLOOKUP(B120, [12]player_penalties_won!$B$2:$E$492, 3, FALSE), 0)</f>
        <v>1</v>
      </c>
      <c r="W120">
        <f>IFERROR(VLOOKUP(B120, [13]player_penalties_conceded!$B$2:$E$492, 3, FALSE), 0)</f>
        <v>0</v>
      </c>
      <c r="X120">
        <f>IFERROR(VLOOKUP(B120, [14]player_target_scoring!$B$2:$E$492, 3, FALSE), 0)</f>
        <v>0.2</v>
      </c>
      <c r="Y120">
        <f>IFERROR(VLOOKUP(B120, [14]player_target_scoring!$B$2:$E$492, 4, FALSE), 0)</f>
        <v>22.2</v>
      </c>
      <c r="Z120">
        <f>IFERROR(VLOOKUP(B120, [15]player_total_scoring_attempts!$B$2:$E$492, 3, FALSE), 0)</f>
        <v>0.8</v>
      </c>
      <c r="AA120">
        <f>IFERROR(VLOOKUP(B120, [15]player_total_scoring_attempts!$B$2:$E$492, 4, FALSE), 0)</f>
        <v>7.4</v>
      </c>
      <c r="AB120">
        <f>IFERROR(VLOOKUP(B120, [16]player_accurate_passes!$B$2:$E$492, 3, FALSE), 0)</f>
        <v>74.599999999999994</v>
      </c>
      <c r="AC120">
        <f>IFERROR(VLOOKUP(B120, [16]player_accurate_passes!$B$2:$E$492, 4, FALSE), 0)</f>
        <v>89.2</v>
      </c>
      <c r="AD120">
        <f>IFERROR(VLOOKUP(B120,[17]player_accurate_long_balls!$B$2:$E$492, 3, FALSE), 0)</f>
        <v>5.9</v>
      </c>
      <c r="AE120">
        <f>IFERROR(VLOOKUP(B120,[17]player_accurate_long_balls!$B$2:$E$492, 4, FALSE), 0)</f>
        <v>60.2</v>
      </c>
      <c r="AF120">
        <f>IFERROR(VLOOKUP(B120, [18]player_tackles_won!$B$2:$E$492, 3, FALSE), 0)</f>
        <v>1.6</v>
      </c>
      <c r="AG120">
        <f>IFERROR(VLOOKUP(B120, [18]player_tackles_won!$B$2:$E$492, 4, FALSE), 0)</f>
        <v>71.400000000000006</v>
      </c>
      <c r="AH120">
        <f>IFERROR(VLOOKUP(B120, [19]player_possessions!$B$2:$E$492, 3, FALSE), 0)</f>
        <v>0.1</v>
      </c>
      <c r="AI120">
        <f>IFERROR(VLOOKUP(B120, [19]player_possessions!$B$2:$E$492, 4, FALSE), 0)</f>
        <v>2.8</v>
      </c>
      <c r="AJ120">
        <f>IFERROR(VLOOKUP(B120, [20]player_outfielder_blocks!$B$2:$E$492, 3, FALSE), 0)</f>
        <v>0.8</v>
      </c>
      <c r="AK120">
        <f>VLOOKUP(B120,[20]player_outfielder_blocks!$B$2:$E$492, 4, FALSE)</f>
        <v>25</v>
      </c>
      <c r="AL120">
        <f>VLOOKUP(B120,[21]player_interceptions!$B$2:$E$492, 3, FALSE)</f>
        <v>1.4</v>
      </c>
      <c r="AM120">
        <f>VLOOKUP(B120,[21]player_interceptions!$B$2:$E$492, 4, FALSE)</f>
        <v>45</v>
      </c>
      <c r="AN120">
        <f>VLOOKUP(B120,[22]player_effective_clearances!$B$2:$E$492, 3, FALSE)</f>
        <v>3.1</v>
      </c>
      <c r="AO120">
        <f>VLOOKUP(B120,[22]player_effective_clearances!$B$2:$E$492, 4, FALSE)</f>
        <v>97</v>
      </c>
      <c r="AP120">
        <f>VLOOKUP(B120, [12]player_penalties_won!$B$2:$E$492, 4, FALSE)</f>
        <v>1</v>
      </c>
      <c r="AQ120">
        <f>VLOOKUP(B120,[23]player_fouls_committed!$B$2:$E$492, 3, FALSE)</f>
        <v>0.5</v>
      </c>
      <c r="AR120" t="e">
        <f>VLOOKUP(B120,[24]player_red_cards!$B$2:$E$492, 3, FALSE)</f>
        <v>#N/A</v>
      </c>
      <c r="AS120" t="e">
        <f>VLOOKUP(B120,[24]player_red_cards!$B$2:$E$492, 4, FALSE)</f>
        <v>#N/A</v>
      </c>
      <c r="AT120">
        <f>VLOOKUP(B120,[25]player_contests_won!$B$2:$E$492, 3, FALSE)</f>
        <v>0.3</v>
      </c>
      <c r="AU120">
        <f>VLOOKUP(B120,[25]player_contests_won!$B$2:$E$492, 4, FALSE)</f>
        <v>53.3</v>
      </c>
      <c r="AV120">
        <f>VLOOKUP(B120, [8]player_top_scorers!$B$2:$E$492, 3, FALSE)</f>
        <v>2</v>
      </c>
      <c r="AW120">
        <f>VLOOKUP(B120,[26]player_player_ratings!$B$2:$E$492, 4, FALSE)</f>
        <v>1</v>
      </c>
      <c r="AX120">
        <f>VLOOKUP(B120,[26]player_player_ratings!$B$2:$E$492, 3, FALSE)</f>
        <v>7.46</v>
      </c>
      <c r="AY120">
        <v>2861</v>
      </c>
      <c r="AZ120">
        <v>33</v>
      </c>
      <c r="BA120" t="s">
        <v>13</v>
      </c>
    </row>
    <row r="121" spans="1:53" x14ac:dyDescent="0.3">
      <c r="A121">
        <v>120</v>
      </c>
      <c r="B121" t="s">
        <v>177</v>
      </c>
      <c r="C121" t="s">
        <v>66</v>
      </c>
      <c r="D121">
        <v>2.1</v>
      </c>
      <c r="E121">
        <v>0</v>
      </c>
      <c r="F121">
        <f>IFERROR(VLOOKUP(B121, [1]player_expected_goals!$B$2:$E$492, 3, FALSE), 0)</f>
        <v>1.9</v>
      </c>
      <c r="G121">
        <f>VLOOKUP(B121,[2]player_on_target!$B$2:$E$492, 3, FALSE)</f>
        <v>2.2000000000000002</v>
      </c>
      <c r="H121">
        <f>IFERROR(VLOOKUP(B121, [3]player_saves_made!$B$2:$E$492, 3, FALSE), 0)</f>
        <v>0</v>
      </c>
      <c r="I121">
        <f>IFERROR(VLOOKUP(B121, [3]player_saves_made!$B$2:$E$492, 4, FALSE), 0)</f>
        <v>0</v>
      </c>
      <c r="J121">
        <f>IFERROR(VLOOKUP(B121, [4]player_goals_conceded!$B$2:$E$492, 3, FALSE), 0)</f>
        <v>0</v>
      </c>
      <c r="K121">
        <f>IFERROR(VLOOKUP(B121, [5]player_clean_sheets!$B$2:$E$492, 3, FALSE), 0)</f>
        <v>0</v>
      </c>
      <c r="L121">
        <f>IFERROR(VLOOKUP(B121, [5]player_clean_sheets!$B$2:$E$492, 4, FALSE), 0)</f>
        <v>0</v>
      </c>
      <c r="M121">
        <f>IFERROR(VLOOKUP(B121, [6]player_goals_per_90!$B$2:$E$492, 3, FALSE), 0)</f>
        <v>0.13</v>
      </c>
      <c r="N121">
        <f>IFERROR(VLOOKUP(B121, [7]player_expected_assists_per_90!$B$2:$E$492, 3, FALSE), 0)</f>
        <v>0.26</v>
      </c>
      <c r="O121">
        <f>IFERROR(VLOOKUP(B121, [7]player_expected_assists_per_90!$B$2:$E$492, 4, FALSE), 0)</f>
        <v>0</v>
      </c>
      <c r="P121">
        <f>IFERROR(VLOOKUP(B121, [8]player_top_scorers!$B$2:$E$492, 4, FALSE), 0)</f>
        <v>0</v>
      </c>
      <c r="Q121">
        <f>IFERROR(VLOOKUP(B121, [9]player_total_assists_in_attack!$B$2:$E$492, 3, FALSE), 0)</f>
        <v>11</v>
      </c>
      <c r="R121">
        <f>IFERROR(VLOOKUP(B121, [9]player_total_assists_in_attack!$B$2:$E$492, 4, FALSE), 0)</f>
        <v>1.4</v>
      </c>
      <c r="S121">
        <f>IFERROR(VLOOKUP(B121, [10]player_big_chances_missed!$B$2:$E$492, 3, FALSE), 0)</f>
        <v>1</v>
      </c>
      <c r="T121">
        <f>IFERROR(VLOOKUP(B121, [10]player_big_chances_missed!$B$2:$E$492, 3, FALSE), 0)</f>
        <v>1</v>
      </c>
      <c r="U121">
        <f>IFERROR(VLOOKUP(B121, [11]player_big_chances_created!$B$2:$E$492, 3, FALSE), 0)</f>
        <v>2</v>
      </c>
      <c r="V121">
        <f>IFERROR(VLOOKUP(B121, [12]player_penalties_won!$B$2:$E$492, 3, FALSE), 0)</f>
        <v>0</v>
      </c>
      <c r="W121">
        <f>IFERROR(VLOOKUP(B121, [13]player_penalties_conceded!$B$2:$E$492, 3, FALSE), 0)</f>
        <v>0</v>
      </c>
      <c r="X121">
        <f>IFERROR(VLOOKUP(B121, [14]player_target_scoring!$B$2:$E$492, 3, FALSE), 0)</f>
        <v>1.1000000000000001</v>
      </c>
      <c r="Y121">
        <f>IFERROR(VLOOKUP(B121, [14]player_target_scoring!$B$2:$E$492, 4, FALSE), 0)</f>
        <v>23.7</v>
      </c>
      <c r="Z121">
        <f>IFERROR(VLOOKUP(B121, [15]player_total_scoring_attempts!$B$2:$E$492, 3, FALSE), 0)</f>
        <v>4.8</v>
      </c>
      <c r="AA121">
        <f>IFERROR(VLOOKUP(B121, [15]player_total_scoring_attempts!$B$2:$E$492, 4, FALSE), 0)</f>
        <v>2.6</v>
      </c>
      <c r="AB121">
        <f>IFERROR(VLOOKUP(B121, [16]player_accurate_passes!$B$2:$E$492, 3, FALSE), 0)</f>
        <v>21.1</v>
      </c>
      <c r="AC121">
        <f>IFERROR(VLOOKUP(B121, [16]player_accurate_passes!$B$2:$E$492, 4, FALSE), 0)</f>
        <v>69</v>
      </c>
      <c r="AD121">
        <f>IFERROR(VLOOKUP(B121,[17]player_accurate_long_balls!$B$2:$E$492, 3, FALSE), 0)</f>
        <v>1.9</v>
      </c>
      <c r="AE121">
        <f>IFERROR(VLOOKUP(B121,[17]player_accurate_long_balls!$B$2:$E$492, 4, FALSE), 0)</f>
        <v>55.6</v>
      </c>
      <c r="AF121">
        <f>IFERROR(VLOOKUP(B121, [18]player_tackles_won!$B$2:$E$492, 3, FALSE), 0)</f>
        <v>0.5</v>
      </c>
      <c r="AG121">
        <f>IFERROR(VLOOKUP(B121, [18]player_tackles_won!$B$2:$E$492, 4, FALSE), 0)</f>
        <v>40</v>
      </c>
      <c r="AH121">
        <f>IFERROR(VLOOKUP(B121, [19]player_possessions!$B$2:$E$492, 3, FALSE), 0)</f>
        <v>0.8</v>
      </c>
      <c r="AI121">
        <f>IFERROR(VLOOKUP(B121, [19]player_possessions!$B$2:$E$492, 4, FALSE), 0)</f>
        <v>2.4</v>
      </c>
      <c r="AJ121">
        <f>IFERROR(VLOOKUP(B121, [20]player_outfielder_blocks!$B$2:$E$492, 3, FALSE), 0)</f>
        <v>0</v>
      </c>
      <c r="AK121" t="e">
        <f>VLOOKUP(B121,[20]player_outfielder_blocks!$B$2:$E$492, 4, FALSE)</f>
        <v>#N/A</v>
      </c>
      <c r="AL121">
        <f>VLOOKUP(B121,[21]player_interceptions!$B$2:$E$492, 3, FALSE)</f>
        <v>0.3</v>
      </c>
      <c r="AM121">
        <f>VLOOKUP(B121,[21]player_interceptions!$B$2:$E$492, 4, FALSE)</f>
        <v>2</v>
      </c>
      <c r="AN121">
        <f>VLOOKUP(B121,[22]player_effective_clearances!$B$2:$E$492, 3, FALSE)</f>
        <v>0.1</v>
      </c>
      <c r="AO121">
        <f>VLOOKUP(B121,[22]player_effective_clearances!$B$2:$E$492, 4, FALSE)</f>
        <v>1</v>
      </c>
      <c r="AP121" t="e">
        <f>VLOOKUP(B121, [12]player_penalties_won!$B$2:$E$492, 4, FALSE)</f>
        <v>#N/A</v>
      </c>
      <c r="AQ121">
        <f>VLOOKUP(B121,[23]player_fouls_committed!$B$2:$E$492, 3, FALSE)</f>
        <v>1.3</v>
      </c>
      <c r="AR121" t="e">
        <f>VLOOKUP(B121,[24]player_red_cards!$B$2:$E$492, 3, FALSE)</f>
        <v>#N/A</v>
      </c>
      <c r="AS121" t="e">
        <f>VLOOKUP(B121,[24]player_red_cards!$B$2:$E$492, 4, FALSE)</f>
        <v>#N/A</v>
      </c>
      <c r="AT121">
        <f>VLOOKUP(B121,[25]player_contests_won!$B$2:$E$492, 3, FALSE)</f>
        <v>2</v>
      </c>
      <c r="AU121">
        <f>VLOOKUP(B121,[25]player_contests_won!$B$2:$E$492, 4, FALSE)</f>
        <v>47.1</v>
      </c>
      <c r="AV121">
        <f>VLOOKUP(B121, [8]player_top_scorers!$B$2:$E$492, 3, FALSE)</f>
        <v>1</v>
      </c>
      <c r="AW121">
        <f>VLOOKUP(B121,[26]player_player_ratings!$B$2:$E$492, 4, FALSE)</f>
        <v>0</v>
      </c>
      <c r="AX121">
        <f>VLOOKUP(B121,[26]player_player_ratings!$B$2:$E$492, 3, FALSE)</f>
        <v>6.48</v>
      </c>
      <c r="AY121">
        <v>713</v>
      </c>
      <c r="AZ121">
        <v>20</v>
      </c>
      <c r="BA121" t="s">
        <v>13</v>
      </c>
    </row>
    <row r="122" spans="1:53" x14ac:dyDescent="0.3">
      <c r="A122">
        <v>121</v>
      </c>
      <c r="B122" t="s">
        <v>178</v>
      </c>
      <c r="C122" t="s">
        <v>43</v>
      </c>
      <c r="D122">
        <v>2</v>
      </c>
      <c r="E122">
        <v>3</v>
      </c>
      <c r="F122">
        <f>IFERROR(VLOOKUP(B122, [1]player_expected_goals!$B$2:$E$492, 3, FALSE), 0)</f>
        <v>13.9</v>
      </c>
      <c r="G122">
        <f>VLOOKUP(B122,[2]player_on_target!$B$2:$E$492, 3, FALSE)</f>
        <v>14.5</v>
      </c>
      <c r="H122">
        <f>IFERROR(VLOOKUP(B122, [3]player_saves_made!$B$2:$E$492, 3, FALSE), 0)</f>
        <v>0</v>
      </c>
      <c r="I122">
        <f>IFERROR(VLOOKUP(B122, [3]player_saves_made!$B$2:$E$492, 4, FALSE), 0)</f>
        <v>0</v>
      </c>
      <c r="J122">
        <f>IFERROR(VLOOKUP(B122, [4]player_goals_conceded!$B$2:$E$492, 3, FALSE), 0)</f>
        <v>0</v>
      </c>
      <c r="K122">
        <f>IFERROR(VLOOKUP(B122, [5]player_clean_sheets!$B$2:$E$492, 3, FALSE), 0)</f>
        <v>0</v>
      </c>
      <c r="L122">
        <f>IFERROR(VLOOKUP(B122, [5]player_clean_sheets!$B$2:$E$492, 4, FALSE), 0)</f>
        <v>0</v>
      </c>
      <c r="M122">
        <f>IFERROR(VLOOKUP(B122, [6]player_goals_per_90!$B$2:$E$492, 3, FALSE), 0)</f>
        <v>0.38</v>
      </c>
      <c r="N122">
        <f>IFERROR(VLOOKUP(B122, [7]player_expected_assists_per_90!$B$2:$E$492, 3, FALSE), 0)</f>
        <v>0.06</v>
      </c>
      <c r="O122">
        <f>IFERROR(VLOOKUP(B122, [7]player_expected_assists_per_90!$B$2:$E$492, 4, FALSE), 0)</f>
        <v>0.1</v>
      </c>
      <c r="P122">
        <f>IFERROR(VLOOKUP(B122, [8]player_top_scorers!$B$2:$E$492, 4, FALSE), 0)</f>
        <v>2</v>
      </c>
      <c r="Q122">
        <f>IFERROR(VLOOKUP(B122, [9]player_total_assists_in_attack!$B$2:$E$492, 3, FALSE), 0)</f>
        <v>27</v>
      </c>
      <c r="R122">
        <f>IFERROR(VLOOKUP(B122, [9]player_total_assists_in_attack!$B$2:$E$492, 4, FALSE), 0)</f>
        <v>0.8</v>
      </c>
      <c r="S122">
        <f>IFERROR(VLOOKUP(B122, [10]player_big_chances_missed!$B$2:$E$492, 3, FALSE), 0)</f>
        <v>18</v>
      </c>
      <c r="T122">
        <f>IFERROR(VLOOKUP(B122, [10]player_big_chances_missed!$B$2:$E$492, 3, FALSE), 0)</f>
        <v>18</v>
      </c>
      <c r="U122">
        <f>IFERROR(VLOOKUP(B122, [11]player_big_chances_created!$B$2:$E$492, 3, FALSE), 0)</f>
        <v>5</v>
      </c>
      <c r="V122">
        <f>IFERROR(VLOOKUP(B122, [12]player_penalties_won!$B$2:$E$492, 3, FALSE), 0)</f>
        <v>0</v>
      </c>
      <c r="W122">
        <f>IFERROR(VLOOKUP(B122, [13]player_penalties_conceded!$B$2:$E$492, 3, FALSE), 0)</f>
        <v>0</v>
      </c>
      <c r="X122">
        <f>IFERROR(VLOOKUP(B122, [14]player_target_scoring!$B$2:$E$492, 3, FALSE), 0)</f>
        <v>1.1000000000000001</v>
      </c>
      <c r="Y122">
        <f>IFERROR(VLOOKUP(B122, [14]player_target_scoring!$B$2:$E$492, 4, FALSE), 0)</f>
        <v>41</v>
      </c>
      <c r="Z122">
        <f>IFERROR(VLOOKUP(B122, [15]player_total_scoring_attempts!$B$2:$E$492, 3, FALSE), 0)</f>
        <v>2.6</v>
      </c>
      <c r="AA122">
        <f>IFERROR(VLOOKUP(B122, [15]player_total_scoring_attempts!$B$2:$E$492, 4, FALSE), 0)</f>
        <v>14.5</v>
      </c>
      <c r="AB122">
        <f>IFERROR(VLOOKUP(B122, [16]player_accurate_passes!$B$2:$E$492, 3, FALSE), 0)</f>
        <v>15.8</v>
      </c>
      <c r="AC122">
        <f>IFERROR(VLOOKUP(B122, [16]player_accurate_passes!$B$2:$E$492, 4, FALSE), 0)</f>
        <v>59.9</v>
      </c>
      <c r="AD122">
        <f>IFERROR(VLOOKUP(B122,[17]player_accurate_long_balls!$B$2:$E$492, 3, FALSE), 0)</f>
        <v>0.6</v>
      </c>
      <c r="AE122">
        <f>IFERROR(VLOOKUP(B122,[17]player_accurate_long_balls!$B$2:$E$492, 4, FALSE), 0)</f>
        <v>62.1</v>
      </c>
      <c r="AF122">
        <f>IFERROR(VLOOKUP(B122, [18]player_tackles_won!$B$2:$E$492, 3, FALSE), 0)</f>
        <v>0.4</v>
      </c>
      <c r="AG122">
        <f>IFERROR(VLOOKUP(B122, [18]player_tackles_won!$B$2:$E$492, 4, FALSE), 0)</f>
        <v>57.1</v>
      </c>
      <c r="AH122">
        <f>IFERROR(VLOOKUP(B122, [19]player_possessions!$B$2:$E$492, 3, FALSE), 0)</f>
        <v>0.8</v>
      </c>
      <c r="AI122">
        <f>IFERROR(VLOOKUP(B122, [19]player_possessions!$B$2:$E$492, 4, FALSE), 0)</f>
        <v>1.9</v>
      </c>
      <c r="AJ122">
        <f>IFERROR(VLOOKUP(B122, [20]player_outfielder_blocks!$B$2:$E$492, 3, FALSE), 0)</f>
        <v>0.3</v>
      </c>
      <c r="AK122">
        <f>VLOOKUP(B122,[20]player_outfielder_blocks!$B$2:$E$492, 4, FALSE)</f>
        <v>8</v>
      </c>
      <c r="AL122">
        <f>VLOOKUP(B122,[21]player_interceptions!$B$2:$E$492, 3, FALSE)</f>
        <v>0.4</v>
      </c>
      <c r="AM122">
        <f>VLOOKUP(B122,[21]player_interceptions!$B$2:$E$492, 4, FALSE)</f>
        <v>12</v>
      </c>
      <c r="AN122">
        <f>VLOOKUP(B122,[22]player_effective_clearances!$B$2:$E$492, 3, FALSE)</f>
        <v>1.8</v>
      </c>
      <c r="AO122">
        <f>VLOOKUP(B122,[22]player_effective_clearances!$B$2:$E$492, 4, FALSE)</f>
        <v>58</v>
      </c>
      <c r="AP122" t="e">
        <f>VLOOKUP(B122, [12]player_penalties_won!$B$2:$E$492, 4, FALSE)</f>
        <v>#N/A</v>
      </c>
      <c r="AQ122">
        <f>VLOOKUP(B122,[23]player_fouls_committed!$B$2:$E$492, 3, FALSE)</f>
        <v>2.8</v>
      </c>
      <c r="AR122" t="e">
        <f>VLOOKUP(B122,[24]player_red_cards!$B$2:$E$492, 3, FALSE)</f>
        <v>#N/A</v>
      </c>
      <c r="AS122" t="e">
        <f>VLOOKUP(B122,[24]player_red_cards!$B$2:$E$492, 4, FALSE)</f>
        <v>#N/A</v>
      </c>
      <c r="AT122">
        <f>VLOOKUP(B122,[25]player_contests_won!$B$2:$E$492, 3, FALSE)</f>
        <v>0.6</v>
      </c>
      <c r="AU122">
        <f>VLOOKUP(B122,[25]player_contests_won!$B$2:$E$492, 4, FALSE)</f>
        <v>31.7</v>
      </c>
      <c r="AV122">
        <f>VLOOKUP(B122, [8]player_top_scorers!$B$2:$E$492, 3, FALSE)</f>
        <v>12</v>
      </c>
      <c r="AW122">
        <f>VLOOKUP(B122,[26]player_player_ratings!$B$2:$E$492, 4, FALSE)</f>
        <v>2</v>
      </c>
      <c r="AX122">
        <f>VLOOKUP(B122,[26]player_player_ratings!$B$2:$E$492, 3, FALSE)</f>
        <v>7.02</v>
      </c>
      <c r="AY122">
        <v>2874</v>
      </c>
      <c r="AZ122">
        <v>33</v>
      </c>
      <c r="BA122" t="s">
        <v>13</v>
      </c>
    </row>
    <row r="123" spans="1:53" x14ac:dyDescent="0.3">
      <c r="A123">
        <v>122</v>
      </c>
      <c r="B123" t="s">
        <v>179</v>
      </c>
      <c r="C123" t="s">
        <v>100</v>
      </c>
      <c r="D123">
        <v>2</v>
      </c>
      <c r="E123">
        <v>2</v>
      </c>
      <c r="F123">
        <f>IFERROR(VLOOKUP(B123, [1]player_expected_goals!$B$2:$E$492, 3, FALSE), 0)</f>
        <v>2</v>
      </c>
      <c r="G123">
        <f>VLOOKUP(B123,[2]player_on_target!$B$2:$E$492, 3, FALSE)</f>
        <v>2.7</v>
      </c>
      <c r="H123">
        <f>IFERROR(VLOOKUP(B123, [3]player_saves_made!$B$2:$E$492, 3, FALSE), 0)</f>
        <v>0</v>
      </c>
      <c r="I123">
        <f>IFERROR(VLOOKUP(B123, [3]player_saves_made!$B$2:$E$492, 4, FALSE), 0)</f>
        <v>0</v>
      </c>
      <c r="J123">
        <f>IFERROR(VLOOKUP(B123, [4]player_goals_conceded!$B$2:$E$492, 3, FALSE), 0)</f>
        <v>0</v>
      </c>
      <c r="K123">
        <f>IFERROR(VLOOKUP(B123, [5]player_clean_sheets!$B$2:$E$492, 3, FALSE), 0)</f>
        <v>0</v>
      </c>
      <c r="L123">
        <f>IFERROR(VLOOKUP(B123, [5]player_clean_sheets!$B$2:$E$492, 4, FALSE), 0)</f>
        <v>0</v>
      </c>
      <c r="M123">
        <f>IFERROR(VLOOKUP(B123, [6]player_goals_per_90!$B$2:$E$492, 3, FALSE), 0)</f>
        <v>0.14000000000000001</v>
      </c>
      <c r="N123">
        <f>IFERROR(VLOOKUP(B123, [7]player_expected_assists_per_90!$B$2:$E$492, 3, FALSE), 0)</f>
        <v>0.14000000000000001</v>
      </c>
      <c r="O123">
        <f>IFERROR(VLOOKUP(B123, [7]player_expected_assists_per_90!$B$2:$E$492, 4, FALSE), 0)</f>
        <v>0.1</v>
      </c>
      <c r="P123">
        <f>IFERROR(VLOOKUP(B123, [8]player_top_scorers!$B$2:$E$492, 4, FALSE), 0)</f>
        <v>0</v>
      </c>
      <c r="Q123">
        <f>IFERROR(VLOOKUP(B123, [9]player_total_assists_in_attack!$B$2:$E$492, 3, FALSE), 0)</f>
        <v>22</v>
      </c>
      <c r="R123">
        <f>IFERROR(VLOOKUP(B123, [9]player_total_assists_in_attack!$B$2:$E$492, 4, FALSE), 0)</f>
        <v>1.6</v>
      </c>
      <c r="S123">
        <f>IFERROR(VLOOKUP(B123, [10]player_big_chances_missed!$B$2:$E$492, 3, FALSE), 0)</f>
        <v>2</v>
      </c>
      <c r="T123">
        <f>IFERROR(VLOOKUP(B123, [10]player_big_chances_missed!$B$2:$E$492, 3, FALSE), 0)</f>
        <v>2</v>
      </c>
      <c r="U123">
        <f>IFERROR(VLOOKUP(B123, [11]player_big_chances_created!$B$2:$E$492, 3, FALSE), 0)</f>
        <v>4</v>
      </c>
      <c r="V123">
        <f>IFERROR(VLOOKUP(B123, [12]player_penalties_won!$B$2:$E$492, 3, FALSE), 0)</f>
        <v>0</v>
      </c>
      <c r="W123">
        <f>IFERROR(VLOOKUP(B123, [13]player_penalties_conceded!$B$2:$E$492, 3, FALSE), 0)</f>
        <v>0</v>
      </c>
      <c r="X123">
        <f>IFERROR(VLOOKUP(B123, [14]player_target_scoring!$B$2:$E$492, 3, FALSE), 0)</f>
        <v>0.5</v>
      </c>
      <c r="Y123">
        <f>IFERROR(VLOOKUP(B123, [14]player_target_scoring!$B$2:$E$492, 4, FALSE), 0)</f>
        <v>38.9</v>
      </c>
      <c r="Z123">
        <f>IFERROR(VLOOKUP(B123, [15]player_total_scoring_attempts!$B$2:$E$492, 3, FALSE), 0)</f>
        <v>1.3</v>
      </c>
      <c r="AA123">
        <f>IFERROR(VLOOKUP(B123, [15]player_total_scoring_attempts!$B$2:$E$492, 4, FALSE), 0)</f>
        <v>11.1</v>
      </c>
      <c r="AB123">
        <f>IFERROR(VLOOKUP(B123, [16]player_accurate_passes!$B$2:$E$492, 3, FALSE), 0)</f>
        <v>24.8</v>
      </c>
      <c r="AC123">
        <f>IFERROR(VLOOKUP(B123, [16]player_accurate_passes!$B$2:$E$492, 4, FALSE), 0)</f>
        <v>80.2</v>
      </c>
      <c r="AD123">
        <f>IFERROR(VLOOKUP(B123,[17]player_accurate_long_balls!$B$2:$E$492, 3, FALSE), 0)</f>
        <v>0.6</v>
      </c>
      <c r="AE123">
        <f>IFERROR(VLOOKUP(B123,[17]player_accurate_long_balls!$B$2:$E$492, 4, FALSE), 0)</f>
        <v>64.3</v>
      </c>
      <c r="AF123">
        <f>IFERROR(VLOOKUP(B123, [18]player_tackles_won!$B$2:$E$492, 3, FALSE), 0)</f>
        <v>1.3</v>
      </c>
      <c r="AG123">
        <f>IFERROR(VLOOKUP(B123, [18]player_tackles_won!$B$2:$E$492, 4, FALSE), 0)</f>
        <v>56.3</v>
      </c>
      <c r="AH123">
        <f>IFERROR(VLOOKUP(B123, [19]player_possessions!$B$2:$E$492, 3, FALSE), 0)</f>
        <v>0.6</v>
      </c>
      <c r="AI123">
        <f>IFERROR(VLOOKUP(B123, [19]player_possessions!$B$2:$E$492, 4, FALSE), 0)</f>
        <v>3.2</v>
      </c>
      <c r="AJ123">
        <f>IFERROR(VLOOKUP(B123, [20]player_outfielder_blocks!$B$2:$E$492, 3, FALSE), 0)</f>
        <v>0.1</v>
      </c>
      <c r="AK123">
        <f>VLOOKUP(B123,[20]player_outfielder_blocks!$B$2:$E$492, 4, FALSE)</f>
        <v>1</v>
      </c>
      <c r="AL123">
        <f>VLOOKUP(B123,[21]player_interceptions!$B$2:$E$492, 3, FALSE)</f>
        <v>0.1</v>
      </c>
      <c r="AM123">
        <f>VLOOKUP(B123,[21]player_interceptions!$B$2:$E$492, 4, FALSE)</f>
        <v>2</v>
      </c>
      <c r="AN123">
        <f>VLOOKUP(B123,[22]player_effective_clearances!$B$2:$E$492, 3, FALSE)</f>
        <v>0.2</v>
      </c>
      <c r="AO123">
        <f>VLOOKUP(B123,[22]player_effective_clearances!$B$2:$E$492, 4, FALSE)</f>
        <v>3</v>
      </c>
      <c r="AP123" t="e">
        <f>VLOOKUP(B123, [12]player_penalties_won!$B$2:$E$492, 4, FALSE)</f>
        <v>#N/A</v>
      </c>
      <c r="AQ123">
        <f>VLOOKUP(B123,[23]player_fouls_committed!$B$2:$E$492, 3, FALSE)</f>
        <v>1.1000000000000001</v>
      </c>
      <c r="AR123">
        <f>VLOOKUP(B123,[24]player_red_cards!$B$2:$E$492, 3, FALSE)</f>
        <v>1</v>
      </c>
      <c r="AS123">
        <f>VLOOKUP(B123,[24]player_red_cards!$B$2:$E$492, 4, FALSE)</f>
        <v>1</v>
      </c>
      <c r="AT123">
        <f>VLOOKUP(B123,[25]player_contests_won!$B$2:$E$492, 3, FALSE)</f>
        <v>2.4</v>
      </c>
      <c r="AU123">
        <f>VLOOKUP(B123,[25]player_contests_won!$B$2:$E$492, 4, FALSE)</f>
        <v>45.3</v>
      </c>
      <c r="AV123">
        <f>VLOOKUP(B123, [8]player_top_scorers!$B$2:$E$492, 3, FALSE)</f>
        <v>2</v>
      </c>
      <c r="AW123">
        <f>VLOOKUP(B123,[26]player_player_ratings!$B$2:$E$492, 4, FALSE)</f>
        <v>1</v>
      </c>
      <c r="AX123">
        <f>VLOOKUP(B123,[26]player_player_ratings!$B$2:$E$492, 3, FALSE)</f>
        <v>6.53</v>
      </c>
      <c r="AY123">
        <v>1263</v>
      </c>
      <c r="AZ123">
        <v>30</v>
      </c>
      <c r="BA123" t="s">
        <v>180</v>
      </c>
    </row>
    <row r="124" spans="1:53" x14ac:dyDescent="0.3">
      <c r="A124">
        <v>122</v>
      </c>
      <c r="B124" t="s">
        <v>181</v>
      </c>
      <c r="C124" t="s">
        <v>72</v>
      </c>
      <c r="D124">
        <v>2</v>
      </c>
      <c r="E124">
        <v>2</v>
      </c>
      <c r="F124">
        <f>IFERROR(VLOOKUP(B124, [1]player_expected_goals!$B$2:$E$492, 3, FALSE), 0)</f>
        <v>1.9</v>
      </c>
      <c r="G124">
        <f>VLOOKUP(B124,[2]player_on_target!$B$2:$E$492, 3, FALSE)</f>
        <v>1.4</v>
      </c>
      <c r="H124">
        <f>IFERROR(VLOOKUP(B124, [3]player_saves_made!$B$2:$E$492, 3, FALSE), 0)</f>
        <v>0</v>
      </c>
      <c r="I124">
        <f>IFERROR(VLOOKUP(B124, [3]player_saves_made!$B$2:$E$492, 4, FALSE), 0)</f>
        <v>0</v>
      </c>
      <c r="J124">
        <f>IFERROR(VLOOKUP(B124, [4]player_goals_conceded!$B$2:$E$492, 3, FALSE), 0)</f>
        <v>0</v>
      </c>
      <c r="K124">
        <f>IFERROR(VLOOKUP(B124, [5]player_clean_sheets!$B$2:$E$492, 3, FALSE), 0)</f>
        <v>0</v>
      </c>
      <c r="L124">
        <f>IFERROR(VLOOKUP(B124, [5]player_clean_sheets!$B$2:$E$492, 4, FALSE), 0)</f>
        <v>0</v>
      </c>
      <c r="M124">
        <f>IFERROR(VLOOKUP(B124, [6]player_goals_per_90!$B$2:$E$492, 3, FALSE), 0)</f>
        <v>0</v>
      </c>
      <c r="N124">
        <f>IFERROR(VLOOKUP(B124, [7]player_expected_assists_per_90!$B$2:$E$492, 3, FALSE), 0)</f>
        <v>0.09</v>
      </c>
      <c r="O124">
        <f>IFERROR(VLOOKUP(B124, [7]player_expected_assists_per_90!$B$2:$E$492, 4, FALSE), 0)</f>
        <v>0.1</v>
      </c>
      <c r="P124">
        <f>IFERROR(VLOOKUP(B124, [8]player_top_scorers!$B$2:$E$492, 4, FALSE), 0)</f>
        <v>0</v>
      </c>
      <c r="Q124">
        <f>IFERROR(VLOOKUP(B124, [9]player_total_assists_in_attack!$B$2:$E$492, 3, FALSE), 0)</f>
        <v>28</v>
      </c>
      <c r="R124">
        <f>IFERROR(VLOOKUP(B124, [9]player_total_assists_in_attack!$B$2:$E$492, 4, FALSE), 0)</f>
        <v>1.2</v>
      </c>
      <c r="S124">
        <f>IFERROR(VLOOKUP(B124, [10]player_big_chances_missed!$B$2:$E$492, 3, FALSE), 0)</f>
        <v>1</v>
      </c>
      <c r="T124">
        <f>IFERROR(VLOOKUP(B124, [10]player_big_chances_missed!$B$2:$E$492, 3, FALSE), 0)</f>
        <v>1</v>
      </c>
      <c r="U124">
        <f>IFERROR(VLOOKUP(B124, [11]player_big_chances_created!$B$2:$E$492, 3, FALSE), 0)</f>
        <v>8</v>
      </c>
      <c r="V124">
        <f>IFERROR(VLOOKUP(B124, [12]player_penalties_won!$B$2:$E$492, 3, FALSE), 0)</f>
        <v>0</v>
      </c>
      <c r="W124">
        <f>IFERROR(VLOOKUP(B124, [13]player_penalties_conceded!$B$2:$E$492, 3, FALSE), 0)</f>
        <v>0</v>
      </c>
      <c r="X124">
        <f>IFERROR(VLOOKUP(B124, [14]player_target_scoring!$B$2:$E$492, 3, FALSE), 0)</f>
        <v>0.4</v>
      </c>
      <c r="Y124">
        <f>IFERROR(VLOOKUP(B124, [14]player_target_scoring!$B$2:$E$492, 4, FALSE), 0)</f>
        <v>26.3</v>
      </c>
      <c r="Z124">
        <f>IFERROR(VLOOKUP(B124, [15]player_total_scoring_attempts!$B$2:$E$492, 3, FALSE), 0)</f>
        <v>1.7</v>
      </c>
      <c r="AA124">
        <f>IFERROR(VLOOKUP(B124, [15]player_total_scoring_attempts!$B$2:$E$492, 4, FALSE), 0)</f>
        <v>0</v>
      </c>
      <c r="AB124">
        <f>IFERROR(VLOOKUP(B124, [16]player_accurate_passes!$B$2:$E$492, 3, FALSE), 0)</f>
        <v>28.9</v>
      </c>
      <c r="AC124">
        <f>IFERROR(VLOOKUP(B124, [16]player_accurate_passes!$B$2:$E$492, 4, FALSE), 0)</f>
        <v>81.900000000000006</v>
      </c>
      <c r="AD124">
        <f>IFERROR(VLOOKUP(B124,[17]player_accurate_long_balls!$B$2:$E$492, 3, FALSE), 0)</f>
        <v>1.3</v>
      </c>
      <c r="AE124">
        <f>IFERROR(VLOOKUP(B124,[17]player_accurate_long_balls!$B$2:$E$492, 4, FALSE), 0)</f>
        <v>60</v>
      </c>
      <c r="AF124">
        <f>IFERROR(VLOOKUP(B124, [18]player_tackles_won!$B$2:$E$492, 3, FALSE), 0)</f>
        <v>1.2</v>
      </c>
      <c r="AG124">
        <f>IFERROR(VLOOKUP(B124, [18]player_tackles_won!$B$2:$E$492, 4, FALSE), 0)</f>
        <v>62.8</v>
      </c>
      <c r="AH124">
        <f>IFERROR(VLOOKUP(B124, [19]player_possessions!$B$2:$E$492, 3, FALSE), 0)</f>
        <v>0.2</v>
      </c>
      <c r="AI124">
        <f>IFERROR(VLOOKUP(B124, [19]player_possessions!$B$2:$E$492, 4, FALSE), 0)</f>
        <v>3</v>
      </c>
      <c r="AJ124">
        <f>IFERROR(VLOOKUP(B124, [20]player_outfielder_blocks!$B$2:$E$492, 3, FALSE), 0)</f>
        <v>0.1</v>
      </c>
      <c r="AK124">
        <f>VLOOKUP(B124,[20]player_outfielder_blocks!$B$2:$E$492, 4, FALSE)</f>
        <v>2</v>
      </c>
      <c r="AL124">
        <f>VLOOKUP(B124,[21]player_interceptions!$B$2:$E$492, 3, FALSE)</f>
        <v>0.8</v>
      </c>
      <c r="AM124">
        <f>VLOOKUP(B124,[21]player_interceptions!$B$2:$E$492, 4, FALSE)</f>
        <v>18</v>
      </c>
      <c r="AN124">
        <f>VLOOKUP(B124,[22]player_effective_clearances!$B$2:$E$492, 3, FALSE)</f>
        <v>0.5</v>
      </c>
      <c r="AO124">
        <f>VLOOKUP(B124,[22]player_effective_clearances!$B$2:$E$492, 4, FALSE)</f>
        <v>11</v>
      </c>
      <c r="AP124" t="e">
        <f>VLOOKUP(B124, [12]player_penalties_won!$B$2:$E$492, 4, FALSE)</f>
        <v>#N/A</v>
      </c>
      <c r="AQ124">
        <f>VLOOKUP(B124,[23]player_fouls_committed!$B$2:$E$492, 3, FALSE)</f>
        <v>1.4</v>
      </c>
      <c r="AR124" t="e">
        <f>VLOOKUP(B124,[24]player_red_cards!$B$2:$E$492, 3, FALSE)</f>
        <v>#N/A</v>
      </c>
      <c r="AS124" t="e">
        <f>VLOOKUP(B124,[24]player_red_cards!$B$2:$E$492, 4, FALSE)</f>
        <v>#N/A</v>
      </c>
      <c r="AT124">
        <f>VLOOKUP(B124,[25]player_contests_won!$B$2:$E$492, 3, FALSE)</f>
        <v>0.7</v>
      </c>
      <c r="AU124">
        <f>VLOOKUP(B124,[25]player_contests_won!$B$2:$E$492, 4, FALSE)</f>
        <v>48.4</v>
      </c>
      <c r="AV124" t="e">
        <f>VLOOKUP(B124, [8]player_top_scorers!$B$2:$E$492, 3, FALSE)</f>
        <v>#N/A</v>
      </c>
      <c r="AW124">
        <f>VLOOKUP(B124,[26]player_player_ratings!$B$2:$E$492, 4, FALSE)</f>
        <v>1</v>
      </c>
      <c r="AX124">
        <f>VLOOKUP(B124,[26]player_player_ratings!$B$2:$E$492, 3, FALSE)</f>
        <v>6.68</v>
      </c>
      <c r="AY124">
        <v>2055</v>
      </c>
      <c r="AZ124">
        <v>26</v>
      </c>
      <c r="BA124" t="s">
        <v>16</v>
      </c>
    </row>
    <row r="125" spans="1:53" x14ac:dyDescent="0.3">
      <c r="A125">
        <v>122</v>
      </c>
      <c r="B125" t="s">
        <v>182</v>
      </c>
      <c r="C125" t="s">
        <v>33</v>
      </c>
      <c r="D125">
        <v>2</v>
      </c>
      <c r="E125">
        <v>2</v>
      </c>
      <c r="F125">
        <f>IFERROR(VLOOKUP(B125, [1]player_expected_goals!$B$2:$E$492, 3, FALSE), 0)</f>
        <v>8.6</v>
      </c>
      <c r="G125">
        <f>VLOOKUP(B125,[2]player_on_target!$B$2:$E$492, 3, FALSE)</f>
        <v>8.6999999999999993</v>
      </c>
      <c r="H125">
        <f>IFERROR(VLOOKUP(B125, [3]player_saves_made!$B$2:$E$492, 3, FALSE), 0)</f>
        <v>0</v>
      </c>
      <c r="I125">
        <f>IFERROR(VLOOKUP(B125, [3]player_saves_made!$B$2:$E$492, 4, FALSE), 0)</f>
        <v>0</v>
      </c>
      <c r="J125">
        <f>IFERROR(VLOOKUP(B125, [4]player_goals_conceded!$B$2:$E$492, 3, FALSE), 0)</f>
        <v>0</v>
      </c>
      <c r="K125">
        <f>IFERROR(VLOOKUP(B125, [5]player_clean_sheets!$B$2:$E$492, 3, FALSE), 0)</f>
        <v>0</v>
      </c>
      <c r="L125">
        <f>IFERROR(VLOOKUP(B125, [5]player_clean_sheets!$B$2:$E$492, 4, FALSE), 0)</f>
        <v>0</v>
      </c>
      <c r="M125">
        <f>IFERROR(VLOOKUP(B125, [6]player_goals_per_90!$B$2:$E$492, 3, FALSE), 0)</f>
        <v>0.27</v>
      </c>
      <c r="N125">
        <f>IFERROR(VLOOKUP(B125, [7]player_expected_assists_per_90!$B$2:$E$492, 3, FALSE), 0)</f>
        <v>0.08</v>
      </c>
      <c r="O125">
        <f>IFERROR(VLOOKUP(B125, [7]player_expected_assists_per_90!$B$2:$E$492, 4, FALSE), 0)</f>
        <v>0.1</v>
      </c>
      <c r="P125">
        <f>IFERROR(VLOOKUP(B125, [8]player_top_scorers!$B$2:$E$492, 4, FALSE), 0)</f>
        <v>1</v>
      </c>
      <c r="Q125">
        <f>IFERROR(VLOOKUP(B125, [9]player_total_assists_in_attack!$B$2:$E$492, 3, FALSE), 0)</f>
        <v>32</v>
      </c>
      <c r="R125">
        <f>IFERROR(VLOOKUP(B125, [9]player_total_assists_in_attack!$B$2:$E$492, 4, FALSE), 0)</f>
        <v>1.2</v>
      </c>
      <c r="S125">
        <f>IFERROR(VLOOKUP(B125, [10]player_big_chances_missed!$B$2:$E$492, 3, FALSE), 0)</f>
        <v>7</v>
      </c>
      <c r="T125">
        <f>IFERROR(VLOOKUP(B125, [10]player_big_chances_missed!$B$2:$E$492, 3, FALSE), 0)</f>
        <v>7</v>
      </c>
      <c r="U125">
        <f>IFERROR(VLOOKUP(B125, [11]player_big_chances_created!$B$2:$E$492, 3, FALSE), 0)</f>
        <v>1</v>
      </c>
      <c r="V125">
        <f>IFERROR(VLOOKUP(B125, [12]player_penalties_won!$B$2:$E$492, 3, FALSE), 0)</f>
        <v>2</v>
      </c>
      <c r="W125">
        <f>IFERROR(VLOOKUP(B125, [13]player_penalties_conceded!$B$2:$E$492, 3, FALSE), 0)</f>
        <v>0</v>
      </c>
      <c r="X125">
        <f>IFERROR(VLOOKUP(B125, [14]player_target_scoring!$B$2:$E$492, 3, FALSE), 0)</f>
        <v>0.7</v>
      </c>
      <c r="Y125">
        <f>IFERROR(VLOOKUP(B125, [14]player_target_scoring!$B$2:$E$492, 4, FALSE), 0)</f>
        <v>52.9</v>
      </c>
      <c r="Z125">
        <f>IFERROR(VLOOKUP(B125, [15]player_total_scoring_attempts!$B$2:$E$492, 3, FALSE), 0)</f>
        <v>1.3</v>
      </c>
      <c r="AA125">
        <f>IFERROR(VLOOKUP(B125, [15]player_total_scoring_attempts!$B$2:$E$492, 4, FALSE), 0)</f>
        <v>20.6</v>
      </c>
      <c r="AB125">
        <f>IFERROR(VLOOKUP(B125, [16]player_accurate_passes!$B$2:$E$492, 3, FALSE), 0)</f>
        <v>19</v>
      </c>
      <c r="AC125">
        <f>IFERROR(VLOOKUP(B125, [16]player_accurate_passes!$B$2:$E$492, 4, FALSE), 0)</f>
        <v>67.8</v>
      </c>
      <c r="AD125">
        <f>IFERROR(VLOOKUP(B125,[17]player_accurate_long_balls!$B$2:$E$492, 3, FALSE), 0)</f>
        <v>0.6</v>
      </c>
      <c r="AE125">
        <f>IFERROR(VLOOKUP(B125,[17]player_accurate_long_balls!$B$2:$E$492, 4, FALSE), 0)</f>
        <v>50</v>
      </c>
      <c r="AF125">
        <f>IFERROR(VLOOKUP(B125, [18]player_tackles_won!$B$2:$E$492, 3, FALSE), 0)</f>
        <v>0.9</v>
      </c>
      <c r="AG125">
        <f>IFERROR(VLOOKUP(B125, [18]player_tackles_won!$B$2:$E$492, 4, FALSE), 0)</f>
        <v>75</v>
      </c>
      <c r="AH125">
        <f>IFERROR(VLOOKUP(B125, [19]player_possessions!$B$2:$E$492, 3, FALSE), 0)</f>
        <v>0.5</v>
      </c>
      <c r="AI125">
        <f>IFERROR(VLOOKUP(B125, [19]player_possessions!$B$2:$E$492, 4, FALSE), 0)</f>
        <v>2.1</v>
      </c>
      <c r="AJ125">
        <f>IFERROR(VLOOKUP(B125, [20]player_outfielder_blocks!$B$2:$E$492, 3, FALSE), 0)</f>
        <v>0.2</v>
      </c>
      <c r="AK125">
        <f>VLOOKUP(B125,[20]player_outfielder_blocks!$B$2:$E$492, 4, FALSE)</f>
        <v>4</v>
      </c>
      <c r="AL125">
        <f>VLOOKUP(B125,[21]player_interceptions!$B$2:$E$492, 3, FALSE)</f>
        <v>0.6</v>
      </c>
      <c r="AM125">
        <f>VLOOKUP(B125,[21]player_interceptions!$B$2:$E$492, 4, FALSE)</f>
        <v>15</v>
      </c>
      <c r="AN125">
        <f>VLOOKUP(B125,[22]player_effective_clearances!$B$2:$E$492, 3, FALSE)</f>
        <v>1.3</v>
      </c>
      <c r="AO125">
        <f>VLOOKUP(B125,[22]player_effective_clearances!$B$2:$E$492, 4, FALSE)</f>
        <v>34</v>
      </c>
      <c r="AP125">
        <f>VLOOKUP(B125, [12]player_penalties_won!$B$2:$E$492, 4, FALSE)</f>
        <v>1.9</v>
      </c>
      <c r="AQ125">
        <f>VLOOKUP(B125,[23]player_fouls_committed!$B$2:$E$492, 3, FALSE)</f>
        <v>1</v>
      </c>
      <c r="AR125" t="e">
        <f>VLOOKUP(B125,[24]player_red_cards!$B$2:$E$492, 3, FALSE)</f>
        <v>#N/A</v>
      </c>
      <c r="AS125" t="e">
        <f>VLOOKUP(B125,[24]player_red_cards!$B$2:$E$492, 4, FALSE)</f>
        <v>#N/A</v>
      </c>
      <c r="AT125">
        <f>VLOOKUP(B125,[25]player_contests_won!$B$2:$E$492, 3, FALSE)</f>
        <v>0.5</v>
      </c>
      <c r="AU125">
        <f>VLOOKUP(B125,[25]player_contests_won!$B$2:$E$492, 4, FALSE)</f>
        <v>46.4</v>
      </c>
      <c r="AV125">
        <f>VLOOKUP(B125, [8]player_top_scorers!$B$2:$E$492, 3, FALSE)</f>
        <v>7</v>
      </c>
      <c r="AW125">
        <f>VLOOKUP(B125,[26]player_player_ratings!$B$2:$E$492, 4, FALSE)</f>
        <v>2</v>
      </c>
      <c r="AX125">
        <f>VLOOKUP(B125,[26]player_player_ratings!$B$2:$E$492, 3, FALSE)</f>
        <v>6.99</v>
      </c>
      <c r="AY125">
        <v>2309</v>
      </c>
      <c r="AZ125">
        <v>33</v>
      </c>
      <c r="BA125" t="s">
        <v>13</v>
      </c>
    </row>
    <row r="126" spans="1:53" x14ac:dyDescent="0.3">
      <c r="A126">
        <v>122</v>
      </c>
      <c r="B126" t="s">
        <v>183</v>
      </c>
      <c r="C126" t="s">
        <v>46</v>
      </c>
      <c r="D126">
        <v>2</v>
      </c>
      <c r="E126">
        <v>2</v>
      </c>
      <c r="F126">
        <f>IFERROR(VLOOKUP(B126, [1]player_expected_goals!$B$2:$E$492, 3, FALSE), 0)</f>
        <v>1.3</v>
      </c>
      <c r="G126">
        <f>VLOOKUP(B126,[2]player_on_target!$B$2:$E$492, 3, FALSE)</f>
        <v>1.7</v>
      </c>
      <c r="H126">
        <f>IFERROR(VLOOKUP(B126, [3]player_saves_made!$B$2:$E$492, 3, FALSE), 0)</f>
        <v>0</v>
      </c>
      <c r="I126">
        <f>IFERROR(VLOOKUP(B126, [3]player_saves_made!$B$2:$E$492, 4, FALSE), 0)</f>
        <v>0</v>
      </c>
      <c r="J126">
        <f>IFERROR(VLOOKUP(B126, [4]player_goals_conceded!$B$2:$E$492, 3, FALSE), 0)</f>
        <v>0</v>
      </c>
      <c r="K126">
        <f>IFERROR(VLOOKUP(B126, [5]player_clean_sheets!$B$2:$E$492, 3, FALSE), 0)</f>
        <v>0</v>
      </c>
      <c r="L126">
        <f>IFERROR(VLOOKUP(B126, [5]player_clean_sheets!$B$2:$E$492, 4, FALSE), 0)</f>
        <v>0</v>
      </c>
      <c r="M126">
        <f>IFERROR(VLOOKUP(B126, [6]player_goals_per_90!$B$2:$E$492, 3, FALSE), 0)</f>
        <v>0.21</v>
      </c>
      <c r="N126">
        <f>IFERROR(VLOOKUP(B126, [7]player_expected_assists_per_90!$B$2:$E$492, 3, FALSE), 0)</f>
        <v>0.14000000000000001</v>
      </c>
      <c r="O126">
        <f>IFERROR(VLOOKUP(B126, [7]player_expected_assists_per_90!$B$2:$E$492, 4, FALSE), 0)</f>
        <v>0.1</v>
      </c>
      <c r="P126">
        <f>IFERROR(VLOOKUP(B126, [8]player_top_scorers!$B$2:$E$492, 4, FALSE), 0)</f>
        <v>0</v>
      </c>
      <c r="Q126">
        <f>IFERROR(VLOOKUP(B126, [9]player_total_assists_in_attack!$B$2:$E$492, 3, FALSE), 0)</f>
        <v>16</v>
      </c>
      <c r="R126">
        <f>IFERROR(VLOOKUP(B126, [9]player_total_assists_in_attack!$B$2:$E$492, 4, FALSE), 0)</f>
        <v>1.1000000000000001</v>
      </c>
      <c r="S126">
        <f>IFERROR(VLOOKUP(B126, [10]player_big_chances_missed!$B$2:$E$492, 3, FALSE), 0)</f>
        <v>0</v>
      </c>
      <c r="T126">
        <f>IFERROR(VLOOKUP(B126, [10]player_big_chances_missed!$B$2:$E$492, 3, FALSE), 0)</f>
        <v>0</v>
      </c>
      <c r="U126">
        <f>IFERROR(VLOOKUP(B126, [11]player_big_chances_created!$B$2:$E$492, 3, FALSE), 0)</f>
        <v>4</v>
      </c>
      <c r="V126">
        <f>IFERROR(VLOOKUP(B126, [12]player_penalties_won!$B$2:$E$492, 3, FALSE), 0)</f>
        <v>0</v>
      </c>
      <c r="W126">
        <f>IFERROR(VLOOKUP(B126, [13]player_penalties_conceded!$B$2:$E$492, 3, FALSE), 0)</f>
        <v>1</v>
      </c>
      <c r="X126">
        <f>IFERROR(VLOOKUP(B126, [14]player_target_scoring!$B$2:$E$492, 3, FALSE), 0)</f>
        <v>0.5</v>
      </c>
      <c r="Y126">
        <f>IFERROR(VLOOKUP(B126, [14]player_target_scoring!$B$2:$E$492, 4, FALSE), 0)</f>
        <v>31.8</v>
      </c>
      <c r="Z126">
        <f>IFERROR(VLOOKUP(B126, [15]player_total_scoring_attempts!$B$2:$E$492, 3, FALSE), 0)</f>
        <v>1.5</v>
      </c>
      <c r="AA126">
        <f>IFERROR(VLOOKUP(B126, [15]player_total_scoring_attempts!$B$2:$E$492, 4, FALSE), 0)</f>
        <v>13.6</v>
      </c>
      <c r="AB126">
        <f>IFERROR(VLOOKUP(B126, [16]player_accurate_passes!$B$2:$E$492, 3, FALSE), 0)</f>
        <v>34.200000000000003</v>
      </c>
      <c r="AC126">
        <f>IFERROR(VLOOKUP(B126, [16]player_accurate_passes!$B$2:$E$492, 4, FALSE), 0)</f>
        <v>73.8</v>
      </c>
      <c r="AD126">
        <f>IFERROR(VLOOKUP(B126,[17]player_accurate_long_balls!$B$2:$E$492, 3, FALSE), 0)</f>
        <v>2.1</v>
      </c>
      <c r="AE126">
        <f>IFERROR(VLOOKUP(B126,[17]player_accurate_long_balls!$B$2:$E$492, 4, FALSE), 0)</f>
        <v>35.700000000000003</v>
      </c>
      <c r="AF126">
        <f>IFERROR(VLOOKUP(B126, [18]player_tackles_won!$B$2:$E$492, 3, FALSE), 0)</f>
        <v>2.1</v>
      </c>
      <c r="AG126">
        <f>IFERROR(VLOOKUP(B126, [18]player_tackles_won!$B$2:$E$492, 4, FALSE), 0)</f>
        <v>55.6</v>
      </c>
      <c r="AH126">
        <f>IFERROR(VLOOKUP(B126, [19]player_possessions!$B$2:$E$492, 3, FALSE), 0)</f>
        <v>0.3</v>
      </c>
      <c r="AI126">
        <f>IFERROR(VLOOKUP(B126, [19]player_possessions!$B$2:$E$492, 4, FALSE), 0)</f>
        <v>3.4</v>
      </c>
      <c r="AJ126">
        <f>IFERROR(VLOOKUP(B126, [20]player_outfielder_blocks!$B$2:$E$492, 3, FALSE), 0)</f>
        <v>0.1</v>
      </c>
      <c r="AK126">
        <f>VLOOKUP(B126,[20]player_outfielder_blocks!$B$2:$E$492, 4, FALSE)</f>
        <v>2</v>
      </c>
      <c r="AL126">
        <f>VLOOKUP(B126,[21]player_interceptions!$B$2:$E$492, 3, FALSE)</f>
        <v>1.1000000000000001</v>
      </c>
      <c r="AM126">
        <f>VLOOKUP(B126,[21]player_interceptions!$B$2:$E$492, 4, FALSE)</f>
        <v>16</v>
      </c>
      <c r="AN126">
        <f>VLOOKUP(B126,[22]player_effective_clearances!$B$2:$E$492, 3, FALSE)</f>
        <v>1.7</v>
      </c>
      <c r="AO126">
        <f>VLOOKUP(B126,[22]player_effective_clearances!$B$2:$E$492, 4, FALSE)</f>
        <v>24</v>
      </c>
      <c r="AP126" t="e">
        <f>VLOOKUP(B126, [12]player_penalties_won!$B$2:$E$492, 4, FALSE)</f>
        <v>#N/A</v>
      </c>
      <c r="AQ126">
        <f>VLOOKUP(B126,[23]player_fouls_committed!$B$2:$E$492, 3, FALSE)</f>
        <v>1.9</v>
      </c>
      <c r="AR126">
        <f>VLOOKUP(B126,[24]player_red_cards!$B$2:$E$492, 3, FALSE)</f>
        <v>1</v>
      </c>
      <c r="AS126">
        <f>VLOOKUP(B126,[24]player_red_cards!$B$2:$E$492, 4, FALSE)</f>
        <v>3</v>
      </c>
      <c r="AT126">
        <f>VLOOKUP(B126,[25]player_contests_won!$B$2:$E$492, 3, FALSE)</f>
        <v>3.2</v>
      </c>
      <c r="AU126">
        <f>VLOOKUP(B126,[25]player_contests_won!$B$2:$E$492, 4, FALSE)</f>
        <v>57.5</v>
      </c>
      <c r="AV126">
        <f>VLOOKUP(B126, [8]player_top_scorers!$B$2:$E$492, 3, FALSE)</f>
        <v>3</v>
      </c>
      <c r="AW126">
        <f>VLOOKUP(B126,[26]player_player_ratings!$B$2:$E$492, 4, FALSE)</f>
        <v>3</v>
      </c>
      <c r="AX126">
        <f>VLOOKUP(B126,[26]player_player_ratings!$B$2:$E$492, 3, FALSE)</f>
        <v>6.86</v>
      </c>
      <c r="AY126">
        <v>1301</v>
      </c>
      <c r="AZ126">
        <v>29</v>
      </c>
      <c r="BA126" t="s">
        <v>22</v>
      </c>
    </row>
    <row r="127" spans="1:53" x14ac:dyDescent="0.3">
      <c r="A127">
        <v>122</v>
      </c>
      <c r="B127" t="s">
        <v>184</v>
      </c>
      <c r="C127" t="s">
        <v>21</v>
      </c>
      <c r="D127">
        <v>2</v>
      </c>
      <c r="E127">
        <v>2</v>
      </c>
      <c r="F127">
        <f>IFERROR(VLOOKUP(B127, [1]player_expected_goals!$B$2:$E$492, 3, FALSE), 0)</f>
        <v>3.9</v>
      </c>
      <c r="G127">
        <f>VLOOKUP(B127,[2]player_on_target!$B$2:$E$492, 3, FALSE)</f>
        <v>7.1</v>
      </c>
      <c r="H127">
        <f>IFERROR(VLOOKUP(B127, [3]player_saves_made!$B$2:$E$492, 3, FALSE), 0)</f>
        <v>0</v>
      </c>
      <c r="I127">
        <f>IFERROR(VLOOKUP(B127, [3]player_saves_made!$B$2:$E$492, 4, FALSE), 0)</f>
        <v>0</v>
      </c>
      <c r="J127">
        <f>IFERROR(VLOOKUP(B127, [4]player_goals_conceded!$B$2:$E$492, 3, FALSE), 0)</f>
        <v>0</v>
      </c>
      <c r="K127">
        <f>IFERROR(VLOOKUP(B127, [5]player_clean_sheets!$B$2:$E$492, 3, FALSE), 0)</f>
        <v>0</v>
      </c>
      <c r="L127">
        <f>IFERROR(VLOOKUP(B127, [5]player_clean_sheets!$B$2:$E$492, 4, FALSE), 0)</f>
        <v>0</v>
      </c>
      <c r="M127">
        <f>IFERROR(VLOOKUP(B127, [6]player_goals_per_90!$B$2:$E$492, 3, FALSE), 0)</f>
        <v>0.67</v>
      </c>
      <c r="N127">
        <f>IFERROR(VLOOKUP(B127, [7]player_expected_assists_per_90!$B$2:$E$492, 3, FALSE), 0)</f>
        <v>0.14000000000000001</v>
      </c>
      <c r="O127">
        <f>IFERROR(VLOOKUP(B127, [7]player_expected_assists_per_90!$B$2:$E$492, 4, FALSE), 0)</f>
        <v>0.1</v>
      </c>
      <c r="P127">
        <f>IFERROR(VLOOKUP(B127, [8]player_top_scorers!$B$2:$E$492, 4, FALSE), 0)</f>
        <v>0</v>
      </c>
      <c r="Q127">
        <f>IFERROR(VLOOKUP(B127, [9]player_total_assists_in_attack!$B$2:$E$492, 3, FALSE), 0)</f>
        <v>25</v>
      </c>
      <c r="R127">
        <f>IFERROR(VLOOKUP(B127, [9]player_total_assists_in_attack!$B$2:$E$492, 4, FALSE), 0)</f>
        <v>1.7</v>
      </c>
      <c r="S127">
        <f>IFERROR(VLOOKUP(B127, [10]player_big_chances_missed!$B$2:$E$492, 3, FALSE), 0)</f>
        <v>4</v>
      </c>
      <c r="T127">
        <f>IFERROR(VLOOKUP(B127, [10]player_big_chances_missed!$B$2:$E$492, 3, FALSE), 0)</f>
        <v>4</v>
      </c>
      <c r="U127">
        <f>IFERROR(VLOOKUP(B127, [11]player_big_chances_created!$B$2:$E$492, 3, FALSE), 0)</f>
        <v>3</v>
      </c>
      <c r="V127">
        <f>IFERROR(VLOOKUP(B127, [12]player_penalties_won!$B$2:$E$492, 3, FALSE), 0)</f>
        <v>0</v>
      </c>
      <c r="W127">
        <f>IFERROR(VLOOKUP(B127, [13]player_penalties_conceded!$B$2:$E$492, 3, FALSE), 0)</f>
        <v>0</v>
      </c>
      <c r="X127">
        <f>IFERROR(VLOOKUP(B127, [14]player_target_scoring!$B$2:$E$492, 3, FALSE), 0)</f>
        <v>1.5</v>
      </c>
      <c r="Y127">
        <f>IFERROR(VLOOKUP(B127, [14]player_target_scoring!$B$2:$E$492, 4, FALSE), 0)</f>
        <v>51.2</v>
      </c>
      <c r="Z127">
        <f>IFERROR(VLOOKUP(B127, [15]player_total_scoring_attempts!$B$2:$E$492, 3, FALSE), 0)</f>
        <v>2.9</v>
      </c>
      <c r="AA127">
        <f>IFERROR(VLOOKUP(B127, [15]player_total_scoring_attempts!$B$2:$E$492, 4, FALSE), 0)</f>
        <v>23.3</v>
      </c>
      <c r="AB127">
        <f>IFERROR(VLOOKUP(B127, [16]player_accurate_passes!$B$2:$E$492, 3, FALSE), 0)</f>
        <v>24.8</v>
      </c>
      <c r="AC127">
        <f>IFERROR(VLOOKUP(B127, [16]player_accurate_passes!$B$2:$E$492, 4, FALSE), 0)</f>
        <v>77.599999999999994</v>
      </c>
      <c r="AD127">
        <f>IFERROR(VLOOKUP(B127,[17]player_accurate_long_balls!$B$2:$E$492, 3, FALSE), 0)</f>
        <v>0.9</v>
      </c>
      <c r="AE127">
        <f>IFERROR(VLOOKUP(B127,[17]player_accurate_long_balls!$B$2:$E$492, 4, FALSE), 0)</f>
        <v>43.8</v>
      </c>
      <c r="AF127">
        <f>IFERROR(VLOOKUP(B127, [18]player_tackles_won!$B$2:$E$492, 3, FALSE), 0)</f>
        <v>0.5</v>
      </c>
      <c r="AG127">
        <f>IFERROR(VLOOKUP(B127, [18]player_tackles_won!$B$2:$E$492, 4, FALSE), 0)</f>
        <v>53.3</v>
      </c>
      <c r="AH127">
        <f>IFERROR(VLOOKUP(B127, [19]player_possessions!$B$2:$E$492, 3, FALSE), 0)</f>
        <v>0.5</v>
      </c>
      <c r="AI127">
        <f>IFERROR(VLOOKUP(B127, [19]player_possessions!$B$2:$E$492, 4, FALSE), 0)</f>
        <v>2.8</v>
      </c>
      <c r="AJ127">
        <f>IFERROR(VLOOKUP(B127, [20]player_outfielder_blocks!$B$2:$E$492, 3, FALSE), 0)</f>
        <v>0</v>
      </c>
      <c r="AK127" t="e">
        <f>VLOOKUP(B127,[20]player_outfielder_blocks!$B$2:$E$492, 4, FALSE)</f>
        <v>#N/A</v>
      </c>
      <c r="AL127">
        <f>VLOOKUP(B127,[21]player_interceptions!$B$2:$E$492, 3, FALSE)</f>
        <v>0.9</v>
      </c>
      <c r="AM127">
        <f>VLOOKUP(B127,[21]player_interceptions!$B$2:$E$492, 4, FALSE)</f>
        <v>14</v>
      </c>
      <c r="AN127">
        <f>VLOOKUP(B127,[22]player_effective_clearances!$B$2:$E$492, 3, FALSE)</f>
        <v>0.9</v>
      </c>
      <c r="AO127">
        <f>VLOOKUP(B127,[22]player_effective_clearances!$B$2:$E$492, 4, FALSE)</f>
        <v>14</v>
      </c>
      <c r="AP127" t="e">
        <f>VLOOKUP(B127, [12]player_penalties_won!$B$2:$E$492, 4, FALSE)</f>
        <v>#N/A</v>
      </c>
      <c r="AQ127">
        <f>VLOOKUP(B127,[23]player_fouls_committed!$B$2:$E$492, 3, FALSE)</f>
        <v>1.1000000000000001</v>
      </c>
      <c r="AR127" t="e">
        <f>VLOOKUP(B127,[24]player_red_cards!$B$2:$E$492, 3, FALSE)</f>
        <v>#N/A</v>
      </c>
      <c r="AS127" t="e">
        <f>VLOOKUP(B127,[24]player_red_cards!$B$2:$E$492, 4, FALSE)</f>
        <v>#N/A</v>
      </c>
      <c r="AT127">
        <f>VLOOKUP(B127,[25]player_contests_won!$B$2:$E$492, 3, FALSE)</f>
        <v>1.7</v>
      </c>
      <c r="AU127">
        <f>VLOOKUP(B127,[25]player_contests_won!$B$2:$E$492, 4, FALSE)</f>
        <v>45.6</v>
      </c>
      <c r="AV127">
        <f>VLOOKUP(B127, [8]player_top_scorers!$B$2:$E$492, 3, FALSE)</f>
        <v>10</v>
      </c>
      <c r="AW127">
        <f>VLOOKUP(B127,[26]player_player_ratings!$B$2:$E$492, 4, FALSE)</f>
        <v>3</v>
      </c>
      <c r="AX127">
        <f>VLOOKUP(B127,[26]player_player_ratings!$B$2:$E$492, 3, FALSE)</f>
        <v>6.9</v>
      </c>
      <c r="AY127">
        <v>1345</v>
      </c>
      <c r="AZ127">
        <v>29</v>
      </c>
      <c r="BA127" t="s">
        <v>13</v>
      </c>
    </row>
    <row r="128" spans="1:53" x14ac:dyDescent="0.3">
      <c r="A128">
        <v>122</v>
      </c>
      <c r="B128" t="s">
        <v>185</v>
      </c>
      <c r="C128" t="s">
        <v>46</v>
      </c>
      <c r="D128">
        <v>2</v>
      </c>
      <c r="E128">
        <v>2</v>
      </c>
      <c r="F128">
        <f>IFERROR(VLOOKUP(B128, [1]player_expected_goals!$B$2:$E$492, 3, FALSE), 0)</f>
        <v>1.6</v>
      </c>
      <c r="G128">
        <f>VLOOKUP(B128,[2]player_on_target!$B$2:$E$492, 3, FALSE)</f>
        <v>1.2</v>
      </c>
      <c r="H128">
        <f>IFERROR(VLOOKUP(B128, [3]player_saves_made!$B$2:$E$492, 3, FALSE), 0)</f>
        <v>0</v>
      </c>
      <c r="I128">
        <f>IFERROR(VLOOKUP(B128, [3]player_saves_made!$B$2:$E$492, 4, FALSE), 0)</f>
        <v>0</v>
      </c>
      <c r="J128">
        <f>IFERROR(VLOOKUP(B128, [4]player_goals_conceded!$B$2:$E$492, 3, FALSE), 0)</f>
        <v>0</v>
      </c>
      <c r="K128">
        <f>IFERROR(VLOOKUP(B128, [5]player_clean_sheets!$B$2:$E$492, 3, FALSE), 0)</f>
        <v>0</v>
      </c>
      <c r="L128">
        <f>IFERROR(VLOOKUP(B128, [5]player_clean_sheets!$B$2:$E$492, 4, FALSE), 0)</f>
        <v>0</v>
      </c>
      <c r="M128">
        <f>IFERROR(VLOOKUP(B128, [6]player_goals_per_90!$B$2:$E$492, 3, FALSE), 0)</f>
        <v>0.03</v>
      </c>
      <c r="N128">
        <f>IFERROR(VLOOKUP(B128, [7]player_expected_assists_per_90!$B$2:$E$492, 3, FALSE), 0)</f>
        <v>7.0000000000000007E-2</v>
      </c>
      <c r="O128">
        <f>IFERROR(VLOOKUP(B128, [7]player_expected_assists_per_90!$B$2:$E$492, 4, FALSE), 0)</f>
        <v>0.1</v>
      </c>
      <c r="P128">
        <f>IFERROR(VLOOKUP(B128, [8]player_top_scorers!$B$2:$E$492, 4, FALSE), 0)</f>
        <v>0</v>
      </c>
      <c r="Q128">
        <f>IFERROR(VLOOKUP(B128, [9]player_total_assists_in_attack!$B$2:$E$492, 3, FALSE), 0)</f>
        <v>12</v>
      </c>
      <c r="R128">
        <f>IFERROR(VLOOKUP(B128, [9]player_total_assists_in_attack!$B$2:$E$492, 4, FALSE), 0)</f>
        <v>0.4</v>
      </c>
      <c r="S128">
        <f>IFERROR(VLOOKUP(B128, [10]player_big_chances_missed!$B$2:$E$492, 3, FALSE), 0)</f>
        <v>2</v>
      </c>
      <c r="T128">
        <f>IFERROR(VLOOKUP(B128, [10]player_big_chances_missed!$B$2:$E$492, 3, FALSE), 0)</f>
        <v>2</v>
      </c>
      <c r="U128">
        <f>IFERROR(VLOOKUP(B128, [11]player_big_chances_created!$B$2:$E$492, 3, FALSE), 0)</f>
        <v>3</v>
      </c>
      <c r="V128">
        <f>IFERROR(VLOOKUP(B128, [12]player_penalties_won!$B$2:$E$492, 3, FALSE), 0)</f>
        <v>0</v>
      </c>
      <c r="W128">
        <f>IFERROR(VLOOKUP(B128, [13]player_penalties_conceded!$B$2:$E$492, 3, FALSE), 0)</f>
        <v>0</v>
      </c>
      <c r="X128">
        <f>IFERROR(VLOOKUP(B128, [14]player_target_scoring!$B$2:$E$492, 3, FALSE), 0)</f>
        <v>0.2</v>
      </c>
      <c r="Y128">
        <f>IFERROR(VLOOKUP(B128, [14]player_target_scoring!$B$2:$E$492, 4, FALSE), 0)</f>
        <v>38.9</v>
      </c>
      <c r="Z128">
        <f>IFERROR(VLOOKUP(B128, [15]player_total_scoring_attempts!$B$2:$E$492, 3, FALSE), 0)</f>
        <v>0.6</v>
      </c>
      <c r="AA128">
        <f>IFERROR(VLOOKUP(B128, [15]player_total_scoring_attempts!$B$2:$E$492, 4, FALSE), 0)</f>
        <v>5.6</v>
      </c>
      <c r="AB128">
        <f>IFERROR(VLOOKUP(B128, [16]player_accurate_passes!$B$2:$E$492, 3, FALSE), 0)</f>
        <v>53.9</v>
      </c>
      <c r="AC128">
        <f>IFERROR(VLOOKUP(B128, [16]player_accurate_passes!$B$2:$E$492, 4, FALSE), 0)</f>
        <v>85.1</v>
      </c>
      <c r="AD128">
        <f>IFERROR(VLOOKUP(B128,[17]player_accurate_long_balls!$B$2:$E$492, 3, FALSE), 0)</f>
        <v>3</v>
      </c>
      <c r="AE128">
        <f>IFERROR(VLOOKUP(B128,[17]player_accurate_long_balls!$B$2:$E$492, 4, FALSE), 0)</f>
        <v>40.4</v>
      </c>
      <c r="AF128">
        <f>IFERROR(VLOOKUP(B128, [18]player_tackles_won!$B$2:$E$492, 3, FALSE), 0)</f>
        <v>1.1000000000000001</v>
      </c>
      <c r="AG128">
        <f>IFERROR(VLOOKUP(B128, [18]player_tackles_won!$B$2:$E$492, 4, FALSE), 0)</f>
        <v>52.4</v>
      </c>
      <c r="AH128">
        <f>IFERROR(VLOOKUP(B128, [19]player_possessions!$B$2:$E$492, 3, FALSE), 0)</f>
        <v>0.1</v>
      </c>
      <c r="AI128">
        <f>IFERROR(VLOOKUP(B128, [19]player_possessions!$B$2:$E$492, 4, FALSE), 0)</f>
        <v>2</v>
      </c>
      <c r="AJ128">
        <f>IFERROR(VLOOKUP(B128, [20]player_outfielder_blocks!$B$2:$E$492, 3, FALSE), 0)</f>
        <v>0.4</v>
      </c>
      <c r="AK128">
        <f>VLOOKUP(B128,[20]player_outfielder_blocks!$B$2:$E$492, 4, FALSE)</f>
        <v>12</v>
      </c>
      <c r="AL128">
        <f>VLOOKUP(B128,[21]player_interceptions!$B$2:$E$492, 3, FALSE)</f>
        <v>1.2</v>
      </c>
      <c r="AM128">
        <f>VLOOKUP(B128,[21]player_interceptions!$B$2:$E$492, 4, FALSE)</f>
        <v>36</v>
      </c>
      <c r="AN128">
        <f>VLOOKUP(B128,[22]player_effective_clearances!$B$2:$E$492, 3, FALSE)</f>
        <v>3</v>
      </c>
      <c r="AO128">
        <f>VLOOKUP(B128,[22]player_effective_clearances!$B$2:$E$492, 4, FALSE)</f>
        <v>88</v>
      </c>
      <c r="AP128" t="e">
        <f>VLOOKUP(B128, [12]player_penalties_won!$B$2:$E$492, 4, FALSE)</f>
        <v>#N/A</v>
      </c>
      <c r="AQ128">
        <f>VLOOKUP(B128,[23]player_fouls_committed!$B$2:$E$492, 3, FALSE)</f>
        <v>1</v>
      </c>
      <c r="AR128">
        <f>VLOOKUP(B128,[24]player_red_cards!$B$2:$E$492, 3, FALSE)</f>
        <v>2</v>
      </c>
      <c r="AS128">
        <f>VLOOKUP(B128,[24]player_red_cards!$B$2:$E$492, 4, FALSE)</f>
        <v>1</v>
      </c>
      <c r="AT128">
        <f>VLOOKUP(B128,[25]player_contests_won!$B$2:$E$492, 3, FALSE)</f>
        <v>0.4</v>
      </c>
      <c r="AU128">
        <f>VLOOKUP(B128,[25]player_contests_won!$B$2:$E$492, 4, FALSE)</f>
        <v>44</v>
      </c>
      <c r="AV128">
        <f>VLOOKUP(B128, [8]player_top_scorers!$B$2:$E$492, 3, FALSE)</f>
        <v>1</v>
      </c>
      <c r="AW128">
        <f>VLOOKUP(B128,[26]player_player_ratings!$B$2:$E$492, 4, FALSE)</f>
        <v>0</v>
      </c>
      <c r="AX128">
        <f>VLOOKUP(B128,[26]player_player_ratings!$B$2:$E$492, 3, FALSE)</f>
        <v>7.05</v>
      </c>
      <c r="AY128">
        <v>2605</v>
      </c>
      <c r="AZ128">
        <v>30</v>
      </c>
      <c r="BA128" t="s">
        <v>142</v>
      </c>
    </row>
    <row r="129" spans="1:53" x14ac:dyDescent="0.3">
      <c r="A129">
        <v>122</v>
      </c>
      <c r="B129" t="s">
        <v>186</v>
      </c>
      <c r="C129" t="s">
        <v>36</v>
      </c>
      <c r="D129">
        <v>2</v>
      </c>
      <c r="E129">
        <v>2</v>
      </c>
      <c r="F129">
        <f>IFERROR(VLOOKUP(B129, [1]player_expected_goals!$B$2:$E$492, 3, FALSE), 0)</f>
        <v>0.5</v>
      </c>
      <c r="G129">
        <f>VLOOKUP(B129,[2]player_on_target!$B$2:$E$492, 3, FALSE)</f>
        <v>0.1</v>
      </c>
      <c r="H129">
        <f>IFERROR(VLOOKUP(B129, [3]player_saves_made!$B$2:$E$492, 3, FALSE), 0)</f>
        <v>0</v>
      </c>
      <c r="I129">
        <f>IFERROR(VLOOKUP(B129, [3]player_saves_made!$B$2:$E$492, 4, FALSE), 0)</f>
        <v>0</v>
      </c>
      <c r="J129">
        <f>IFERROR(VLOOKUP(B129, [4]player_goals_conceded!$B$2:$E$492, 3, FALSE), 0)</f>
        <v>0</v>
      </c>
      <c r="K129">
        <f>IFERROR(VLOOKUP(B129, [5]player_clean_sheets!$B$2:$E$492, 3, FALSE), 0)</f>
        <v>0</v>
      </c>
      <c r="L129">
        <f>IFERROR(VLOOKUP(B129, [5]player_clean_sheets!$B$2:$E$492, 4, FALSE), 0)</f>
        <v>0</v>
      </c>
      <c r="M129">
        <f>IFERROR(VLOOKUP(B129, [6]player_goals_per_90!$B$2:$E$492, 3, FALSE), 0)</f>
        <v>0</v>
      </c>
      <c r="N129">
        <f>IFERROR(VLOOKUP(B129, [7]player_expected_assists_per_90!$B$2:$E$492, 3, FALSE), 0)</f>
        <v>0.17</v>
      </c>
      <c r="O129">
        <f>IFERROR(VLOOKUP(B129, [7]player_expected_assists_per_90!$B$2:$E$492, 4, FALSE), 0)</f>
        <v>0.2</v>
      </c>
      <c r="P129">
        <f>IFERROR(VLOOKUP(B129, [8]player_top_scorers!$B$2:$E$492, 4, FALSE), 0)</f>
        <v>0</v>
      </c>
      <c r="Q129">
        <f>IFERROR(VLOOKUP(B129, [9]player_total_assists_in_attack!$B$2:$E$492, 3, FALSE), 0)</f>
        <v>9</v>
      </c>
      <c r="R129">
        <f>IFERROR(VLOOKUP(B129, [9]player_total_assists_in_attack!$B$2:$E$492, 4, FALSE), 0)</f>
        <v>0.8</v>
      </c>
      <c r="S129">
        <f>IFERROR(VLOOKUP(B129, [10]player_big_chances_missed!$B$2:$E$492, 3, FALSE), 0)</f>
        <v>0</v>
      </c>
      <c r="T129">
        <f>IFERROR(VLOOKUP(B129, [10]player_big_chances_missed!$B$2:$E$492, 3, FALSE), 0)</f>
        <v>0</v>
      </c>
      <c r="U129">
        <f>IFERROR(VLOOKUP(B129, [11]player_big_chances_created!$B$2:$E$492, 3, FALSE), 0)</f>
        <v>3</v>
      </c>
      <c r="V129">
        <f>IFERROR(VLOOKUP(B129, [12]player_penalties_won!$B$2:$E$492, 3, FALSE), 0)</f>
        <v>0</v>
      </c>
      <c r="W129">
        <f>IFERROR(VLOOKUP(B129, [13]player_penalties_conceded!$B$2:$E$492, 3, FALSE), 0)</f>
        <v>0</v>
      </c>
      <c r="X129">
        <f>IFERROR(VLOOKUP(B129, [14]player_target_scoring!$B$2:$E$492, 3, FALSE), 0)</f>
        <v>0.3</v>
      </c>
      <c r="Y129">
        <f>IFERROR(VLOOKUP(B129, [14]player_target_scoring!$B$2:$E$492, 4, FALSE), 0)</f>
        <v>20</v>
      </c>
      <c r="Z129">
        <f>IFERROR(VLOOKUP(B129, [15]player_total_scoring_attempts!$B$2:$E$492, 3, FALSE), 0)</f>
        <v>1.3</v>
      </c>
      <c r="AA129">
        <f>IFERROR(VLOOKUP(B129, [15]player_total_scoring_attempts!$B$2:$E$492, 4, FALSE), 0)</f>
        <v>0</v>
      </c>
      <c r="AB129">
        <f>IFERROR(VLOOKUP(B129, [16]player_accurate_passes!$B$2:$E$492, 3, FALSE), 0)</f>
        <v>32.299999999999997</v>
      </c>
      <c r="AC129">
        <f>IFERROR(VLOOKUP(B129, [16]player_accurate_passes!$B$2:$E$492, 4, FALSE), 0)</f>
        <v>88.8</v>
      </c>
      <c r="AD129">
        <f>IFERROR(VLOOKUP(B129,[17]player_accurate_long_balls!$B$2:$E$492, 3, FALSE), 0)</f>
        <v>1.6</v>
      </c>
      <c r="AE129">
        <f>IFERROR(VLOOKUP(B129,[17]player_accurate_long_balls!$B$2:$E$492, 4, FALSE), 0)</f>
        <v>62.1</v>
      </c>
      <c r="AF129">
        <f>IFERROR(VLOOKUP(B129, [18]player_tackles_won!$B$2:$E$492, 3, FALSE), 0)</f>
        <v>1.1000000000000001</v>
      </c>
      <c r="AG129">
        <f>IFERROR(VLOOKUP(B129, [18]player_tackles_won!$B$2:$E$492, 4, FALSE), 0)</f>
        <v>75</v>
      </c>
      <c r="AH129">
        <f>IFERROR(VLOOKUP(B129, [19]player_possessions!$B$2:$E$492, 3, FALSE), 0)</f>
        <v>0.3</v>
      </c>
      <c r="AI129">
        <f>IFERROR(VLOOKUP(B129, [19]player_possessions!$B$2:$E$492, 4, FALSE), 0)</f>
        <v>3.1</v>
      </c>
      <c r="AJ129">
        <f>IFERROR(VLOOKUP(B129, [20]player_outfielder_blocks!$B$2:$E$492, 3, FALSE), 0)</f>
        <v>0.1</v>
      </c>
      <c r="AK129">
        <f>VLOOKUP(B129,[20]player_outfielder_blocks!$B$2:$E$492, 4, FALSE)</f>
        <v>1</v>
      </c>
      <c r="AL129">
        <f>VLOOKUP(B129,[21]player_interceptions!$B$2:$E$492, 3, FALSE)</f>
        <v>0.5</v>
      </c>
      <c r="AM129">
        <f>VLOOKUP(B129,[21]player_interceptions!$B$2:$E$492, 4, FALSE)</f>
        <v>6</v>
      </c>
      <c r="AN129">
        <f>VLOOKUP(B129,[22]player_effective_clearances!$B$2:$E$492, 3, FALSE)</f>
        <v>0.9</v>
      </c>
      <c r="AO129">
        <f>VLOOKUP(B129,[22]player_effective_clearances!$B$2:$E$492, 4, FALSE)</f>
        <v>10</v>
      </c>
      <c r="AP129" t="e">
        <f>VLOOKUP(B129, [12]player_penalties_won!$B$2:$E$492, 4, FALSE)</f>
        <v>#N/A</v>
      </c>
      <c r="AQ129">
        <f>VLOOKUP(B129,[23]player_fouls_committed!$B$2:$E$492, 3, FALSE)</f>
        <v>0.9</v>
      </c>
      <c r="AR129" t="e">
        <f>VLOOKUP(B129,[24]player_red_cards!$B$2:$E$492, 3, FALSE)</f>
        <v>#N/A</v>
      </c>
      <c r="AS129" t="e">
        <f>VLOOKUP(B129,[24]player_red_cards!$B$2:$E$492, 4, FALSE)</f>
        <v>#N/A</v>
      </c>
      <c r="AT129">
        <f>VLOOKUP(B129,[25]player_contests_won!$B$2:$E$492, 3, FALSE)</f>
        <v>0.3</v>
      </c>
      <c r="AU129">
        <f>VLOOKUP(B129,[25]player_contests_won!$B$2:$E$492, 4, FALSE)</f>
        <v>20</v>
      </c>
      <c r="AV129" t="e">
        <f>VLOOKUP(B129, [8]player_top_scorers!$B$2:$E$492, 3, FALSE)</f>
        <v>#N/A</v>
      </c>
      <c r="AW129">
        <f>VLOOKUP(B129,[26]player_player_ratings!$B$2:$E$492, 4, FALSE)</f>
        <v>0</v>
      </c>
      <c r="AX129">
        <f>VLOOKUP(B129,[26]player_player_ratings!$B$2:$E$492, 3, FALSE)</f>
        <v>6.57</v>
      </c>
      <c r="AY129">
        <v>1012</v>
      </c>
      <c r="AZ129">
        <v>20</v>
      </c>
      <c r="BA129" t="s">
        <v>13</v>
      </c>
    </row>
    <row r="130" spans="1:53" x14ac:dyDescent="0.3">
      <c r="A130">
        <v>129</v>
      </c>
      <c r="B130" t="s">
        <v>187</v>
      </c>
      <c r="C130" t="s">
        <v>63</v>
      </c>
      <c r="D130">
        <v>2</v>
      </c>
      <c r="E130">
        <v>1</v>
      </c>
      <c r="F130">
        <f>IFERROR(VLOOKUP(B130, [1]player_expected_goals!$B$2:$E$492, 3, FALSE), 0)</f>
        <v>7.6</v>
      </c>
      <c r="G130">
        <f>VLOOKUP(B130,[2]player_on_target!$B$2:$E$492, 3, FALSE)</f>
        <v>6.2</v>
      </c>
      <c r="H130">
        <f>IFERROR(VLOOKUP(B130, [3]player_saves_made!$B$2:$E$492, 3, FALSE), 0)</f>
        <v>0</v>
      </c>
      <c r="I130">
        <f>IFERROR(VLOOKUP(B130, [3]player_saves_made!$B$2:$E$492, 4, FALSE), 0)</f>
        <v>0</v>
      </c>
      <c r="J130">
        <f>IFERROR(VLOOKUP(B130, [4]player_goals_conceded!$B$2:$E$492, 3, FALSE), 0)</f>
        <v>0</v>
      </c>
      <c r="K130">
        <f>IFERROR(VLOOKUP(B130, [5]player_clean_sheets!$B$2:$E$492, 3, FALSE), 0)</f>
        <v>0</v>
      </c>
      <c r="L130">
        <f>IFERROR(VLOOKUP(B130, [5]player_clean_sheets!$B$2:$E$492, 4, FALSE), 0)</f>
        <v>0</v>
      </c>
      <c r="M130">
        <f>IFERROR(VLOOKUP(B130, [6]player_goals_per_90!$B$2:$E$492, 3, FALSE), 0)</f>
        <v>0.24</v>
      </c>
      <c r="N130">
        <f>IFERROR(VLOOKUP(B130, [7]player_expected_assists_per_90!$B$2:$E$492, 3, FALSE), 0)</f>
        <v>0.1</v>
      </c>
      <c r="O130">
        <f>IFERROR(VLOOKUP(B130, [7]player_expected_assists_per_90!$B$2:$E$492, 4, FALSE), 0)</f>
        <v>0</v>
      </c>
      <c r="P130">
        <f>IFERROR(VLOOKUP(B130, [8]player_top_scorers!$B$2:$E$492, 4, FALSE), 0)</f>
        <v>0</v>
      </c>
      <c r="Q130">
        <f>IFERROR(VLOOKUP(B130, [9]player_total_assists_in_attack!$B$2:$E$492, 3, FALSE), 0)</f>
        <v>24</v>
      </c>
      <c r="R130">
        <f>IFERROR(VLOOKUP(B130, [9]player_total_assists_in_attack!$B$2:$E$492, 4, FALSE), 0)</f>
        <v>1.1000000000000001</v>
      </c>
      <c r="S130">
        <f>IFERROR(VLOOKUP(B130, [10]player_big_chances_missed!$B$2:$E$492, 3, FALSE), 0)</f>
        <v>11</v>
      </c>
      <c r="T130">
        <f>IFERROR(VLOOKUP(B130, [10]player_big_chances_missed!$B$2:$E$492, 3, FALSE), 0)</f>
        <v>11</v>
      </c>
      <c r="U130">
        <f>IFERROR(VLOOKUP(B130, [11]player_big_chances_created!$B$2:$E$492, 3, FALSE), 0)</f>
        <v>3</v>
      </c>
      <c r="V130">
        <f>IFERROR(VLOOKUP(B130, [12]player_penalties_won!$B$2:$E$492, 3, FALSE), 0)</f>
        <v>0</v>
      </c>
      <c r="W130">
        <f>IFERROR(VLOOKUP(B130, [13]player_penalties_conceded!$B$2:$E$492, 3, FALSE), 0)</f>
        <v>0</v>
      </c>
      <c r="X130">
        <f>IFERROR(VLOOKUP(B130, [14]player_target_scoring!$B$2:$E$492, 3, FALSE), 0)</f>
        <v>0.9</v>
      </c>
      <c r="Y130">
        <f>IFERROR(VLOOKUP(B130, [14]player_target_scoring!$B$2:$E$492, 4, FALSE), 0)</f>
        <v>36.5</v>
      </c>
      <c r="Z130">
        <f>IFERROR(VLOOKUP(B130, [15]player_total_scoring_attempts!$B$2:$E$492, 3, FALSE), 0)</f>
        <v>2.5</v>
      </c>
      <c r="AA130">
        <f>IFERROR(VLOOKUP(B130, [15]player_total_scoring_attempts!$B$2:$E$492, 4, FALSE), 0)</f>
        <v>9.6</v>
      </c>
      <c r="AB130">
        <f>IFERROR(VLOOKUP(B130, [16]player_accurate_passes!$B$2:$E$492, 3, FALSE), 0)</f>
        <v>15.5</v>
      </c>
      <c r="AC130">
        <f>IFERROR(VLOOKUP(B130, [16]player_accurate_passes!$B$2:$E$492, 4, FALSE), 0)</f>
        <v>65.5</v>
      </c>
      <c r="AD130">
        <f>IFERROR(VLOOKUP(B130,[17]player_accurate_long_balls!$B$2:$E$492, 3, FALSE), 0)</f>
        <v>0.8</v>
      </c>
      <c r="AE130">
        <f>IFERROR(VLOOKUP(B130,[17]player_accurate_long_balls!$B$2:$E$492, 4, FALSE), 0)</f>
        <v>64</v>
      </c>
      <c r="AF130">
        <f>IFERROR(VLOOKUP(B130, [18]player_tackles_won!$B$2:$E$492, 3, FALSE), 0)</f>
        <v>0.5</v>
      </c>
      <c r="AG130">
        <f>IFERROR(VLOOKUP(B130, [18]player_tackles_won!$B$2:$E$492, 4, FALSE), 0)</f>
        <v>73.3</v>
      </c>
      <c r="AH130">
        <f>IFERROR(VLOOKUP(B130, [19]player_possessions!$B$2:$E$492, 3, FALSE), 0)</f>
        <v>0.4</v>
      </c>
      <c r="AI130">
        <f>IFERROR(VLOOKUP(B130, [19]player_possessions!$B$2:$E$492, 4, FALSE), 0)</f>
        <v>1.6</v>
      </c>
      <c r="AJ130">
        <f>IFERROR(VLOOKUP(B130, [20]player_outfielder_blocks!$B$2:$E$492, 3, FALSE), 0)</f>
        <v>0.1</v>
      </c>
      <c r="AK130">
        <f>VLOOKUP(B130,[20]player_outfielder_blocks!$B$2:$E$492, 4, FALSE)</f>
        <v>2</v>
      </c>
      <c r="AL130">
        <f>VLOOKUP(B130,[21]player_interceptions!$B$2:$E$492, 3, FALSE)</f>
        <v>0.4</v>
      </c>
      <c r="AM130">
        <f>VLOOKUP(B130,[21]player_interceptions!$B$2:$E$492, 4, FALSE)</f>
        <v>9</v>
      </c>
      <c r="AN130">
        <f>VLOOKUP(B130,[22]player_effective_clearances!$B$2:$E$492, 3, FALSE)</f>
        <v>1.1000000000000001</v>
      </c>
      <c r="AO130">
        <f>VLOOKUP(B130,[22]player_effective_clearances!$B$2:$E$492, 4, FALSE)</f>
        <v>24</v>
      </c>
      <c r="AP130" t="e">
        <f>VLOOKUP(B130, [12]player_penalties_won!$B$2:$E$492, 4, FALSE)</f>
        <v>#N/A</v>
      </c>
      <c r="AQ130">
        <f>VLOOKUP(B130,[23]player_fouls_committed!$B$2:$E$492, 3, FALSE)</f>
        <v>1.4</v>
      </c>
      <c r="AR130" t="e">
        <f>VLOOKUP(B130,[24]player_red_cards!$B$2:$E$492, 3, FALSE)</f>
        <v>#N/A</v>
      </c>
      <c r="AS130" t="e">
        <f>VLOOKUP(B130,[24]player_red_cards!$B$2:$E$492, 4, FALSE)</f>
        <v>#N/A</v>
      </c>
      <c r="AT130">
        <f>VLOOKUP(B130,[25]player_contests_won!$B$2:$E$492, 3, FALSE)</f>
        <v>0.3</v>
      </c>
      <c r="AU130">
        <f>VLOOKUP(B130,[25]player_contests_won!$B$2:$E$492, 4, FALSE)</f>
        <v>46.7</v>
      </c>
      <c r="AV130">
        <f>VLOOKUP(B130, [8]player_top_scorers!$B$2:$E$492, 3, FALSE)</f>
        <v>5</v>
      </c>
      <c r="AW130">
        <f>VLOOKUP(B130,[26]player_player_ratings!$B$2:$E$492, 4, FALSE)</f>
        <v>1</v>
      </c>
      <c r="AX130">
        <f>VLOOKUP(B130,[26]player_player_ratings!$B$2:$E$492, 3, FALSE)</f>
        <v>6.75</v>
      </c>
      <c r="AY130">
        <v>1880</v>
      </c>
      <c r="AZ130">
        <v>31</v>
      </c>
      <c r="BA130" t="s">
        <v>13</v>
      </c>
    </row>
    <row r="131" spans="1:53" x14ac:dyDescent="0.3">
      <c r="A131">
        <v>129</v>
      </c>
      <c r="B131" t="s">
        <v>188</v>
      </c>
      <c r="C131" t="s">
        <v>19</v>
      </c>
      <c r="D131">
        <v>2</v>
      </c>
      <c r="E131">
        <v>1</v>
      </c>
      <c r="F131">
        <f>IFERROR(VLOOKUP(B131, [1]player_expected_goals!$B$2:$E$492, 3, FALSE), 0)</f>
        <v>2.5</v>
      </c>
      <c r="G131">
        <f>VLOOKUP(B131,[2]player_on_target!$B$2:$E$492, 3, FALSE)</f>
        <v>3.2</v>
      </c>
      <c r="H131">
        <f>IFERROR(VLOOKUP(B131, [3]player_saves_made!$B$2:$E$492, 3, FALSE), 0)</f>
        <v>0</v>
      </c>
      <c r="I131">
        <f>IFERROR(VLOOKUP(B131, [3]player_saves_made!$B$2:$E$492, 4, FALSE), 0)</f>
        <v>0</v>
      </c>
      <c r="J131">
        <f>IFERROR(VLOOKUP(B131, [4]player_goals_conceded!$B$2:$E$492, 3, FALSE), 0)</f>
        <v>0</v>
      </c>
      <c r="K131">
        <f>IFERROR(VLOOKUP(B131, [5]player_clean_sheets!$B$2:$E$492, 3, FALSE), 0)</f>
        <v>0</v>
      </c>
      <c r="L131">
        <f>IFERROR(VLOOKUP(B131, [5]player_clean_sheets!$B$2:$E$492, 4, FALSE), 0)</f>
        <v>0</v>
      </c>
      <c r="M131">
        <f>IFERROR(VLOOKUP(B131, [6]player_goals_per_90!$B$2:$E$492, 3, FALSE), 0)</f>
        <v>0</v>
      </c>
      <c r="N131">
        <f>IFERROR(VLOOKUP(B131, [7]player_expected_assists_per_90!$B$2:$E$492, 3, FALSE), 0)</f>
        <v>0</v>
      </c>
      <c r="O131">
        <f>IFERROR(VLOOKUP(B131, [7]player_expected_assists_per_90!$B$2:$E$492, 4, FALSE), 0)</f>
        <v>0</v>
      </c>
      <c r="P131">
        <f>IFERROR(VLOOKUP(B131, [8]player_top_scorers!$B$2:$E$492, 4, FALSE), 0)</f>
        <v>0</v>
      </c>
      <c r="Q131">
        <f>IFERROR(VLOOKUP(B131, [9]player_total_assists_in_attack!$B$2:$E$492, 3, FALSE), 0)</f>
        <v>9</v>
      </c>
      <c r="R131">
        <f>IFERROR(VLOOKUP(B131, [9]player_total_assists_in_attack!$B$2:$E$492, 4, FALSE), 0)</f>
        <v>1.9</v>
      </c>
      <c r="S131">
        <f>IFERROR(VLOOKUP(B131, [10]player_big_chances_missed!$B$2:$E$492, 3, FALSE), 0)</f>
        <v>4</v>
      </c>
      <c r="T131">
        <f>IFERROR(VLOOKUP(B131, [10]player_big_chances_missed!$B$2:$E$492, 3, FALSE), 0)</f>
        <v>4</v>
      </c>
      <c r="U131">
        <f>IFERROR(VLOOKUP(B131, [11]player_big_chances_created!$B$2:$E$492, 3, FALSE), 0)</f>
        <v>3</v>
      </c>
      <c r="V131">
        <f>IFERROR(VLOOKUP(B131, [12]player_penalties_won!$B$2:$E$492, 3, FALSE), 0)</f>
        <v>1</v>
      </c>
      <c r="W131">
        <f>IFERROR(VLOOKUP(B131, [13]player_penalties_conceded!$B$2:$E$492, 3, FALSE), 0)</f>
        <v>0</v>
      </c>
      <c r="X131">
        <f>IFERROR(VLOOKUP(B131, [14]player_target_scoring!$B$2:$E$492, 3, FALSE), 0)</f>
        <v>0</v>
      </c>
      <c r="Y131">
        <f>IFERROR(VLOOKUP(B131, [14]player_target_scoring!$B$2:$E$492, 4, FALSE), 0)</f>
        <v>0</v>
      </c>
      <c r="Z131">
        <f>IFERROR(VLOOKUP(B131, [15]player_total_scoring_attempts!$B$2:$E$492, 3, FALSE), 0)</f>
        <v>0</v>
      </c>
      <c r="AA131">
        <f>IFERROR(VLOOKUP(B131, [15]player_total_scoring_attempts!$B$2:$E$492, 4, FALSE), 0)</f>
        <v>0</v>
      </c>
      <c r="AB131">
        <f>IFERROR(VLOOKUP(B131, [16]player_accurate_passes!$B$2:$E$492, 3, FALSE), 0)</f>
        <v>0</v>
      </c>
      <c r="AC131">
        <f>IFERROR(VLOOKUP(B131, [16]player_accurate_passes!$B$2:$E$492, 4, FALSE), 0)</f>
        <v>0</v>
      </c>
      <c r="AD131">
        <f>IFERROR(VLOOKUP(B131,[17]player_accurate_long_balls!$B$2:$E$492, 3, FALSE), 0)</f>
        <v>0</v>
      </c>
      <c r="AE131">
        <f>IFERROR(VLOOKUP(B131,[17]player_accurate_long_balls!$B$2:$E$492, 4, FALSE), 0)</f>
        <v>0</v>
      </c>
      <c r="AF131">
        <f>IFERROR(VLOOKUP(B131, [18]player_tackles_won!$B$2:$E$492, 3, FALSE), 0)</f>
        <v>0</v>
      </c>
      <c r="AG131">
        <f>IFERROR(VLOOKUP(B131, [18]player_tackles_won!$B$2:$E$492, 4, FALSE), 0)</f>
        <v>0</v>
      </c>
      <c r="AH131">
        <f>IFERROR(VLOOKUP(B131, [19]player_possessions!$B$2:$E$492, 3, FALSE), 0)</f>
        <v>0</v>
      </c>
      <c r="AI131">
        <f>IFERROR(VLOOKUP(B131, [19]player_possessions!$B$2:$E$492, 4, FALSE), 0)</f>
        <v>0</v>
      </c>
      <c r="AJ131">
        <f>IFERROR(VLOOKUP(B131, [20]player_outfielder_blocks!$B$2:$E$492, 3, FALSE), 0)</f>
        <v>0</v>
      </c>
      <c r="AK131" t="e">
        <f>VLOOKUP(B131,[20]player_outfielder_blocks!$B$2:$E$492, 4, FALSE)</f>
        <v>#N/A</v>
      </c>
      <c r="AL131" t="e">
        <f>VLOOKUP(B131,[21]player_interceptions!$B$2:$E$492, 3, FALSE)</f>
        <v>#N/A</v>
      </c>
      <c r="AM131" t="e">
        <f>VLOOKUP(B131,[21]player_interceptions!$B$2:$E$492, 4, FALSE)</f>
        <v>#N/A</v>
      </c>
      <c r="AN131" t="e">
        <f>VLOOKUP(B131,[22]player_effective_clearances!$B$2:$E$492, 3, FALSE)</f>
        <v>#N/A</v>
      </c>
      <c r="AO131" t="e">
        <f>VLOOKUP(B131,[22]player_effective_clearances!$B$2:$E$492, 4, FALSE)</f>
        <v>#N/A</v>
      </c>
      <c r="AP131">
        <f>VLOOKUP(B131, [12]player_penalties_won!$B$2:$E$492, 4, FALSE)</f>
        <v>0.6</v>
      </c>
      <c r="AQ131" t="e">
        <f>VLOOKUP(B131,[23]player_fouls_committed!$B$2:$E$492, 3, FALSE)</f>
        <v>#N/A</v>
      </c>
      <c r="AR131" t="e">
        <f>VLOOKUP(B131,[24]player_red_cards!$B$2:$E$492, 3, FALSE)</f>
        <v>#N/A</v>
      </c>
      <c r="AS131" t="e">
        <f>VLOOKUP(B131,[24]player_red_cards!$B$2:$E$492, 4, FALSE)</f>
        <v>#N/A</v>
      </c>
      <c r="AT131" t="e">
        <f>VLOOKUP(B131,[25]player_contests_won!$B$2:$E$492, 3, FALSE)</f>
        <v>#N/A</v>
      </c>
      <c r="AU131" t="e">
        <f>VLOOKUP(B131,[25]player_contests_won!$B$2:$E$492, 4, FALSE)</f>
        <v>#N/A</v>
      </c>
      <c r="AV131">
        <f>VLOOKUP(B131, [8]player_top_scorers!$B$2:$E$492, 3, FALSE)</f>
        <v>3</v>
      </c>
      <c r="AW131" t="e">
        <f>VLOOKUP(B131,[26]player_player_ratings!$B$2:$E$492, 4, FALSE)</f>
        <v>#N/A</v>
      </c>
      <c r="AX131" t="e">
        <f>VLOOKUP(B131,[26]player_player_ratings!$B$2:$E$492, 3, FALSE)</f>
        <v>#N/A</v>
      </c>
      <c r="AY131">
        <v>433</v>
      </c>
      <c r="AZ131">
        <v>10</v>
      </c>
      <c r="BA131" t="s">
        <v>13</v>
      </c>
    </row>
    <row r="132" spans="1:53" x14ac:dyDescent="0.3">
      <c r="A132">
        <v>131</v>
      </c>
      <c r="B132" t="s">
        <v>189</v>
      </c>
      <c r="C132" t="s">
        <v>36</v>
      </c>
      <c r="D132">
        <v>1.9</v>
      </c>
      <c r="E132">
        <v>6</v>
      </c>
      <c r="F132">
        <f>IFERROR(VLOOKUP(B132, [1]player_expected_goals!$B$2:$E$492, 3, FALSE), 0)</f>
        <v>1.2</v>
      </c>
      <c r="G132">
        <f>VLOOKUP(B132,[2]player_on_target!$B$2:$E$492, 3, FALSE)</f>
        <v>0.8</v>
      </c>
      <c r="H132">
        <f>IFERROR(VLOOKUP(B132, [3]player_saves_made!$B$2:$E$492, 3, FALSE), 0)</f>
        <v>0</v>
      </c>
      <c r="I132">
        <f>IFERROR(VLOOKUP(B132, [3]player_saves_made!$B$2:$E$492, 4, FALSE), 0)</f>
        <v>0</v>
      </c>
      <c r="J132">
        <f>IFERROR(VLOOKUP(B132, [4]player_goals_conceded!$B$2:$E$492, 3, FALSE), 0)</f>
        <v>0</v>
      </c>
      <c r="K132">
        <f>IFERROR(VLOOKUP(B132, [5]player_clean_sheets!$B$2:$E$492, 3, FALSE), 0)</f>
        <v>0</v>
      </c>
      <c r="L132">
        <f>IFERROR(VLOOKUP(B132, [5]player_clean_sheets!$B$2:$E$492, 4, FALSE), 0)</f>
        <v>0</v>
      </c>
      <c r="M132">
        <f>IFERROR(VLOOKUP(B132, [6]player_goals_per_90!$B$2:$E$492, 3, FALSE), 0)</f>
        <v>0.04</v>
      </c>
      <c r="N132">
        <f>IFERROR(VLOOKUP(B132, [7]player_expected_assists_per_90!$B$2:$E$492, 3, FALSE), 0)</f>
        <v>7.0000000000000007E-2</v>
      </c>
      <c r="O132">
        <f>IFERROR(VLOOKUP(B132, [7]player_expected_assists_per_90!$B$2:$E$492, 4, FALSE), 0)</f>
        <v>0.2</v>
      </c>
      <c r="P132">
        <f>IFERROR(VLOOKUP(B132, [8]player_top_scorers!$B$2:$E$492, 4, FALSE), 0)</f>
        <v>0</v>
      </c>
      <c r="Q132">
        <f>IFERROR(VLOOKUP(B132, [9]player_total_assists_in_attack!$B$2:$E$492, 3, FALSE), 0)</f>
        <v>19</v>
      </c>
      <c r="R132">
        <f>IFERROR(VLOOKUP(B132, [9]player_total_assists_in_attack!$B$2:$E$492, 4, FALSE), 0)</f>
        <v>0.7</v>
      </c>
      <c r="S132">
        <f>IFERROR(VLOOKUP(B132, [10]player_big_chances_missed!$B$2:$E$492, 3, FALSE), 0)</f>
        <v>1</v>
      </c>
      <c r="T132">
        <f>IFERROR(VLOOKUP(B132, [10]player_big_chances_missed!$B$2:$E$492, 3, FALSE), 0)</f>
        <v>1</v>
      </c>
      <c r="U132">
        <f>IFERROR(VLOOKUP(B132, [11]player_big_chances_created!$B$2:$E$492, 3, FALSE), 0)</f>
        <v>2</v>
      </c>
      <c r="V132">
        <f>IFERROR(VLOOKUP(B132, [12]player_penalties_won!$B$2:$E$492, 3, FALSE), 0)</f>
        <v>0</v>
      </c>
      <c r="W132">
        <f>IFERROR(VLOOKUP(B132, [13]player_penalties_conceded!$B$2:$E$492, 3, FALSE), 0)</f>
        <v>0</v>
      </c>
      <c r="X132">
        <f>IFERROR(VLOOKUP(B132, [14]player_target_scoring!$B$2:$E$492, 3, FALSE), 0)</f>
        <v>0.2</v>
      </c>
      <c r="Y132">
        <f>IFERROR(VLOOKUP(B132, [14]player_target_scoring!$B$2:$E$492, 4, FALSE), 0)</f>
        <v>28.6</v>
      </c>
      <c r="Z132">
        <f>IFERROR(VLOOKUP(B132, [15]player_total_scoring_attempts!$B$2:$E$492, 3, FALSE), 0)</f>
        <v>0.8</v>
      </c>
      <c r="AA132">
        <f>IFERROR(VLOOKUP(B132, [15]player_total_scoring_attempts!$B$2:$E$492, 4, FALSE), 0)</f>
        <v>4.8</v>
      </c>
      <c r="AB132">
        <f>IFERROR(VLOOKUP(B132, [16]player_accurate_passes!$B$2:$E$492, 3, FALSE), 0)</f>
        <v>58.2</v>
      </c>
      <c r="AC132">
        <f>IFERROR(VLOOKUP(B132, [16]player_accurate_passes!$B$2:$E$492, 4, FALSE), 0)</f>
        <v>86</v>
      </c>
      <c r="AD132">
        <f>IFERROR(VLOOKUP(B132,[17]player_accurate_long_balls!$B$2:$E$492, 3, FALSE), 0)</f>
        <v>4.0999999999999996</v>
      </c>
      <c r="AE132">
        <f>IFERROR(VLOOKUP(B132,[17]player_accurate_long_balls!$B$2:$E$492, 4, FALSE), 0)</f>
        <v>51.7</v>
      </c>
      <c r="AF132">
        <f>IFERROR(VLOOKUP(B132, [18]player_tackles_won!$B$2:$E$492, 3, FALSE), 0)</f>
        <v>1.1000000000000001</v>
      </c>
      <c r="AG132">
        <f>IFERROR(VLOOKUP(B132, [18]player_tackles_won!$B$2:$E$492, 4, FALSE), 0)</f>
        <v>51.9</v>
      </c>
      <c r="AH132">
        <f>IFERROR(VLOOKUP(B132, [19]player_possessions!$B$2:$E$492, 3, FALSE), 0)</f>
        <v>0.1</v>
      </c>
      <c r="AI132">
        <f>IFERROR(VLOOKUP(B132, [19]player_possessions!$B$2:$E$492, 4, FALSE), 0)</f>
        <v>3.8</v>
      </c>
      <c r="AJ132">
        <f>IFERROR(VLOOKUP(B132, [20]player_outfielder_blocks!$B$2:$E$492, 3, FALSE), 0)</f>
        <v>0.8</v>
      </c>
      <c r="AK132">
        <f>VLOOKUP(B132,[20]player_outfielder_blocks!$B$2:$E$492, 4, FALSE)</f>
        <v>20</v>
      </c>
      <c r="AL132">
        <f>VLOOKUP(B132,[21]player_interceptions!$B$2:$E$492, 3, FALSE)</f>
        <v>2</v>
      </c>
      <c r="AM132">
        <f>VLOOKUP(B132,[21]player_interceptions!$B$2:$E$492, 4, FALSE)</f>
        <v>52</v>
      </c>
      <c r="AN132">
        <f>VLOOKUP(B132,[22]player_effective_clearances!$B$2:$E$492, 3, FALSE)</f>
        <v>3.4</v>
      </c>
      <c r="AO132">
        <f>VLOOKUP(B132,[22]player_effective_clearances!$B$2:$E$492, 4, FALSE)</f>
        <v>86</v>
      </c>
      <c r="AP132" t="e">
        <f>VLOOKUP(B132, [12]player_penalties_won!$B$2:$E$492, 4, FALSE)</f>
        <v>#N/A</v>
      </c>
      <c r="AQ132">
        <f>VLOOKUP(B132,[23]player_fouls_committed!$B$2:$E$492, 3, FALSE)</f>
        <v>1.1000000000000001</v>
      </c>
      <c r="AR132" t="e">
        <f>VLOOKUP(B132,[24]player_red_cards!$B$2:$E$492, 3, FALSE)</f>
        <v>#N/A</v>
      </c>
      <c r="AS132" t="e">
        <f>VLOOKUP(B132,[24]player_red_cards!$B$2:$E$492, 4, FALSE)</f>
        <v>#N/A</v>
      </c>
      <c r="AT132">
        <f>VLOOKUP(B132,[25]player_contests_won!$B$2:$E$492, 3, FALSE)</f>
        <v>0.5</v>
      </c>
      <c r="AU132">
        <f>VLOOKUP(B132,[25]player_contests_won!$B$2:$E$492, 4, FALSE)</f>
        <v>61.9</v>
      </c>
      <c r="AV132">
        <f>VLOOKUP(B132, [8]player_top_scorers!$B$2:$E$492, 3, FALSE)</f>
        <v>1</v>
      </c>
      <c r="AW132">
        <f>VLOOKUP(B132,[26]player_player_ratings!$B$2:$E$492, 4, FALSE)</f>
        <v>1</v>
      </c>
      <c r="AX132">
        <f>VLOOKUP(B132,[26]player_player_ratings!$B$2:$E$492, 3, FALSE)</f>
        <v>7.2</v>
      </c>
      <c r="AY132">
        <v>2297</v>
      </c>
      <c r="AZ132">
        <v>30</v>
      </c>
      <c r="BA132" t="s">
        <v>16</v>
      </c>
    </row>
    <row r="133" spans="1:53" x14ac:dyDescent="0.3">
      <c r="A133">
        <v>132</v>
      </c>
      <c r="B133" t="s">
        <v>190</v>
      </c>
      <c r="C133" t="s">
        <v>21</v>
      </c>
      <c r="D133">
        <v>1.9</v>
      </c>
      <c r="E133">
        <v>3</v>
      </c>
      <c r="F133">
        <f>IFERROR(VLOOKUP(B133, [1]player_expected_goals!$B$2:$E$492, 3, FALSE), 0)</f>
        <v>6.9</v>
      </c>
      <c r="G133">
        <f>VLOOKUP(B133,[2]player_on_target!$B$2:$E$492, 3, FALSE)</f>
        <v>4.8</v>
      </c>
      <c r="H133">
        <f>IFERROR(VLOOKUP(B133, [3]player_saves_made!$B$2:$E$492, 3, FALSE), 0)</f>
        <v>0</v>
      </c>
      <c r="I133">
        <f>IFERROR(VLOOKUP(B133, [3]player_saves_made!$B$2:$E$492, 4, FALSE), 0)</f>
        <v>0</v>
      </c>
      <c r="J133">
        <f>IFERROR(VLOOKUP(B133, [4]player_goals_conceded!$B$2:$E$492, 3, FALSE), 0)</f>
        <v>0</v>
      </c>
      <c r="K133">
        <f>IFERROR(VLOOKUP(B133, [5]player_clean_sheets!$B$2:$E$492, 3, FALSE), 0)</f>
        <v>0</v>
      </c>
      <c r="L133">
        <f>IFERROR(VLOOKUP(B133, [5]player_clean_sheets!$B$2:$E$492, 4, FALSE), 0)</f>
        <v>0</v>
      </c>
      <c r="M133">
        <f>IFERROR(VLOOKUP(B133, [6]player_goals_per_90!$B$2:$E$492, 3, FALSE), 0)</f>
        <v>0.31</v>
      </c>
      <c r="N133">
        <f>IFERROR(VLOOKUP(B133, [7]player_expected_assists_per_90!$B$2:$E$492, 3, FALSE), 0)</f>
        <v>0.12</v>
      </c>
      <c r="O133">
        <f>IFERROR(VLOOKUP(B133, [7]player_expected_assists_per_90!$B$2:$E$492, 4, FALSE), 0)</f>
        <v>0.2</v>
      </c>
      <c r="P133">
        <f>IFERROR(VLOOKUP(B133, [8]player_top_scorers!$B$2:$E$492, 4, FALSE), 0)</f>
        <v>0</v>
      </c>
      <c r="Q133">
        <f>IFERROR(VLOOKUP(B133, [9]player_total_assists_in_attack!$B$2:$E$492, 3, FALSE), 0)</f>
        <v>22</v>
      </c>
      <c r="R133">
        <f>IFERROR(VLOOKUP(B133, [9]player_total_assists_in_attack!$B$2:$E$492, 4, FALSE), 0)</f>
        <v>1.4</v>
      </c>
      <c r="S133">
        <f>IFERROR(VLOOKUP(B133, [10]player_big_chances_missed!$B$2:$E$492, 3, FALSE), 0)</f>
        <v>7</v>
      </c>
      <c r="T133">
        <f>IFERROR(VLOOKUP(B133, [10]player_big_chances_missed!$B$2:$E$492, 3, FALSE), 0)</f>
        <v>7</v>
      </c>
      <c r="U133">
        <f>IFERROR(VLOOKUP(B133, [11]player_big_chances_created!$B$2:$E$492, 3, FALSE), 0)</f>
        <v>7</v>
      </c>
      <c r="V133">
        <f>IFERROR(VLOOKUP(B133, [12]player_penalties_won!$B$2:$E$492, 3, FALSE), 0)</f>
        <v>1</v>
      </c>
      <c r="W133">
        <f>IFERROR(VLOOKUP(B133, [13]player_penalties_conceded!$B$2:$E$492, 3, FALSE), 0)</f>
        <v>0</v>
      </c>
      <c r="X133">
        <f>IFERROR(VLOOKUP(B133, [14]player_target_scoring!$B$2:$E$492, 3, FALSE), 0)</f>
        <v>0.6</v>
      </c>
      <c r="Y133">
        <f>IFERROR(VLOOKUP(B133, [14]player_target_scoring!$B$2:$E$492, 4, FALSE), 0)</f>
        <v>28.6</v>
      </c>
      <c r="Z133">
        <f>IFERROR(VLOOKUP(B133, [15]player_total_scoring_attempts!$B$2:$E$492, 3, FALSE), 0)</f>
        <v>2.2000000000000002</v>
      </c>
      <c r="AA133">
        <f>IFERROR(VLOOKUP(B133, [15]player_total_scoring_attempts!$B$2:$E$492, 4, FALSE), 0)</f>
        <v>14.3</v>
      </c>
      <c r="AB133">
        <f>IFERROR(VLOOKUP(B133, [16]player_accurate_passes!$B$2:$E$492, 3, FALSE), 0)</f>
        <v>13.8</v>
      </c>
      <c r="AC133">
        <f>IFERROR(VLOOKUP(B133, [16]player_accurate_passes!$B$2:$E$492, 4, FALSE), 0)</f>
        <v>78</v>
      </c>
      <c r="AD133">
        <f>IFERROR(VLOOKUP(B133,[17]player_accurate_long_balls!$B$2:$E$492, 3, FALSE), 0)</f>
        <v>0.5</v>
      </c>
      <c r="AE133">
        <f>IFERROR(VLOOKUP(B133,[17]player_accurate_long_balls!$B$2:$E$492, 4, FALSE), 0)</f>
        <v>72.7</v>
      </c>
      <c r="AF133">
        <f>IFERROR(VLOOKUP(B133, [18]player_tackles_won!$B$2:$E$492, 3, FALSE), 0)</f>
        <v>0.2</v>
      </c>
      <c r="AG133">
        <f>IFERROR(VLOOKUP(B133, [18]player_tackles_won!$B$2:$E$492, 4, FALSE), 0)</f>
        <v>40</v>
      </c>
      <c r="AH133">
        <f>IFERROR(VLOOKUP(B133, [19]player_possessions!$B$2:$E$492, 3, FALSE), 0)</f>
        <v>0.3</v>
      </c>
      <c r="AI133">
        <f>IFERROR(VLOOKUP(B133, [19]player_possessions!$B$2:$E$492, 4, FALSE), 0)</f>
        <v>1.3</v>
      </c>
      <c r="AJ133">
        <f>IFERROR(VLOOKUP(B133, [20]player_outfielder_blocks!$B$2:$E$492, 3, FALSE), 0)</f>
        <v>0.2</v>
      </c>
      <c r="AK133">
        <f>VLOOKUP(B133,[20]player_outfielder_blocks!$B$2:$E$492, 4, FALSE)</f>
        <v>4</v>
      </c>
      <c r="AL133">
        <f>VLOOKUP(B133,[21]player_interceptions!$B$2:$E$492, 3, FALSE)</f>
        <v>0.3</v>
      </c>
      <c r="AM133">
        <f>VLOOKUP(B133,[21]player_interceptions!$B$2:$E$492, 4, FALSE)</f>
        <v>5</v>
      </c>
      <c r="AN133">
        <f>VLOOKUP(B133,[22]player_effective_clearances!$B$2:$E$492, 3, FALSE)</f>
        <v>1.7</v>
      </c>
      <c r="AO133">
        <f>VLOOKUP(B133,[22]player_effective_clearances!$B$2:$E$492, 4, FALSE)</f>
        <v>27</v>
      </c>
      <c r="AP133">
        <f>VLOOKUP(B133, [12]player_penalties_won!$B$2:$E$492, 4, FALSE)</f>
        <v>1.9</v>
      </c>
      <c r="AQ133">
        <f>VLOOKUP(B133,[23]player_fouls_committed!$B$2:$E$492, 3, FALSE)</f>
        <v>2.2999999999999998</v>
      </c>
      <c r="AR133" t="e">
        <f>VLOOKUP(B133,[24]player_red_cards!$B$2:$E$492, 3, FALSE)</f>
        <v>#N/A</v>
      </c>
      <c r="AS133" t="e">
        <f>VLOOKUP(B133,[24]player_red_cards!$B$2:$E$492, 4, FALSE)</f>
        <v>#N/A</v>
      </c>
      <c r="AT133">
        <f>VLOOKUP(B133,[25]player_contests_won!$B$2:$E$492, 3, FALSE)</f>
        <v>0.2</v>
      </c>
      <c r="AU133">
        <f>VLOOKUP(B133,[25]player_contests_won!$B$2:$E$492, 4, FALSE)</f>
        <v>25</v>
      </c>
      <c r="AV133">
        <f>VLOOKUP(B133, [8]player_top_scorers!$B$2:$E$492, 3, FALSE)</f>
        <v>5</v>
      </c>
      <c r="AW133">
        <f>VLOOKUP(B133,[26]player_player_ratings!$B$2:$E$492, 4, FALSE)</f>
        <v>0</v>
      </c>
      <c r="AX133">
        <f>VLOOKUP(B133,[26]player_player_ratings!$B$2:$E$492, 3, FALSE)</f>
        <v>6.67</v>
      </c>
      <c r="AY133">
        <v>1450</v>
      </c>
      <c r="AZ133">
        <v>26</v>
      </c>
      <c r="BA133" t="s">
        <v>180</v>
      </c>
    </row>
    <row r="134" spans="1:53" x14ac:dyDescent="0.3">
      <c r="A134">
        <v>133</v>
      </c>
      <c r="B134" t="s">
        <v>191</v>
      </c>
      <c r="C134" t="s">
        <v>33</v>
      </c>
      <c r="D134">
        <v>1.9</v>
      </c>
      <c r="E134">
        <v>2</v>
      </c>
      <c r="F134">
        <f>IFERROR(VLOOKUP(B134, [1]player_expected_goals!$B$2:$E$492, 3, FALSE), 0)</f>
        <v>0.5</v>
      </c>
      <c r="G134">
        <f>VLOOKUP(B134,[2]player_on_target!$B$2:$E$492, 3, FALSE)</f>
        <v>1.1000000000000001</v>
      </c>
      <c r="H134">
        <f>IFERROR(VLOOKUP(B134, [3]player_saves_made!$B$2:$E$492, 3, FALSE), 0)</f>
        <v>0</v>
      </c>
      <c r="I134">
        <f>IFERROR(VLOOKUP(B134, [3]player_saves_made!$B$2:$E$492, 4, FALSE), 0)</f>
        <v>0</v>
      </c>
      <c r="J134">
        <f>IFERROR(VLOOKUP(B134, [4]player_goals_conceded!$B$2:$E$492, 3, FALSE), 0)</f>
        <v>0</v>
      </c>
      <c r="K134">
        <f>IFERROR(VLOOKUP(B134, [5]player_clean_sheets!$B$2:$E$492, 3, FALSE), 0)</f>
        <v>0</v>
      </c>
      <c r="L134">
        <f>IFERROR(VLOOKUP(B134, [5]player_clean_sheets!$B$2:$E$492, 4, FALSE), 0)</f>
        <v>0</v>
      </c>
      <c r="M134">
        <f>IFERROR(VLOOKUP(B134, [6]player_goals_per_90!$B$2:$E$492, 3, FALSE), 0)</f>
        <v>0</v>
      </c>
      <c r="N134">
        <f>IFERROR(VLOOKUP(B134, [7]player_expected_assists_per_90!$B$2:$E$492, 3, FALSE), 0)</f>
        <v>0</v>
      </c>
      <c r="O134">
        <f>IFERROR(VLOOKUP(B134, [7]player_expected_assists_per_90!$B$2:$E$492, 4, FALSE), 0)</f>
        <v>0</v>
      </c>
      <c r="P134">
        <f>IFERROR(VLOOKUP(B134, [8]player_top_scorers!$B$2:$E$492, 4, FALSE), 0)</f>
        <v>0</v>
      </c>
      <c r="Q134">
        <f>IFERROR(VLOOKUP(B134, [9]player_total_assists_in_attack!$B$2:$E$492, 3, FALSE), 0)</f>
        <v>18</v>
      </c>
      <c r="R134">
        <f>IFERROR(VLOOKUP(B134, [9]player_total_assists_in_attack!$B$2:$E$492, 4, FALSE), 0)</f>
        <v>1.5</v>
      </c>
      <c r="S134">
        <f>IFERROR(VLOOKUP(B134, [10]player_big_chances_missed!$B$2:$E$492, 3, FALSE), 0)</f>
        <v>1</v>
      </c>
      <c r="T134">
        <f>IFERROR(VLOOKUP(B134, [10]player_big_chances_missed!$B$2:$E$492, 3, FALSE), 0)</f>
        <v>1</v>
      </c>
      <c r="U134">
        <f>IFERROR(VLOOKUP(B134, [11]player_big_chances_created!$B$2:$E$492, 3, FALSE), 0)</f>
        <v>3</v>
      </c>
      <c r="V134">
        <f>IFERROR(VLOOKUP(B134, [12]player_penalties_won!$B$2:$E$492, 3, FALSE), 0)</f>
        <v>0</v>
      </c>
      <c r="W134">
        <f>IFERROR(VLOOKUP(B134, [13]player_penalties_conceded!$B$2:$E$492, 3, FALSE), 0)</f>
        <v>0</v>
      </c>
      <c r="X134">
        <f>IFERROR(VLOOKUP(B134, [14]player_target_scoring!$B$2:$E$492, 3, FALSE), 0)</f>
        <v>0</v>
      </c>
      <c r="Y134">
        <f>IFERROR(VLOOKUP(B134, [14]player_target_scoring!$B$2:$E$492, 4, FALSE), 0)</f>
        <v>0</v>
      </c>
      <c r="Z134">
        <f>IFERROR(VLOOKUP(B134, [15]player_total_scoring_attempts!$B$2:$E$492, 3, FALSE), 0)</f>
        <v>0</v>
      </c>
      <c r="AA134">
        <f>IFERROR(VLOOKUP(B134, [15]player_total_scoring_attempts!$B$2:$E$492, 4, FALSE), 0)</f>
        <v>0</v>
      </c>
      <c r="AB134">
        <f>IFERROR(VLOOKUP(B134, [16]player_accurate_passes!$B$2:$E$492, 3, FALSE), 0)</f>
        <v>0</v>
      </c>
      <c r="AC134">
        <f>IFERROR(VLOOKUP(B134, [16]player_accurate_passes!$B$2:$E$492, 4, FALSE), 0)</f>
        <v>0</v>
      </c>
      <c r="AD134">
        <f>IFERROR(VLOOKUP(B134,[17]player_accurate_long_balls!$B$2:$E$492, 3, FALSE), 0)</f>
        <v>0</v>
      </c>
      <c r="AE134">
        <f>IFERROR(VLOOKUP(B134,[17]player_accurate_long_balls!$B$2:$E$492, 4, FALSE), 0)</f>
        <v>0</v>
      </c>
      <c r="AF134">
        <f>IFERROR(VLOOKUP(B134, [18]player_tackles_won!$B$2:$E$492, 3, FALSE), 0)</f>
        <v>0</v>
      </c>
      <c r="AG134">
        <f>IFERROR(VLOOKUP(B134, [18]player_tackles_won!$B$2:$E$492, 4, FALSE), 0)</f>
        <v>0</v>
      </c>
      <c r="AH134">
        <f>IFERROR(VLOOKUP(B134, [19]player_possessions!$B$2:$E$492, 3, FALSE), 0)</f>
        <v>0</v>
      </c>
      <c r="AI134">
        <f>IFERROR(VLOOKUP(B134, [19]player_possessions!$B$2:$E$492, 4, FALSE), 0)</f>
        <v>0</v>
      </c>
      <c r="AJ134">
        <f>IFERROR(VLOOKUP(B134, [20]player_outfielder_blocks!$B$2:$E$492, 3, FALSE), 0)</f>
        <v>0</v>
      </c>
      <c r="AK134" t="e">
        <f>VLOOKUP(B134,[20]player_outfielder_blocks!$B$2:$E$492, 4, FALSE)</f>
        <v>#N/A</v>
      </c>
      <c r="AL134" t="e">
        <f>VLOOKUP(B134,[21]player_interceptions!$B$2:$E$492, 3, FALSE)</f>
        <v>#N/A</v>
      </c>
      <c r="AM134" t="e">
        <f>VLOOKUP(B134,[21]player_interceptions!$B$2:$E$492, 4, FALSE)</f>
        <v>#N/A</v>
      </c>
      <c r="AN134" t="e">
        <f>VLOOKUP(B134,[22]player_effective_clearances!$B$2:$E$492, 3, FALSE)</f>
        <v>#N/A</v>
      </c>
      <c r="AO134" t="e">
        <f>VLOOKUP(B134,[22]player_effective_clearances!$B$2:$E$492, 4, FALSE)</f>
        <v>#N/A</v>
      </c>
      <c r="AP134" t="e">
        <f>VLOOKUP(B134, [12]player_penalties_won!$B$2:$E$492, 4, FALSE)</f>
        <v>#N/A</v>
      </c>
      <c r="AQ134" t="e">
        <f>VLOOKUP(B134,[23]player_fouls_committed!$B$2:$E$492, 3, FALSE)</f>
        <v>#N/A</v>
      </c>
      <c r="AR134" t="e">
        <f>VLOOKUP(B134,[24]player_red_cards!$B$2:$E$492, 3, FALSE)</f>
        <v>#N/A</v>
      </c>
      <c r="AS134" t="e">
        <f>VLOOKUP(B134,[24]player_red_cards!$B$2:$E$492, 4, FALSE)</f>
        <v>#N/A</v>
      </c>
      <c r="AT134" t="e">
        <f>VLOOKUP(B134,[25]player_contests_won!$B$2:$E$492, 3, FALSE)</f>
        <v>#N/A</v>
      </c>
      <c r="AU134" t="e">
        <f>VLOOKUP(B134,[25]player_contests_won!$B$2:$E$492, 4, FALSE)</f>
        <v>#N/A</v>
      </c>
      <c r="AV134">
        <f>VLOOKUP(B134, [8]player_top_scorers!$B$2:$E$492, 3, FALSE)</f>
        <v>1</v>
      </c>
      <c r="AW134" t="e">
        <f>VLOOKUP(B134,[26]player_player_ratings!$B$2:$E$492, 4, FALSE)</f>
        <v>#N/A</v>
      </c>
      <c r="AX134" t="e">
        <f>VLOOKUP(B134,[26]player_player_ratings!$B$2:$E$492, 3, FALSE)</f>
        <v>#N/A</v>
      </c>
      <c r="AY134">
        <v>1064</v>
      </c>
      <c r="AZ134">
        <v>15</v>
      </c>
      <c r="BA134" t="s">
        <v>13</v>
      </c>
    </row>
    <row r="135" spans="1:53" x14ac:dyDescent="0.3">
      <c r="A135">
        <v>133</v>
      </c>
      <c r="B135" t="s">
        <v>192</v>
      </c>
      <c r="C135" t="s">
        <v>66</v>
      </c>
      <c r="D135">
        <v>1.9</v>
      </c>
      <c r="E135">
        <v>2</v>
      </c>
      <c r="F135">
        <f>IFERROR(VLOOKUP(B135, [1]player_expected_goals!$B$2:$E$492, 3, FALSE), 0)</f>
        <v>0.5</v>
      </c>
      <c r="G135">
        <f>VLOOKUP(B135,[2]player_on_target!$B$2:$E$492, 3, FALSE)</f>
        <v>0.5</v>
      </c>
      <c r="H135">
        <f>IFERROR(VLOOKUP(B135, [3]player_saves_made!$B$2:$E$492, 3, FALSE), 0)</f>
        <v>0</v>
      </c>
      <c r="I135">
        <f>IFERROR(VLOOKUP(B135, [3]player_saves_made!$B$2:$E$492, 4, FALSE), 0)</f>
        <v>0</v>
      </c>
      <c r="J135">
        <f>IFERROR(VLOOKUP(B135, [4]player_goals_conceded!$B$2:$E$492, 3, FALSE), 0)</f>
        <v>0</v>
      </c>
      <c r="K135">
        <f>IFERROR(VLOOKUP(B135, [5]player_clean_sheets!$B$2:$E$492, 3, FALSE), 0)</f>
        <v>0</v>
      </c>
      <c r="L135">
        <f>IFERROR(VLOOKUP(B135, [5]player_clean_sheets!$B$2:$E$492, 4, FALSE), 0)</f>
        <v>0</v>
      </c>
      <c r="M135">
        <f>IFERROR(VLOOKUP(B135, [6]player_goals_per_90!$B$2:$E$492, 3, FALSE), 0)</f>
        <v>0</v>
      </c>
      <c r="N135">
        <f>IFERROR(VLOOKUP(B135, [7]player_expected_assists_per_90!$B$2:$E$492, 3, FALSE), 0)</f>
        <v>0.14000000000000001</v>
      </c>
      <c r="O135">
        <f>IFERROR(VLOOKUP(B135, [7]player_expected_assists_per_90!$B$2:$E$492, 4, FALSE), 0)</f>
        <v>0.1</v>
      </c>
      <c r="P135">
        <f>IFERROR(VLOOKUP(B135, [8]player_top_scorers!$B$2:$E$492, 4, FALSE), 0)</f>
        <v>0</v>
      </c>
      <c r="Q135">
        <f>IFERROR(VLOOKUP(B135, [9]player_total_assists_in_attack!$B$2:$E$492, 3, FALSE), 0)</f>
        <v>18</v>
      </c>
      <c r="R135">
        <f>IFERROR(VLOOKUP(B135, [9]player_total_assists_in_attack!$B$2:$E$492, 4, FALSE), 0)</f>
        <v>1.3</v>
      </c>
      <c r="S135">
        <f>IFERROR(VLOOKUP(B135, [10]player_big_chances_missed!$B$2:$E$492, 3, FALSE), 0)</f>
        <v>0</v>
      </c>
      <c r="T135">
        <f>IFERROR(VLOOKUP(B135, [10]player_big_chances_missed!$B$2:$E$492, 3, FALSE), 0)</f>
        <v>0</v>
      </c>
      <c r="U135">
        <f>IFERROR(VLOOKUP(B135, [11]player_big_chances_created!$B$2:$E$492, 3, FALSE), 0)</f>
        <v>1</v>
      </c>
      <c r="V135">
        <f>IFERROR(VLOOKUP(B135, [12]player_penalties_won!$B$2:$E$492, 3, FALSE), 0)</f>
        <v>0</v>
      </c>
      <c r="W135">
        <f>IFERROR(VLOOKUP(B135, [13]player_penalties_conceded!$B$2:$E$492, 3, FALSE), 0)</f>
        <v>0</v>
      </c>
      <c r="X135">
        <f>IFERROR(VLOOKUP(B135, [14]player_target_scoring!$B$2:$E$492, 3, FALSE), 0)</f>
        <v>0</v>
      </c>
      <c r="Y135">
        <f>IFERROR(VLOOKUP(B135, [14]player_target_scoring!$B$2:$E$492, 4, FALSE), 0)</f>
        <v>0</v>
      </c>
      <c r="Z135">
        <f>IFERROR(VLOOKUP(B135, [15]player_total_scoring_attempts!$B$2:$E$492, 3, FALSE), 0)</f>
        <v>1.1000000000000001</v>
      </c>
      <c r="AA135">
        <f>IFERROR(VLOOKUP(B135, [15]player_total_scoring_attempts!$B$2:$E$492, 4, FALSE), 0)</f>
        <v>0</v>
      </c>
      <c r="AB135">
        <f>IFERROR(VLOOKUP(B135, [16]player_accurate_passes!$B$2:$E$492, 3, FALSE), 0)</f>
        <v>41.1</v>
      </c>
      <c r="AC135">
        <f>IFERROR(VLOOKUP(B135, [16]player_accurate_passes!$B$2:$E$492, 4, FALSE), 0)</f>
        <v>80.900000000000006</v>
      </c>
      <c r="AD135">
        <f>IFERROR(VLOOKUP(B135,[17]player_accurate_long_balls!$B$2:$E$492, 3, FALSE), 0)</f>
        <v>4.8</v>
      </c>
      <c r="AE135">
        <f>IFERROR(VLOOKUP(B135,[17]player_accurate_long_balls!$B$2:$E$492, 4, FALSE), 0)</f>
        <v>46.6</v>
      </c>
      <c r="AF135">
        <f>IFERROR(VLOOKUP(B135, [18]player_tackles_won!$B$2:$E$492, 3, FALSE), 0)</f>
        <v>1.1000000000000001</v>
      </c>
      <c r="AG135">
        <f>IFERROR(VLOOKUP(B135, [18]player_tackles_won!$B$2:$E$492, 4, FALSE), 0)</f>
        <v>64</v>
      </c>
      <c r="AH135">
        <f>IFERROR(VLOOKUP(B135, [19]player_possessions!$B$2:$E$492, 3, FALSE), 0)</f>
        <v>0.3</v>
      </c>
      <c r="AI135">
        <f>IFERROR(VLOOKUP(B135, [19]player_possessions!$B$2:$E$492, 4, FALSE), 0)</f>
        <v>2.4</v>
      </c>
      <c r="AJ135">
        <f>IFERROR(VLOOKUP(B135, [20]player_outfielder_blocks!$B$2:$E$492, 3, FALSE), 0)</f>
        <v>0.4</v>
      </c>
      <c r="AK135">
        <f>VLOOKUP(B135,[20]player_outfielder_blocks!$B$2:$E$492, 4, FALSE)</f>
        <v>6</v>
      </c>
      <c r="AL135">
        <f>VLOOKUP(B135,[21]player_interceptions!$B$2:$E$492, 3, FALSE)</f>
        <v>1.5</v>
      </c>
      <c r="AM135">
        <f>VLOOKUP(B135,[21]player_interceptions!$B$2:$E$492, 4, FALSE)</f>
        <v>22</v>
      </c>
      <c r="AN135">
        <f>VLOOKUP(B135,[22]player_effective_clearances!$B$2:$E$492, 3, FALSE)</f>
        <v>3.6</v>
      </c>
      <c r="AO135">
        <f>VLOOKUP(B135,[22]player_effective_clearances!$B$2:$E$492, 4, FALSE)</f>
        <v>52</v>
      </c>
      <c r="AP135" t="e">
        <f>VLOOKUP(B135, [12]player_penalties_won!$B$2:$E$492, 4, FALSE)</f>
        <v>#N/A</v>
      </c>
      <c r="AQ135">
        <f>VLOOKUP(B135,[23]player_fouls_committed!$B$2:$E$492, 3, FALSE)</f>
        <v>0.7</v>
      </c>
      <c r="AR135" t="e">
        <f>VLOOKUP(B135,[24]player_red_cards!$B$2:$E$492, 3, FALSE)</f>
        <v>#N/A</v>
      </c>
      <c r="AS135" t="e">
        <f>VLOOKUP(B135,[24]player_red_cards!$B$2:$E$492, 4, FALSE)</f>
        <v>#N/A</v>
      </c>
      <c r="AT135">
        <f>VLOOKUP(B135,[25]player_contests_won!$B$2:$E$492, 3, FALSE)</f>
        <v>0.4</v>
      </c>
      <c r="AU135">
        <f>VLOOKUP(B135,[25]player_contests_won!$B$2:$E$492, 4, FALSE)</f>
        <v>75</v>
      </c>
      <c r="AV135" t="e">
        <f>VLOOKUP(B135, [8]player_top_scorers!$B$2:$E$492, 3, FALSE)</f>
        <v>#N/A</v>
      </c>
      <c r="AW135">
        <f>VLOOKUP(B135,[26]player_player_ratings!$B$2:$E$492, 4, FALSE)</f>
        <v>1</v>
      </c>
      <c r="AX135">
        <f>VLOOKUP(B135,[26]player_player_ratings!$B$2:$E$492, 3, FALSE)</f>
        <v>6.82</v>
      </c>
      <c r="AY135">
        <v>1284</v>
      </c>
      <c r="AZ135">
        <v>21</v>
      </c>
      <c r="BA135" t="s">
        <v>52</v>
      </c>
    </row>
    <row r="136" spans="1:53" x14ac:dyDescent="0.3">
      <c r="A136">
        <v>135</v>
      </c>
      <c r="B136" t="s">
        <v>193</v>
      </c>
      <c r="C136" t="s">
        <v>46</v>
      </c>
      <c r="D136">
        <v>1.9</v>
      </c>
      <c r="E136">
        <v>1</v>
      </c>
      <c r="F136">
        <f>IFERROR(VLOOKUP(B136, [1]player_expected_goals!$B$2:$E$492, 3, FALSE), 0)</f>
        <v>2.2999999999999998</v>
      </c>
      <c r="G136">
        <f>VLOOKUP(B136,[2]player_on_target!$B$2:$E$492, 3, FALSE)</f>
        <v>3</v>
      </c>
      <c r="H136">
        <f>IFERROR(VLOOKUP(B136, [3]player_saves_made!$B$2:$E$492, 3, FALSE), 0)</f>
        <v>0</v>
      </c>
      <c r="I136">
        <f>IFERROR(VLOOKUP(B136, [3]player_saves_made!$B$2:$E$492, 4, FALSE), 0)</f>
        <v>0</v>
      </c>
      <c r="J136">
        <f>IFERROR(VLOOKUP(B136, [4]player_goals_conceded!$B$2:$E$492, 3, FALSE), 0)</f>
        <v>0</v>
      </c>
      <c r="K136">
        <f>IFERROR(VLOOKUP(B136, [5]player_clean_sheets!$B$2:$E$492, 3, FALSE), 0)</f>
        <v>0</v>
      </c>
      <c r="L136">
        <f>IFERROR(VLOOKUP(B136, [5]player_clean_sheets!$B$2:$E$492, 4, FALSE), 0)</f>
        <v>0</v>
      </c>
      <c r="M136">
        <f>IFERROR(VLOOKUP(B136, [6]player_goals_per_90!$B$2:$E$492, 3, FALSE), 0)</f>
        <v>0.08</v>
      </c>
      <c r="N136">
        <f>IFERROR(VLOOKUP(B136, [7]player_expected_assists_per_90!$B$2:$E$492, 3, FALSE), 0)</f>
        <v>0.08</v>
      </c>
      <c r="O136">
        <f>IFERROR(VLOOKUP(B136, [7]player_expected_assists_per_90!$B$2:$E$492, 4, FALSE), 0)</f>
        <v>0</v>
      </c>
      <c r="P136">
        <f>IFERROR(VLOOKUP(B136, [8]player_top_scorers!$B$2:$E$492, 4, FALSE), 0)</f>
        <v>0</v>
      </c>
      <c r="Q136">
        <f>IFERROR(VLOOKUP(B136, [9]player_total_assists_in_attack!$B$2:$E$492, 3, FALSE), 0)</f>
        <v>20</v>
      </c>
      <c r="R136">
        <f>IFERROR(VLOOKUP(B136, [9]player_total_assists_in_attack!$B$2:$E$492, 4, FALSE), 0)</f>
        <v>0.8</v>
      </c>
      <c r="S136">
        <f>IFERROR(VLOOKUP(B136, [10]player_big_chances_missed!$B$2:$E$492, 3, FALSE), 0)</f>
        <v>5</v>
      </c>
      <c r="T136">
        <f>IFERROR(VLOOKUP(B136, [10]player_big_chances_missed!$B$2:$E$492, 3, FALSE), 0)</f>
        <v>5</v>
      </c>
      <c r="U136">
        <f>IFERROR(VLOOKUP(B136, [11]player_big_chances_created!$B$2:$E$492, 3, FALSE), 0)</f>
        <v>3</v>
      </c>
      <c r="V136">
        <f>IFERROR(VLOOKUP(B136, [12]player_penalties_won!$B$2:$E$492, 3, FALSE), 0)</f>
        <v>0</v>
      </c>
      <c r="W136">
        <f>IFERROR(VLOOKUP(B136, [13]player_penalties_conceded!$B$2:$E$492, 3, FALSE), 0)</f>
        <v>0</v>
      </c>
      <c r="X136">
        <f>IFERROR(VLOOKUP(B136, [14]player_target_scoring!$B$2:$E$492, 3, FALSE), 0)</f>
        <v>0.3</v>
      </c>
      <c r="Y136">
        <f>IFERROR(VLOOKUP(B136, [14]player_target_scoring!$B$2:$E$492, 4, FALSE), 0)</f>
        <v>44.4</v>
      </c>
      <c r="Z136">
        <f>IFERROR(VLOOKUP(B136, [15]player_total_scoring_attempts!$B$2:$E$492, 3, FALSE), 0)</f>
        <v>0.7</v>
      </c>
      <c r="AA136">
        <f>IFERROR(VLOOKUP(B136, [15]player_total_scoring_attempts!$B$2:$E$492, 4, FALSE), 0)</f>
        <v>11.1</v>
      </c>
      <c r="AB136">
        <f>IFERROR(VLOOKUP(B136, [16]player_accurate_passes!$B$2:$E$492, 3, FALSE), 0)</f>
        <v>44.7</v>
      </c>
      <c r="AC136">
        <f>IFERROR(VLOOKUP(B136, [16]player_accurate_passes!$B$2:$E$492, 4, FALSE), 0)</f>
        <v>84.4</v>
      </c>
      <c r="AD136">
        <f>IFERROR(VLOOKUP(B136,[17]player_accurate_long_balls!$B$2:$E$492, 3, FALSE), 0)</f>
        <v>2</v>
      </c>
      <c r="AE136">
        <f>IFERROR(VLOOKUP(B136,[17]player_accurate_long_balls!$B$2:$E$492, 4, FALSE), 0)</f>
        <v>45.8</v>
      </c>
      <c r="AF136">
        <f>IFERROR(VLOOKUP(B136, [18]player_tackles_won!$B$2:$E$492, 3, FALSE), 0)</f>
        <v>1</v>
      </c>
      <c r="AG136">
        <f>IFERROR(VLOOKUP(B136, [18]player_tackles_won!$B$2:$E$492, 4, FALSE), 0)</f>
        <v>54.5</v>
      </c>
      <c r="AH136">
        <f>IFERROR(VLOOKUP(B136, [19]player_possessions!$B$2:$E$492, 3, FALSE), 0)</f>
        <v>0.4</v>
      </c>
      <c r="AI136">
        <f>IFERROR(VLOOKUP(B136, [19]player_possessions!$B$2:$E$492, 4, FALSE), 0)</f>
        <v>3.9</v>
      </c>
      <c r="AJ136">
        <f>IFERROR(VLOOKUP(B136, [20]player_outfielder_blocks!$B$2:$E$492, 3, FALSE), 0)</f>
        <v>0.2</v>
      </c>
      <c r="AK136">
        <f>VLOOKUP(B136,[20]player_outfielder_blocks!$B$2:$E$492, 4, FALSE)</f>
        <v>4</v>
      </c>
      <c r="AL136">
        <f>VLOOKUP(B136,[21]player_interceptions!$B$2:$E$492, 3, FALSE)</f>
        <v>1.6</v>
      </c>
      <c r="AM136">
        <f>VLOOKUP(B136,[21]player_interceptions!$B$2:$E$492, 4, FALSE)</f>
        <v>39</v>
      </c>
      <c r="AN136">
        <f>VLOOKUP(B136,[22]player_effective_clearances!$B$2:$E$492, 3, FALSE)</f>
        <v>1.7</v>
      </c>
      <c r="AO136">
        <f>VLOOKUP(B136,[22]player_effective_clearances!$B$2:$E$492, 4, FALSE)</f>
        <v>42</v>
      </c>
      <c r="AP136" t="e">
        <f>VLOOKUP(B136, [12]player_penalties_won!$B$2:$E$492, 4, FALSE)</f>
        <v>#N/A</v>
      </c>
      <c r="AQ136">
        <f>VLOOKUP(B136,[23]player_fouls_committed!$B$2:$E$492, 3, FALSE)</f>
        <v>0.6</v>
      </c>
      <c r="AR136" t="e">
        <f>VLOOKUP(B136,[24]player_red_cards!$B$2:$E$492, 3, FALSE)</f>
        <v>#N/A</v>
      </c>
      <c r="AS136" t="e">
        <f>VLOOKUP(B136,[24]player_red_cards!$B$2:$E$492, 4, FALSE)</f>
        <v>#N/A</v>
      </c>
      <c r="AT136">
        <f>VLOOKUP(B136,[25]player_contests_won!$B$2:$E$492, 3, FALSE)</f>
        <v>0.5</v>
      </c>
      <c r="AU136">
        <f>VLOOKUP(B136,[25]player_contests_won!$B$2:$E$492, 4, FALSE)</f>
        <v>70.599999999999994</v>
      </c>
      <c r="AV136">
        <f>VLOOKUP(B136, [8]player_top_scorers!$B$2:$E$492, 3, FALSE)</f>
        <v>2</v>
      </c>
      <c r="AW136">
        <f>VLOOKUP(B136,[26]player_player_ratings!$B$2:$E$492, 4, FALSE)</f>
        <v>0</v>
      </c>
      <c r="AX136">
        <f>VLOOKUP(B136,[26]player_player_ratings!$B$2:$E$492, 3, FALSE)</f>
        <v>7.17</v>
      </c>
      <c r="AY136">
        <v>2169</v>
      </c>
      <c r="AZ136">
        <v>27</v>
      </c>
      <c r="BA136" t="s">
        <v>194</v>
      </c>
    </row>
    <row r="137" spans="1:53" x14ac:dyDescent="0.3">
      <c r="A137">
        <v>135</v>
      </c>
      <c r="B137" t="s">
        <v>195</v>
      </c>
      <c r="C137" t="s">
        <v>15</v>
      </c>
      <c r="D137">
        <v>1.9</v>
      </c>
      <c r="E137">
        <v>1</v>
      </c>
      <c r="F137">
        <f>IFERROR(VLOOKUP(B137, [1]player_expected_goals!$B$2:$E$492, 3, FALSE), 0)</f>
        <v>3</v>
      </c>
      <c r="G137">
        <f>VLOOKUP(B137,[2]player_on_target!$B$2:$E$492, 3, FALSE)</f>
        <v>2.7</v>
      </c>
      <c r="H137">
        <f>IFERROR(VLOOKUP(B137, [3]player_saves_made!$B$2:$E$492, 3, FALSE), 0)</f>
        <v>0</v>
      </c>
      <c r="I137">
        <f>IFERROR(VLOOKUP(B137, [3]player_saves_made!$B$2:$E$492, 4, FALSE), 0)</f>
        <v>0</v>
      </c>
      <c r="J137">
        <f>IFERROR(VLOOKUP(B137, [4]player_goals_conceded!$B$2:$E$492, 3, FALSE), 0)</f>
        <v>0</v>
      </c>
      <c r="K137">
        <f>IFERROR(VLOOKUP(B137, [5]player_clean_sheets!$B$2:$E$492, 3, FALSE), 0)</f>
        <v>0</v>
      </c>
      <c r="L137">
        <f>IFERROR(VLOOKUP(B137, [5]player_clean_sheets!$B$2:$E$492, 4, FALSE), 0)</f>
        <v>0</v>
      </c>
      <c r="M137">
        <f>IFERROR(VLOOKUP(B137, [6]player_goals_per_90!$B$2:$E$492, 3, FALSE), 0)</f>
        <v>0.05</v>
      </c>
      <c r="N137">
        <f>IFERROR(VLOOKUP(B137, [7]player_expected_assists_per_90!$B$2:$E$492, 3, FALSE), 0)</f>
        <v>0.1</v>
      </c>
      <c r="O137">
        <f>IFERROR(VLOOKUP(B137, [7]player_expected_assists_per_90!$B$2:$E$492, 4, FALSE), 0)</f>
        <v>0.1</v>
      </c>
      <c r="P137">
        <f>IFERROR(VLOOKUP(B137, [8]player_top_scorers!$B$2:$E$492, 4, FALSE), 0)</f>
        <v>0</v>
      </c>
      <c r="Q137">
        <f>IFERROR(VLOOKUP(B137, [9]player_total_assists_in_attack!$B$2:$E$492, 3, FALSE), 0)</f>
        <v>11</v>
      </c>
      <c r="R137">
        <f>IFERROR(VLOOKUP(B137, [9]player_total_assists_in_attack!$B$2:$E$492, 4, FALSE), 0)</f>
        <v>0.6</v>
      </c>
      <c r="S137">
        <f>IFERROR(VLOOKUP(B137, [10]player_big_chances_missed!$B$2:$E$492, 3, FALSE), 0)</f>
        <v>6</v>
      </c>
      <c r="T137">
        <f>IFERROR(VLOOKUP(B137, [10]player_big_chances_missed!$B$2:$E$492, 3, FALSE), 0)</f>
        <v>6</v>
      </c>
      <c r="U137">
        <f>IFERROR(VLOOKUP(B137, [11]player_big_chances_created!$B$2:$E$492, 3, FALSE), 0)</f>
        <v>4</v>
      </c>
      <c r="V137">
        <f>IFERROR(VLOOKUP(B137, [12]player_penalties_won!$B$2:$E$492, 3, FALSE), 0)</f>
        <v>1</v>
      </c>
      <c r="W137">
        <f>IFERROR(VLOOKUP(B137, [13]player_penalties_conceded!$B$2:$E$492, 3, FALSE), 0)</f>
        <v>0</v>
      </c>
      <c r="X137">
        <f>IFERROR(VLOOKUP(B137, [14]player_target_scoring!$B$2:$E$492, 3, FALSE), 0)</f>
        <v>0.3</v>
      </c>
      <c r="Y137">
        <f>IFERROR(VLOOKUP(B137, [14]player_target_scoring!$B$2:$E$492, 4, FALSE), 0)</f>
        <v>20</v>
      </c>
      <c r="Z137">
        <f>IFERROR(VLOOKUP(B137, [15]player_total_scoring_attempts!$B$2:$E$492, 3, FALSE), 0)</f>
        <v>1.6</v>
      </c>
      <c r="AA137">
        <f>IFERROR(VLOOKUP(B137, [15]player_total_scoring_attempts!$B$2:$E$492, 4, FALSE), 0)</f>
        <v>3.3</v>
      </c>
      <c r="AB137">
        <f>IFERROR(VLOOKUP(B137, [16]player_accurate_passes!$B$2:$E$492, 3, FALSE), 0)</f>
        <v>18.3</v>
      </c>
      <c r="AC137">
        <f>IFERROR(VLOOKUP(B137, [16]player_accurate_passes!$B$2:$E$492, 4, FALSE), 0)</f>
        <v>68.8</v>
      </c>
      <c r="AD137">
        <f>IFERROR(VLOOKUP(B137,[17]player_accurate_long_balls!$B$2:$E$492, 3, FALSE), 0)</f>
        <v>1.1000000000000001</v>
      </c>
      <c r="AE137">
        <f>IFERROR(VLOOKUP(B137,[17]player_accurate_long_balls!$B$2:$E$492, 4, FALSE), 0)</f>
        <v>41.7</v>
      </c>
      <c r="AF137">
        <f>IFERROR(VLOOKUP(B137, [18]player_tackles_won!$B$2:$E$492, 3, FALSE), 0)</f>
        <v>1.2</v>
      </c>
      <c r="AG137">
        <f>IFERROR(VLOOKUP(B137, [18]player_tackles_won!$B$2:$E$492, 4, FALSE), 0)</f>
        <v>68.8</v>
      </c>
      <c r="AH137">
        <f>IFERROR(VLOOKUP(B137, [19]player_possessions!$B$2:$E$492, 3, FALSE), 0)</f>
        <v>0.6</v>
      </c>
      <c r="AI137">
        <f>IFERROR(VLOOKUP(B137, [19]player_possessions!$B$2:$E$492, 4, FALSE), 0)</f>
        <v>3</v>
      </c>
      <c r="AJ137">
        <f>IFERROR(VLOOKUP(B137, [20]player_outfielder_blocks!$B$2:$E$492, 3, FALSE), 0)</f>
        <v>0.2</v>
      </c>
      <c r="AK137">
        <f>VLOOKUP(B137,[20]player_outfielder_blocks!$B$2:$E$492, 4, FALSE)</f>
        <v>3</v>
      </c>
      <c r="AL137">
        <f>VLOOKUP(B137,[21]player_interceptions!$B$2:$E$492, 3, FALSE)</f>
        <v>0.6</v>
      </c>
      <c r="AM137">
        <f>VLOOKUP(B137,[21]player_interceptions!$B$2:$E$492, 4, FALSE)</f>
        <v>12</v>
      </c>
      <c r="AN137">
        <f>VLOOKUP(B137,[22]player_effective_clearances!$B$2:$E$492, 3, FALSE)</f>
        <v>1.4</v>
      </c>
      <c r="AO137">
        <f>VLOOKUP(B137,[22]player_effective_clearances!$B$2:$E$492, 4, FALSE)</f>
        <v>25</v>
      </c>
      <c r="AP137">
        <f>VLOOKUP(B137, [12]player_penalties_won!$B$2:$E$492, 4, FALSE)</f>
        <v>1.1000000000000001</v>
      </c>
      <c r="AQ137">
        <f>VLOOKUP(B137,[23]player_fouls_committed!$B$2:$E$492, 3, FALSE)</f>
        <v>2.1</v>
      </c>
      <c r="AR137" t="e">
        <f>VLOOKUP(B137,[24]player_red_cards!$B$2:$E$492, 3, FALSE)</f>
        <v>#N/A</v>
      </c>
      <c r="AS137" t="e">
        <f>VLOOKUP(B137,[24]player_red_cards!$B$2:$E$492, 4, FALSE)</f>
        <v>#N/A</v>
      </c>
      <c r="AT137">
        <f>VLOOKUP(B137,[25]player_contests_won!$B$2:$E$492, 3, FALSE)</f>
        <v>0.2</v>
      </c>
      <c r="AU137">
        <f>VLOOKUP(B137,[25]player_contests_won!$B$2:$E$492, 4, FALSE)</f>
        <v>22.2</v>
      </c>
      <c r="AV137">
        <f>VLOOKUP(B137, [8]player_top_scorers!$B$2:$E$492, 3, FALSE)</f>
        <v>1</v>
      </c>
      <c r="AW137">
        <f>VLOOKUP(B137,[26]player_player_ratings!$B$2:$E$492, 4, FALSE)</f>
        <v>0</v>
      </c>
      <c r="AX137">
        <f>VLOOKUP(B137,[26]player_player_ratings!$B$2:$E$492, 3, FALSE)</f>
        <v>6.53</v>
      </c>
      <c r="AY137">
        <v>1665</v>
      </c>
      <c r="AZ137">
        <v>24</v>
      </c>
      <c r="BA137" t="s">
        <v>196</v>
      </c>
    </row>
    <row r="138" spans="1:53" x14ac:dyDescent="0.3">
      <c r="A138">
        <v>137</v>
      </c>
      <c r="B138" t="s">
        <v>197</v>
      </c>
      <c r="C138" t="s">
        <v>102</v>
      </c>
      <c r="D138">
        <v>1.9</v>
      </c>
      <c r="E138">
        <v>0</v>
      </c>
      <c r="F138">
        <f>IFERROR(VLOOKUP(B138, [1]player_expected_goals!$B$2:$E$492, 3, FALSE), 0)</f>
        <v>0.4</v>
      </c>
      <c r="G138">
        <f>VLOOKUP(B138,[2]player_on_target!$B$2:$E$492, 3, FALSE)</f>
        <v>0.5</v>
      </c>
      <c r="H138">
        <f>IFERROR(VLOOKUP(B138, [3]player_saves_made!$B$2:$E$492, 3, FALSE), 0)</f>
        <v>0</v>
      </c>
      <c r="I138">
        <f>IFERROR(VLOOKUP(B138, [3]player_saves_made!$B$2:$E$492, 4, FALSE), 0)</f>
        <v>0</v>
      </c>
      <c r="J138">
        <f>IFERROR(VLOOKUP(B138, [4]player_goals_conceded!$B$2:$E$492, 3, FALSE), 0)</f>
        <v>0</v>
      </c>
      <c r="K138">
        <f>IFERROR(VLOOKUP(B138, [5]player_clean_sheets!$B$2:$E$492, 3, FALSE), 0)</f>
        <v>0</v>
      </c>
      <c r="L138">
        <f>IFERROR(VLOOKUP(B138, [5]player_clean_sheets!$B$2:$E$492, 4, FALSE), 0)</f>
        <v>0</v>
      </c>
      <c r="M138">
        <f>IFERROR(VLOOKUP(B138, [6]player_goals_per_90!$B$2:$E$492, 3, FALSE), 0)</f>
        <v>0</v>
      </c>
      <c r="N138">
        <f>IFERROR(VLOOKUP(B138, [7]player_expected_assists_per_90!$B$2:$E$492, 3, FALSE), 0)</f>
        <v>0.1</v>
      </c>
      <c r="O138">
        <f>IFERROR(VLOOKUP(B138, [7]player_expected_assists_per_90!$B$2:$E$492, 4, FALSE), 0)</f>
        <v>0</v>
      </c>
      <c r="P138">
        <f>IFERROR(VLOOKUP(B138, [8]player_top_scorers!$B$2:$E$492, 4, FALSE), 0)</f>
        <v>0</v>
      </c>
      <c r="Q138">
        <f>IFERROR(VLOOKUP(B138, [9]player_total_assists_in_attack!$B$2:$E$492, 3, FALSE), 0)</f>
        <v>21</v>
      </c>
      <c r="R138">
        <f>IFERROR(VLOOKUP(B138, [9]player_total_assists_in_attack!$B$2:$E$492, 4, FALSE), 0)</f>
        <v>1.1000000000000001</v>
      </c>
      <c r="S138">
        <f>IFERROR(VLOOKUP(B138, [10]player_big_chances_missed!$B$2:$E$492, 3, FALSE), 0)</f>
        <v>0</v>
      </c>
      <c r="T138">
        <f>IFERROR(VLOOKUP(B138, [10]player_big_chances_missed!$B$2:$E$492, 3, FALSE), 0)</f>
        <v>0</v>
      </c>
      <c r="U138">
        <f>IFERROR(VLOOKUP(B138, [11]player_big_chances_created!$B$2:$E$492, 3, FALSE), 0)</f>
        <v>0</v>
      </c>
      <c r="V138">
        <f>IFERROR(VLOOKUP(B138, [12]player_penalties_won!$B$2:$E$492, 3, FALSE), 0)</f>
        <v>0</v>
      </c>
      <c r="W138">
        <f>IFERROR(VLOOKUP(B138, [13]player_penalties_conceded!$B$2:$E$492, 3, FALSE), 0)</f>
        <v>0</v>
      </c>
      <c r="X138">
        <f>IFERROR(VLOOKUP(B138, [14]player_target_scoring!$B$2:$E$492, 3, FALSE), 0)</f>
        <v>0.2</v>
      </c>
      <c r="Y138">
        <f>IFERROR(VLOOKUP(B138, [14]player_target_scoring!$B$2:$E$492, 4, FALSE), 0)</f>
        <v>25</v>
      </c>
      <c r="Z138">
        <f>IFERROR(VLOOKUP(B138, [15]player_total_scoring_attempts!$B$2:$E$492, 3, FALSE), 0)</f>
        <v>0.6</v>
      </c>
      <c r="AA138">
        <f>IFERROR(VLOOKUP(B138, [15]player_total_scoring_attempts!$B$2:$E$492, 4, FALSE), 0)</f>
        <v>0</v>
      </c>
      <c r="AB138">
        <f>IFERROR(VLOOKUP(B138, [16]player_accurate_passes!$B$2:$E$492, 3, FALSE), 0)</f>
        <v>40.200000000000003</v>
      </c>
      <c r="AC138">
        <f>IFERROR(VLOOKUP(B138, [16]player_accurate_passes!$B$2:$E$492, 4, FALSE), 0)</f>
        <v>80.400000000000006</v>
      </c>
      <c r="AD138">
        <f>IFERROR(VLOOKUP(B138,[17]player_accurate_long_balls!$B$2:$E$492, 3, FALSE), 0)</f>
        <v>2.8</v>
      </c>
      <c r="AE138">
        <f>IFERROR(VLOOKUP(B138,[17]player_accurate_long_balls!$B$2:$E$492, 4, FALSE), 0)</f>
        <v>48.7</v>
      </c>
      <c r="AF138">
        <f>IFERROR(VLOOKUP(B138, [18]player_tackles_won!$B$2:$E$492, 3, FALSE), 0)</f>
        <v>1.4</v>
      </c>
      <c r="AG138">
        <f>IFERROR(VLOOKUP(B138, [18]player_tackles_won!$B$2:$E$492, 4, FALSE), 0)</f>
        <v>60</v>
      </c>
      <c r="AH138">
        <f>IFERROR(VLOOKUP(B138, [19]player_possessions!$B$2:$E$492, 3, FALSE), 0)</f>
        <v>0.6</v>
      </c>
      <c r="AI138">
        <f>IFERROR(VLOOKUP(B138, [19]player_possessions!$B$2:$E$492, 4, FALSE), 0)</f>
        <v>1.3</v>
      </c>
      <c r="AJ138">
        <f>IFERROR(VLOOKUP(B138, [20]player_outfielder_blocks!$B$2:$E$492, 3, FALSE), 0)</f>
        <v>0.6</v>
      </c>
      <c r="AK138">
        <f>VLOOKUP(B138,[20]player_outfielder_blocks!$B$2:$E$492, 4, FALSE)</f>
        <v>11</v>
      </c>
      <c r="AL138">
        <f>VLOOKUP(B138,[21]player_interceptions!$B$2:$E$492, 3, FALSE)</f>
        <v>0.7</v>
      </c>
      <c r="AM138">
        <f>VLOOKUP(B138,[21]player_interceptions!$B$2:$E$492, 4, FALSE)</f>
        <v>13</v>
      </c>
      <c r="AN138">
        <f>VLOOKUP(B138,[22]player_effective_clearances!$B$2:$E$492, 3, FALSE)</f>
        <v>2</v>
      </c>
      <c r="AO138">
        <f>VLOOKUP(B138,[22]player_effective_clearances!$B$2:$E$492, 4, FALSE)</f>
        <v>40</v>
      </c>
      <c r="AP138" t="e">
        <f>VLOOKUP(B138, [12]player_penalties_won!$B$2:$E$492, 4, FALSE)</f>
        <v>#N/A</v>
      </c>
      <c r="AQ138">
        <f>VLOOKUP(B138,[23]player_fouls_committed!$B$2:$E$492, 3, FALSE)</f>
        <v>0.9</v>
      </c>
      <c r="AR138" t="e">
        <f>VLOOKUP(B138,[24]player_red_cards!$B$2:$E$492, 3, FALSE)</f>
        <v>#N/A</v>
      </c>
      <c r="AS138" t="e">
        <f>VLOOKUP(B138,[24]player_red_cards!$B$2:$E$492, 4, FALSE)</f>
        <v>#N/A</v>
      </c>
      <c r="AT138">
        <f>VLOOKUP(B138,[25]player_contests_won!$B$2:$E$492, 3, FALSE)</f>
        <v>0.9</v>
      </c>
      <c r="AU138">
        <f>VLOOKUP(B138,[25]player_contests_won!$B$2:$E$492, 4, FALSE)</f>
        <v>64.3</v>
      </c>
      <c r="AV138" t="e">
        <f>VLOOKUP(B138, [8]player_top_scorers!$B$2:$E$492, 3, FALSE)</f>
        <v>#N/A</v>
      </c>
      <c r="AW138">
        <f>VLOOKUP(B138,[26]player_player_ratings!$B$2:$E$492, 4, FALSE)</f>
        <v>0</v>
      </c>
      <c r="AX138">
        <f>VLOOKUP(B138,[26]player_player_ratings!$B$2:$E$492, 3, FALSE)</f>
        <v>6.7</v>
      </c>
      <c r="AY138">
        <v>1781</v>
      </c>
      <c r="AZ138">
        <v>27</v>
      </c>
      <c r="BA138" t="s">
        <v>16</v>
      </c>
    </row>
    <row r="139" spans="1:53" x14ac:dyDescent="0.3">
      <c r="A139">
        <v>137</v>
      </c>
      <c r="B139" t="s">
        <v>198</v>
      </c>
      <c r="C139" t="s">
        <v>63</v>
      </c>
      <c r="D139">
        <v>1.9</v>
      </c>
      <c r="E139">
        <v>0</v>
      </c>
      <c r="F139">
        <f>IFERROR(VLOOKUP(B139, [1]player_expected_goals!$B$2:$E$492, 3, FALSE), 0)</f>
        <v>3</v>
      </c>
      <c r="G139">
        <f>VLOOKUP(B139,[2]player_on_target!$B$2:$E$492, 3, FALSE)</f>
        <v>3.8</v>
      </c>
      <c r="H139">
        <f>IFERROR(VLOOKUP(B139, [3]player_saves_made!$B$2:$E$492, 3, FALSE), 0)</f>
        <v>0</v>
      </c>
      <c r="I139">
        <f>IFERROR(VLOOKUP(B139, [3]player_saves_made!$B$2:$E$492, 4, FALSE), 0)</f>
        <v>0</v>
      </c>
      <c r="J139">
        <f>IFERROR(VLOOKUP(B139, [4]player_goals_conceded!$B$2:$E$492, 3, FALSE), 0)</f>
        <v>0</v>
      </c>
      <c r="K139">
        <f>IFERROR(VLOOKUP(B139, [5]player_clean_sheets!$B$2:$E$492, 3, FALSE), 0)</f>
        <v>0</v>
      </c>
      <c r="L139">
        <f>IFERROR(VLOOKUP(B139, [5]player_clean_sheets!$B$2:$E$492, 4, FALSE), 0)</f>
        <v>0</v>
      </c>
      <c r="M139">
        <f>IFERROR(VLOOKUP(B139, [6]player_goals_per_90!$B$2:$E$492, 3, FALSE), 0)</f>
        <v>0.19</v>
      </c>
      <c r="N139">
        <f>IFERROR(VLOOKUP(B139, [7]player_expected_assists_per_90!$B$2:$E$492, 3, FALSE), 0)</f>
        <v>0.12</v>
      </c>
      <c r="O139">
        <f>IFERROR(VLOOKUP(B139, [7]player_expected_assists_per_90!$B$2:$E$492, 4, FALSE), 0)</f>
        <v>0</v>
      </c>
      <c r="P139">
        <f>IFERROR(VLOOKUP(B139, [8]player_top_scorers!$B$2:$E$492, 4, FALSE), 0)</f>
        <v>0</v>
      </c>
      <c r="Q139">
        <f>IFERROR(VLOOKUP(B139, [9]player_total_assists_in_attack!$B$2:$E$492, 3, FALSE), 0)</f>
        <v>17</v>
      </c>
      <c r="R139">
        <f>IFERROR(VLOOKUP(B139, [9]player_total_assists_in_attack!$B$2:$E$492, 4, FALSE), 0)</f>
        <v>1.1000000000000001</v>
      </c>
      <c r="S139">
        <f>IFERROR(VLOOKUP(B139, [10]player_big_chances_missed!$B$2:$E$492, 3, FALSE), 0)</f>
        <v>4</v>
      </c>
      <c r="T139">
        <f>IFERROR(VLOOKUP(B139, [10]player_big_chances_missed!$B$2:$E$492, 3, FALSE), 0)</f>
        <v>4</v>
      </c>
      <c r="U139">
        <f>IFERROR(VLOOKUP(B139, [11]player_big_chances_created!$B$2:$E$492, 3, FALSE), 0)</f>
        <v>2</v>
      </c>
      <c r="V139">
        <f>IFERROR(VLOOKUP(B139, [12]player_penalties_won!$B$2:$E$492, 3, FALSE), 0)</f>
        <v>1</v>
      </c>
      <c r="W139">
        <f>IFERROR(VLOOKUP(B139, [13]player_penalties_conceded!$B$2:$E$492, 3, FALSE), 0)</f>
        <v>0</v>
      </c>
      <c r="X139">
        <f>IFERROR(VLOOKUP(B139, [14]player_target_scoring!$B$2:$E$492, 3, FALSE), 0)</f>
        <v>0.5</v>
      </c>
      <c r="Y139">
        <f>IFERROR(VLOOKUP(B139, [14]player_target_scoring!$B$2:$E$492, 4, FALSE), 0)</f>
        <v>42.1</v>
      </c>
      <c r="Z139">
        <f>IFERROR(VLOOKUP(B139, [15]player_total_scoring_attempts!$B$2:$E$492, 3, FALSE), 0)</f>
        <v>1.2</v>
      </c>
      <c r="AA139">
        <f>IFERROR(VLOOKUP(B139, [15]player_total_scoring_attempts!$B$2:$E$492, 4, FALSE), 0)</f>
        <v>15.8</v>
      </c>
      <c r="AB139">
        <f>IFERROR(VLOOKUP(B139, [16]player_accurate_passes!$B$2:$E$492, 3, FALSE), 0)</f>
        <v>25.6</v>
      </c>
      <c r="AC139">
        <f>IFERROR(VLOOKUP(B139, [16]player_accurate_passes!$B$2:$E$492, 4, FALSE), 0)</f>
        <v>78.599999999999994</v>
      </c>
      <c r="AD139">
        <f>IFERROR(VLOOKUP(B139,[17]player_accurate_long_balls!$B$2:$E$492, 3, FALSE), 0)</f>
        <v>1.1000000000000001</v>
      </c>
      <c r="AE139">
        <f>IFERROR(VLOOKUP(B139,[17]player_accurate_long_balls!$B$2:$E$492, 4, FALSE), 0)</f>
        <v>36.200000000000003</v>
      </c>
      <c r="AF139">
        <f>IFERROR(VLOOKUP(B139, [18]player_tackles_won!$B$2:$E$492, 3, FALSE), 0)</f>
        <v>1.3</v>
      </c>
      <c r="AG139">
        <f>IFERROR(VLOOKUP(B139, [18]player_tackles_won!$B$2:$E$492, 4, FALSE), 0)</f>
        <v>50</v>
      </c>
      <c r="AH139">
        <f>IFERROR(VLOOKUP(B139, [19]player_possessions!$B$2:$E$492, 3, FALSE), 0)</f>
        <v>0.4</v>
      </c>
      <c r="AI139">
        <f>IFERROR(VLOOKUP(B139, [19]player_possessions!$B$2:$E$492, 4, FALSE), 0)</f>
        <v>1.7</v>
      </c>
      <c r="AJ139">
        <f>IFERROR(VLOOKUP(B139, [20]player_outfielder_blocks!$B$2:$E$492, 3, FALSE), 0)</f>
        <v>0.1</v>
      </c>
      <c r="AK139">
        <f>VLOOKUP(B139,[20]player_outfielder_blocks!$B$2:$E$492, 4, FALSE)</f>
        <v>2</v>
      </c>
      <c r="AL139">
        <f>VLOOKUP(B139,[21]player_interceptions!$B$2:$E$492, 3, FALSE)</f>
        <v>1.4</v>
      </c>
      <c r="AM139">
        <f>VLOOKUP(B139,[21]player_interceptions!$B$2:$E$492, 4, FALSE)</f>
        <v>23</v>
      </c>
      <c r="AN139">
        <f>VLOOKUP(B139,[22]player_effective_clearances!$B$2:$E$492, 3, FALSE)</f>
        <v>1.5</v>
      </c>
      <c r="AO139">
        <f>VLOOKUP(B139,[22]player_effective_clearances!$B$2:$E$492, 4, FALSE)</f>
        <v>24</v>
      </c>
      <c r="AP139">
        <f>VLOOKUP(B139, [12]player_penalties_won!$B$2:$E$492, 4, FALSE)</f>
        <v>3.3</v>
      </c>
      <c r="AQ139">
        <f>VLOOKUP(B139,[23]player_fouls_committed!$B$2:$E$492, 3, FALSE)</f>
        <v>0.7</v>
      </c>
      <c r="AR139" t="e">
        <f>VLOOKUP(B139,[24]player_red_cards!$B$2:$E$492, 3, FALSE)</f>
        <v>#N/A</v>
      </c>
      <c r="AS139" t="e">
        <f>VLOOKUP(B139,[24]player_red_cards!$B$2:$E$492, 4, FALSE)</f>
        <v>#N/A</v>
      </c>
      <c r="AT139">
        <f>VLOOKUP(B139,[25]player_contests_won!$B$2:$E$492, 3, FALSE)</f>
        <v>0.9</v>
      </c>
      <c r="AU139">
        <f>VLOOKUP(B139,[25]player_contests_won!$B$2:$E$492, 4, FALSE)</f>
        <v>42.4</v>
      </c>
      <c r="AV139">
        <f>VLOOKUP(B139, [8]player_top_scorers!$B$2:$E$492, 3, FALSE)</f>
        <v>3</v>
      </c>
      <c r="AW139">
        <f>VLOOKUP(B139,[26]player_player_ratings!$B$2:$E$492, 4, FALSE)</f>
        <v>0</v>
      </c>
      <c r="AX139">
        <f>VLOOKUP(B139,[26]player_player_ratings!$B$2:$E$492, 3, FALSE)</f>
        <v>6.79</v>
      </c>
      <c r="AY139">
        <v>1429</v>
      </c>
      <c r="AZ139">
        <v>28</v>
      </c>
      <c r="BA139" t="s">
        <v>180</v>
      </c>
    </row>
    <row r="140" spans="1:53" x14ac:dyDescent="0.3">
      <c r="A140">
        <v>137</v>
      </c>
      <c r="B140" t="s">
        <v>199</v>
      </c>
      <c r="C140" t="s">
        <v>39</v>
      </c>
      <c r="D140">
        <v>1.9</v>
      </c>
      <c r="E140">
        <v>0</v>
      </c>
      <c r="F140">
        <f>IFERROR(VLOOKUP(B140, [1]player_expected_goals!$B$2:$E$492, 3, FALSE), 0)</f>
        <v>2.4</v>
      </c>
      <c r="G140">
        <f>VLOOKUP(B140,[2]player_on_target!$B$2:$E$492, 3, FALSE)</f>
        <v>3.3</v>
      </c>
      <c r="H140">
        <f>IFERROR(VLOOKUP(B140, [3]player_saves_made!$B$2:$E$492, 3, FALSE), 0)</f>
        <v>0</v>
      </c>
      <c r="I140">
        <f>IFERROR(VLOOKUP(B140, [3]player_saves_made!$B$2:$E$492, 4, FALSE), 0)</f>
        <v>0</v>
      </c>
      <c r="J140">
        <f>IFERROR(VLOOKUP(B140, [4]player_goals_conceded!$B$2:$E$492, 3, FALSE), 0)</f>
        <v>0</v>
      </c>
      <c r="K140">
        <f>IFERROR(VLOOKUP(B140, [5]player_clean_sheets!$B$2:$E$492, 3, FALSE), 0)</f>
        <v>0</v>
      </c>
      <c r="L140">
        <f>IFERROR(VLOOKUP(B140, [5]player_clean_sheets!$B$2:$E$492, 4, FALSE), 0)</f>
        <v>0</v>
      </c>
      <c r="M140">
        <f>IFERROR(VLOOKUP(B140, [6]player_goals_per_90!$B$2:$E$492, 3, FALSE), 0)</f>
        <v>0.36</v>
      </c>
      <c r="N140">
        <f>IFERROR(VLOOKUP(B140, [7]player_expected_assists_per_90!$B$2:$E$492, 3, FALSE), 0)</f>
        <v>0.18</v>
      </c>
      <c r="O140">
        <f>IFERROR(VLOOKUP(B140, [7]player_expected_assists_per_90!$B$2:$E$492, 4, FALSE), 0)</f>
        <v>0</v>
      </c>
      <c r="P140">
        <f>IFERROR(VLOOKUP(B140, [8]player_top_scorers!$B$2:$E$492, 4, FALSE), 0)</f>
        <v>0</v>
      </c>
      <c r="Q140">
        <f>IFERROR(VLOOKUP(B140, [9]player_total_assists_in_attack!$B$2:$E$492, 3, FALSE), 0)</f>
        <v>13</v>
      </c>
      <c r="R140">
        <f>IFERROR(VLOOKUP(B140, [9]player_total_assists_in_attack!$B$2:$E$492, 4, FALSE), 0)</f>
        <v>1.2</v>
      </c>
      <c r="S140">
        <f>IFERROR(VLOOKUP(B140, [10]player_big_chances_missed!$B$2:$E$492, 3, FALSE), 0)</f>
        <v>0</v>
      </c>
      <c r="T140">
        <f>IFERROR(VLOOKUP(B140, [10]player_big_chances_missed!$B$2:$E$492, 3, FALSE), 0)</f>
        <v>0</v>
      </c>
      <c r="U140">
        <f>IFERROR(VLOOKUP(B140, [11]player_big_chances_created!$B$2:$E$492, 3, FALSE), 0)</f>
        <v>3</v>
      </c>
      <c r="V140">
        <f>IFERROR(VLOOKUP(B140, [12]player_penalties_won!$B$2:$E$492, 3, FALSE), 0)</f>
        <v>0</v>
      </c>
      <c r="W140">
        <f>IFERROR(VLOOKUP(B140, [13]player_penalties_conceded!$B$2:$E$492, 3, FALSE), 0)</f>
        <v>0</v>
      </c>
      <c r="X140">
        <f>IFERROR(VLOOKUP(B140, [14]player_target_scoring!$B$2:$E$492, 3, FALSE), 0)</f>
        <v>0.7</v>
      </c>
      <c r="Y140">
        <f>IFERROR(VLOOKUP(B140, [14]player_target_scoring!$B$2:$E$492, 4, FALSE), 0)</f>
        <v>40</v>
      </c>
      <c r="Z140">
        <f>IFERROR(VLOOKUP(B140, [15]player_total_scoring_attempts!$B$2:$E$492, 3, FALSE), 0)</f>
        <v>1.8</v>
      </c>
      <c r="AA140">
        <f>IFERROR(VLOOKUP(B140, [15]player_total_scoring_attempts!$B$2:$E$492, 4, FALSE), 0)</f>
        <v>20</v>
      </c>
      <c r="AB140">
        <f>IFERROR(VLOOKUP(B140, [16]player_accurate_passes!$B$2:$E$492, 3, FALSE), 0)</f>
        <v>19.600000000000001</v>
      </c>
      <c r="AC140">
        <f>IFERROR(VLOOKUP(B140, [16]player_accurate_passes!$B$2:$E$492, 4, FALSE), 0)</f>
        <v>76.5</v>
      </c>
      <c r="AD140">
        <f>IFERROR(VLOOKUP(B140,[17]player_accurate_long_balls!$B$2:$E$492, 3, FALSE), 0)</f>
        <v>0.9</v>
      </c>
      <c r="AE140">
        <f>IFERROR(VLOOKUP(B140,[17]player_accurate_long_balls!$B$2:$E$492, 4, FALSE), 0)</f>
        <v>90.9</v>
      </c>
      <c r="AF140">
        <f>IFERROR(VLOOKUP(B140, [18]player_tackles_won!$B$2:$E$492, 3, FALSE), 0)</f>
        <v>0.6</v>
      </c>
      <c r="AG140">
        <f>IFERROR(VLOOKUP(B140, [18]player_tackles_won!$B$2:$E$492, 4, FALSE), 0)</f>
        <v>70</v>
      </c>
      <c r="AH140">
        <f>IFERROR(VLOOKUP(B140, [19]player_possessions!$B$2:$E$492, 3, FALSE), 0)</f>
        <v>0.6</v>
      </c>
      <c r="AI140">
        <f>IFERROR(VLOOKUP(B140, [19]player_possessions!$B$2:$E$492, 4, FALSE), 0)</f>
        <v>1.5</v>
      </c>
      <c r="AJ140">
        <f>IFERROR(VLOOKUP(B140, [20]player_outfielder_blocks!$B$2:$E$492, 3, FALSE), 0)</f>
        <v>0.2</v>
      </c>
      <c r="AK140">
        <f>VLOOKUP(B140,[20]player_outfielder_blocks!$B$2:$E$492, 4, FALSE)</f>
        <v>2</v>
      </c>
      <c r="AL140">
        <f>VLOOKUP(B140,[21]player_interceptions!$B$2:$E$492, 3, FALSE)</f>
        <v>0.2</v>
      </c>
      <c r="AM140">
        <f>VLOOKUP(B140,[21]player_interceptions!$B$2:$E$492, 4, FALSE)</f>
        <v>2</v>
      </c>
      <c r="AN140">
        <f>VLOOKUP(B140,[22]player_effective_clearances!$B$2:$E$492, 3, FALSE)</f>
        <v>0.9</v>
      </c>
      <c r="AO140">
        <f>VLOOKUP(B140,[22]player_effective_clearances!$B$2:$E$492, 4, FALSE)</f>
        <v>10</v>
      </c>
      <c r="AP140" t="e">
        <f>VLOOKUP(B140, [12]player_penalties_won!$B$2:$E$492, 4, FALSE)</f>
        <v>#N/A</v>
      </c>
      <c r="AQ140">
        <f>VLOOKUP(B140,[23]player_fouls_committed!$B$2:$E$492, 3, FALSE)</f>
        <v>1.5</v>
      </c>
      <c r="AR140" t="e">
        <f>VLOOKUP(B140,[24]player_red_cards!$B$2:$E$492, 3, FALSE)</f>
        <v>#N/A</v>
      </c>
      <c r="AS140" t="e">
        <f>VLOOKUP(B140,[24]player_red_cards!$B$2:$E$492, 4, FALSE)</f>
        <v>#N/A</v>
      </c>
      <c r="AT140">
        <f>VLOOKUP(B140,[25]player_contests_won!$B$2:$E$492, 3, FALSE)</f>
        <v>0.6</v>
      </c>
      <c r="AU140">
        <f>VLOOKUP(B140,[25]player_contests_won!$B$2:$E$492, 4, FALSE)</f>
        <v>33.299999999999997</v>
      </c>
      <c r="AV140">
        <f>VLOOKUP(B140, [8]player_top_scorers!$B$2:$E$492, 3, FALSE)</f>
        <v>4</v>
      </c>
      <c r="AW140" t="e">
        <f>VLOOKUP(B140,[26]player_player_ratings!$B$2:$E$492, 4, FALSE)</f>
        <v>#N/A</v>
      </c>
      <c r="AX140" t="e">
        <f>VLOOKUP(B140,[26]player_player_ratings!$B$2:$E$492, 3, FALSE)</f>
        <v>#N/A</v>
      </c>
      <c r="AY140">
        <v>989</v>
      </c>
      <c r="AZ140">
        <v>19</v>
      </c>
      <c r="BA140" t="s">
        <v>200</v>
      </c>
    </row>
    <row r="141" spans="1:53" x14ac:dyDescent="0.3">
      <c r="A141">
        <v>140</v>
      </c>
      <c r="B141" t="s">
        <v>201</v>
      </c>
      <c r="C141" t="s">
        <v>36</v>
      </c>
      <c r="D141">
        <v>1.8</v>
      </c>
      <c r="E141">
        <v>4</v>
      </c>
      <c r="F141">
        <f>IFERROR(VLOOKUP(B141, [1]player_expected_goals!$B$2:$E$492, 3, FALSE), 0)</f>
        <v>1.8</v>
      </c>
      <c r="G141">
        <f>VLOOKUP(B141,[2]player_on_target!$B$2:$E$492, 3, FALSE)</f>
        <v>2.2999999999999998</v>
      </c>
      <c r="H141">
        <f>IFERROR(VLOOKUP(B141, [3]player_saves_made!$B$2:$E$492, 3, FALSE), 0)</f>
        <v>0</v>
      </c>
      <c r="I141">
        <f>IFERROR(VLOOKUP(B141, [3]player_saves_made!$B$2:$E$492, 4, FALSE), 0)</f>
        <v>0</v>
      </c>
      <c r="J141">
        <f>IFERROR(VLOOKUP(B141, [4]player_goals_conceded!$B$2:$E$492, 3, FALSE), 0)</f>
        <v>0</v>
      </c>
      <c r="K141">
        <f>IFERROR(VLOOKUP(B141, [5]player_clean_sheets!$B$2:$E$492, 3, FALSE), 0)</f>
        <v>0</v>
      </c>
      <c r="L141">
        <f>IFERROR(VLOOKUP(B141, [5]player_clean_sheets!$B$2:$E$492, 4, FALSE), 0)</f>
        <v>0</v>
      </c>
      <c r="M141">
        <f>IFERROR(VLOOKUP(B141, [6]player_goals_per_90!$B$2:$E$492, 3, FALSE), 0)</f>
        <v>0.21</v>
      </c>
      <c r="N141">
        <f>IFERROR(VLOOKUP(B141, [7]player_expected_assists_per_90!$B$2:$E$492, 3, FALSE), 0)</f>
        <v>0.13</v>
      </c>
      <c r="O141">
        <f>IFERROR(VLOOKUP(B141, [7]player_expected_assists_per_90!$B$2:$E$492, 4, FALSE), 0)</f>
        <v>0.3</v>
      </c>
      <c r="P141">
        <f>IFERROR(VLOOKUP(B141, [8]player_top_scorers!$B$2:$E$492, 4, FALSE), 0)</f>
        <v>0</v>
      </c>
      <c r="Q141">
        <f>IFERROR(VLOOKUP(B141, [9]player_total_assists_in_attack!$B$2:$E$492, 3, FALSE), 0)</f>
        <v>23</v>
      </c>
      <c r="R141">
        <f>IFERROR(VLOOKUP(B141, [9]player_total_assists_in_attack!$B$2:$E$492, 4, FALSE), 0)</f>
        <v>1.6</v>
      </c>
      <c r="S141">
        <f>IFERROR(VLOOKUP(B141, [10]player_big_chances_missed!$B$2:$E$492, 3, FALSE), 0)</f>
        <v>1</v>
      </c>
      <c r="T141">
        <f>IFERROR(VLOOKUP(B141, [10]player_big_chances_missed!$B$2:$E$492, 3, FALSE), 0)</f>
        <v>1</v>
      </c>
      <c r="U141">
        <f>IFERROR(VLOOKUP(B141, [11]player_big_chances_created!$B$2:$E$492, 3, FALSE), 0)</f>
        <v>3</v>
      </c>
      <c r="V141">
        <f>IFERROR(VLOOKUP(B141, [12]player_penalties_won!$B$2:$E$492, 3, FALSE), 0)</f>
        <v>0</v>
      </c>
      <c r="W141">
        <f>IFERROR(VLOOKUP(B141, [13]player_penalties_conceded!$B$2:$E$492, 3, FALSE), 0)</f>
        <v>0</v>
      </c>
      <c r="X141">
        <f>IFERROR(VLOOKUP(B141, [14]player_target_scoring!$B$2:$E$492, 3, FALSE), 0)</f>
        <v>0.5</v>
      </c>
      <c r="Y141">
        <f>IFERROR(VLOOKUP(B141, [14]player_target_scoring!$B$2:$E$492, 4, FALSE), 0)</f>
        <v>21.9</v>
      </c>
      <c r="Z141">
        <f>IFERROR(VLOOKUP(B141, [15]player_total_scoring_attempts!$B$2:$E$492, 3, FALSE), 0)</f>
        <v>2.2999999999999998</v>
      </c>
      <c r="AA141">
        <f>IFERROR(VLOOKUP(B141, [15]player_total_scoring_attempts!$B$2:$E$492, 4, FALSE), 0)</f>
        <v>9.4</v>
      </c>
      <c r="AB141">
        <f>IFERROR(VLOOKUP(B141, [16]player_accurate_passes!$B$2:$E$492, 3, FALSE), 0)</f>
        <v>31.6</v>
      </c>
      <c r="AC141">
        <f>IFERROR(VLOOKUP(B141, [16]player_accurate_passes!$B$2:$E$492, 4, FALSE), 0)</f>
        <v>78.3</v>
      </c>
      <c r="AD141">
        <f>IFERROR(VLOOKUP(B141,[17]player_accurate_long_balls!$B$2:$E$492, 3, FALSE), 0)</f>
        <v>2.2000000000000002</v>
      </c>
      <c r="AE141">
        <f>IFERROR(VLOOKUP(B141,[17]player_accurate_long_balls!$B$2:$E$492, 4, FALSE), 0)</f>
        <v>51.7</v>
      </c>
      <c r="AF141">
        <f>IFERROR(VLOOKUP(B141, [18]player_tackles_won!$B$2:$E$492, 3, FALSE), 0)</f>
        <v>1.1000000000000001</v>
      </c>
      <c r="AG141">
        <f>IFERROR(VLOOKUP(B141, [18]player_tackles_won!$B$2:$E$492, 4, FALSE), 0)</f>
        <v>66.7</v>
      </c>
      <c r="AH141">
        <f>IFERROR(VLOOKUP(B141, [19]player_possessions!$B$2:$E$492, 3, FALSE), 0)</f>
        <v>0.2</v>
      </c>
      <c r="AI141">
        <f>IFERROR(VLOOKUP(B141, [19]player_possessions!$B$2:$E$492, 4, FALSE), 0)</f>
        <v>1.9</v>
      </c>
      <c r="AJ141">
        <f>IFERROR(VLOOKUP(B141, [20]player_outfielder_blocks!$B$2:$E$492, 3, FALSE), 0)</f>
        <v>0.3</v>
      </c>
      <c r="AK141">
        <f>VLOOKUP(B141,[20]player_outfielder_blocks!$B$2:$E$492, 4, FALSE)</f>
        <v>4</v>
      </c>
      <c r="AL141">
        <f>VLOOKUP(B141,[21]player_interceptions!$B$2:$E$492, 3, FALSE)</f>
        <v>0.7</v>
      </c>
      <c r="AM141">
        <f>VLOOKUP(B141,[21]player_interceptions!$B$2:$E$492, 4, FALSE)</f>
        <v>10</v>
      </c>
      <c r="AN141">
        <f>VLOOKUP(B141,[22]player_effective_clearances!$B$2:$E$492, 3, FALSE)</f>
        <v>1.6</v>
      </c>
      <c r="AO141">
        <f>VLOOKUP(B141,[22]player_effective_clearances!$B$2:$E$492, 4, FALSE)</f>
        <v>22</v>
      </c>
      <c r="AP141" t="e">
        <f>VLOOKUP(B141, [12]player_penalties_won!$B$2:$E$492, 4, FALSE)</f>
        <v>#N/A</v>
      </c>
      <c r="AQ141">
        <f>VLOOKUP(B141,[23]player_fouls_committed!$B$2:$E$492, 3, FALSE)</f>
        <v>1.1000000000000001</v>
      </c>
      <c r="AR141" t="e">
        <f>VLOOKUP(B141,[24]player_red_cards!$B$2:$E$492, 3, FALSE)</f>
        <v>#N/A</v>
      </c>
      <c r="AS141" t="e">
        <f>VLOOKUP(B141,[24]player_red_cards!$B$2:$E$492, 4, FALSE)</f>
        <v>#N/A</v>
      </c>
      <c r="AT141">
        <f>VLOOKUP(B141,[25]player_contests_won!$B$2:$E$492, 3, FALSE)</f>
        <v>0.6</v>
      </c>
      <c r="AU141">
        <f>VLOOKUP(B141,[25]player_contests_won!$B$2:$E$492, 4, FALSE)</f>
        <v>40.9</v>
      </c>
      <c r="AV141">
        <f>VLOOKUP(B141, [8]player_top_scorers!$B$2:$E$492, 3, FALSE)</f>
        <v>3</v>
      </c>
      <c r="AW141">
        <f>VLOOKUP(B141,[26]player_player_ratings!$B$2:$E$492, 4, FALSE)</f>
        <v>0</v>
      </c>
      <c r="AX141">
        <f>VLOOKUP(B141,[26]player_player_ratings!$B$2:$E$492, 3, FALSE)</f>
        <v>6.93</v>
      </c>
      <c r="AY141">
        <v>1261</v>
      </c>
      <c r="AZ141">
        <v>25</v>
      </c>
      <c r="BA141" t="s">
        <v>64</v>
      </c>
    </row>
    <row r="142" spans="1:53" x14ac:dyDescent="0.3">
      <c r="A142">
        <v>141</v>
      </c>
      <c r="B142" t="s">
        <v>202</v>
      </c>
      <c r="C142" t="s">
        <v>19</v>
      </c>
      <c r="D142">
        <v>1.8</v>
      </c>
      <c r="E142">
        <v>2</v>
      </c>
      <c r="F142">
        <f>IFERROR(VLOOKUP(B142, [1]player_expected_goals!$B$2:$E$492, 3, FALSE), 0)</f>
        <v>1.2</v>
      </c>
      <c r="G142">
        <f>VLOOKUP(B142,[2]player_on_target!$B$2:$E$492, 3, FALSE)</f>
        <v>1.3</v>
      </c>
      <c r="H142">
        <f>IFERROR(VLOOKUP(B142, [3]player_saves_made!$B$2:$E$492, 3, FALSE), 0)</f>
        <v>0</v>
      </c>
      <c r="I142">
        <f>IFERROR(VLOOKUP(B142, [3]player_saves_made!$B$2:$E$492, 4, FALSE), 0)</f>
        <v>0</v>
      </c>
      <c r="J142">
        <f>IFERROR(VLOOKUP(B142, [4]player_goals_conceded!$B$2:$E$492, 3, FALSE), 0)</f>
        <v>0</v>
      </c>
      <c r="K142">
        <f>IFERROR(VLOOKUP(B142, [5]player_clean_sheets!$B$2:$E$492, 3, FALSE), 0)</f>
        <v>0</v>
      </c>
      <c r="L142">
        <f>IFERROR(VLOOKUP(B142, [5]player_clean_sheets!$B$2:$E$492, 4, FALSE), 0)</f>
        <v>0</v>
      </c>
      <c r="M142">
        <f>IFERROR(VLOOKUP(B142, [6]player_goals_per_90!$B$2:$E$492, 3, FALSE), 0)</f>
        <v>0.15</v>
      </c>
      <c r="N142">
        <f>IFERROR(VLOOKUP(B142, [7]player_expected_assists_per_90!$B$2:$E$492, 3, FALSE), 0)</f>
        <v>0.13</v>
      </c>
      <c r="O142">
        <f>IFERROR(VLOOKUP(B142, [7]player_expected_assists_per_90!$B$2:$E$492, 4, FALSE), 0)</f>
        <v>0.1</v>
      </c>
      <c r="P142">
        <f>IFERROR(VLOOKUP(B142, [8]player_top_scorers!$B$2:$E$492, 4, FALSE), 0)</f>
        <v>0</v>
      </c>
      <c r="Q142">
        <f>IFERROR(VLOOKUP(B142, [9]player_total_assists_in_attack!$B$2:$E$492, 3, FALSE), 0)</f>
        <v>11</v>
      </c>
      <c r="R142">
        <f>IFERROR(VLOOKUP(B142, [9]player_total_assists_in_attack!$B$2:$E$492, 4, FALSE), 0)</f>
        <v>0.8</v>
      </c>
      <c r="S142">
        <f>IFERROR(VLOOKUP(B142, [10]player_big_chances_missed!$B$2:$E$492, 3, FALSE), 0)</f>
        <v>0</v>
      </c>
      <c r="T142">
        <f>IFERROR(VLOOKUP(B142, [10]player_big_chances_missed!$B$2:$E$492, 3, FALSE), 0)</f>
        <v>0</v>
      </c>
      <c r="U142">
        <f>IFERROR(VLOOKUP(B142, [11]player_big_chances_created!$B$2:$E$492, 3, FALSE), 0)</f>
        <v>2</v>
      </c>
      <c r="V142">
        <f>IFERROR(VLOOKUP(B142, [12]player_penalties_won!$B$2:$E$492, 3, FALSE), 0)</f>
        <v>0</v>
      </c>
      <c r="W142">
        <f>IFERROR(VLOOKUP(B142, [13]player_penalties_conceded!$B$2:$E$492, 3, FALSE), 0)</f>
        <v>0</v>
      </c>
      <c r="X142">
        <f>IFERROR(VLOOKUP(B142, [14]player_target_scoring!$B$2:$E$492, 3, FALSE), 0)</f>
        <v>0.1</v>
      </c>
      <c r="Y142">
        <f>IFERROR(VLOOKUP(B142, [14]player_target_scoring!$B$2:$E$492, 4, FALSE), 0)</f>
        <v>25</v>
      </c>
      <c r="Z142">
        <f>IFERROR(VLOOKUP(B142, [15]player_total_scoring_attempts!$B$2:$E$492, 3, FALSE), 0)</f>
        <v>0.6</v>
      </c>
      <c r="AA142">
        <f>IFERROR(VLOOKUP(B142, [15]player_total_scoring_attempts!$B$2:$E$492, 4, FALSE), 0)</f>
        <v>25</v>
      </c>
      <c r="AB142">
        <f>IFERROR(VLOOKUP(B142, [16]player_accurate_passes!$B$2:$E$492, 3, FALSE), 0)</f>
        <v>64.900000000000006</v>
      </c>
      <c r="AC142">
        <f>IFERROR(VLOOKUP(B142, [16]player_accurate_passes!$B$2:$E$492, 4, FALSE), 0)</f>
        <v>93.6</v>
      </c>
      <c r="AD142">
        <f>IFERROR(VLOOKUP(B142,[17]player_accurate_long_balls!$B$2:$E$492, 3, FALSE), 0)</f>
        <v>3</v>
      </c>
      <c r="AE142">
        <f>IFERROR(VLOOKUP(B142,[17]player_accurate_long_balls!$B$2:$E$492, 4, FALSE), 0)</f>
        <v>83.7</v>
      </c>
      <c r="AF142">
        <f>IFERROR(VLOOKUP(B142, [18]player_tackles_won!$B$2:$E$492, 3, FALSE), 0)</f>
        <v>1.2</v>
      </c>
      <c r="AG142">
        <f>IFERROR(VLOOKUP(B142, [18]player_tackles_won!$B$2:$E$492, 4, FALSE), 0)</f>
        <v>57.1</v>
      </c>
      <c r="AH142">
        <f>IFERROR(VLOOKUP(B142, [19]player_possessions!$B$2:$E$492, 3, FALSE), 0)</f>
        <v>0.4</v>
      </c>
      <c r="AI142">
        <f>IFERROR(VLOOKUP(B142, [19]player_possessions!$B$2:$E$492, 4, FALSE), 0)</f>
        <v>2.8</v>
      </c>
      <c r="AJ142">
        <f>IFERROR(VLOOKUP(B142, [20]player_outfielder_blocks!$B$2:$E$492, 3, FALSE), 0)</f>
        <v>0.2</v>
      </c>
      <c r="AK142">
        <f>VLOOKUP(B142,[20]player_outfielder_blocks!$B$2:$E$492, 4, FALSE)</f>
        <v>3</v>
      </c>
      <c r="AL142">
        <f>VLOOKUP(B142,[21]player_interceptions!$B$2:$E$492, 3, FALSE)</f>
        <v>1.2</v>
      </c>
      <c r="AM142">
        <f>VLOOKUP(B142,[21]player_interceptions!$B$2:$E$492, 4, FALSE)</f>
        <v>17</v>
      </c>
      <c r="AN142">
        <f>VLOOKUP(B142,[22]player_effective_clearances!$B$2:$E$492, 3, FALSE)</f>
        <v>0.8</v>
      </c>
      <c r="AO142">
        <f>VLOOKUP(B142,[22]player_effective_clearances!$B$2:$E$492, 4, FALSE)</f>
        <v>11</v>
      </c>
      <c r="AP142" t="e">
        <f>VLOOKUP(B142, [12]player_penalties_won!$B$2:$E$492, 4, FALSE)</f>
        <v>#N/A</v>
      </c>
      <c r="AQ142">
        <f>VLOOKUP(B142,[23]player_fouls_committed!$B$2:$E$492, 3, FALSE)</f>
        <v>1.5</v>
      </c>
      <c r="AR142" t="e">
        <f>VLOOKUP(B142,[24]player_red_cards!$B$2:$E$492, 3, FALSE)</f>
        <v>#N/A</v>
      </c>
      <c r="AS142" t="e">
        <f>VLOOKUP(B142,[24]player_red_cards!$B$2:$E$492, 4, FALSE)</f>
        <v>#N/A</v>
      </c>
      <c r="AT142">
        <f>VLOOKUP(B142,[25]player_contests_won!$B$2:$E$492, 3, FALSE)</f>
        <v>0.4</v>
      </c>
      <c r="AU142">
        <f>VLOOKUP(B142,[25]player_contests_won!$B$2:$E$492, 4, FALSE)</f>
        <v>50</v>
      </c>
      <c r="AV142">
        <f>VLOOKUP(B142, [8]player_top_scorers!$B$2:$E$492, 3, FALSE)</f>
        <v>2</v>
      </c>
      <c r="AW142">
        <f>VLOOKUP(B142,[26]player_player_ratings!$B$2:$E$492, 4, FALSE)</f>
        <v>0</v>
      </c>
      <c r="AX142">
        <f>VLOOKUP(B142,[26]player_player_ratings!$B$2:$E$492, 3, FALSE)</f>
        <v>7.04</v>
      </c>
      <c r="AY142">
        <v>1228</v>
      </c>
      <c r="AZ142">
        <v>19</v>
      </c>
      <c r="BA142" t="s">
        <v>13</v>
      </c>
    </row>
    <row r="143" spans="1:53" x14ac:dyDescent="0.3">
      <c r="A143">
        <v>141</v>
      </c>
      <c r="B143" t="s">
        <v>203</v>
      </c>
      <c r="C143" t="s">
        <v>79</v>
      </c>
      <c r="D143">
        <v>1.8</v>
      </c>
      <c r="E143">
        <v>2</v>
      </c>
      <c r="F143">
        <f>IFERROR(VLOOKUP(B143, [1]player_expected_goals!$B$2:$E$492, 3, FALSE), 0)</f>
        <v>1.8</v>
      </c>
      <c r="G143">
        <f>VLOOKUP(B143,[2]player_on_target!$B$2:$E$492, 3, FALSE)</f>
        <v>1.7</v>
      </c>
      <c r="H143">
        <f>IFERROR(VLOOKUP(B143, [3]player_saves_made!$B$2:$E$492, 3, FALSE), 0)</f>
        <v>0</v>
      </c>
      <c r="I143">
        <f>IFERROR(VLOOKUP(B143, [3]player_saves_made!$B$2:$E$492, 4, FALSE), 0)</f>
        <v>0</v>
      </c>
      <c r="J143">
        <f>IFERROR(VLOOKUP(B143, [4]player_goals_conceded!$B$2:$E$492, 3, FALSE), 0)</f>
        <v>0</v>
      </c>
      <c r="K143">
        <f>IFERROR(VLOOKUP(B143, [5]player_clean_sheets!$B$2:$E$492, 3, FALSE), 0)</f>
        <v>0</v>
      </c>
      <c r="L143">
        <f>IFERROR(VLOOKUP(B143, [5]player_clean_sheets!$B$2:$E$492, 4, FALSE), 0)</f>
        <v>0</v>
      </c>
      <c r="M143">
        <f>IFERROR(VLOOKUP(B143, [6]player_goals_per_90!$B$2:$E$492, 3, FALSE), 0)</f>
        <v>0.19</v>
      </c>
      <c r="N143">
        <f>IFERROR(VLOOKUP(B143, [7]player_expected_assists_per_90!$B$2:$E$492, 3, FALSE), 0)</f>
        <v>0.11</v>
      </c>
      <c r="O143">
        <f>IFERROR(VLOOKUP(B143, [7]player_expected_assists_per_90!$B$2:$E$492, 4, FALSE), 0)</f>
        <v>0.1</v>
      </c>
      <c r="P143">
        <f>IFERROR(VLOOKUP(B143, [8]player_top_scorers!$B$2:$E$492, 4, FALSE), 0)</f>
        <v>0</v>
      </c>
      <c r="Q143">
        <f>IFERROR(VLOOKUP(B143, [9]player_total_assists_in_attack!$B$2:$E$492, 3, FALSE), 0)</f>
        <v>19</v>
      </c>
      <c r="R143">
        <f>IFERROR(VLOOKUP(B143, [9]player_total_assists_in_attack!$B$2:$E$492, 4, FALSE), 0)</f>
        <v>1.2</v>
      </c>
      <c r="S143">
        <f>IFERROR(VLOOKUP(B143, [10]player_big_chances_missed!$B$2:$E$492, 3, FALSE), 0)</f>
        <v>1</v>
      </c>
      <c r="T143">
        <f>IFERROR(VLOOKUP(B143, [10]player_big_chances_missed!$B$2:$E$492, 3, FALSE), 0)</f>
        <v>1</v>
      </c>
      <c r="U143">
        <f>IFERROR(VLOOKUP(B143, [11]player_big_chances_created!$B$2:$E$492, 3, FALSE), 0)</f>
        <v>1</v>
      </c>
      <c r="V143">
        <f>IFERROR(VLOOKUP(B143, [12]player_penalties_won!$B$2:$E$492, 3, FALSE), 0)</f>
        <v>2</v>
      </c>
      <c r="W143">
        <f>IFERROR(VLOOKUP(B143, [13]player_penalties_conceded!$B$2:$E$492, 3, FALSE), 0)</f>
        <v>0</v>
      </c>
      <c r="X143">
        <f>IFERROR(VLOOKUP(B143, [14]player_target_scoring!$B$2:$E$492, 3, FALSE), 0)</f>
        <v>0.5</v>
      </c>
      <c r="Y143">
        <f>IFERROR(VLOOKUP(B143, [14]player_target_scoring!$B$2:$E$492, 4, FALSE), 0)</f>
        <v>35</v>
      </c>
      <c r="Z143">
        <f>IFERROR(VLOOKUP(B143, [15]player_total_scoring_attempts!$B$2:$E$492, 3, FALSE), 0)</f>
        <v>1.3</v>
      </c>
      <c r="AA143">
        <f>IFERROR(VLOOKUP(B143, [15]player_total_scoring_attempts!$B$2:$E$492, 4, FALSE), 0)</f>
        <v>15</v>
      </c>
      <c r="AB143">
        <f>IFERROR(VLOOKUP(B143, [16]player_accurate_passes!$B$2:$E$492, 3, FALSE), 0)</f>
        <v>22.8</v>
      </c>
      <c r="AC143">
        <f>IFERROR(VLOOKUP(B143, [16]player_accurate_passes!$B$2:$E$492, 4, FALSE), 0)</f>
        <v>74.8</v>
      </c>
      <c r="AD143">
        <f>IFERROR(VLOOKUP(B143,[17]player_accurate_long_balls!$B$2:$E$492, 3, FALSE), 0)</f>
        <v>1.9</v>
      </c>
      <c r="AE143">
        <f>IFERROR(VLOOKUP(B143,[17]player_accurate_long_balls!$B$2:$E$492, 4, FALSE), 0)</f>
        <v>56.9</v>
      </c>
      <c r="AF143">
        <f>IFERROR(VLOOKUP(B143, [18]player_tackles_won!$B$2:$E$492, 3, FALSE), 0)</f>
        <v>1.2</v>
      </c>
      <c r="AG143">
        <f>IFERROR(VLOOKUP(B143, [18]player_tackles_won!$B$2:$E$492, 4, FALSE), 0)</f>
        <v>54.5</v>
      </c>
      <c r="AH143">
        <f>IFERROR(VLOOKUP(B143, [19]player_possessions!$B$2:$E$492, 3, FALSE), 0)</f>
        <v>0.4</v>
      </c>
      <c r="AI143">
        <f>IFERROR(VLOOKUP(B143, [19]player_possessions!$B$2:$E$492, 4, FALSE), 0)</f>
        <v>2.2000000000000002</v>
      </c>
      <c r="AJ143">
        <f>IFERROR(VLOOKUP(B143, [20]player_outfielder_blocks!$B$2:$E$492, 3, FALSE), 0)</f>
        <v>0.1</v>
      </c>
      <c r="AK143">
        <f>VLOOKUP(B143,[20]player_outfielder_blocks!$B$2:$E$492, 4, FALSE)</f>
        <v>1</v>
      </c>
      <c r="AL143">
        <f>VLOOKUP(B143,[21]player_interceptions!$B$2:$E$492, 3, FALSE)</f>
        <v>1</v>
      </c>
      <c r="AM143">
        <f>VLOOKUP(B143,[21]player_interceptions!$B$2:$E$492, 4, FALSE)</f>
        <v>15</v>
      </c>
      <c r="AN143">
        <f>VLOOKUP(B143,[22]player_effective_clearances!$B$2:$E$492, 3, FALSE)</f>
        <v>1.3</v>
      </c>
      <c r="AO143">
        <f>VLOOKUP(B143,[22]player_effective_clearances!$B$2:$E$492, 4, FALSE)</f>
        <v>20</v>
      </c>
      <c r="AP143">
        <f>VLOOKUP(B143, [12]player_penalties_won!$B$2:$E$492, 4, FALSE)</f>
        <v>1</v>
      </c>
      <c r="AQ143">
        <f>VLOOKUP(B143,[23]player_fouls_committed!$B$2:$E$492, 3, FALSE)</f>
        <v>1.5</v>
      </c>
      <c r="AR143">
        <f>VLOOKUP(B143,[24]player_red_cards!$B$2:$E$492, 3, FALSE)</f>
        <v>1</v>
      </c>
      <c r="AS143">
        <f>VLOOKUP(B143,[24]player_red_cards!$B$2:$E$492, 4, FALSE)</f>
        <v>1</v>
      </c>
      <c r="AT143">
        <f>VLOOKUP(B143,[25]player_contests_won!$B$2:$E$492, 3, FALSE)</f>
        <v>0.4</v>
      </c>
      <c r="AU143">
        <f>VLOOKUP(B143,[25]player_contests_won!$B$2:$E$492, 4, FALSE)</f>
        <v>54.5</v>
      </c>
      <c r="AV143">
        <f>VLOOKUP(B143, [8]player_top_scorers!$B$2:$E$492, 3, FALSE)</f>
        <v>3</v>
      </c>
      <c r="AW143">
        <f>VLOOKUP(B143,[26]player_player_ratings!$B$2:$E$492, 4, FALSE)</f>
        <v>0</v>
      </c>
      <c r="AX143">
        <f>VLOOKUP(B143,[26]player_player_ratings!$B$2:$E$492, 3, FALSE)</f>
        <v>6.56</v>
      </c>
      <c r="AY143">
        <v>1398</v>
      </c>
      <c r="AZ143">
        <v>32</v>
      </c>
      <c r="BA143" t="s">
        <v>70</v>
      </c>
    </row>
    <row r="144" spans="1:53" x14ac:dyDescent="0.3">
      <c r="A144">
        <v>141</v>
      </c>
      <c r="B144" t="s">
        <v>204</v>
      </c>
      <c r="C144" t="s">
        <v>33</v>
      </c>
      <c r="D144">
        <v>1.8</v>
      </c>
      <c r="E144">
        <v>2</v>
      </c>
      <c r="F144">
        <f>IFERROR(VLOOKUP(B144, [1]player_expected_goals!$B$2:$E$492, 3, FALSE), 0)</f>
        <v>0.5</v>
      </c>
      <c r="G144">
        <f>VLOOKUP(B144,[2]player_on_target!$B$2:$E$492, 3, FALSE)</f>
        <v>0.3</v>
      </c>
      <c r="H144">
        <f>IFERROR(VLOOKUP(B144, [3]player_saves_made!$B$2:$E$492, 3, FALSE), 0)</f>
        <v>0</v>
      </c>
      <c r="I144">
        <f>IFERROR(VLOOKUP(B144, [3]player_saves_made!$B$2:$E$492, 4, FALSE), 0)</f>
        <v>0</v>
      </c>
      <c r="J144">
        <f>IFERROR(VLOOKUP(B144, [4]player_goals_conceded!$B$2:$E$492, 3, FALSE), 0)</f>
        <v>0</v>
      </c>
      <c r="K144">
        <f>IFERROR(VLOOKUP(B144, [5]player_clean_sheets!$B$2:$E$492, 3, FALSE), 0)</f>
        <v>0</v>
      </c>
      <c r="L144">
        <f>IFERROR(VLOOKUP(B144, [5]player_clean_sheets!$B$2:$E$492, 4, FALSE), 0)</f>
        <v>0</v>
      </c>
      <c r="M144">
        <f>IFERROR(VLOOKUP(B144, [6]player_goals_per_90!$B$2:$E$492, 3, FALSE), 0)</f>
        <v>0.12</v>
      </c>
      <c r="N144">
        <f>IFERROR(VLOOKUP(B144, [7]player_expected_assists_per_90!$B$2:$E$492, 3, FALSE), 0)</f>
        <v>0.22</v>
      </c>
      <c r="O144">
        <f>IFERROR(VLOOKUP(B144, [7]player_expected_assists_per_90!$B$2:$E$492, 4, FALSE), 0)</f>
        <v>0.2</v>
      </c>
      <c r="P144">
        <f>IFERROR(VLOOKUP(B144, [8]player_top_scorers!$B$2:$E$492, 4, FALSE), 0)</f>
        <v>0</v>
      </c>
      <c r="Q144">
        <f>IFERROR(VLOOKUP(B144, [9]player_total_assists_in_attack!$B$2:$E$492, 3, FALSE), 0)</f>
        <v>16</v>
      </c>
      <c r="R144">
        <f>IFERROR(VLOOKUP(B144, [9]player_total_assists_in_attack!$B$2:$E$492, 4, FALSE), 0)</f>
        <v>1.9</v>
      </c>
      <c r="S144">
        <f>IFERROR(VLOOKUP(B144, [10]player_big_chances_missed!$B$2:$E$492, 3, FALSE), 0)</f>
        <v>0</v>
      </c>
      <c r="T144">
        <f>IFERROR(VLOOKUP(B144, [10]player_big_chances_missed!$B$2:$E$492, 3, FALSE), 0)</f>
        <v>0</v>
      </c>
      <c r="U144">
        <f>IFERROR(VLOOKUP(B144, [11]player_big_chances_created!$B$2:$E$492, 3, FALSE), 0)</f>
        <v>5</v>
      </c>
      <c r="V144">
        <f>IFERROR(VLOOKUP(B144, [12]player_penalties_won!$B$2:$E$492, 3, FALSE), 0)</f>
        <v>2</v>
      </c>
      <c r="W144">
        <f>IFERROR(VLOOKUP(B144, [13]player_penalties_conceded!$B$2:$E$492, 3, FALSE), 0)</f>
        <v>0</v>
      </c>
      <c r="X144">
        <f>IFERROR(VLOOKUP(B144, [14]player_target_scoring!$B$2:$E$492, 3, FALSE), 0)</f>
        <v>0.1</v>
      </c>
      <c r="Y144">
        <f>IFERROR(VLOOKUP(B144, [14]player_target_scoring!$B$2:$E$492, 4, FALSE), 0)</f>
        <v>33.299999999999997</v>
      </c>
      <c r="Z144">
        <f>IFERROR(VLOOKUP(B144, [15]player_total_scoring_attempts!$B$2:$E$492, 3, FALSE), 0)</f>
        <v>0.4</v>
      </c>
      <c r="AA144">
        <f>IFERROR(VLOOKUP(B144, [15]player_total_scoring_attempts!$B$2:$E$492, 4, FALSE), 0)</f>
        <v>33.299999999999997</v>
      </c>
      <c r="AB144">
        <f>IFERROR(VLOOKUP(B144, [16]player_accurate_passes!$B$2:$E$492, 3, FALSE), 0)</f>
        <v>29.8</v>
      </c>
      <c r="AC144">
        <f>IFERROR(VLOOKUP(B144, [16]player_accurate_passes!$B$2:$E$492, 4, FALSE), 0)</f>
        <v>79.400000000000006</v>
      </c>
      <c r="AD144">
        <f>IFERROR(VLOOKUP(B144,[17]player_accurate_long_balls!$B$2:$E$492, 3, FALSE), 0)</f>
        <v>1.6</v>
      </c>
      <c r="AE144">
        <f>IFERROR(VLOOKUP(B144,[17]player_accurate_long_balls!$B$2:$E$492, 4, FALSE), 0)</f>
        <v>35.1</v>
      </c>
      <c r="AF144">
        <f>IFERROR(VLOOKUP(B144, [18]player_tackles_won!$B$2:$E$492, 3, FALSE), 0)</f>
        <v>0.5</v>
      </c>
      <c r="AG144">
        <f>IFERROR(VLOOKUP(B144, [18]player_tackles_won!$B$2:$E$492, 4, FALSE), 0)</f>
        <v>44.4</v>
      </c>
      <c r="AH144">
        <f>IFERROR(VLOOKUP(B144, [19]player_possessions!$B$2:$E$492, 3, FALSE), 0)</f>
        <v>0</v>
      </c>
      <c r="AI144">
        <f>IFERROR(VLOOKUP(B144, [19]player_possessions!$B$2:$E$492, 4, FALSE), 0)</f>
        <v>0</v>
      </c>
      <c r="AJ144">
        <f>IFERROR(VLOOKUP(B144, [20]player_outfielder_blocks!$B$2:$E$492, 3, FALSE), 0)</f>
        <v>0.1</v>
      </c>
      <c r="AK144">
        <f>VLOOKUP(B144,[20]player_outfielder_blocks!$B$2:$E$492, 4, FALSE)</f>
        <v>1</v>
      </c>
      <c r="AL144">
        <f>VLOOKUP(B144,[21]player_interceptions!$B$2:$E$492, 3, FALSE)</f>
        <v>1</v>
      </c>
      <c r="AM144">
        <f>VLOOKUP(B144,[21]player_interceptions!$B$2:$E$492, 4, FALSE)</f>
        <v>8</v>
      </c>
      <c r="AN144">
        <f>VLOOKUP(B144,[22]player_effective_clearances!$B$2:$E$492, 3, FALSE)</f>
        <v>1.3</v>
      </c>
      <c r="AO144">
        <f>VLOOKUP(B144,[22]player_effective_clearances!$B$2:$E$492, 4, FALSE)</f>
        <v>11</v>
      </c>
      <c r="AP144">
        <f>VLOOKUP(B144, [12]player_penalties_won!$B$2:$E$492, 4, FALSE)</f>
        <v>3.7</v>
      </c>
      <c r="AQ144">
        <f>VLOOKUP(B144,[23]player_fouls_committed!$B$2:$E$492, 3, FALSE)</f>
        <v>1</v>
      </c>
      <c r="AR144" t="e">
        <f>VLOOKUP(B144,[24]player_red_cards!$B$2:$E$492, 3, FALSE)</f>
        <v>#N/A</v>
      </c>
      <c r="AS144" t="e">
        <f>VLOOKUP(B144,[24]player_red_cards!$B$2:$E$492, 4, FALSE)</f>
        <v>#N/A</v>
      </c>
      <c r="AT144">
        <f>VLOOKUP(B144,[25]player_contests_won!$B$2:$E$492, 3, FALSE)</f>
        <v>1</v>
      </c>
      <c r="AU144">
        <f>VLOOKUP(B144,[25]player_contests_won!$B$2:$E$492, 4, FALSE)</f>
        <v>27.6</v>
      </c>
      <c r="AV144">
        <f>VLOOKUP(B144, [8]player_top_scorers!$B$2:$E$492, 3, FALSE)</f>
        <v>1</v>
      </c>
      <c r="AW144">
        <f>VLOOKUP(B144,[26]player_player_ratings!$B$2:$E$492, 4, FALSE)</f>
        <v>0</v>
      </c>
      <c r="AX144">
        <f>VLOOKUP(B144,[26]player_player_ratings!$B$2:$E$492, 3, FALSE)</f>
        <v>6.61</v>
      </c>
      <c r="AY144">
        <v>744</v>
      </c>
      <c r="AZ144">
        <v>24</v>
      </c>
      <c r="BA144" t="s">
        <v>13</v>
      </c>
    </row>
    <row r="145" spans="1:53" x14ac:dyDescent="0.3">
      <c r="A145">
        <v>141</v>
      </c>
      <c r="B145" t="s">
        <v>205</v>
      </c>
      <c r="C145" t="s">
        <v>43</v>
      </c>
      <c r="D145">
        <v>1.8</v>
      </c>
      <c r="E145">
        <v>2</v>
      </c>
      <c r="F145">
        <f>IFERROR(VLOOKUP(B145, [1]player_expected_goals!$B$2:$E$492, 3, FALSE), 0)</f>
        <v>0.3</v>
      </c>
      <c r="G145">
        <f>VLOOKUP(B145,[2]player_on_target!$B$2:$E$492, 3, FALSE)</f>
        <v>0.1</v>
      </c>
      <c r="H145">
        <f>IFERROR(VLOOKUP(B145, [3]player_saves_made!$B$2:$E$492, 3, FALSE), 0)</f>
        <v>0</v>
      </c>
      <c r="I145">
        <f>IFERROR(VLOOKUP(B145, [3]player_saves_made!$B$2:$E$492, 4, FALSE), 0)</f>
        <v>0</v>
      </c>
      <c r="J145">
        <f>IFERROR(VLOOKUP(B145, [4]player_goals_conceded!$B$2:$E$492, 3, FALSE), 0)</f>
        <v>0</v>
      </c>
      <c r="K145">
        <f>IFERROR(VLOOKUP(B145, [5]player_clean_sheets!$B$2:$E$492, 3, FALSE), 0)</f>
        <v>0</v>
      </c>
      <c r="L145">
        <f>IFERROR(VLOOKUP(B145, [5]player_clean_sheets!$B$2:$E$492, 4, FALSE), 0)</f>
        <v>0</v>
      </c>
      <c r="M145">
        <f>IFERROR(VLOOKUP(B145, [6]player_goals_per_90!$B$2:$E$492, 3, FALSE), 0)</f>
        <v>0</v>
      </c>
      <c r="N145">
        <f>IFERROR(VLOOKUP(B145, [7]player_expected_assists_per_90!$B$2:$E$492, 3, FALSE), 0)</f>
        <v>7.0000000000000007E-2</v>
      </c>
      <c r="O145">
        <f>IFERROR(VLOOKUP(B145, [7]player_expected_assists_per_90!$B$2:$E$492, 4, FALSE), 0)</f>
        <v>0.1</v>
      </c>
      <c r="P145">
        <f>IFERROR(VLOOKUP(B145, [8]player_top_scorers!$B$2:$E$492, 4, FALSE), 0)</f>
        <v>0</v>
      </c>
      <c r="Q145">
        <f>IFERROR(VLOOKUP(B145, [9]player_total_assists_in_attack!$B$2:$E$492, 3, FALSE), 0)</f>
        <v>19</v>
      </c>
      <c r="R145">
        <f>IFERROR(VLOOKUP(B145, [9]player_total_assists_in_attack!$B$2:$E$492, 4, FALSE), 0)</f>
        <v>0.7</v>
      </c>
      <c r="S145">
        <f>IFERROR(VLOOKUP(B145, [10]player_big_chances_missed!$B$2:$E$492, 3, FALSE), 0)</f>
        <v>0</v>
      </c>
      <c r="T145">
        <f>IFERROR(VLOOKUP(B145, [10]player_big_chances_missed!$B$2:$E$492, 3, FALSE), 0)</f>
        <v>0</v>
      </c>
      <c r="U145">
        <f>IFERROR(VLOOKUP(B145, [11]player_big_chances_created!$B$2:$E$492, 3, FALSE), 0)</f>
        <v>2</v>
      </c>
      <c r="V145">
        <f>IFERROR(VLOOKUP(B145, [12]player_penalties_won!$B$2:$E$492, 3, FALSE), 0)</f>
        <v>0</v>
      </c>
      <c r="W145">
        <f>IFERROR(VLOOKUP(B145, [13]player_penalties_conceded!$B$2:$E$492, 3, FALSE), 0)</f>
        <v>1</v>
      </c>
      <c r="X145">
        <f>IFERROR(VLOOKUP(B145, [14]player_target_scoring!$B$2:$E$492, 3, FALSE), 0)</f>
        <v>0</v>
      </c>
      <c r="Y145">
        <f>IFERROR(VLOOKUP(B145, [14]player_target_scoring!$B$2:$E$492, 4, FALSE), 0)</f>
        <v>9.1</v>
      </c>
      <c r="Z145">
        <f>IFERROR(VLOOKUP(B145, [15]player_total_scoring_attempts!$B$2:$E$492, 3, FALSE), 0)</f>
        <v>0.4</v>
      </c>
      <c r="AA145">
        <f>IFERROR(VLOOKUP(B145, [15]player_total_scoring_attempts!$B$2:$E$492, 4, FALSE), 0)</f>
        <v>0</v>
      </c>
      <c r="AB145">
        <f>IFERROR(VLOOKUP(B145, [16]player_accurate_passes!$B$2:$E$492, 3, FALSE), 0)</f>
        <v>23.5</v>
      </c>
      <c r="AC145">
        <f>IFERROR(VLOOKUP(B145, [16]player_accurate_passes!$B$2:$E$492, 4, FALSE), 0)</f>
        <v>74.099999999999994</v>
      </c>
      <c r="AD145">
        <f>IFERROR(VLOOKUP(B145,[17]player_accurate_long_balls!$B$2:$E$492, 3, FALSE), 0)</f>
        <v>1.5</v>
      </c>
      <c r="AE145">
        <f>IFERROR(VLOOKUP(B145,[17]player_accurate_long_balls!$B$2:$E$492, 4, FALSE), 0)</f>
        <v>30.5</v>
      </c>
      <c r="AF145">
        <f>IFERROR(VLOOKUP(B145, [18]player_tackles_won!$B$2:$E$492, 3, FALSE), 0)</f>
        <v>1.2</v>
      </c>
      <c r="AG145">
        <f>IFERROR(VLOOKUP(B145, [18]player_tackles_won!$B$2:$E$492, 4, FALSE), 0)</f>
        <v>55</v>
      </c>
      <c r="AH145">
        <f>IFERROR(VLOOKUP(B145, [19]player_possessions!$B$2:$E$492, 3, FALSE), 0)</f>
        <v>0.3</v>
      </c>
      <c r="AI145">
        <f>IFERROR(VLOOKUP(B145, [19]player_possessions!$B$2:$E$492, 4, FALSE), 0)</f>
        <v>2.1</v>
      </c>
      <c r="AJ145">
        <f>IFERROR(VLOOKUP(B145, [20]player_outfielder_blocks!$B$2:$E$492, 3, FALSE), 0)</f>
        <v>0.3</v>
      </c>
      <c r="AK145">
        <f>VLOOKUP(B145,[20]player_outfielder_blocks!$B$2:$E$492, 4, FALSE)</f>
        <v>7</v>
      </c>
      <c r="AL145">
        <f>VLOOKUP(B145,[21]player_interceptions!$B$2:$E$492, 3, FALSE)</f>
        <v>1.5</v>
      </c>
      <c r="AM145">
        <f>VLOOKUP(B145,[21]player_interceptions!$B$2:$E$492, 4, FALSE)</f>
        <v>40</v>
      </c>
      <c r="AN145">
        <f>VLOOKUP(B145,[22]player_effective_clearances!$B$2:$E$492, 3, FALSE)</f>
        <v>1.6</v>
      </c>
      <c r="AO145">
        <f>VLOOKUP(B145,[22]player_effective_clearances!$B$2:$E$492, 4, FALSE)</f>
        <v>45</v>
      </c>
      <c r="AP145" t="e">
        <f>VLOOKUP(B145, [12]player_penalties_won!$B$2:$E$492, 4, FALSE)</f>
        <v>#N/A</v>
      </c>
      <c r="AQ145">
        <f>VLOOKUP(B145,[23]player_fouls_committed!$B$2:$E$492, 3, FALSE)</f>
        <v>1.1000000000000001</v>
      </c>
      <c r="AR145" t="e">
        <f>VLOOKUP(B145,[24]player_red_cards!$B$2:$E$492, 3, FALSE)</f>
        <v>#N/A</v>
      </c>
      <c r="AS145" t="e">
        <f>VLOOKUP(B145,[24]player_red_cards!$B$2:$E$492, 4, FALSE)</f>
        <v>#N/A</v>
      </c>
      <c r="AT145">
        <f>VLOOKUP(B145,[25]player_contests_won!$B$2:$E$492, 3, FALSE)</f>
        <v>0.7</v>
      </c>
      <c r="AU145">
        <f>VLOOKUP(B145,[25]player_contests_won!$B$2:$E$492, 4, FALSE)</f>
        <v>43.5</v>
      </c>
      <c r="AV145" t="e">
        <f>VLOOKUP(B145, [8]player_top_scorers!$B$2:$E$492, 3, FALSE)</f>
        <v>#N/A</v>
      </c>
      <c r="AW145">
        <f>VLOOKUP(B145,[26]player_player_ratings!$B$2:$E$492, 4, FALSE)</f>
        <v>0</v>
      </c>
      <c r="AX145">
        <f>VLOOKUP(B145,[26]player_player_ratings!$B$2:$E$492, 3, FALSE)</f>
        <v>6.8</v>
      </c>
      <c r="AY145">
        <v>2474</v>
      </c>
      <c r="AZ145">
        <v>31</v>
      </c>
      <c r="BA145" t="s">
        <v>13</v>
      </c>
    </row>
    <row r="146" spans="1:53" x14ac:dyDescent="0.3">
      <c r="A146">
        <v>145</v>
      </c>
      <c r="B146" t="s">
        <v>206</v>
      </c>
      <c r="C146" t="s">
        <v>39</v>
      </c>
      <c r="D146">
        <v>1.8</v>
      </c>
      <c r="E146">
        <v>1</v>
      </c>
      <c r="F146">
        <f>IFERROR(VLOOKUP(B146, [1]player_expected_goals!$B$2:$E$492, 3, FALSE), 0)</f>
        <v>4.4000000000000004</v>
      </c>
      <c r="G146">
        <f>VLOOKUP(B146,[2]player_on_target!$B$2:$E$492, 3, FALSE)</f>
        <v>3.3</v>
      </c>
      <c r="H146">
        <f>IFERROR(VLOOKUP(B146, [3]player_saves_made!$B$2:$E$492, 3, FALSE), 0)</f>
        <v>0</v>
      </c>
      <c r="I146">
        <f>IFERROR(VLOOKUP(B146, [3]player_saves_made!$B$2:$E$492, 4, FALSE), 0)</f>
        <v>0</v>
      </c>
      <c r="J146">
        <f>IFERROR(VLOOKUP(B146, [4]player_goals_conceded!$B$2:$E$492, 3, FALSE), 0)</f>
        <v>0</v>
      </c>
      <c r="K146">
        <f>IFERROR(VLOOKUP(B146, [5]player_clean_sheets!$B$2:$E$492, 3, FALSE), 0)</f>
        <v>0</v>
      </c>
      <c r="L146">
        <f>IFERROR(VLOOKUP(B146, [5]player_clean_sheets!$B$2:$E$492, 4, FALSE), 0)</f>
        <v>0</v>
      </c>
      <c r="M146">
        <f>IFERROR(VLOOKUP(B146, [6]player_goals_per_90!$B$2:$E$492, 3, FALSE), 0)</f>
        <v>0.12</v>
      </c>
      <c r="N146">
        <f>IFERROR(VLOOKUP(B146, [7]player_expected_assists_per_90!$B$2:$E$492, 3, FALSE), 0)</f>
        <v>7.0000000000000007E-2</v>
      </c>
      <c r="O146">
        <f>IFERROR(VLOOKUP(B146, [7]player_expected_assists_per_90!$B$2:$E$492, 4, FALSE), 0)</f>
        <v>0</v>
      </c>
      <c r="P146">
        <f>IFERROR(VLOOKUP(B146, [8]player_top_scorers!$B$2:$E$492, 4, FALSE), 0)</f>
        <v>0</v>
      </c>
      <c r="Q146">
        <f>IFERROR(VLOOKUP(B146, [9]player_total_assists_in_attack!$B$2:$E$492, 3, FALSE), 0)</f>
        <v>25</v>
      </c>
      <c r="R146">
        <f>IFERROR(VLOOKUP(B146, [9]player_total_assists_in_attack!$B$2:$E$492, 4, FALSE), 0)</f>
        <v>1</v>
      </c>
      <c r="S146">
        <f>IFERROR(VLOOKUP(B146, [10]player_big_chances_missed!$B$2:$E$492, 3, FALSE), 0)</f>
        <v>6</v>
      </c>
      <c r="T146">
        <f>IFERROR(VLOOKUP(B146, [10]player_big_chances_missed!$B$2:$E$492, 3, FALSE), 0)</f>
        <v>6</v>
      </c>
      <c r="U146">
        <f>IFERROR(VLOOKUP(B146, [11]player_big_chances_created!$B$2:$E$492, 3, FALSE), 0)</f>
        <v>4</v>
      </c>
      <c r="V146">
        <f>IFERROR(VLOOKUP(B146, [12]player_penalties_won!$B$2:$E$492, 3, FALSE), 0)</f>
        <v>1</v>
      </c>
      <c r="W146">
        <f>IFERROR(VLOOKUP(B146, [13]player_penalties_conceded!$B$2:$E$492, 3, FALSE), 0)</f>
        <v>0</v>
      </c>
      <c r="X146">
        <f>IFERROR(VLOOKUP(B146, [14]player_target_scoring!$B$2:$E$492, 3, FALSE), 0)</f>
        <v>0.4</v>
      </c>
      <c r="Y146">
        <f>IFERROR(VLOOKUP(B146, [14]player_target_scoring!$B$2:$E$492, 4, FALSE), 0)</f>
        <v>27.5</v>
      </c>
      <c r="Z146">
        <f>IFERROR(VLOOKUP(B146, [15]player_total_scoring_attempts!$B$2:$E$492, 3, FALSE), 0)</f>
        <v>1.5</v>
      </c>
      <c r="AA146">
        <f>IFERROR(VLOOKUP(B146, [15]player_total_scoring_attempts!$B$2:$E$492, 4, FALSE), 0)</f>
        <v>7.5</v>
      </c>
      <c r="AB146">
        <f>IFERROR(VLOOKUP(B146, [16]player_accurate_passes!$B$2:$E$492, 3, FALSE), 0)</f>
        <v>29.5</v>
      </c>
      <c r="AC146">
        <f>IFERROR(VLOOKUP(B146, [16]player_accurate_passes!$B$2:$E$492, 4, FALSE), 0)</f>
        <v>75</v>
      </c>
      <c r="AD146">
        <f>IFERROR(VLOOKUP(B146,[17]player_accurate_long_balls!$B$2:$E$492, 3, FALSE), 0)</f>
        <v>1.3</v>
      </c>
      <c r="AE146">
        <f>IFERROR(VLOOKUP(B146,[17]player_accurate_long_balls!$B$2:$E$492, 4, FALSE), 0)</f>
        <v>37.200000000000003</v>
      </c>
      <c r="AF146">
        <f>IFERROR(VLOOKUP(B146, [18]player_tackles_won!$B$2:$E$492, 3, FALSE), 0)</f>
        <v>0.8</v>
      </c>
      <c r="AG146">
        <f>IFERROR(VLOOKUP(B146, [18]player_tackles_won!$B$2:$E$492, 4, FALSE), 0)</f>
        <v>42.3</v>
      </c>
      <c r="AH146">
        <f>IFERROR(VLOOKUP(B146, [19]player_possessions!$B$2:$E$492, 3, FALSE), 0)</f>
        <v>0.5</v>
      </c>
      <c r="AI146">
        <f>IFERROR(VLOOKUP(B146, [19]player_possessions!$B$2:$E$492, 4, FALSE), 0)</f>
        <v>3.5</v>
      </c>
      <c r="AJ146">
        <f>IFERROR(VLOOKUP(B146, [20]player_outfielder_blocks!$B$2:$E$492, 3, FALSE), 0)</f>
        <v>0.9</v>
      </c>
      <c r="AK146">
        <f>VLOOKUP(B146,[20]player_outfielder_blocks!$B$2:$E$492, 4, FALSE)</f>
        <v>23</v>
      </c>
      <c r="AL146">
        <f>VLOOKUP(B146,[21]player_interceptions!$B$2:$E$492, 3, FALSE)</f>
        <v>0.9</v>
      </c>
      <c r="AM146">
        <f>VLOOKUP(B146,[21]player_interceptions!$B$2:$E$492, 4, FALSE)</f>
        <v>23</v>
      </c>
      <c r="AN146">
        <f>VLOOKUP(B146,[22]player_effective_clearances!$B$2:$E$492, 3, FALSE)</f>
        <v>2</v>
      </c>
      <c r="AO146">
        <f>VLOOKUP(B146,[22]player_effective_clearances!$B$2:$E$492, 4, FALSE)</f>
        <v>51</v>
      </c>
      <c r="AP146">
        <f>VLOOKUP(B146, [12]player_penalties_won!$B$2:$E$492, 4, FALSE)</f>
        <v>1.5</v>
      </c>
      <c r="AQ146">
        <f>VLOOKUP(B146,[23]player_fouls_committed!$B$2:$E$492, 3, FALSE)</f>
        <v>1.9</v>
      </c>
      <c r="AR146">
        <f>VLOOKUP(B146,[24]player_red_cards!$B$2:$E$492, 3, FALSE)</f>
        <v>1</v>
      </c>
      <c r="AS146">
        <f>VLOOKUP(B146,[24]player_red_cards!$B$2:$E$492, 4, FALSE)</f>
        <v>5</v>
      </c>
      <c r="AT146">
        <f>VLOOKUP(B146,[25]player_contests_won!$B$2:$E$492, 3, FALSE)</f>
        <v>0.3</v>
      </c>
      <c r="AU146">
        <f>VLOOKUP(B146,[25]player_contests_won!$B$2:$E$492, 4, FALSE)</f>
        <v>53.8</v>
      </c>
      <c r="AV146">
        <f>VLOOKUP(B146, [8]player_top_scorers!$B$2:$E$492, 3, FALSE)</f>
        <v>3</v>
      </c>
      <c r="AW146">
        <f>VLOOKUP(B146,[26]player_player_ratings!$B$2:$E$492, 4, FALSE)</f>
        <v>0</v>
      </c>
      <c r="AX146">
        <f>VLOOKUP(B146,[26]player_player_ratings!$B$2:$E$492, 3, FALSE)</f>
        <v>7.04</v>
      </c>
      <c r="AY146">
        <v>2334</v>
      </c>
      <c r="AZ146">
        <v>30</v>
      </c>
      <c r="BA146" t="s">
        <v>64</v>
      </c>
    </row>
    <row r="147" spans="1:53" x14ac:dyDescent="0.3">
      <c r="A147">
        <v>145</v>
      </c>
      <c r="B147" t="s">
        <v>207</v>
      </c>
      <c r="C147" t="s">
        <v>63</v>
      </c>
      <c r="D147">
        <v>1.8</v>
      </c>
      <c r="E147">
        <v>1</v>
      </c>
      <c r="F147">
        <f>IFERROR(VLOOKUP(B147, [1]player_expected_goals!$B$2:$E$492, 3, FALSE), 0)</f>
        <v>1.9</v>
      </c>
      <c r="G147">
        <f>VLOOKUP(B147,[2]player_on_target!$B$2:$E$492, 3, FALSE)</f>
        <v>2.1</v>
      </c>
      <c r="H147">
        <f>IFERROR(VLOOKUP(B147, [3]player_saves_made!$B$2:$E$492, 3, FALSE), 0)</f>
        <v>0</v>
      </c>
      <c r="I147">
        <f>IFERROR(VLOOKUP(B147, [3]player_saves_made!$B$2:$E$492, 4, FALSE), 0)</f>
        <v>0</v>
      </c>
      <c r="J147">
        <f>IFERROR(VLOOKUP(B147, [4]player_goals_conceded!$B$2:$E$492, 3, FALSE), 0)</f>
        <v>0</v>
      </c>
      <c r="K147">
        <f>IFERROR(VLOOKUP(B147, [5]player_clean_sheets!$B$2:$E$492, 3, FALSE), 0)</f>
        <v>0</v>
      </c>
      <c r="L147">
        <f>IFERROR(VLOOKUP(B147, [5]player_clean_sheets!$B$2:$E$492, 4, FALSE), 0)</f>
        <v>0</v>
      </c>
      <c r="M147">
        <f>IFERROR(VLOOKUP(B147, [6]player_goals_per_90!$B$2:$E$492, 3, FALSE), 0)</f>
        <v>0.11</v>
      </c>
      <c r="N147">
        <f>IFERROR(VLOOKUP(B147, [7]player_expected_assists_per_90!$B$2:$E$492, 3, FALSE), 0)</f>
        <v>0.1</v>
      </c>
      <c r="O147">
        <f>IFERROR(VLOOKUP(B147, [7]player_expected_assists_per_90!$B$2:$E$492, 4, FALSE), 0)</f>
        <v>0.1</v>
      </c>
      <c r="P147">
        <f>IFERROR(VLOOKUP(B147, [8]player_top_scorers!$B$2:$E$492, 4, FALSE), 0)</f>
        <v>0</v>
      </c>
      <c r="Q147">
        <f>IFERROR(VLOOKUP(B147, [9]player_total_assists_in_attack!$B$2:$E$492, 3, FALSE), 0)</f>
        <v>14</v>
      </c>
      <c r="R147">
        <f>IFERROR(VLOOKUP(B147, [9]player_total_assists_in_attack!$B$2:$E$492, 4, FALSE), 0)</f>
        <v>0.8</v>
      </c>
      <c r="S147">
        <f>IFERROR(VLOOKUP(B147, [10]player_big_chances_missed!$B$2:$E$492, 3, FALSE), 0)</f>
        <v>3</v>
      </c>
      <c r="T147">
        <f>IFERROR(VLOOKUP(B147, [10]player_big_chances_missed!$B$2:$E$492, 3, FALSE), 0)</f>
        <v>3</v>
      </c>
      <c r="U147">
        <f>IFERROR(VLOOKUP(B147, [11]player_big_chances_created!$B$2:$E$492, 3, FALSE), 0)</f>
        <v>1</v>
      </c>
      <c r="V147">
        <f>IFERROR(VLOOKUP(B147, [12]player_penalties_won!$B$2:$E$492, 3, FALSE), 0)</f>
        <v>0</v>
      </c>
      <c r="W147">
        <f>IFERROR(VLOOKUP(B147, [13]player_penalties_conceded!$B$2:$E$492, 3, FALSE), 0)</f>
        <v>0</v>
      </c>
      <c r="X147">
        <f>IFERROR(VLOOKUP(B147, [14]player_target_scoring!$B$2:$E$492, 3, FALSE), 0)</f>
        <v>0.5</v>
      </c>
      <c r="Y147">
        <f>IFERROR(VLOOKUP(B147, [14]player_target_scoring!$B$2:$E$492, 4, FALSE), 0)</f>
        <v>47.4</v>
      </c>
      <c r="Z147">
        <f>IFERROR(VLOOKUP(B147, [15]player_total_scoring_attempts!$B$2:$E$492, 3, FALSE), 0)</f>
        <v>1</v>
      </c>
      <c r="AA147">
        <f>IFERROR(VLOOKUP(B147, [15]player_total_scoring_attempts!$B$2:$E$492, 4, FALSE), 0)</f>
        <v>10.5</v>
      </c>
      <c r="AB147">
        <f>IFERROR(VLOOKUP(B147, [16]player_accurate_passes!$B$2:$E$492, 3, FALSE), 0)</f>
        <v>31</v>
      </c>
      <c r="AC147">
        <f>IFERROR(VLOOKUP(B147, [16]player_accurate_passes!$B$2:$E$492, 4, FALSE), 0)</f>
        <v>80</v>
      </c>
      <c r="AD147">
        <f>IFERROR(VLOOKUP(B147,[17]player_accurate_long_balls!$B$2:$E$492, 3, FALSE), 0)</f>
        <v>1.2</v>
      </c>
      <c r="AE147">
        <f>IFERROR(VLOOKUP(B147,[17]player_accurate_long_balls!$B$2:$E$492, 4, FALSE), 0)</f>
        <v>42.9</v>
      </c>
      <c r="AF147">
        <f>IFERROR(VLOOKUP(B147, [18]player_tackles_won!$B$2:$E$492, 3, FALSE), 0)</f>
        <v>1.1000000000000001</v>
      </c>
      <c r="AG147">
        <f>IFERROR(VLOOKUP(B147, [18]player_tackles_won!$B$2:$E$492, 4, FALSE), 0)</f>
        <v>64.5</v>
      </c>
      <c r="AH147">
        <f>IFERROR(VLOOKUP(B147, [19]player_possessions!$B$2:$E$492, 3, FALSE), 0)</f>
        <v>0.8</v>
      </c>
      <c r="AI147">
        <f>IFERROR(VLOOKUP(B147, [19]player_possessions!$B$2:$E$492, 4, FALSE), 0)</f>
        <v>1.9</v>
      </c>
      <c r="AJ147">
        <f>IFERROR(VLOOKUP(B147, [20]player_outfielder_blocks!$B$2:$E$492, 3, FALSE), 0)</f>
        <v>0.1</v>
      </c>
      <c r="AK147">
        <f>VLOOKUP(B147,[20]player_outfielder_blocks!$B$2:$E$492, 4, FALSE)</f>
        <v>2</v>
      </c>
      <c r="AL147">
        <f>VLOOKUP(B147,[21]player_interceptions!$B$2:$E$492, 3, FALSE)</f>
        <v>0.4</v>
      </c>
      <c r="AM147">
        <f>VLOOKUP(B147,[21]player_interceptions!$B$2:$E$492, 4, FALSE)</f>
        <v>7</v>
      </c>
      <c r="AN147">
        <f>VLOOKUP(B147,[22]player_effective_clearances!$B$2:$E$492, 3, FALSE)</f>
        <v>1.8</v>
      </c>
      <c r="AO147">
        <f>VLOOKUP(B147,[22]player_effective_clearances!$B$2:$E$492, 4, FALSE)</f>
        <v>32</v>
      </c>
      <c r="AP147" t="e">
        <f>VLOOKUP(B147, [12]player_penalties_won!$B$2:$E$492, 4, FALSE)</f>
        <v>#N/A</v>
      </c>
      <c r="AQ147">
        <f>VLOOKUP(B147,[23]player_fouls_committed!$B$2:$E$492, 3, FALSE)</f>
        <v>1</v>
      </c>
      <c r="AR147" t="e">
        <f>VLOOKUP(B147,[24]player_red_cards!$B$2:$E$492, 3, FALSE)</f>
        <v>#N/A</v>
      </c>
      <c r="AS147" t="e">
        <f>VLOOKUP(B147,[24]player_red_cards!$B$2:$E$492, 4, FALSE)</f>
        <v>#N/A</v>
      </c>
      <c r="AT147" t="e">
        <f>VLOOKUP(B147,[25]player_contests_won!$B$2:$E$492, 3, FALSE)</f>
        <v>#N/A</v>
      </c>
      <c r="AU147" t="e">
        <f>VLOOKUP(B147,[25]player_contests_won!$B$2:$E$492, 4, FALSE)</f>
        <v>#N/A</v>
      </c>
      <c r="AV147">
        <f>VLOOKUP(B147, [8]player_top_scorers!$B$2:$E$492, 3, FALSE)</f>
        <v>2</v>
      </c>
      <c r="AW147">
        <f>VLOOKUP(B147,[26]player_player_ratings!$B$2:$E$492, 4, FALSE)</f>
        <v>2</v>
      </c>
      <c r="AX147">
        <f>VLOOKUP(B147,[26]player_player_ratings!$B$2:$E$492, 3, FALSE)</f>
        <v>6.76</v>
      </c>
      <c r="AY147">
        <v>1635</v>
      </c>
      <c r="AZ147">
        <v>25</v>
      </c>
      <c r="BA147" t="s">
        <v>13</v>
      </c>
    </row>
    <row r="148" spans="1:53" x14ac:dyDescent="0.3">
      <c r="A148">
        <v>147</v>
      </c>
      <c r="B148" t="s">
        <v>208</v>
      </c>
      <c r="C148" t="s">
        <v>72</v>
      </c>
      <c r="D148">
        <v>1.8</v>
      </c>
      <c r="E148">
        <v>0</v>
      </c>
      <c r="F148">
        <f>IFERROR(VLOOKUP(B148, [1]player_expected_goals!$B$2:$E$492, 3, FALSE), 0)</f>
        <v>2.9</v>
      </c>
      <c r="G148">
        <f>VLOOKUP(B148,[2]player_on_target!$B$2:$E$492, 3, FALSE)</f>
        <v>2.2000000000000002</v>
      </c>
      <c r="H148">
        <f>IFERROR(VLOOKUP(B148, [3]player_saves_made!$B$2:$E$492, 3, FALSE), 0)</f>
        <v>0</v>
      </c>
      <c r="I148">
        <f>IFERROR(VLOOKUP(B148, [3]player_saves_made!$B$2:$E$492, 4, FALSE), 0)</f>
        <v>0</v>
      </c>
      <c r="J148">
        <f>IFERROR(VLOOKUP(B148, [4]player_goals_conceded!$B$2:$E$492, 3, FALSE), 0)</f>
        <v>0</v>
      </c>
      <c r="K148">
        <f>IFERROR(VLOOKUP(B148, [5]player_clean_sheets!$B$2:$E$492, 3, FALSE), 0)</f>
        <v>0</v>
      </c>
      <c r="L148">
        <f>IFERROR(VLOOKUP(B148, [5]player_clean_sheets!$B$2:$E$492, 4, FALSE), 0)</f>
        <v>0</v>
      </c>
      <c r="M148">
        <f>IFERROR(VLOOKUP(B148, [6]player_goals_per_90!$B$2:$E$492, 3, FALSE), 0)</f>
        <v>0.23</v>
      </c>
      <c r="N148">
        <f>IFERROR(VLOOKUP(B148, [7]player_expected_assists_per_90!$B$2:$E$492, 3, FALSE), 0)</f>
        <v>0.14000000000000001</v>
      </c>
      <c r="O148">
        <f>IFERROR(VLOOKUP(B148, [7]player_expected_assists_per_90!$B$2:$E$492, 4, FALSE), 0)</f>
        <v>0</v>
      </c>
      <c r="P148">
        <f>IFERROR(VLOOKUP(B148, [8]player_top_scorers!$B$2:$E$492, 4, FALSE), 0)</f>
        <v>0</v>
      </c>
      <c r="Q148">
        <f>IFERROR(VLOOKUP(B148, [9]player_total_assists_in_attack!$B$2:$E$492, 3, FALSE), 0)</f>
        <v>17</v>
      </c>
      <c r="R148">
        <f>IFERROR(VLOOKUP(B148, [9]player_total_assists_in_attack!$B$2:$E$492, 4, FALSE), 0)</f>
        <v>1.3</v>
      </c>
      <c r="S148">
        <f>IFERROR(VLOOKUP(B148, [10]player_big_chances_missed!$B$2:$E$492, 3, FALSE), 0)</f>
        <v>3</v>
      </c>
      <c r="T148">
        <f>IFERROR(VLOOKUP(B148, [10]player_big_chances_missed!$B$2:$E$492, 3, FALSE), 0)</f>
        <v>3</v>
      </c>
      <c r="U148">
        <f>IFERROR(VLOOKUP(B148, [11]player_big_chances_created!$B$2:$E$492, 3, FALSE), 0)</f>
        <v>3</v>
      </c>
      <c r="V148">
        <f>IFERROR(VLOOKUP(B148, [12]player_penalties_won!$B$2:$E$492, 3, FALSE), 0)</f>
        <v>1</v>
      </c>
      <c r="W148">
        <f>IFERROR(VLOOKUP(B148, [13]player_penalties_conceded!$B$2:$E$492, 3, FALSE), 0)</f>
        <v>0</v>
      </c>
      <c r="X148">
        <f>IFERROR(VLOOKUP(B148, [14]player_target_scoring!$B$2:$E$492, 3, FALSE), 0)</f>
        <v>1.3</v>
      </c>
      <c r="Y148">
        <f>IFERROR(VLOOKUP(B148, [14]player_target_scoring!$B$2:$E$492, 4, FALSE), 0)</f>
        <v>37.200000000000003</v>
      </c>
      <c r="Z148">
        <f>IFERROR(VLOOKUP(B148, [15]player_total_scoring_attempts!$B$2:$E$492, 3, FALSE), 0)</f>
        <v>3.4</v>
      </c>
      <c r="AA148">
        <f>IFERROR(VLOOKUP(B148, [15]player_total_scoring_attempts!$B$2:$E$492, 4, FALSE), 0)</f>
        <v>7</v>
      </c>
      <c r="AB148">
        <f>IFERROR(VLOOKUP(B148, [16]player_accurate_passes!$B$2:$E$492, 3, FALSE), 0)</f>
        <v>24.1</v>
      </c>
      <c r="AC148">
        <f>IFERROR(VLOOKUP(B148, [16]player_accurate_passes!$B$2:$E$492, 4, FALSE), 0)</f>
        <v>77.599999999999994</v>
      </c>
      <c r="AD148">
        <f>IFERROR(VLOOKUP(B148,[17]player_accurate_long_balls!$B$2:$E$492, 3, FALSE), 0)</f>
        <v>1.3</v>
      </c>
      <c r="AE148">
        <f>IFERROR(VLOOKUP(B148,[17]player_accurate_long_balls!$B$2:$E$492, 4, FALSE), 0)</f>
        <v>66.7</v>
      </c>
      <c r="AF148">
        <f>IFERROR(VLOOKUP(B148, [18]player_tackles_won!$B$2:$E$492, 3, FALSE), 0)</f>
        <v>0.9</v>
      </c>
      <c r="AG148">
        <f>IFERROR(VLOOKUP(B148, [18]player_tackles_won!$B$2:$E$492, 4, FALSE), 0)</f>
        <v>63.2</v>
      </c>
      <c r="AH148">
        <f>IFERROR(VLOOKUP(B148, [19]player_possessions!$B$2:$E$492, 3, FALSE), 0)</f>
        <v>0.9</v>
      </c>
      <c r="AI148">
        <f>IFERROR(VLOOKUP(B148, [19]player_possessions!$B$2:$E$492, 4, FALSE), 0)</f>
        <v>2.6</v>
      </c>
      <c r="AJ148">
        <f>IFERROR(VLOOKUP(B148, [20]player_outfielder_blocks!$B$2:$E$492, 3, FALSE), 0)</f>
        <v>0.2</v>
      </c>
      <c r="AK148">
        <f>VLOOKUP(B148,[20]player_outfielder_blocks!$B$2:$E$492, 4, FALSE)</f>
        <v>3</v>
      </c>
      <c r="AL148">
        <f>VLOOKUP(B148,[21]player_interceptions!$B$2:$E$492, 3, FALSE)</f>
        <v>0.5</v>
      </c>
      <c r="AM148">
        <f>VLOOKUP(B148,[21]player_interceptions!$B$2:$E$492, 4, FALSE)</f>
        <v>6</v>
      </c>
      <c r="AN148">
        <f>VLOOKUP(B148,[22]player_effective_clearances!$B$2:$E$492, 3, FALSE)</f>
        <v>0.5</v>
      </c>
      <c r="AO148">
        <f>VLOOKUP(B148,[22]player_effective_clearances!$B$2:$E$492, 4, FALSE)</f>
        <v>6</v>
      </c>
      <c r="AP148">
        <f>VLOOKUP(B148, [12]player_penalties_won!$B$2:$E$492, 4, FALSE)</f>
        <v>1.2</v>
      </c>
      <c r="AQ148">
        <f>VLOOKUP(B148,[23]player_fouls_committed!$B$2:$E$492, 3, FALSE)</f>
        <v>1.6</v>
      </c>
      <c r="AR148" t="e">
        <f>VLOOKUP(B148,[24]player_red_cards!$B$2:$E$492, 3, FALSE)</f>
        <v>#N/A</v>
      </c>
      <c r="AS148" t="e">
        <f>VLOOKUP(B148,[24]player_red_cards!$B$2:$E$492, 4, FALSE)</f>
        <v>#N/A</v>
      </c>
      <c r="AT148">
        <f>VLOOKUP(B148,[25]player_contests_won!$B$2:$E$492, 3, FALSE)</f>
        <v>1.4</v>
      </c>
      <c r="AU148">
        <f>VLOOKUP(B148,[25]player_contests_won!$B$2:$E$492, 4, FALSE)</f>
        <v>47.4</v>
      </c>
      <c r="AV148">
        <f>VLOOKUP(B148, [8]player_top_scorers!$B$2:$E$492, 3, FALSE)</f>
        <v>3</v>
      </c>
      <c r="AW148">
        <f>VLOOKUP(B148,[26]player_player_ratings!$B$2:$E$492, 4, FALSE)</f>
        <v>0</v>
      </c>
      <c r="AX148">
        <f>VLOOKUP(B148,[26]player_player_ratings!$B$2:$E$492, 3, FALSE)</f>
        <v>6.69</v>
      </c>
      <c r="AY148">
        <v>1151</v>
      </c>
      <c r="AZ148">
        <v>22</v>
      </c>
      <c r="BA148" t="s">
        <v>13</v>
      </c>
    </row>
    <row r="149" spans="1:53" x14ac:dyDescent="0.3">
      <c r="A149">
        <v>147</v>
      </c>
      <c r="B149" t="s">
        <v>209</v>
      </c>
      <c r="C149" t="s">
        <v>39</v>
      </c>
      <c r="D149">
        <v>1.8</v>
      </c>
      <c r="E149">
        <v>0</v>
      </c>
      <c r="F149">
        <f>IFERROR(VLOOKUP(B149, [1]player_expected_goals!$B$2:$E$492, 3, FALSE), 0)</f>
        <v>2.5</v>
      </c>
      <c r="G149">
        <f>VLOOKUP(B149,[2]player_on_target!$B$2:$E$492, 3, FALSE)</f>
        <v>1.7</v>
      </c>
      <c r="H149">
        <f>IFERROR(VLOOKUP(B149, [3]player_saves_made!$B$2:$E$492, 3, FALSE), 0)</f>
        <v>0</v>
      </c>
      <c r="I149">
        <f>IFERROR(VLOOKUP(B149, [3]player_saves_made!$B$2:$E$492, 4, FALSE), 0)</f>
        <v>0</v>
      </c>
      <c r="J149">
        <f>IFERROR(VLOOKUP(B149, [4]player_goals_conceded!$B$2:$E$492, 3, FALSE), 0)</f>
        <v>0</v>
      </c>
      <c r="K149">
        <f>IFERROR(VLOOKUP(B149, [5]player_clean_sheets!$B$2:$E$492, 3, FALSE), 0)</f>
        <v>0</v>
      </c>
      <c r="L149">
        <f>IFERROR(VLOOKUP(B149, [5]player_clean_sheets!$B$2:$E$492, 4, FALSE), 0)</f>
        <v>0</v>
      </c>
      <c r="M149">
        <f>IFERROR(VLOOKUP(B149, [6]player_goals_per_90!$B$2:$E$492, 3, FALSE), 0)</f>
        <v>0.15</v>
      </c>
      <c r="N149">
        <f>IFERROR(VLOOKUP(B149, [7]player_expected_assists_per_90!$B$2:$E$492, 3, FALSE), 0)</f>
        <v>0.14000000000000001</v>
      </c>
      <c r="O149">
        <f>IFERROR(VLOOKUP(B149, [7]player_expected_assists_per_90!$B$2:$E$492, 4, FALSE), 0)</f>
        <v>0</v>
      </c>
      <c r="P149">
        <f>IFERROR(VLOOKUP(B149, [8]player_top_scorers!$B$2:$E$492, 4, FALSE), 0)</f>
        <v>0</v>
      </c>
      <c r="Q149">
        <f>IFERROR(VLOOKUP(B149, [9]player_total_assists_in_attack!$B$2:$E$492, 3, FALSE), 0)</f>
        <v>24</v>
      </c>
      <c r="R149">
        <f>IFERROR(VLOOKUP(B149, [9]player_total_assists_in_attack!$B$2:$E$492, 4, FALSE), 0)</f>
        <v>1.8</v>
      </c>
      <c r="S149">
        <f>IFERROR(VLOOKUP(B149, [10]player_big_chances_missed!$B$2:$E$492, 3, FALSE), 0)</f>
        <v>2</v>
      </c>
      <c r="T149">
        <f>IFERROR(VLOOKUP(B149, [10]player_big_chances_missed!$B$2:$E$492, 3, FALSE), 0)</f>
        <v>2</v>
      </c>
      <c r="U149">
        <f>IFERROR(VLOOKUP(B149, [11]player_big_chances_created!$B$2:$E$492, 3, FALSE), 0)</f>
        <v>0</v>
      </c>
      <c r="V149">
        <f>IFERROR(VLOOKUP(B149, [12]player_penalties_won!$B$2:$E$492, 3, FALSE), 0)</f>
        <v>0</v>
      </c>
      <c r="W149">
        <f>IFERROR(VLOOKUP(B149, [13]player_penalties_conceded!$B$2:$E$492, 3, FALSE), 0)</f>
        <v>0</v>
      </c>
      <c r="X149">
        <f>IFERROR(VLOOKUP(B149, [14]player_target_scoring!$B$2:$E$492, 3, FALSE), 0)</f>
        <v>0.5</v>
      </c>
      <c r="Y149">
        <f>IFERROR(VLOOKUP(B149, [14]player_target_scoring!$B$2:$E$492, 4, FALSE), 0)</f>
        <v>27.3</v>
      </c>
      <c r="Z149">
        <f>IFERROR(VLOOKUP(B149, [15]player_total_scoring_attempts!$B$2:$E$492, 3, FALSE), 0)</f>
        <v>1.7</v>
      </c>
      <c r="AA149">
        <f>IFERROR(VLOOKUP(B149, [15]player_total_scoring_attempts!$B$2:$E$492, 4, FALSE), 0)</f>
        <v>9.1</v>
      </c>
      <c r="AB149">
        <f>IFERROR(VLOOKUP(B149, [16]player_accurate_passes!$B$2:$E$492, 3, FALSE), 0)</f>
        <v>23.9</v>
      </c>
      <c r="AC149">
        <f>IFERROR(VLOOKUP(B149, [16]player_accurate_passes!$B$2:$E$492, 4, FALSE), 0)</f>
        <v>77.3</v>
      </c>
      <c r="AD149">
        <f>IFERROR(VLOOKUP(B149,[17]player_accurate_long_balls!$B$2:$E$492, 3, FALSE), 0)</f>
        <v>1.3</v>
      </c>
      <c r="AE149">
        <f>IFERROR(VLOOKUP(B149,[17]player_accurate_long_balls!$B$2:$E$492, 4, FALSE), 0)</f>
        <v>63</v>
      </c>
      <c r="AF149">
        <f>IFERROR(VLOOKUP(B149, [18]player_tackles_won!$B$2:$E$492, 3, FALSE), 0)</f>
        <v>1.8</v>
      </c>
      <c r="AG149">
        <f>IFERROR(VLOOKUP(B149, [18]player_tackles_won!$B$2:$E$492, 4, FALSE), 0)</f>
        <v>67.599999999999994</v>
      </c>
      <c r="AH149">
        <f>IFERROR(VLOOKUP(B149, [19]player_possessions!$B$2:$E$492, 3, FALSE), 0)</f>
        <v>0.8</v>
      </c>
      <c r="AI149">
        <f>IFERROR(VLOOKUP(B149, [19]player_possessions!$B$2:$E$492, 4, FALSE), 0)</f>
        <v>3.2</v>
      </c>
      <c r="AJ149">
        <f>IFERROR(VLOOKUP(B149, [20]player_outfielder_blocks!$B$2:$E$492, 3, FALSE), 0)</f>
        <v>0</v>
      </c>
      <c r="AK149" t="e">
        <f>VLOOKUP(B149,[20]player_outfielder_blocks!$B$2:$E$492, 4, FALSE)</f>
        <v>#N/A</v>
      </c>
      <c r="AL149">
        <f>VLOOKUP(B149,[21]player_interceptions!$B$2:$E$492, 3, FALSE)</f>
        <v>0.4</v>
      </c>
      <c r="AM149">
        <f>VLOOKUP(B149,[21]player_interceptions!$B$2:$E$492, 4, FALSE)</f>
        <v>5</v>
      </c>
      <c r="AN149">
        <f>VLOOKUP(B149,[22]player_effective_clearances!$B$2:$E$492, 3, FALSE)</f>
        <v>1.1000000000000001</v>
      </c>
      <c r="AO149">
        <f>VLOOKUP(B149,[22]player_effective_clearances!$B$2:$E$492, 4, FALSE)</f>
        <v>15</v>
      </c>
      <c r="AP149" t="e">
        <f>VLOOKUP(B149, [12]player_penalties_won!$B$2:$E$492, 4, FALSE)</f>
        <v>#N/A</v>
      </c>
      <c r="AQ149">
        <f>VLOOKUP(B149,[23]player_fouls_committed!$B$2:$E$492, 3, FALSE)</f>
        <v>1.7</v>
      </c>
      <c r="AR149" t="e">
        <f>VLOOKUP(B149,[24]player_red_cards!$B$2:$E$492, 3, FALSE)</f>
        <v>#N/A</v>
      </c>
      <c r="AS149" t="e">
        <f>VLOOKUP(B149,[24]player_red_cards!$B$2:$E$492, 4, FALSE)</f>
        <v>#N/A</v>
      </c>
      <c r="AT149">
        <f>VLOOKUP(B149,[25]player_contests_won!$B$2:$E$492, 3, FALSE)</f>
        <v>2.2000000000000002</v>
      </c>
      <c r="AU149">
        <f>VLOOKUP(B149,[25]player_contests_won!$B$2:$E$492, 4, FALSE)</f>
        <v>65.900000000000006</v>
      </c>
      <c r="AV149">
        <f>VLOOKUP(B149, [8]player_top_scorers!$B$2:$E$492, 3, FALSE)</f>
        <v>2</v>
      </c>
      <c r="AW149">
        <f>VLOOKUP(B149,[26]player_player_ratings!$B$2:$E$492, 4, FALSE)</f>
        <v>1</v>
      </c>
      <c r="AX149">
        <f>VLOOKUP(B149,[26]player_player_ratings!$B$2:$E$492, 3, FALSE)</f>
        <v>6.64</v>
      </c>
      <c r="AY149">
        <v>1182</v>
      </c>
      <c r="AZ149">
        <v>30</v>
      </c>
      <c r="BA149" t="s">
        <v>13</v>
      </c>
    </row>
    <row r="150" spans="1:53" x14ac:dyDescent="0.3">
      <c r="A150">
        <v>149</v>
      </c>
      <c r="B150" t="s">
        <v>210</v>
      </c>
      <c r="C150" t="s">
        <v>31</v>
      </c>
      <c r="D150">
        <v>1.7</v>
      </c>
      <c r="E150">
        <v>2</v>
      </c>
      <c r="F150">
        <f>IFERROR(VLOOKUP(B150, [1]player_expected_goals!$B$2:$E$492, 3, FALSE), 0)</f>
        <v>0.9</v>
      </c>
      <c r="G150">
        <f>VLOOKUP(B150,[2]player_on_target!$B$2:$E$492, 3, FALSE)</f>
        <v>1.2</v>
      </c>
      <c r="H150">
        <f>IFERROR(VLOOKUP(B150, [3]player_saves_made!$B$2:$E$492, 3, FALSE), 0)</f>
        <v>0</v>
      </c>
      <c r="I150">
        <f>IFERROR(VLOOKUP(B150, [3]player_saves_made!$B$2:$E$492, 4, FALSE), 0)</f>
        <v>0</v>
      </c>
      <c r="J150">
        <f>IFERROR(VLOOKUP(B150, [4]player_goals_conceded!$B$2:$E$492, 3, FALSE), 0)</f>
        <v>0</v>
      </c>
      <c r="K150">
        <f>IFERROR(VLOOKUP(B150, [5]player_clean_sheets!$B$2:$E$492, 3, FALSE), 0)</f>
        <v>0</v>
      </c>
      <c r="L150">
        <f>IFERROR(VLOOKUP(B150, [5]player_clean_sheets!$B$2:$E$492, 4, FALSE), 0)</f>
        <v>0</v>
      </c>
      <c r="M150">
        <f>IFERROR(VLOOKUP(B150, [6]player_goals_per_90!$B$2:$E$492, 3, FALSE), 0)</f>
        <v>0</v>
      </c>
      <c r="N150">
        <f>IFERROR(VLOOKUP(B150, [7]player_expected_assists_per_90!$B$2:$E$492, 3, FALSE), 0)</f>
        <v>0</v>
      </c>
      <c r="O150">
        <f>IFERROR(VLOOKUP(B150, [7]player_expected_assists_per_90!$B$2:$E$492, 4, FALSE), 0)</f>
        <v>0</v>
      </c>
      <c r="P150">
        <f>IFERROR(VLOOKUP(B150, [8]player_top_scorers!$B$2:$E$492, 4, FALSE), 0)</f>
        <v>0</v>
      </c>
      <c r="Q150">
        <f>IFERROR(VLOOKUP(B150, [9]player_total_assists_in_attack!$B$2:$E$492, 3, FALSE), 0)</f>
        <v>8</v>
      </c>
      <c r="R150">
        <f>IFERROR(VLOOKUP(B150, [9]player_total_assists_in_attack!$B$2:$E$492, 4, FALSE), 0)</f>
        <v>0.6</v>
      </c>
      <c r="S150">
        <f>IFERROR(VLOOKUP(B150, [10]player_big_chances_missed!$B$2:$E$492, 3, FALSE), 0)</f>
        <v>0</v>
      </c>
      <c r="T150">
        <f>IFERROR(VLOOKUP(B150, [10]player_big_chances_missed!$B$2:$E$492, 3, FALSE), 0)</f>
        <v>0</v>
      </c>
      <c r="U150">
        <f>IFERROR(VLOOKUP(B150, [11]player_big_chances_created!$B$2:$E$492, 3, FALSE), 0)</f>
        <v>3</v>
      </c>
      <c r="V150">
        <f>IFERROR(VLOOKUP(B150, [12]player_penalties_won!$B$2:$E$492, 3, FALSE), 0)</f>
        <v>0</v>
      </c>
      <c r="W150">
        <f>IFERROR(VLOOKUP(B150, [13]player_penalties_conceded!$B$2:$E$492, 3, FALSE), 0)</f>
        <v>0</v>
      </c>
      <c r="X150">
        <f>IFERROR(VLOOKUP(B150, [14]player_target_scoring!$B$2:$E$492, 3, FALSE), 0)</f>
        <v>0</v>
      </c>
      <c r="Y150">
        <f>IFERROR(VLOOKUP(B150, [14]player_target_scoring!$B$2:$E$492, 4, FALSE), 0)</f>
        <v>0</v>
      </c>
      <c r="Z150">
        <f>IFERROR(VLOOKUP(B150, [15]player_total_scoring_attempts!$B$2:$E$492, 3, FALSE), 0)</f>
        <v>0</v>
      </c>
      <c r="AA150">
        <f>IFERROR(VLOOKUP(B150, [15]player_total_scoring_attempts!$B$2:$E$492, 4, FALSE), 0)</f>
        <v>0</v>
      </c>
      <c r="AB150">
        <f>IFERROR(VLOOKUP(B150, [16]player_accurate_passes!$B$2:$E$492, 3, FALSE), 0)</f>
        <v>0</v>
      </c>
      <c r="AC150">
        <f>IFERROR(VLOOKUP(B150, [16]player_accurate_passes!$B$2:$E$492, 4, FALSE), 0)</f>
        <v>0</v>
      </c>
      <c r="AD150">
        <f>IFERROR(VLOOKUP(B150,[17]player_accurate_long_balls!$B$2:$E$492, 3, FALSE), 0)</f>
        <v>0</v>
      </c>
      <c r="AE150">
        <f>IFERROR(VLOOKUP(B150,[17]player_accurate_long_balls!$B$2:$E$492, 4, FALSE), 0)</f>
        <v>0</v>
      </c>
      <c r="AF150">
        <f>IFERROR(VLOOKUP(B150, [18]player_tackles_won!$B$2:$E$492, 3, FALSE), 0)</f>
        <v>0</v>
      </c>
      <c r="AG150">
        <f>IFERROR(VLOOKUP(B150, [18]player_tackles_won!$B$2:$E$492, 4, FALSE), 0)</f>
        <v>0</v>
      </c>
      <c r="AH150">
        <f>IFERROR(VLOOKUP(B150, [19]player_possessions!$B$2:$E$492, 3, FALSE), 0)</f>
        <v>0</v>
      </c>
      <c r="AI150">
        <f>IFERROR(VLOOKUP(B150, [19]player_possessions!$B$2:$E$492, 4, FALSE), 0)</f>
        <v>0</v>
      </c>
      <c r="AJ150">
        <f>IFERROR(VLOOKUP(B150, [20]player_outfielder_blocks!$B$2:$E$492, 3, FALSE), 0)</f>
        <v>0</v>
      </c>
      <c r="AK150" t="e">
        <f>VLOOKUP(B150,[20]player_outfielder_blocks!$B$2:$E$492, 4, FALSE)</f>
        <v>#N/A</v>
      </c>
      <c r="AL150" t="e">
        <f>VLOOKUP(B150,[21]player_interceptions!$B$2:$E$492, 3, FALSE)</f>
        <v>#N/A</v>
      </c>
      <c r="AM150" t="e">
        <f>VLOOKUP(B150,[21]player_interceptions!$B$2:$E$492, 4, FALSE)</f>
        <v>#N/A</v>
      </c>
      <c r="AN150" t="e">
        <f>VLOOKUP(B150,[22]player_effective_clearances!$B$2:$E$492, 3, FALSE)</f>
        <v>#N/A</v>
      </c>
      <c r="AO150" t="e">
        <f>VLOOKUP(B150,[22]player_effective_clearances!$B$2:$E$492, 4, FALSE)</f>
        <v>#N/A</v>
      </c>
      <c r="AP150" t="e">
        <f>VLOOKUP(B150, [12]player_penalties_won!$B$2:$E$492, 4, FALSE)</f>
        <v>#N/A</v>
      </c>
      <c r="AQ150" t="e">
        <f>VLOOKUP(B150,[23]player_fouls_committed!$B$2:$E$492, 3, FALSE)</f>
        <v>#N/A</v>
      </c>
      <c r="AR150" t="e">
        <f>VLOOKUP(B150,[24]player_red_cards!$B$2:$E$492, 3, FALSE)</f>
        <v>#N/A</v>
      </c>
      <c r="AS150" t="e">
        <f>VLOOKUP(B150,[24]player_red_cards!$B$2:$E$492, 4, FALSE)</f>
        <v>#N/A</v>
      </c>
      <c r="AT150" t="e">
        <f>VLOOKUP(B150,[25]player_contests_won!$B$2:$E$492, 3, FALSE)</f>
        <v>#N/A</v>
      </c>
      <c r="AU150" t="e">
        <f>VLOOKUP(B150,[25]player_contests_won!$B$2:$E$492, 4, FALSE)</f>
        <v>#N/A</v>
      </c>
      <c r="AV150">
        <f>VLOOKUP(B150, [8]player_top_scorers!$B$2:$E$492, 3, FALSE)</f>
        <v>2</v>
      </c>
      <c r="AW150" t="e">
        <f>VLOOKUP(B150,[26]player_player_ratings!$B$2:$E$492, 4, FALSE)</f>
        <v>#N/A</v>
      </c>
      <c r="AX150" t="e">
        <f>VLOOKUP(B150,[26]player_player_ratings!$B$2:$E$492, 3, FALSE)</f>
        <v>#N/A</v>
      </c>
      <c r="AY150">
        <v>1269</v>
      </c>
      <c r="AZ150">
        <v>16</v>
      </c>
      <c r="BA150" t="s">
        <v>27</v>
      </c>
    </row>
    <row r="151" spans="1:53" x14ac:dyDescent="0.3">
      <c r="A151">
        <v>149</v>
      </c>
      <c r="B151" t="s">
        <v>211</v>
      </c>
      <c r="C151" t="s">
        <v>63</v>
      </c>
      <c r="D151">
        <v>1.7</v>
      </c>
      <c r="E151">
        <v>2</v>
      </c>
      <c r="F151">
        <f>IFERROR(VLOOKUP(B151, [1]player_expected_goals!$B$2:$E$492, 3, FALSE), 0)</f>
        <v>0.5</v>
      </c>
      <c r="G151">
        <f>VLOOKUP(B151,[2]player_on_target!$B$2:$E$492, 3, FALSE)</f>
        <v>0.5</v>
      </c>
      <c r="H151">
        <f>IFERROR(VLOOKUP(B151, [3]player_saves_made!$B$2:$E$492, 3, FALSE), 0)</f>
        <v>0</v>
      </c>
      <c r="I151">
        <f>IFERROR(VLOOKUP(B151, [3]player_saves_made!$B$2:$E$492, 4, FALSE), 0)</f>
        <v>0</v>
      </c>
      <c r="J151">
        <f>IFERROR(VLOOKUP(B151, [4]player_goals_conceded!$B$2:$E$492, 3, FALSE), 0)</f>
        <v>0</v>
      </c>
      <c r="K151">
        <f>IFERROR(VLOOKUP(B151, [5]player_clean_sheets!$B$2:$E$492, 3, FALSE), 0)</f>
        <v>0</v>
      </c>
      <c r="L151">
        <f>IFERROR(VLOOKUP(B151, [5]player_clean_sheets!$B$2:$E$492, 4, FALSE), 0)</f>
        <v>0</v>
      </c>
      <c r="M151">
        <f>IFERROR(VLOOKUP(B151, [6]player_goals_per_90!$B$2:$E$492, 3, FALSE), 0)</f>
        <v>0</v>
      </c>
      <c r="N151">
        <f>IFERROR(VLOOKUP(B151, [7]player_expected_assists_per_90!$B$2:$E$492, 3, FALSE), 0)</f>
        <v>0.34</v>
      </c>
      <c r="O151">
        <f>IFERROR(VLOOKUP(B151, [7]player_expected_assists_per_90!$B$2:$E$492, 4, FALSE), 0)</f>
        <v>0.4</v>
      </c>
      <c r="P151">
        <f>IFERROR(VLOOKUP(B151, [8]player_top_scorers!$B$2:$E$492, 4, FALSE), 0)</f>
        <v>0</v>
      </c>
      <c r="Q151">
        <f>IFERROR(VLOOKUP(B151, [9]player_total_assists_in_attack!$B$2:$E$492, 3, FALSE), 0)</f>
        <v>6</v>
      </c>
      <c r="R151">
        <f>IFERROR(VLOOKUP(B151, [9]player_total_assists_in_attack!$B$2:$E$492, 4, FALSE), 0)</f>
        <v>1.2</v>
      </c>
      <c r="S151">
        <f>IFERROR(VLOOKUP(B151, [10]player_big_chances_missed!$B$2:$E$492, 3, FALSE), 0)</f>
        <v>1</v>
      </c>
      <c r="T151">
        <f>IFERROR(VLOOKUP(B151, [10]player_big_chances_missed!$B$2:$E$492, 3, FALSE), 0)</f>
        <v>1</v>
      </c>
      <c r="U151">
        <f>IFERROR(VLOOKUP(B151, [11]player_big_chances_created!$B$2:$E$492, 3, FALSE), 0)</f>
        <v>2</v>
      </c>
      <c r="V151">
        <f>IFERROR(VLOOKUP(B151, [12]player_penalties_won!$B$2:$E$492, 3, FALSE), 0)</f>
        <v>0</v>
      </c>
      <c r="W151">
        <f>IFERROR(VLOOKUP(B151, [13]player_penalties_conceded!$B$2:$E$492, 3, FALSE), 0)</f>
        <v>0</v>
      </c>
      <c r="X151">
        <f>IFERROR(VLOOKUP(B151, [14]player_target_scoring!$B$2:$E$492, 3, FALSE), 0)</f>
        <v>0.6</v>
      </c>
      <c r="Y151">
        <f>IFERROR(VLOOKUP(B151, [14]player_target_scoring!$B$2:$E$492, 4, FALSE), 0)</f>
        <v>30</v>
      </c>
      <c r="Z151">
        <f>IFERROR(VLOOKUP(B151, [15]player_total_scoring_attempts!$B$2:$E$492, 3, FALSE), 0)</f>
        <v>1.9</v>
      </c>
      <c r="AA151">
        <f>IFERROR(VLOOKUP(B151, [15]player_total_scoring_attempts!$B$2:$E$492, 4, FALSE), 0)</f>
        <v>0</v>
      </c>
      <c r="AB151">
        <f>IFERROR(VLOOKUP(B151, [16]player_accurate_passes!$B$2:$E$492, 3, FALSE), 0)</f>
        <v>25.7</v>
      </c>
      <c r="AC151">
        <f>IFERROR(VLOOKUP(B151, [16]player_accurate_passes!$B$2:$E$492, 4, FALSE), 0)</f>
        <v>82.1</v>
      </c>
      <c r="AD151">
        <f>IFERROR(VLOOKUP(B151,[17]player_accurate_long_balls!$B$2:$E$492, 3, FALSE), 0)</f>
        <v>1</v>
      </c>
      <c r="AE151">
        <f>IFERROR(VLOOKUP(B151,[17]player_accurate_long_balls!$B$2:$E$492, 4, FALSE), 0)</f>
        <v>33.299999999999997</v>
      </c>
      <c r="AF151">
        <f>IFERROR(VLOOKUP(B151, [18]player_tackles_won!$B$2:$E$492, 3, FALSE), 0)</f>
        <v>1</v>
      </c>
      <c r="AG151">
        <f>IFERROR(VLOOKUP(B151, [18]player_tackles_won!$B$2:$E$492, 4, FALSE), 0)</f>
        <v>35.700000000000003</v>
      </c>
      <c r="AH151">
        <f>IFERROR(VLOOKUP(B151, [19]player_possessions!$B$2:$E$492, 3, FALSE), 0)</f>
        <v>0.2</v>
      </c>
      <c r="AI151">
        <f>IFERROR(VLOOKUP(B151, [19]player_possessions!$B$2:$E$492, 4, FALSE), 0)</f>
        <v>2.7</v>
      </c>
      <c r="AJ151">
        <f>IFERROR(VLOOKUP(B151, [20]player_outfielder_blocks!$B$2:$E$492, 3, FALSE), 0)</f>
        <v>0</v>
      </c>
      <c r="AK151" t="e">
        <f>VLOOKUP(B151,[20]player_outfielder_blocks!$B$2:$E$492, 4, FALSE)</f>
        <v>#N/A</v>
      </c>
      <c r="AL151">
        <f>VLOOKUP(B151,[21]player_interceptions!$B$2:$E$492, 3, FALSE)</f>
        <v>0.4</v>
      </c>
      <c r="AM151">
        <f>VLOOKUP(B151,[21]player_interceptions!$B$2:$E$492, 4, FALSE)</f>
        <v>2</v>
      </c>
      <c r="AN151">
        <f>VLOOKUP(B151,[22]player_effective_clearances!$B$2:$E$492, 3, FALSE)</f>
        <v>1</v>
      </c>
      <c r="AO151">
        <f>VLOOKUP(B151,[22]player_effective_clearances!$B$2:$E$492, 4, FALSE)</f>
        <v>5</v>
      </c>
      <c r="AP151" t="e">
        <f>VLOOKUP(B151, [12]player_penalties_won!$B$2:$E$492, 4, FALSE)</f>
        <v>#N/A</v>
      </c>
      <c r="AQ151">
        <f>VLOOKUP(B151,[23]player_fouls_committed!$B$2:$E$492, 3, FALSE)</f>
        <v>0.6</v>
      </c>
      <c r="AR151" t="e">
        <f>VLOOKUP(B151,[24]player_red_cards!$B$2:$E$492, 3, FALSE)</f>
        <v>#N/A</v>
      </c>
      <c r="AS151" t="e">
        <f>VLOOKUP(B151,[24]player_red_cards!$B$2:$E$492, 4, FALSE)</f>
        <v>#N/A</v>
      </c>
      <c r="AT151">
        <f>VLOOKUP(B151,[25]player_contests_won!$B$2:$E$492, 3, FALSE)</f>
        <v>0.2</v>
      </c>
      <c r="AU151">
        <f>VLOOKUP(B151,[25]player_contests_won!$B$2:$E$492, 4, FALSE)</f>
        <v>8.3000000000000007</v>
      </c>
      <c r="AV151" t="e">
        <f>VLOOKUP(B151, [8]player_top_scorers!$B$2:$E$492, 3, FALSE)</f>
        <v>#N/A</v>
      </c>
      <c r="AW151" t="e">
        <f>VLOOKUP(B151,[26]player_player_ratings!$B$2:$E$492, 4, FALSE)</f>
        <v>#N/A</v>
      </c>
      <c r="AX151" t="e">
        <f>VLOOKUP(B151,[26]player_player_ratings!$B$2:$E$492, 3, FALSE)</f>
        <v>#N/A</v>
      </c>
      <c r="AY151">
        <v>465</v>
      </c>
      <c r="AZ151">
        <v>17</v>
      </c>
      <c r="BA151" t="s">
        <v>212</v>
      </c>
    </row>
    <row r="152" spans="1:53" x14ac:dyDescent="0.3">
      <c r="A152">
        <v>149</v>
      </c>
      <c r="B152" t="s">
        <v>213</v>
      </c>
      <c r="C152" t="s">
        <v>25</v>
      </c>
      <c r="D152">
        <v>1.7</v>
      </c>
      <c r="E152">
        <v>2</v>
      </c>
      <c r="F152">
        <f>IFERROR(VLOOKUP(B152, [1]player_expected_goals!$B$2:$E$492, 3, FALSE), 0)</f>
        <v>5.7</v>
      </c>
      <c r="G152">
        <f>VLOOKUP(B152,[2]player_on_target!$B$2:$E$492, 3, FALSE)</f>
        <v>3.5</v>
      </c>
      <c r="H152">
        <f>IFERROR(VLOOKUP(B152, [3]player_saves_made!$B$2:$E$492, 3, FALSE), 0)</f>
        <v>0</v>
      </c>
      <c r="I152">
        <f>IFERROR(VLOOKUP(B152, [3]player_saves_made!$B$2:$E$492, 4, FALSE), 0)</f>
        <v>0</v>
      </c>
      <c r="J152">
        <f>IFERROR(VLOOKUP(B152, [4]player_goals_conceded!$B$2:$E$492, 3, FALSE), 0)</f>
        <v>0</v>
      </c>
      <c r="K152">
        <f>IFERROR(VLOOKUP(B152, [5]player_clean_sheets!$B$2:$E$492, 3, FALSE), 0)</f>
        <v>0</v>
      </c>
      <c r="L152">
        <f>IFERROR(VLOOKUP(B152, [5]player_clean_sheets!$B$2:$E$492, 4, FALSE), 0)</f>
        <v>0</v>
      </c>
      <c r="M152">
        <f>IFERROR(VLOOKUP(B152, [6]player_goals_per_90!$B$2:$E$492, 3, FALSE), 0)</f>
        <v>0.51</v>
      </c>
      <c r="N152">
        <f>IFERROR(VLOOKUP(B152, [7]player_expected_assists_per_90!$B$2:$E$492, 3, FALSE), 0)</f>
        <v>0.17</v>
      </c>
      <c r="O152">
        <f>IFERROR(VLOOKUP(B152, [7]player_expected_assists_per_90!$B$2:$E$492, 4, FALSE), 0)</f>
        <v>0.2</v>
      </c>
      <c r="P152">
        <f>IFERROR(VLOOKUP(B152, [8]player_top_scorers!$B$2:$E$492, 4, FALSE), 0)</f>
        <v>0</v>
      </c>
      <c r="Q152">
        <f>IFERROR(VLOOKUP(B152, [9]player_total_assists_in_attack!$B$2:$E$492, 3, FALSE), 0)</f>
        <v>15</v>
      </c>
      <c r="R152">
        <f>IFERROR(VLOOKUP(B152, [9]player_total_assists_in_attack!$B$2:$E$492, 4, FALSE), 0)</f>
        <v>1.5</v>
      </c>
      <c r="S152">
        <f>IFERROR(VLOOKUP(B152, [10]player_big_chances_missed!$B$2:$E$492, 3, FALSE), 0)</f>
        <v>7</v>
      </c>
      <c r="T152">
        <f>IFERROR(VLOOKUP(B152, [10]player_big_chances_missed!$B$2:$E$492, 3, FALSE), 0)</f>
        <v>7</v>
      </c>
      <c r="U152">
        <f>IFERROR(VLOOKUP(B152, [11]player_big_chances_created!$B$2:$E$492, 3, FALSE), 0)</f>
        <v>6</v>
      </c>
      <c r="V152">
        <f>IFERROR(VLOOKUP(B152, [12]player_penalties_won!$B$2:$E$492, 3, FALSE), 0)</f>
        <v>1</v>
      </c>
      <c r="W152">
        <f>IFERROR(VLOOKUP(B152, [13]player_penalties_conceded!$B$2:$E$492, 3, FALSE), 0)</f>
        <v>0</v>
      </c>
      <c r="X152">
        <f>IFERROR(VLOOKUP(B152, [14]player_target_scoring!$B$2:$E$492, 3, FALSE), 0)</f>
        <v>0.9</v>
      </c>
      <c r="Y152">
        <f>IFERROR(VLOOKUP(B152, [14]player_target_scoring!$B$2:$E$492, 4, FALSE), 0)</f>
        <v>37.5</v>
      </c>
      <c r="Z152">
        <f>IFERROR(VLOOKUP(B152, [15]player_total_scoring_attempts!$B$2:$E$492, 3, FALSE), 0)</f>
        <v>2.4</v>
      </c>
      <c r="AA152">
        <f>IFERROR(VLOOKUP(B152, [15]player_total_scoring_attempts!$B$2:$E$492, 4, FALSE), 0)</f>
        <v>20.8</v>
      </c>
      <c r="AB152">
        <f>IFERROR(VLOOKUP(B152, [16]player_accurate_passes!$B$2:$E$492, 3, FALSE), 0)</f>
        <v>20.8</v>
      </c>
      <c r="AC152">
        <f>IFERROR(VLOOKUP(B152, [16]player_accurate_passes!$B$2:$E$492, 4, FALSE), 0)</f>
        <v>82.7</v>
      </c>
      <c r="AD152">
        <f>IFERROR(VLOOKUP(B152,[17]player_accurate_long_balls!$B$2:$E$492, 3, FALSE), 0)</f>
        <v>0.4</v>
      </c>
      <c r="AE152">
        <f>IFERROR(VLOOKUP(B152,[17]player_accurate_long_balls!$B$2:$E$492, 4, FALSE), 0)</f>
        <v>57.1</v>
      </c>
      <c r="AF152">
        <f>IFERROR(VLOOKUP(B152, [18]player_tackles_won!$B$2:$E$492, 3, FALSE), 0)</f>
        <v>0.3</v>
      </c>
      <c r="AG152">
        <f>IFERROR(VLOOKUP(B152, [18]player_tackles_won!$B$2:$E$492, 4, FALSE), 0)</f>
        <v>60</v>
      </c>
      <c r="AH152">
        <f>IFERROR(VLOOKUP(B152, [19]player_possessions!$B$2:$E$492, 3, FALSE), 0)</f>
        <v>0.7</v>
      </c>
      <c r="AI152">
        <f>IFERROR(VLOOKUP(B152, [19]player_possessions!$B$2:$E$492, 4, FALSE), 0)</f>
        <v>1.9</v>
      </c>
      <c r="AJ152">
        <f>IFERROR(VLOOKUP(B152, [20]player_outfielder_blocks!$B$2:$E$492, 3, FALSE), 0)</f>
        <v>0</v>
      </c>
      <c r="AK152" t="e">
        <f>VLOOKUP(B152,[20]player_outfielder_blocks!$B$2:$E$492, 4, FALSE)</f>
        <v>#N/A</v>
      </c>
      <c r="AL152" t="e">
        <f>VLOOKUP(B152,[21]player_interceptions!$B$2:$E$492, 3, FALSE)</f>
        <v>#N/A</v>
      </c>
      <c r="AM152" t="e">
        <f>VLOOKUP(B152,[21]player_interceptions!$B$2:$E$492, 4, FALSE)</f>
        <v>#N/A</v>
      </c>
      <c r="AN152">
        <f>VLOOKUP(B152,[22]player_effective_clearances!$B$2:$E$492, 3, FALSE)</f>
        <v>0.3</v>
      </c>
      <c r="AO152">
        <f>VLOOKUP(B152,[22]player_effective_clearances!$B$2:$E$492, 4, FALSE)</f>
        <v>3</v>
      </c>
      <c r="AP152">
        <f>VLOOKUP(B152, [12]player_penalties_won!$B$2:$E$492, 4, FALSE)</f>
        <v>1.6</v>
      </c>
      <c r="AQ152">
        <f>VLOOKUP(B152,[23]player_fouls_committed!$B$2:$E$492, 3, FALSE)</f>
        <v>1.3</v>
      </c>
      <c r="AR152" t="e">
        <f>VLOOKUP(B152,[24]player_red_cards!$B$2:$E$492, 3, FALSE)</f>
        <v>#N/A</v>
      </c>
      <c r="AS152" t="e">
        <f>VLOOKUP(B152,[24]player_red_cards!$B$2:$E$492, 4, FALSE)</f>
        <v>#N/A</v>
      </c>
      <c r="AT152">
        <f>VLOOKUP(B152,[25]player_contests_won!$B$2:$E$492, 3, FALSE)</f>
        <v>3.8</v>
      </c>
      <c r="AU152">
        <f>VLOOKUP(B152,[25]player_contests_won!$B$2:$E$492, 4, FALSE)</f>
        <v>55.1</v>
      </c>
      <c r="AV152">
        <f>VLOOKUP(B152, [8]player_top_scorers!$B$2:$E$492, 3, FALSE)</f>
        <v>5</v>
      </c>
      <c r="AW152">
        <f>VLOOKUP(B152,[26]player_player_ratings!$B$2:$E$492, 4, FALSE)</f>
        <v>0</v>
      </c>
      <c r="AX152">
        <f>VLOOKUP(B152,[26]player_player_ratings!$B$2:$E$492, 3, FALSE)</f>
        <v>6.72</v>
      </c>
      <c r="AY152">
        <v>890</v>
      </c>
      <c r="AZ152">
        <v>27</v>
      </c>
      <c r="BA152" t="s">
        <v>214</v>
      </c>
    </row>
    <row r="153" spans="1:53" x14ac:dyDescent="0.3">
      <c r="A153">
        <v>152</v>
      </c>
      <c r="B153" t="s">
        <v>215</v>
      </c>
      <c r="C153" t="s">
        <v>46</v>
      </c>
      <c r="D153">
        <v>1.7</v>
      </c>
      <c r="E153">
        <v>1</v>
      </c>
      <c r="F153">
        <f>IFERROR(VLOOKUP(B153, [1]player_expected_goals!$B$2:$E$492, 3, FALSE), 0)</f>
        <v>0.5</v>
      </c>
      <c r="G153">
        <f>VLOOKUP(B153,[2]player_on_target!$B$2:$E$492, 3, FALSE)</f>
        <v>0.7</v>
      </c>
      <c r="H153">
        <f>IFERROR(VLOOKUP(B153, [3]player_saves_made!$B$2:$E$492, 3, FALSE), 0)</f>
        <v>0</v>
      </c>
      <c r="I153">
        <f>IFERROR(VLOOKUP(B153, [3]player_saves_made!$B$2:$E$492, 4, FALSE), 0)</f>
        <v>0</v>
      </c>
      <c r="J153">
        <f>IFERROR(VLOOKUP(B153, [4]player_goals_conceded!$B$2:$E$492, 3, FALSE), 0)</f>
        <v>0</v>
      </c>
      <c r="K153">
        <f>IFERROR(VLOOKUP(B153, [5]player_clean_sheets!$B$2:$E$492, 3, FALSE), 0)</f>
        <v>0</v>
      </c>
      <c r="L153">
        <f>IFERROR(VLOOKUP(B153, [5]player_clean_sheets!$B$2:$E$492, 4, FALSE), 0)</f>
        <v>0</v>
      </c>
      <c r="M153">
        <f>IFERROR(VLOOKUP(B153, [6]player_goals_per_90!$B$2:$E$492, 3, FALSE), 0)</f>
        <v>0.05</v>
      </c>
      <c r="N153">
        <f>IFERROR(VLOOKUP(B153, [7]player_expected_assists_per_90!$B$2:$E$492, 3, FALSE), 0)</f>
        <v>0.09</v>
      </c>
      <c r="O153">
        <f>IFERROR(VLOOKUP(B153, [7]player_expected_assists_per_90!$B$2:$E$492, 4, FALSE), 0)</f>
        <v>0.1</v>
      </c>
      <c r="P153">
        <f>IFERROR(VLOOKUP(B153, [8]player_top_scorers!$B$2:$E$492, 4, FALSE), 0)</f>
        <v>0</v>
      </c>
      <c r="Q153">
        <f>IFERROR(VLOOKUP(B153, [9]player_total_assists_in_attack!$B$2:$E$492, 3, FALSE), 0)</f>
        <v>9</v>
      </c>
      <c r="R153">
        <f>IFERROR(VLOOKUP(B153, [9]player_total_assists_in_attack!$B$2:$E$492, 4, FALSE), 0)</f>
        <v>0.5</v>
      </c>
      <c r="S153">
        <f>IFERROR(VLOOKUP(B153, [10]player_big_chances_missed!$B$2:$E$492, 3, FALSE), 0)</f>
        <v>0</v>
      </c>
      <c r="T153">
        <f>IFERROR(VLOOKUP(B153, [10]player_big_chances_missed!$B$2:$E$492, 3, FALSE), 0)</f>
        <v>0</v>
      </c>
      <c r="U153">
        <f>IFERROR(VLOOKUP(B153, [11]player_big_chances_created!$B$2:$E$492, 3, FALSE), 0)</f>
        <v>0</v>
      </c>
      <c r="V153">
        <f>IFERROR(VLOOKUP(B153, [12]player_penalties_won!$B$2:$E$492, 3, FALSE), 0)</f>
        <v>0</v>
      </c>
      <c r="W153">
        <f>IFERROR(VLOOKUP(B153, [13]player_penalties_conceded!$B$2:$E$492, 3, FALSE), 0)</f>
        <v>0</v>
      </c>
      <c r="X153">
        <f>IFERROR(VLOOKUP(B153, [14]player_target_scoring!$B$2:$E$492, 3, FALSE), 0)</f>
        <v>0.2</v>
      </c>
      <c r="Y153">
        <f>IFERROR(VLOOKUP(B153, [14]player_target_scoring!$B$2:$E$492, 4, FALSE), 0)</f>
        <v>30.8</v>
      </c>
      <c r="Z153">
        <f>IFERROR(VLOOKUP(B153, [15]player_total_scoring_attempts!$B$2:$E$492, 3, FALSE), 0)</f>
        <v>0.7</v>
      </c>
      <c r="AA153">
        <f>IFERROR(VLOOKUP(B153, [15]player_total_scoring_attempts!$B$2:$E$492, 4, FALSE), 0)</f>
        <v>7.7</v>
      </c>
      <c r="AB153">
        <f>IFERROR(VLOOKUP(B153, [16]player_accurate_passes!$B$2:$E$492, 3, FALSE), 0)</f>
        <v>37.299999999999997</v>
      </c>
      <c r="AC153">
        <f>IFERROR(VLOOKUP(B153, [16]player_accurate_passes!$B$2:$E$492, 4, FALSE), 0)</f>
        <v>80.8</v>
      </c>
      <c r="AD153">
        <f>IFERROR(VLOOKUP(B153,[17]player_accurate_long_balls!$B$2:$E$492, 3, FALSE), 0)</f>
        <v>1.5</v>
      </c>
      <c r="AE153">
        <f>IFERROR(VLOOKUP(B153,[17]player_accurate_long_balls!$B$2:$E$492, 4, FALSE), 0)</f>
        <v>42.3</v>
      </c>
      <c r="AF153">
        <f>IFERROR(VLOOKUP(B153, [18]player_tackles_won!$B$2:$E$492, 3, FALSE), 0)</f>
        <v>1.3</v>
      </c>
      <c r="AG153">
        <f>IFERROR(VLOOKUP(B153, [18]player_tackles_won!$B$2:$E$492, 4, FALSE), 0)</f>
        <v>62.5</v>
      </c>
      <c r="AH153">
        <f>IFERROR(VLOOKUP(B153, [19]player_possessions!$B$2:$E$492, 3, FALSE), 0)</f>
        <v>0.2</v>
      </c>
      <c r="AI153">
        <f>IFERROR(VLOOKUP(B153, [19]player_possessions!$B$2:$E$492, 4, FALSE), 0)</f>
        <v>2.2000000000000002</v>
      </c>
      <c r="AJ153">
        <f>IFERROR(VLOOKUP(B153, [20]player_outfielder_blocks!$B$2:$E$492, 3, FALSE), 0)</f>
        <v>0.3</v>
      </c>
      <c r="AK153">
        <f>VLOOKUP(B153,[20]player_outfielder_blocks!$B$2:$E$492, 4, FALSE)</f>
        <v>5</v>
      </c>
      <c r="AL153">
        <f>VLOOKUP(B153,[21]player_interceptions!$B$2:$E$492, 3, FALSE)</f>
        <v>0.8</v>
      </c>
      <c r="AM153">
        <f>VLOOKUP(B153,[21]player_interceptions!$B$2:$E$492, 4, FALSE)</f>
        <v>15</v>
      </c>
      <c r="AN153">
        <f>VLOOKUP(B153,[22]player_effective_clearances!$B$2:$E$492, 3, FALSE)</f>
        <v>1.7</v>
      </c>
      <c r="AO153">
        <f>VLOOKUP(B153,[22]player_effective_clearances!$B$2:$E$492, 4, FALSE)</f>
        <v>32</v>
      </c>
      <c r="AP153" t="e">
        <f>VLOOKUP(B153, [12]player_penalties_won!$B$2:$E$492, 4, FALSE)</f>
        <v>#N/A</v>
      </c>
      <c r="AQ153">
        <f>VLOOKUP(B153,[23]player_fouls_committed!$B$2:$E$492, 3, FALSE)</f>
        <v>1.2</v>
      </c>
      <c r="AR153" t="e">
        <f>VLOOKUP(B153,[24]player_red_cards!$B$2:$E$492, 3, FALSE)</f>
        <v>#N/A</v>
      </c>
      <c r="AS153" t="e">
        <f>VLOOKUP(B153,[24]player_red_cards!$B$2:$E$492, 4, FALSE)</f>
        <v>#N/A</v>
      </c>
      <c r="AT153">
        <f>VLOOKUP(B153,[25]player_contests_won!$B$2:$E$492, 3, FALSE)</f>
        <v>0.6</v>
      </c>
      <c r="AU153">
        <f>VLOOKUP(B153,[25]player_contests_won!$B$2:$E$492, 4, FALSE)</f>
        <v>36.700000000000003</v>
      </c>
      <c r="AV153">
        <f>VLOOKUP(B153, [8]player_top_scorers!$B$2:$E$492, 3, FALSE)</f>
        <v>1</v>
      </c>
      <c r="AW153">
        <f>VLOOKUP(B153,[26]player_player_ratings!$B$2:$E$492, 4, FALSE)</f>
        <v>0</v>
      </c>
      <c r="AX153">
        <f>VLOOKUP(B153,[26]player_player_ratings!$B$2:$E$492, 3, FALSE)</f>
        <v>6.65</v>
      </c>
      <c r="AY153">
        <v>1744</v>
      </c>
      <c r="AZ153">
        <v>30</v>
      </c>
      <c r="BA153" t="s">
        <v>111</v>
      </c>
    </row>
    <row r="154" spans="1:53" x14ac:dyDescent="0.3">
      <c r="A154">
        <v>152</v>
      </c>
      <c r="B154" t="s">
        <v>216</v>
      </c>
      <c r="C154" t="s">
        <v>9</v>
      </c>
      <c r="D154">
        <v>1.7</v>
      </c>
      <c r="E154">
        <v>1</v>
      </c>
      <c r="F154">
        <f>IFERROR(VLOOKUP(B154, [1]player_expected_goals!$B$2:$E$492, 3, FALSE), 0)</f>
        <v>0.8</v>
      </c>
      <c r="G154">
        <f>VLOOKUP(B154,[2]player_on_target!$B$2:$E$492, 3, FALSE)</f>
        <v>0.6</v>
      </c>
      <c r="H154">
        <f>IFERROR(VLOOKUP(B154, [3]player_saves_made!$B$2:$E$492, 3, FALSE), 0)</f>
        <v>0</v>
      </c>
      <c r="I154">
        <f>IFERROR(VLOOKUP(B154, [3]player_saves_made!$B$2:$E$492, 4, FALSE), 0)</f>
        <v>0</v>
      </c>
      <c r="J154">
        <f>IFERROR(VLOOKUP(B154, [4]player_goals_conceded!$B$2:$E$492, 3, FALSE), 0)</f>
        <v>0</v>
      </c>
      <c r="K154">
        <f>IFERROR(VLOOKUP(B154, [5]player_clean_sheets!$B$2:$E$492, 3, FALSE), 0)</f>
        <v>0</v>
      </c>
      <c r="L154">
        <f>IFERROR(VLOOKUP(B154, [5]player_clean_sheets!$B$2:$E$492, 4, FALSE), 0)</f>
        <v>0</v>
      </c>
      <c r="M154">
        <f>IFERROR(VLOOKUP(B154, [6]player_goals_per_90!$B$2:$E$492, 3, FALSE), 0)</f>
        <v>0.21</v>
      </c>
      <c r="N154">
        <f>IFERROR(VLOOKUP(B154, [7]player_expected_assists_per_90!$B$2:$E$492, 3, FALSE), 0)</f>
        <v>0.12</v>
      </c>
      <c r="O154">
        <f>IFERROR(VLOOKUP(B154, [7]player_expected_assists_per_90!$B$2:$E$492, 4, FALSE), 0)</f>
        <v>0.1</v>
      </c>
      <c r="P154">
        <f>IFERROR(VLOOKUP(B154, [8]player_top_scorers!$B$2:$E$492, 4, FALSE), 0)</f>
        <v>0</v>
      </c>
      <c r="Q154">
        <f>IFERROR(VLOOKUP(B154, [9]player_total_assists_in_attack!$B$2:$E$492, 3, FALSE), 0)</f>
        <v>11</v>
      </c>
      <c r="R154">
        <f>IFERROR(VLOOKUP(B154, [9]player_total_assists_in_attack!$B$2:$E$492, 4, FALSE), 0)</f>
        <v>0.8</v>
      </c>
      <c r="S154">
        <f>IFERROR(VLOOKUP(B154, [10]player_big_chances_missed!$B$2:$E$492, 3, FALSE), 0)</f>
        <v>1</v>
      </c>
      <c r="T154">
        <f>IFERROR(VLOOKUP(B154, [10]player_big_chances_missed!$B$2:$E$492, 3, FALSE), 0)</f>
        <v>1</v>
      </c>
      <c r="U154">
        <f>IFERROR(VLOOKUP(B154, [11]player_big_chances_created!$B$2:$E$492, 3, FALSE), 0)</f>
        <v>2</v>
      </c>
      <c r="V154">
        <f>IFERROR(VLOOKUP(B154, [12]player_penalties_won!$B$2:$E$492, 3, FALSE), 0)</f>
        <v>0</v>
      </c>
      <c r="W154">
        <f>IFERROR(VLOOKUP(B154, [13]player_penalties_conceded!$B$2:$E$492, 3, FALSE), 0)</f>
        <v>0</v>
      </c>
      <c r="X154">
        <f>IFERROR(VLOOKUP(B154, [14]player_target_scoring!$B$2:$E$492, 3, FALSE), 0)</f>
        <v>0.4</v>
      </c>
      <c r="Y154">
        <f>IFERROR(VLOOKUP(B154, [14]player_target_scoring!$B$2:$E$492, 4, FALSE), 0)</f>
        <v>50</v>
      </c>
      <c r="Z154">
        <f>IFERROR(VLOOKUP(B154, [15]player_total_scoring_attempts!$B$2:$E$492, 3, FALSE), 0)</f>
        <v>0.7</v>
      </c>
      <c r="AA154">
        <f>IFERROR(VLOOKUP(B154, [15]player_total_scoring_attempts!$B$2:$E$492, 4, FALSE), 0)</f>
        <v>30</v>
      </c>
      <c r="AB154">
        <f>IFERROR(VLOOKUP(B154, [16]player_accurate_passes!$B$2:$E$492, 3, FALSE), 0)</f>
        <v>66.2</v>
      </c>
      <c r="AC154">
        <f>IFERROR(VLOOKUP(B154, [16]player_accurate_passes!$B$2:$E$492, 4, FALSE), 0)</f>
        <v>90.7</v>
      </c>
      <c r="AD154">
        <f>IFERROR(VLOOKUP(B154,[17]player_accurate_long_balls!$B$2:$E$492, 3, FALSE), 0)</f>
        <v>2.9</v>
      </c>
      <c r="AE154">
        <f>IFERROR(VLOOKUP(B154,[17]player_accurate_long_balls!$B$2:$E$492, 4, FALSE), 0)</f>
        <v>58.6</v>
      </c>
      <c r="AF154">
        <f>IFERROR(VLOOKUP(B154, [18]player_tackles_won!$B$2:$E$492, 3, FALSE), 0)</f>
        <v>1.4</v>
      </c>
      <c r="AG154">
        <f>IFERROR(VLOOKUP(B154, [18]player_tackles_won!$B$2:$E$492, 4, FALSE), 0)</f>
        <v>52.6</v>
      </c>
      <c r="AH154">
        <f>IFERROR(VLOOKUP(B154, [19]player_possessions!$B$2:$E$492, 3, FALSE), 0)</f>
        <v>0.3</v>
      </c>
      <c r="AI154">
        <f>IFERROR(VLOOKUP(B154, [19]player_possessions!$B$2:$E$492, 4, FALSE), 0)</f>
        <v>2.4</v>
      </c>
      <c r="AJ154">
        <f>IFERROR(VLOOKUP(B154, [20]player_outfielder_blocks!$B$2:$E$492, 3, FALSE), 0)</f>
        <v>0.2</v>
      </c>
      <c r="AK154">
        <f>VLOOKUP(B154,[20]player_outfielder_blocks!$B$2:$E$492, 4, FALSE)</f>
        <v>3</v>
      </c>
      <c r="AL154">
        <f>VLOOKUP(B154,[21]player_interceptions!$B$2:$E$492, 3, FALSE)</f>
        <v>0.6</v>
      </c>
      <c r="AM154">
        <f>VLOOKUP(B154,[21]player_interceptions!$B$2:$E$492, 4, FALSE)</f>
        <v>9</v>
      </c>
      <c r="AN154">
        <f>VLOOKUP(B154,[22]player_effective_clearances!$B$2:$E$492, 3, FALSE)</f>
        <v>1.6</v>
      </c>
      <c r="AO154">
        <f>VLOOKUP(B154,[22]player_effective_clearances!$B$2:$E$492, 4, FALSE)</f>
        <v>22</v>
      </c>
      <c r="AP154" t="e">
        <f>VLOOKUP(B154, [12]player_penalties_won!$B$2:$E$492, 4, FALSE)</f>
        <v>#N/A</v>
      </c>
      <c r="AQ154">
        <f>VLOOKUP(B154,[23]player_fouls_committed!$B$2:$E$492, 3, FALSE)</f>
        <v>0.4</v>
      </c>
      <c r="AR154" t="e">
        <f>VLOOKUP(B154,[24]player_red_cards!$B$2:$E$492, 3, FALSE)</f>
        <v>#N/A</v>
      </c>
      <c r="AS154" t="e">
        <f>VLOOKUP(B154,[24]player_red_cards!$B$2:$E$492, 4, FALSE)</f>
        <v>#N/A</v>
      </c>
      <c r="AT154">
        <f>VLOOKUP(B154,[25]player_contests_won!$B$2:$E$492, 3, FALSE)</f>
        <v>0.9</v>
      </c>
      <c r="AU154">
        <f>VLOOKUP(B154,[25]player_contests_won!$B$2:$E$492, 4, FALSE)</f>
        <v>66.7</v>
      </c>
      <c r="AV154">
        <f>VLOOKUP(B154, [8]player_top_scorers!$B$2:$E$492, 3, FALSE)</f>
        <v>3</v>
      </c>
      <c r="AW154" t="e">
        <f>VLOOKUP(B154,[26]player_player_ratings!$B$2:$E$492, 4, FALSE)</f>
        <v>#N/A</v>
      </c>
      <c r="AX154" t="e">
        <f>VLOOKUP(B154,[26]player_player_ratings!$B$2:$E$492, 3, FALSE)</f>
        <v>#N/A</v>
      </c>
      <c r="AY154">
        <v>1257</v>
      </c>
      <c r="AZ154">
        <v>20</v>
      </c>
      <c r="BA154" t="s">
        <v>37</v>
      </c>
    </row>
    <row r="155" spans="1:53" x14ac:dyDescent="0.3">
      <c r="A155">
        <v>152</v>
      </c>
      <c r="B155" t="s">
        <v>217</v>
      </c>
      <c r="C155" t="s">
        <v>36</v>
      </c>
      <c r="D155">
        <v>1.7</v>
      </c>
      <c r="E155">
        <v>1</v>
      </c>
      <c r="F155">
        <f>IFERROR(VLOOKUP(B155, [1]player_expected_goals!$B$2:$E$492, 3, FALSE), 0)</f>
        <v>2.2000000000000002</v>
      </c>
      <c r="G155">
        <f>VLOOKUP(B155,[2]player_on_target!$B$2:$E$492, 3, FALSE)</f>
        <v>1.8</v>
      </c>
      <c r="H155">
        <f>IFERROR(VLOOKUP(B155, [3]player_saves_made!$B$2:$E$492, 3, FALSE), 0)</f>
        <v>0</v>
      </c>
      <c r="I155">
        <f>IFERROR(VLOOKUP(B155, [3]player_saves_made!$B$2:$E$492, 4, FALSE), 0)</f>
        <v>0</v>
      </c>
      <c r="J155">
        <f>IFERROR(VLOOKUP(B155, [4]player_goals_conceded!$B$2:$E$492, 3, FALSE), 0)</f>
        <v>0</v>
      </c>
      <c r="K155">
        <f>IFERROR(VLOOKUP(B155, [5]player_clean_sheets!$B$2:$E$492, 3, FALSE), 0)</f>
        <v>0</v>
      </c>
      <c r="L155">
        <f>IFERROR(VLOOKUP(B155, [5]player_clean_sheets!$B$2:$E$492, 4, FALSE), 0)</f>
        <v>0</v>
      </c>
      <c r="M155">
        <f>IFERROR(VLOOKUP(B155, [6]player_goals_per_90!$B$2:$E$492, 3, FALSE), 0)</f>
        <v>0.16</v>
      </c>
      <c r="N155">
        <f>IFERROR(VLOOKUP(B155, [7]player_expected_assists_per_90!$B$2:$E$492, 3, FALSE), 0)</f>
        <v>7.0000000000000007E-2</v>
      </c>
      <c r="O155">
        <f>IFERROR(VLOOKUP(B155, [7]player_expected_assists_per_90!$B$2:$E$492, 4, FALSE), 0)</f>
        <v>0</v>
      </c>
      <c r="P155">
        <f>IFERROR(VLOOKUP(B155, [8]player_top_scorers!$B$2:$E$492, 4, FALSE), 0)</f>
        <v>0</v>
      </c>
      <c r="Q155">
        <f>IFERROR(VLOOKUP(B155, [9]player_total_assists_in_attack!$B$2:$E$492, 3, FALSE), 0)</f>
        <v>8</v>
      </c>
      <c r="R155">
        <f>IFERROR(VLOOKUP(B155, [9]player_total_assists_in_attack!$B$2:$E$492, 4, FALSE), 0)</f>
        <v>0.3</v>
      </c>
      <c r="S155">
        <f>IFERROR(VLOOKUP(B155, [10]player_big_chances_missed!$B$2:$E$492, 3, FALSE), 0)</f>
        <v>2</v>
      </c>
      <c r="T155">
        <f>IFERROR(VLOOKUP(B155, [10]player_big_chances_missed!$B$2:$E$492, 3, FALSE), 0)</f>
        <v>2</v>
      </c>
      <c r="U155">
        <f>IFERROR(VLOOKUP(B155, [11]player_big_chances_created!$B$2:$E$492, 3, FALSE), 0)</f>
        <v>1</v>
      </c>
      <c r="V155">
        <f>IFERROR(VLOOKUP(B155, [12]player_penalties_won!$B$2:$E$492, 3, FALSE), 0)</f>
        <v>0</v>
      </c>
      <c r="W155">
        <f>IFERROR(VLOOKUP(B155, [13]player_penalties_conceded!$B$2:$E$492, 3, FALSE), 0)</f>
        <v>1</v>
      </c>
      <c r="X155">
        <f>IFERROR(VLOOKUP(B155, [14]player_target_scoring!$B$2:$E$492, 3, FALSE), 0)</f>
        <v>0.3</v>
      </c>
      <c r="Y155">
        <f>IFERROR(VLOOKUP(B155, [14]player_target_scoring!$B$2:$E$492, 4, FALSE), 0)</f>
        <v>36.799999999999997</v>
      </c>
      <c r="Z155">
        <f>IFERROR(VLOOKUP(B155, [15]player_total_scoring_attempts!$B$2:$E$492, 3, FALSE), 0)</f>
        <v>0.7</v>
      </c>
      <c r="AA155">
        <f>IFERROR(VLOOKUP(B155, [15]player_total_scoring_attempts!$B$2:$E$492, 4, FALSE), 0)</f>
        <v>21.1</v>
      </c>
      <c r="AB155">
        <f>IFERROR(VLOOKUP(B155, [16]player_accurate_passes!$B$2:$E$492, 3, FALSE), 0)</f>
        <v>45.5</v>
      </c>
      <c r="AC155">
        <f>IFERROR(VLOOKUP(B155, [16]player_accurate_passes!$B$2:$E$492, 4, FALSE), 0)</f>
        <v>85.5</v>
      </c>
      <c r="AD155">
        <f>IFERROR(VLOOKUP(B155,[17]player_accurate_long_balls!$B$2:$E$492, 3, FALSE), 0)</f>
        <v>2.2000000000000002</v>
      </c>
      <c r="AE155">
        <f>IFERROR(VLOOKUP(B155,[17]player_accurate_long_balls!$B$2:$E$492, 4, FALSE), 0)</f>
        <v>40.6</v>
      </c>
      <c r="AF155">
        <f>IFERROR(VLOOKUP(B155, [18]player_tackles_won!$B$2:$E$492, 3, FALSE), 0)</f>
        <v>1.4</v>
      </c>
      <c r="AG155">
        <f>IFERROR(VLOOKUP(B155, [18]player_tackles_won!$B$2:$E$492, 4, FALSE), 0)</f>
        <v>72.900000000000006</v>
      </c>
      <c r="AH155">
        <f>IFERROR(VLOOKUP(B155, [19]player_possessions!$B$2:$E$492, 3, FALSE), 0)</f>
        <v>0.1</v>
      </c>
      <c r="AI155">
        <f>IFERROR(VLOOKUP(B155, [19]player_possessions!$B$2:$E$492, 4, FALSE), 0)</f>
        <v>1.7</v>
      </c>
      <c r="AJ155">
        <f>IFERROR(VLOOKUP(B155, [20]player_outfielder_blocks!$B$2:$E$492, 3, FALSE), 0)</f>
        <v>0.8</v>
      </c>
      <c r="AK155">
        <f>VLOOKUP(B155,[20]player_outfielder_blocks!$B$2:$E$492, 4, FALSE)</f>
        <v>21</v>
      </c>
      <c r="AL155">
        <f>VLOOKUP(B155,[21]player_interceptions!$B$2:$E$492, 3, FALSE)</f>
        <v>1.8</v>
      </c>
      <c r="AM155">
        <f>VLOOKUP(B155,[21]player_interceptions!$B$2:$E$492, 4, FALSE)</f>
        <v>46</v>
      </c>
      <c r="AN155">
        <f>VLOOKUP(B155,[22]player_effective_clearances!$B$2:$E$492, 3, FALSE)</f>
        <v>4.0999999999999996</v>
      </c>
      <c r="AO155">
        <f>VLOOKUP(B155,[22]player_effective_clearances!$B$2:$E$492, 4, FALSE)</f>
        <v>105</v>
      </c>
      <c r="AP155" t="e">
        <f>VLOOKUP(B155, [12]player_penalties_won!$B$2:$E$492, 4, FALSE)</f>
        <v>#N/A</v>
      </c>
      <c r="AQ155">
        <f>VLOOKUP(B155,[23]player_fouls_committed!$B$2:$E$492, 3, FALSE)</f>
        <v>1.2</v>
      </c>
      <c r="AR155">
        <f>VLOOKUP(B155,[24]player_red_cards!$B$2:$E$492, 3, FALSE)</f>
        <v>1</v>
      </c>
      <c r="AS155">
        <f>VLOOKUP(B155,[24]player_red_cards!$B$2:$E$492, 4, FALSE)</f>
        <v>9</v>
      </c>
      <c r="AT155">
        <f>VLOOKUP(B155,[25]player_contests_won!$B$2:$E$492, 3, FALSE)</f>
        <v>0.4</v>
      </c>
      <c r="AU155">
        <f>VLOOKUP(B155,[25]player_contests_won!$B$2:$E$492, 4, FALSE)</f>
        <v>64.3</v>
      </c>
      <c r="AV155">
        <f>VLOOKUP(B155, [8]player_top_scorers!$B$2:$E$492, 3, FALSE)</f>
        <v>4</v>
      </c>
      <c r="AW155">
        <f>VLOOKUP(B155,[26]player_player_ratings!$B$2:$E$492, 4, FALSE)</f>
        <v>1</v>
      </c>
      <c r="AX155">
        <f>VLOOKUP(B155,[26]player_player_ratings!$B$2:$E$492, 3, FALSE)</f>
        <v>6.85</v>
      </c>
      <c r="AY155">
        <v>2290</v>
      </c>
      <c r="AZ155">
        <v>28</v>
      </c>
      <c r="BA155" t="s">
        <v>97</v>
      </c>
    </row>
    <row r="156" spans="1:53" x14ac:dyDescent="0.3">
      <c r="A156">
        <v>155</v>
      </c>
      <c r="B156" t="s">
        <v>218</v>
      </c>
      <c r="C156" t="s">
        <v>15</v>
      </c>
      <c r="D156">
        <v>1.7</v>
      </c>
      <c r="E156">
        <v>0</v>
      </c>
      <c r="F156">
        <f>IFERROR(VLOOKUP(B156, [1]player_expected_goals!$B$2:$E$492, 3, FALSE), 0)</f>
        <v>1.3</v>
      </c>
      <c r="G156">
        <f>VLOOKUP(B156,[2]player_on_target!$B$2:$E$492, 3, FALSE)</f>
        <v>1.2</v>
      </c>
      <c r="H156">
        <f>IFERROR(VLOOKUP(B156, [3]player_saves_made!$B$2:$E$492, 3, FALSE), 0)</f>
        <v>0</v>
      </c>
      <c r="I156">
        <f>IFERROR(VLOOKUP(B156, [3]player_saves_made!$B$2:$E$492, 4, FALSE), 0)</f>
        <v>0</v>
      </c>
      <c r="J156">
        <f>IFERROR(VLOOKUP(B156, [4]player_goals_conceded!$B$2:$E$492, 3, FALSE), 0)</f>
        <v>0</v>
      </c>
      <c r="K156">
        <f>IFERROR(VLOOKUP(B156, [5]player_clean_sheets!$B$2:$E$492, 3, FALSE), 0)</f>
        <v>0</v>
      </c>
      <c r="L156">
        <f>IFERROR(VLOOKUP(B156, [5]player_clean_sheets!$B$2:$E$492, 4, FALSE), 0)</f>
        <v>0</v>
      </c>
      <c r="M156">
        <f>IFERROR(VLOOKUP(B156, [6]player_goals_per_90!$B$2:$E$492, 3, FALSE), 0)</f>
        <v>0.05</v>
      </c>
      <c r="N156">
        <f>IFERROR(VLOOKUP(B156, [7]player_expected_assists_per_90!$B$2:$E$492, 3, FALSE), 0)</f>
        <v>0.08</v>
      </c>
      <c r="O156">
        <f>IFERROR(VLOOKUP(B156, [7]player_expected_assists_per_90!$B$2:$E$492, 4, FALSE), 0)</f>
        <v>0</v>
      </c>
      <c r="P156">
        <f>IFERROR(VLOOKUP(B156, [8]player_top_scorers!$B$2:$E$492, 4, FALSE), 0)</f>
        <v>0</v>
      </c>
      <c r="Q156">
        <f>IFERROR(VLOOKUP(B156, [9]player_total_assists_in_attack!$B$2:$E$492, 3, FALSE), 0)</f>
        <v>4</v>
      </c>
      <c r="R156">
        <f>IFERROR(VLOOKUP(B156, [9]player_total_assists_in_attack!$B$2:$E$492, 4, FALSE), 0)</f>
        <v>0.2</v>
      </c>
      <c r="S156">
        <f>IFERROR(VLOOKUP(B156, [10]player_big_chances_missed!$B$2:$E$492, 3, FALSE), 0)</f>
        <v>1</v>
      </c>
      <c r="T156">
        <f>IFERROR(VLOOKUP(B156, [10]player_big_chances_missed!$B$2:$E$492, 3, FALSE), 0)</f>
        <v>1</v>
      </c>
      <c r="U156">
        <f>IFERROR(VLOOKUP(B156, [11]player_big_chances_created!$B$2:$E$492, 3, FALSE), 0)</f>
        <v>1</v>
      </c>
      <c r="V156">
        <f>IFERROR(VLOOKUP(B156, [12]player_penalties_won!$B$2:$E$492, 3, FALSE), 0)</f>
        <v>1</v>
      </c>
      <c r="W156">
        <f>IFERROR(VLOOKUP(B156, [13]player_penalties_conceded!$B$2:$E$492, 3, FALSE), 0)</f>
        <v>4</v>
      </c>
      <c r="X156">
        <f>IFERROR(VLOOKUP(B156, [14]player_target_scoring!$B$2:$E$492, 3, FALSE), 0)</f>
        <v>0.3</v>
      </c>
      <c r="Y156">
        <f>IFERROR(VLOOKUP(B156, [14]player_target_scoring!$B$2:$E$492, 4, FALSE), 0)</f>
        <v>37.5</v>
      </c>
      <c r="Z156">
        <f>IFERROR(VLOOKUP(B156, [15]player_total_scoring_attempts!$B$2:$E$492, 3, FALSE), 0)</f>
        <v>0.8</v>
      </c>
      <c r="AA156">
        <f>IFERROR(VLOOKUP(B156, [15]player_total_scoring_attempts!$B$2:$E$492, 4, FALSE), 0)</f>
        <v>6.3</v>
      </c>
      <c r="AB156">
        <f>IFERROR(VLOOKUP(B156, [16]player_accurate_passes!$B$2:$E$492, 3, FALSE), 0)</f>
        <v>22.6</v>
      </c>
      <c r="AC156">
        <f>IFERROR(VLOOKUP(B156, [16]player_accurate_passes!$B$2:$E$492, 4, FALSE), 0)</f>
        <v>72.8</v>
      </c>
      <c r="AD156">
        <f>IFERROR(VLOOKUP(B156,[17]player_accurate_long_balls!$B$2:$E$492, 3, FALSE), 0)</f>
        <v>1.2</v>
      </c>
      <c r="AE156">
        <f>IFERROR(VLOOKUP(B156,[17]player_accurate_long_balls!$B$2:$E$492, 4, FALSE), 0)</f>
        <v>32.5</v>
      </c>
      <c r="AF156">
        <f>IFERROR(VLOOKUP(B156, [18]player_tackles_won!$B$2:$E$492, 3, FALSE), 0)</f>
        <v>0.7</v>
      </c>
      <c r="AG156">
        <f>IFERROR(VLOOKUP(B156, [18]player_tackles_won!$B$2:$E$492, 4, FALSE), 0)</f>
        <v>73.7</v>
      </c>
      <c r="AH156">
        <f>IFERROR(VLOOKUP(B156, [19]player_possessions!$B$2:$E$492, 3, FALSE), 0)</f>
        <v>0.2</v>
      </c>
      <c r="AI156">
        <f>IFERROR(VLOOKUP(B156, [19]player_possessions!$B$2:$E$492, 4, FALSE), 0)</f>
        <v>2.2000000000000002</v>
      </c>
      <c r="AJ156">
        <f>IFERROR(VLOOKUP(B156, [20]player_outfielder_blocks!$B$2:$E$492, 3, FALSE), 0)</f>
        <v>1.4</v>
      </c>
      <c r="AK156">
        <f>VLOOKUP(B156,[20]player_outfielder_blocks!$B$2:$E$492, 4, FALSE)</f>
        <v>29</v>
      </c>
      <c r="AL156">
        <f>VLOOKUP(B156,[21]player_interceptions!$B$2:$E$492, 3, FALSE)</f>
        <v>1.5</v>
      </c>
      <c r="AM156">
        <f>VLOOKUP(B156,[21]player_interceptions!$B$2:$E$492, 4, FALSE)</f>
        <v>31</v>
      </c>
      <c r="AN156">
        <f>VLOOKUP(B156,[22]player_effective_clearances!$B$2:$E$492, 3, FALSE)</f>
        <v>6</v>
      </c>
      <c r="AO156">
        <f>VLOOKUP(B156,[22]player_effective_clearances!$B$2:$E$492, 4, FALSE)</f>
        <v>126</v>
      </c>
      <c r="AP156">
        <f>VLOOKUP(B156, [12]player_penalties_won!$B$2:$E$492, 4, FALSE)</f>
        <v>1</v>
      </c>
      <c r="AQ156">
        <f>VLOOKUP(B156,[23]player_fouls_committed!$B$2:$E$492, 3, FALSE)</f>
        <v>1.4</v>
      </c>
      <c r="AR156" t="e">
        <f>VLOOKUP(B156,[24]player_red_cards!$B$2:$E$492, 3, FALSE)</f>
        <v>#N/A</v>
      </c>
      <c r="AS156" t="e">
        <f>VLOOKUP(B156,[24]player_red_cards!$B$2:$E$492, 4, FALSE)</f>
        <v>#N/A</v>
      </c>
      <c r="AT156" t="e">
        <f>VLOOKUP(B156,[25]player_contests_won!$B$2:$E$492, 3, FALSE)</f>
        <v>#N/A</v>
      </c>
      <c r="AU156" t="e">
        <f>VLOOKUP(B156,[25]player_contests_won!$B$2:$E$492, 4, FALSE)</f>
        <v>#N/A</v>
      </c>
      <c r="AV156">
        <f>VLOOKUP(B156, [8]player_top_scorers!$B$2:$E$492, 3, FALSE)</f>
        <v>1</v>
      </c>
      <c r="AW156">
        <f>VLOOKUP(B156,[26]player_player_ratings!$B$2:$E$492, 4, FALSE)</f>
        <v>0</v>
      </c>
      <c r="AX156">
        <f>VLOOKUP(B156,[26]player_player_ratings!$B$2:$E$492, 3, FALSE)</f>
        <v>6.54</v>
      </c>
      <c r="AY156">
        <v>1879</v>
      </c>
      <c r="AZ156">
        <v>24</v>
      </c>
      <c r="BA156" t="s">
        <v>219</v>
      </c>
    </row>
    <row r="157" spans="1:53" x14ac:dyDescent="0.3">
      <c r="A157">
        <v>155</v>
      </c>
      <c r="B157" t="s">
        <v>220</v>
      </c>
      <c r="C157" t="s">
        <v>43</v>
      </c>
      <c r="D157">
        <v>1.7</v>
      </c>
      <c r="E157">
        <v>0</v>
      </c>
      <c r="F157">
        <f>IFERROR(VLOOKUP(B157, [1]player_expected_goals!$B$2:$E$492, 3, FALSE), 0)</f>
        <v>2.9</v>
      </c>
      <c r="G157">
        <f>VLOOKUP(B157,[2]player_on_target!$B$2:$E$492, 3, FALSE)</f>
        <v>2.8</v>
      </c>
      <c r="H157">
        <f>IFERROR(VLOOKUP(B157, [3]player_saves_made!$B$2:$E$492, 3, FALSE), 0)</f>
        <v>0</v>
      </c>
      <c r="I157">
        <f>IFERROR(VLOOKUP(B157, [3]player_saves_made!$B$2:$E$492, 4, FALSE), 0)</f>
        <v>0</v>
      </c>
      <c r="J157">
        <f>IFERROR(VLOOKUP(B157, [4]player_goals_conceded!$B$2:$E$492, 3, FALSE), 0)</f>
        <v>0</v>
      </c>
      <c r="K157">
        <f>IFERROR(VLOOKUP(B157, [5]player_clean_sheets!$B$2:$E$492, 3, FALSE), 0)</f>
        <v>0</v>
      </c>
      <c r="L157">
        <f>IFERROR(VLOOKUP(B157, [5]player_clean_sheets!$B$2:$E$492, 4, FALSE), 0)</f>
        <v>0</v>
      </c>
      <c r="M157">
        <f>IFERROR(VLOOKUP(B157, [6]player_goals_per_90!$B$2:$E$492, 3, FALSE), 0)</f>
        <v>0.27</v>
      </c>
      <c r="N157">
        <f>IFERROR(VLOOKUP(B157, [7]player_expected_assists_per_90!$B$2:$E$492, 3, FALSE), 0)</f>
        <v>0.16</v>
      </c>
      <c r="O157">
        <f>IFERROR(VLOOKUP(B157, [7]player_expected_assists_per_90!$B$2:$E$492, 4, FALSE), 0)</f>
        <v>0</v>
      </c>
      <c r="P157">
        <f>IFERROR(VLOOKUP(B157, [8]player_top_scorers!$B$2:$E$492, 4, FALSE), 0)</f>
        <v>0</v>
      </c>
      <c r="Q157">
        <f>IFERROR(VLOOKUP(B157, [9]player_total_assists_in_attack!$B$2:$E$492, 3, FALSE), 0)</f>
        <v>17</v>
      </c>
      <c r="R157">
        <f>IFERROR(VLOOKUP(B157, [9]player_total_assists_in_attack!$B$2:$E$492, 4, FALSE), 0)</f>
        <v>1.5</v>
      </c>
      <c r="S157">
        <f>IFERROR(VLOOKUP(B157, [10]player_big_chances_missed!$B$2:$E$492, 3, FALSE), 0)</f>
        <v>4</v>
      </c>
      <c r="T157">
        <f>IFERROR(VLOOKUP(B157, [10]player_big_chances_missed!$B$2:$E$492, 3, FALSE), 0)</f>
        <v>4</v>
      </c>
      <c r="U157">
        <f>IFERROR(VLOOKUP(B157, [11]player_big_chances_created!$B$2:$E$492, 3, FALSE), 0)</f>
        <v>2</v>
      </c>
      <c r="V157">
        <f>IFERROR(VLOOKUP(B157, [12]player_penalties_won!$B$2:$E$492, 3, FALSE), 0)</f>
        <v>0</v>
      </c>
      <c r="W157">
        <f>IFERROR(VLOOKUP(B157, [13]player_penalties_conceded!$B$2:$E$492, 3, FALSE), 0)</f>
        <v>0</v>
      </c>
      <c r="X157">
        <f>IFERROR(VLOOKUP(B157, [14]player_target_scoring!$B$2:$E$492, 3, FALSE), 0)</f>
        <v>0.6</v>
      </c>
      <c r="Y157">
        <f>IFERROR(VLOOKUP(B157, [14]player_target_scoring!$B$2:$E$492, 4, FALSE), 0)</f>
        <v>24.1</v>
      </c>
      <c r="Z157">
        <f>IFERROR(VLOOKUP(B157, [15]player_total_scoring_attempts!$B$2:$E$492, 3, FALSE), 0)</f>
        <v>2.6</v>
      </c>
      <c r="AA157">
        <f>IFERROR(VLOOKUP(B157, [15]player_total_scoring_attempts!$B$2:$E$492, 4, FALSE), 0)</f>
        <v>10.3</v>
      </c>
      <c r="AB157">
        <f>IFERROR(VLOOKUP(B157, [16]player_accurate_passes!$B$2:$E$492, 3, FALSE), 0)</f>
        <v>28.4</v>
      </c>
      <c r="AC157">
        <f>IFERROR(VLOOKUP(B157, [16]player_accurate_passes!$B$2:$E$492, 4, FALSE), 0)</f>
        <v>75.2</v>
      </c>
      <c r="AD157">
        <f>IFERROR(VLOOKUP(B157,[17]player_accurate_long_balls!$B$2:$E$492, 3, FALSE), 0)</f>
        <v>2.2000000000000002</v>
      </c>
      <c r="AE157">
        <f>IFERROR(VLOOKUP(B157,[17]player_accurate_long_balls!$B$2:$E$492, 4, FALSE), 0)</f>
        <v>48</v>
      </c>
      <c r="AF157">
        <f>IFERROR(VLOOKUP(B157, [18]player_tackles_won!$B$2:$E$492, 3, FALSE), 0)</f>
        <v>0.9</v>
      </c>
      <c r="AG157">
        <f>IFERROR(VLOOKUP(B157, [18]player_tackles_won!$B$2:$E$492, 4, FALSE), 0)</f>
        <v>58.8</v>
      </c>
      <c r="AH157">
        <f>IFERROR(VLOOKUP(B157, [19]player_possessions!$B$2:$E$492, 3, FALSE), 0)</f>
        <v>0.3</v>
      </c>
      <c r="AI157">
        <f>IFERROR(VLOOKUP(B157, [19]player_possessions!$B$2:$E$492, 4, FALSE), 0)</f>
        <v>3.7</v>
      </c>
      <c r="AJ157">
        <f>IFERROR(VLOOKUP(B157, [20]player_outfielder_blocks!$B$2:$E$492, 3, FALSE), 0)</f>
        <v>0.1</v>
      </c>
      <c r="AK157">
        <f>VLOOKUP(B157,[20]player_outfielder_blocks!$B$2:$E$492, 4, FALSE)</f>
        <v>1</v>
      </c>
      <c r="AL157">
        <f>VLOOKUP(B157,[21]player_interceptions!$B$2:$E$492, 3, FALSE)</f>
        <v>0.4</v>
      </c>
      <c r="AM157">
        <f>VLOOKUP(B157,[21]player_interceptions!$B$2:$E$492, 4, FALSE)</f>
        <v>4</v>
      </c>
      <c r="AN157">
        <f>VLOOKUP(B157,[22]player_effective_clearances!$B$2:$E$492, 3, FALSE)</f>
        <v>1.4</v>
      </c>
      <c r="AO157">
        <f>VLOOKUP(B157,[22]player_effective_clearances!$B$2:$E$492, 4, FALSE)</f>
        <v>16</v>
      </c>
      <c r="AP157" t="e">
        <f>VLOOKUP(B157, [12]player_penalties_won!$B$2:$E$492, 4, FALSE)</f>
        <v>#N/A</v>
      </c>
      <c r="AQ157">
        <f>VLOOKUP(B157,[23]player_fouls_committed!$B$2:$E$492, 3, FALSE)</f>
        <v>1.4</v>
      </c>
      <c r="AR157" t="e">
        <f>VLOOKUP(B157,[24]player_red_cards!$B$2:$E$492, 3, FALSE)</f>
        <v>#N/A</v>
      </c>
      <c r="AS157" t="e">
        <f>VLOOKUP(B157,[24]player_red_cards!$B$2:$E$492, 4, FALSE)</f>
        <v>#N/A</v>
      </c>
      <c r="AT157">
        <f>VLOOKUP(B157,[25]player_contests_won!$B$2:$E$492, 3, FALSE)</f>
        <v>1.1000000000000001</v>
      </c>
      <c r="AU157">
        <f>VLOOKUP(B157,[25]player_contests_won!$B$2:$E$492, 4, FALSE)</f>
        <v>50</v>
      </c>
      <c r="AV157">
        <f>VLOOKUP(B157, [8]player_top_scorers!$B$2:$E$492, 3, FALSE)</f>
        <v>3</v>
      </c>
      <c r="AW157">
        <f>VLOOKUP(B157,[26]player_player_ratings!$B$2:$E$492, 4, FALSE)</f>
        <v>0</v>
      </c>
      <c r="AX157">
        <f>VLOOKUP(B157,[26]player_player_ratings!$B$2:$E$492, 3, FALSE)</f>
        <v>6.63</v>
      </c>
      <c r="AY157">
        <v>1001</v>
      </c>
      <c r="AZ157">
        <v>30</v>
      </c>
      <c r="BA157" t="s">
        <v>13</v>
      </c>
    </row>
    <row r="158" spans="1:53" x14ac:dyDescent="0.3">
      <c r="A158">
        <v>157</v>
      </c>
      <c r="B158" t="s">
        <v>221</v>
      </c>
      <c r="C158" t="s">
        <v>100</v>
      </c>
      <c r="D158">
        <v>1.6</v>
      </c>
      <c r="E158">
        <v>3</v>
      </c>
      <c r="F158">
        <f>IFERROR(VLOOKUP(B158, [1]player_expected_goals!$B$2:$E$492, 3, FALSE), 0)</f>
        <v>0.7</v>
      </c>
      <c r="G158">
        <f>VLOOKUP(B158,[2]player_on_target!$B$2:$E$492, 3, FALSE)</f>
        <v>0.7</v>
      </c>
      <c r="H158">
        <f>IFERROR(VLOOKUP(B158, [3]player_saves_made!$B$2:$E$492, 3, FALSE), 0)</f>
        <v>0</v>
      </c>
      <c r="I158">
        <f>IFERROR(VLOOKUP(B158, [3]player_saves_made!$B$2:$E$492, 4, FALSE), 0)</f>
        <v>0</v>
      </c>
      <c r="J158">
        <f>IFERROR(VLOOKUP(B158, [4]player_goals_conceded!$B$2:$E$492, 3, FALSE), 0)</f>
        <v>0</v>
      </c>
      <c r="K158">
        <f>IFERROR(VLOOKUP(B158, [5]player_clean_sheets!$B$2:$E$492, 3, FALSE), 0)</f>
        <v>0</v>
      </c>
      <c r="L158">
        <f>IFERROR(VLOOKUP(B158, [5]player_clean_sheets!$B$2:$E$492, 4, FALSE), 0)</f>
        <v>0</v>
      </c>
      <c r="M158">
        <f>IFERROR(VLOOKUP(B158, [6]player_goals_per_90!$B$2:$E$492, 3, FALSE), 0)</f>
        <v>0</v>
      </c>
      <c r="N158">
        <f>IFERROR(VLOOKUP(B158, [7]player_expected_assists_per_90!$B$2:$E$492, 3, FALSE), 0)</f>
        <v>0.14000000000000001</v>
      </c>
      <c r="O158">
        <f>IFERROR(VLOOKUP(B158, [7]player_expected_assists_per_90!$B$2:$E$492, 4, FALSE), 0)</f>
        <v>0.3</v>
      </c>
      <c r="P158">
        <f>IFERROR(VLOOKUP(B158, [8]player_top_scorers!$B$2:$E$492, 4, FALSE), 0)</f>
        <v>0</v>
      </c>
      <c r="Q158">
        <f>IFERROR(VLOOKUP(B158, [9]player_total_assists_in_attack!$B$2:$E$492, 3, FALSE), 0)</f>
        <v>12</v>
      </c>
      <c r="R158">
        <f>IFERROR(VLOOKUP(B158, [9]player_total_assists_in_attack!$B$2:$E$492, 4, FALSE), 0)</f>
        <v>1</v>
      </c>
      <c r="S158">
        <f>IFERROR(VLOOKUP(B158, [10]player_big_chances_missed!$B$2:$E$492, 3, FALSE), 0)</f>
        <v>1</v>
      </c>
      <c r="T158">
        <f>IFERROR(VLOOKUP(B158, [10]player_big_chances_missed!$B$2:$E$492, 3, FALSE), 0)</f>
        <v>1</v>
      </c>
      <c r="U158">
        <f>IFERROR(VLOOKUP(B158, [11]player_big_chances_created!$B$2:$E$492, 3, FALSE), 0)</f>
        <v>3</v>
      </c>
      <c r="V158">
        <f>IFERROR(VLOOKUP(B158, [12]player_penalties_won!$B$2:$E$492, 3, FALSE), 0)</f>
        <v>0</v>
      </c>
      <c r="W158">
        <f>IFERROR(VLOOKUP(B158, [13]player_penalties_conceded!$B$2:$E$492, 3, FALSE), 0)</f>
        <v>0</v>
      </c>
      <c r="X158">
        <f>IFERROR(VLOOKUP(B158, [14]player_target_scoring!$B$2:$E$492, 3, FALSE), 0)</f>
        <v>0.4</v>
      </c>
      <c r="Y158">
        <f>IFERROR(VLOOKUP(B158, [14]player_target_scoring!$B$2:$E$492, 4, FALSE), 0)</f>
        <v>38.5</v>
      </c>
      <c r="Z158">
        <f>IFERROR(VLOOKUP(B158, [15]player_total_scoring_attempts!$B$2:$E$492, 3, FALSE), 0)</f>
        <v>1.1000000000000001</v>
      </c>
      <c r="AA158">
        <f>IFERROR(VLOOKUP(B158, [15]player_total_scoring_attempts!$B$2:$E$492, 4, FALSE), 0)</f>
        <v>0</v>
      </c>
      <c r="AB158">
        <f>IFERROR(VLOOKUP(B158, [16]player_accurate_passes!$B$2:$E$492, 3, FALSE), 0)</f>
        <v>33.299999999999997</v>
      </c>
      <c r="AC158">
        <f>IFERROR(VLOOKUP(B158, [16]player_accurate_passes!$B$2:$E$492, 4, FALSE), 0)</f>
        <v>81.2</v>
      </c>
      <c r="AD158">
        <f>IFERROR(VLOOKUP(B158,[17]player_accurate_long_balls!$B$2:$E$492, 3, FALSE), 0)</f>
        <v>1.7</v>
      </c>
      <c r="AE158">
        <f>IFERROR(VLOOKUP(B158,[17]player_accurate_long_balls!$B$2:$E$492, 4, FALSE), 0)</f>
        <v>58.8</v>
      </c>
      <c r="AF158">
        <f>IFERROR(VLOOKUP(B158, [18]player_tackles_won!$B$2:$E$492, 3, FALSE), 0)</f>
        <v>1</v>
      </c>
      <c r="AG158">
        <f>IFERROR(VLOOKUP(B158, [18]player_tackles_won!$B$2:$E$492, 4, FALSE), 0)</f>
        <v>57.1</v>
      </c>
      <c r="AH158">
        <f>IFERROR(VLOOKUP(B158, [19]player_possessions!$B$2:$E$492, 3, FALSE), 0)</f>
        <v>1</v>
      </c>
      <c r="AI158">
        <f>IFERROR(VLOOKUP(B158, [19]player_possessions!$B$2:$E$492, 4, FALSE), 0)</f>
        <v>3.2</v>
      </c>
      <c r="AJ158">
        <f>IFERROR(VLOOKUP(B158, [20]player_outfielder_blocks!$B$2:$E$492, 3, FALSE), 0)</f>
        <v>0.2</v>
      </c>
      <c r="AK158">
        <f>VLOOKUP(B158,[20]player_outfielder_blocks!$B$2:$E$492, 4, FALSE)</f>
        <v>2</v>
      </c>
      <c r="AL158">
        <f>VLOOKUP(B158,[21]player_interceptions!$B$2:$E$492, 3, FALSE)</f>
        <v>1</v>
      </c>
      <c r="AM158">
        <f>VLOOKUP(B158,[21]player_interceptions!$B$2:$E$492, 4, FALSE)</f>
        <v>12</v>
      </c>
      <c r="AN158">
        <f>VLOOKUP(B158,[22]player_effective_clearances!$B$2:$E$492, 3, FALSE)</f>
        <v>1</v>
      </c>
      <c r="AO158">
        <f>VLOOKUP(B158,[22]player_effective_clearances!$B$2:$E$492, 4, FALSE)</f>
        <v>12</v>
      </c>
      <c r="AP158" t="e">
        <f>VLOOKUP(B158, [12]player_penalties_won!$B$2:$E$492, 4, FALSE)</f>
        <v>#N/A</v>
      </c>
      <c r="AQ158">
        <f>VLOOKUP(B158,[23]player_fouls_committed!$B$2:$E$492, 3, FALSE)</f>
        <v>1.7</v>
      </c>
      <c r="AR158" t="e">
        <f>VLOOKUP(B158,[24]player_red_cards!$B$2:$E$492, 3, FALSE)</f>
        <v>#N/A</v>
      </c>
      <c r="AS158" t="e">
        <f>VLOOKUP(B158,[24]player_red_cards!$B$2:$E$492, 4, FALSE)</f>
        <v>#N/A</v>
      </c>
      <c r="AT158">
        <f>VLOOKUP(B158,[25]player_contests_won!$B$2:$E$492, 3, FALSE)</f>
        <v>0.8</v>
      </c>
      <c r="AU158">
        <f>VLOOKUP(B158,[25]player_contests_won!$B$2:$E$492, 4, FALSE)</f>
        <v>38.5</v>
      </c>
      <c r="AV158" t="e">
        <f>VLOOKUP(B158, [8]player_top_scorers!$B$2:$E$492, 3, FALSE)</f>
        <v>#N/A</v>
      </c>
      <c r="AW158">
        <f>VLOOKUP(B158,[26]player_player_ratings!$B$2:$E$492, 4, FALSE)</f>
        <v>0</v>
      </c>
      <c r="AX158">
        <f>VLOOKUP(B158,[26]player_player_ratings!$B$2:$E$492, 3, FALSE)</f>
        <v>6.53</v>
      </c>
      <c r="AY158">
        <v>1064</v>
      </c>
      <c r="AZ158">
        <v>23</v>
      </c>
      <c r="BA158" t="s">
        <v>194</v>
      </c>
    </row>
    <row r="159" spans="1:53" x14ac:dyDescent="0.3">
      <c r="A159">
        <v>157</v>
      </c>
      <c r="B159" t="s">
        <v>222</v>
      </c>
      <c r="C159" t="s">
        <v>25</v>
      </c>
      <c r="D159">
        <v>1.6</v>
      </c>
      <c r="E159">
        <v>3</v>
      </c>
      <c r="F159">
        <f>IFERROR(VLOOKUP(B159, [1]player_expected_goals!$B$2:$E$492, 3, FALSE), 0)</f>
        <v>1.8</v>
      </c>
      <c r="G159">
        <f>VLOOKUP(B159,[2]player_on_target!$B$2:$E$492, 3, FALSE)</f>
        <v>2.1</v>
      </c>
      <c r="H159">
        <f>IFERROR(VLOOKUP(B159, [3]player_saves_made!$B$2:$E$492, 3, FALSE), 0)</f>
        <v>0</v>
      </c>
      <c r="I159">
        <f>IFERROR(VLOOKUP(B159, [3]player_saves_made!$B$2:$E$492, 4, FALSE), 0)</f>
        <v>0</v>
      </c>
      <c r="J159">
        <f>IFERROR(VLOOKUP(B159, [4]player_goals_conceded!$B$2:$E$492, 3, FALSE), 0)</f>
        <v>0</v>
      </c>
      <c r="K159">
        <f>IFERROR(VLOOKUP(B159, [5]player_clean_sheets!$B$2:$E$492, 3, FALSE), 0)</f>
        <v>0</v>
      </c>
      <c r="L159">
        <f>IFERROR(VLOOKUP(B159, [5]player_clean_sheets!$B$2:$E$492, 4, FALSE), 0)</f>
        <v>0</v>
      </c>
      <c r="M159">
        <f>IFERROR(VLOOKUP(B159, [6]player_goals_per_90!$B$2:$E$492, 3, FALSE), 0)</f>
        <v>0.28999999999999998</v>
      </c>
      <c r="N159">
        <f>IFERROR(VLOOKUP(B159, [7]player_expected_assists_per_90!$B$2:$E$492, 3, FALSE), 0)</f>
        <v>0.23</v>
      </c>
      <c r="O159">
        <f>IFERROR(VLOOKUP(B159, [7]player_expected_assists_per_90!$B$2:$E$492, 4, FALSE), 0)</f>
        <v>0.4</v>
      </c>
      <c r="P159">
        <f>IFERROR(VLOOKUP(B159, [8]player_top_scorers!$B$2:$E$492, 4, FALSE), 0)</f>
        <v>0</v>
      </c>
      <c r="Q159">
        <f>IFERROR(VLOOKUP(B159, [9]player_total_assists_in_attack!$B$2:$E$492, 3, FALSE), 0)</f>
        <v>9</v>
      </c>
      <c r="R159">
        <f>IFERROR(VLOOKUP(B159, [9]player_total_assists_in_attack!$B$2:$E$492, 4, FALSE), 0)</f>
        <v>1.3</v>
      </c>
      <c r="S159">
        <f>IFERROR(VLOOKUP(B159, [10]player_big_chances_missed!$B$2:$E$492, 3, FALSE), 0)</f>
        <v>2</v>
      </c>
      <c r="T159">
        <f>IFERROR(VLOOKUP(B159, [10]player_big_chances_missed!$B$2:$E$492, 3, FALSE), 0)</f>
        <v>2</v>
      </c>
      <c r="U159">
        <f>IFERROR(VLOOKUP(B159, [11]player_big_chances_created!$B$2:$E$492, 3, FALSE), 0)</f>
        <v>3</v>
      </c>
      <c r="V159">
        <f>IFERROR(VLOOKUP(B159, [12]player_penalties_won!$B$2:$E$492, 3, FALSE), 0)</f>
        <v>0</v>
      </c>
      <c r="W159">
        <f>IFERROR(VLOOKUP(B159, [13]player_penalties_conceded!$B$2:$E$492, 3, FALSE), 0)</f>
        <v>0</v>
      </c>
      <c r="X159">
        <f>IFERROR(VLOOKUP(B159, [14]player_target_scoring!$B$2:$E$492, 3, FALSE), 0)</f>
        <v>1.2</v>
      </c>
      <c r="Y159">
        <f>IFERROR(VLOOKUP(B159, [14]player_target_scoring!$B$2:$E$492, 4, FALSE), 0)</f>
        <v>44.4</v>
      </c>
      <c r="Z159">
        <f>IFERROR(VLOOKUP(B159, [15]player_total_scoring_attempts!$B$2:$E$492, 3, FALSE), 0)</f>
        <v>2.6</v>
      </c>
      <c r="AA159">
        <f>IFERROR(VLOOKUP(B159, [15]player_total_scoring_attempts!$B$2:$E$492, 4, FALSE), 0)</f>
        <v>11.1</v>
      </c>
      <c r="AB159">
        <f>IFERROR(VLOOKUP(B159, [16]player_accurate_passes!$B$2:$E$492, 3, FALSE), 0)</f>
        <v>39.299999999999997</v>
      </c>
      <c r="AC159">
        <f>IFERROR(VLOOKUP(B159, [16]player_accurate_passes!$B$2:$E$492, 4, FALSE), 0)</f>
        <v>85.4</v>
      </c>
      <c r="AD159">
        <f>IFERROR(VLOOKUP(B159,[17]player_accurate_long_balls!$B$2:$E$492, 3, FALSE), 0)</f>
        <v>0.7</v>
      </c>
      <c r="AE159">
        <f>IFERROR(VLOOKUP(B159,[17]player_accurate_long_balls!$B$2:$E$492, 4, FALSE), 0)</f>
        <v>62.5</v>
      </c>
      <c r="AF159">
        <f>IFERROR(VLOOKUP(B159, [18]player_tackles_won!$B$2:$E$492, 3, FALSE), 0)</f>
        <v>1.3</v>
      </c>
      <c r="AG159">
        <f>IFERROR(VLOOKUP(B159, [18]player_tackles_won!$B$2:$E$492, 4, FALSE), 0)</f>
        <v>60</v>
      </c>
      <c r="AH159">
        <f>IFERROR(VLOOKUP(B159, [19]player_possessions!$B$2:$E$492, 3, FALSE), 0)</f>
        <v>0.9</v>
      </c>
      <c r="AI159">
        <f>IFERROR(VLOOKUP(B159, [19]player_possessions!$B$2:$E$492, 4, FALSE), 0)</f>
        <v>1.7</v>
      </c>
      <c r="AJ159">
        <f>IFERROR(VLOOKUP(B159, [20]player_outfielder_blocks!$B$2:$E$492, 3, FALSE), 0)</f>
        <v>0</v>
      </c>
      <c r="AK159" t="e">
        <f>VLOOKUP(B159,[20]player_outfielder_blocks!$B$2:$E$492, 4, FALSE)</f>
        <v>#N/A</v>
      </c>
      <c r="AL159">
        <f>VLOOKUP(B159,[21]player_interceptions!$B$2:$E$492, 3, FALSE)</f>
        <v>1</v>
      </c>
      <c r="AM159">
        <f>VLOOKUP(B159,[21]player_interceptions!$B$2:$E$492, 4, FALSE)</f>
        <v>7</v>
      </c>
      <c r="AN159">
        <f>VLOOKUP(B159,[22]player_effective_clearances!$B$2:$E$492, 3, FALSE)</f>
        <v>0.7</v>
      </c>
      <c r="AO159">
        <f>VLOOKUP(B159,[22]player_effective_clearances!$B$2:$E$492, 4, FALSE)</f>
        <v>5</v>
      </c>
      <c r="AP159" t="e">
        <f>VLOOKUP(B159, [12]player_penalties_won!$B$2:$E$492, 4, FALSE)</f>
        <v>#N/A</v>
      </c>
      <c r="AQ159">
        <f>VLOOKUP(B159,[23]player_fouls_committed!$B$2:$E$492, 3, FALSE)</f>
        <v>0.6</v>
      </c>
      <c r="AR159" t="e">
        <f>VLOOKUP(B159,[24]player_red_cards!$B$2:$E$492, 3, FALSE)</f>
        <v>#N/A</v>
      </c>
      <c r="AS159" t="e">
        <f>VLOOKUP(B159,[24]player_red_cards!$B$2:$E$492, 4, FALSE)</f>
        <v>#N/A</v>
      </c>
      <c r="AT159">
        <f>VLOOKUP(B159,[25]player_contests_won!$B$2:$E$492, 3, FALSE)</f>
        <v>0.6</v>
      </c>
      <c r="AU159">
        <f>VLOOKUP(B159,[25]player_contests_won!$B$2:$E$492, 4, FALSE)</f>
        <v>26.7</v>
      </c>
      <c r="AV159">
        <f>VLOOKUP(B159, [8]player_top_scorers!$B$2:$E$492, 3, FALSE)</f>
        <v>2</v>
      </c>
      <c r="AW159">
        <f>VLOOKUP(B159,[26]player_player_ratings!$B$2:$E$492, 4, FALSE)</f>
        <v>0</v>
      </c>
      <c r="AX159">
        <f>VLOOKUP(B159,[26]player_player_ratings!$B$2:$E$492, 3, FALSE)</f>
        <v>6.66</v>
      </c>
      <c r="AY159">
        <v>618</v>
      </c>
      <c r="AZ159">
        <v>26</v>
      </c>
      <c r="BA159" t="s">
        <v>171</v>
      </c>
    </row>
    <row r="160" spans="1:53" x14ac:dyDescent="0.3">
      <c r="A160">
        <v>159</v>
      </c>
      <c r="B160" t="s">
        <v>223</v>
      </c>
      <c r="C160" t="s">
        <v>46</v>
      </c>
      <c r="D160">
        <v>1.6</v>
      </c>
      <c r="E160">
        <v>2</v>
      </c>
      <c r="F160">
        <f>IFERROR(VLOOKUP(B160, [1]player_expected_goals!$B$2:$E$492, 3, FALSE), 0)</f>
        <v>1.3</v>
      </c>
      <c r="G160">
        <f>VLOOKUP(B160,[2]player_on_target!$B$2:$E$492, 3, FALSE)</f>
        <v>0.6</v>
      </c>
      <c r="H160">
        <f>IFERROR(VLOOKUP(B160, [3]player_saves_made!$B$2:$E$492, 3, FALSE), 0)</f>
        <v>0</v>
      </c>
      <c r="I160">
        <f>IFERROR(VLOOKUP(B160, [3]player_saves_made!$B$2:$E$492, 4, FALSE), 0)</f>
        <v>0</v>
      </c>
      <c r="J160">
        <f>IFERROR(VLOOKUP(B160, [4]player_goals_conceded!$B$2:$E$492, 3, FALSE), 0)</f>
        <v>0</v>
      </c>
      <c r="K160">
        <f>IFERROR(VLOOKUP(B160, [5]player_clean_sheets!$B$2:$E$492, 3, FALSE), 0)</f>
        <v>0</v>
      </c>
      <c r="L160">
        <f>IFERROR(VLOOKUP(B160, [5]player_clean_sheets!$B$2:$E$492, 4, FALSE), 0)</f>
        <v>0</v>
      </c>
      <c r="M160">
        <f>IFERROR(VLOOKUP(B160, [6]player_goals_per_90!$B$2:$E$492, 3, FALSE), 0)</f>
        <v>0</v>
      </c>
      <c r="N160">
        <f>IFERROR(VLOOKUP(B160, [7]player_expected_assists_per_90!$B$2:$E$492, 3, FALSE), 0)</f>
        <v>0.05</v>
      </c>
      <c r="O160">
        <f>IFERROR(VLOOKUP(B160, [7]player_expected_assists_per_90!$B$2:$E$492, 4, FALSE), 0)</f>
        <v>0.1</v>
      </c>
      <c r="P160">
        <f>IFERROR(VLOOKUP(B160, [8]player_top_scorers!$B$2:$E$492, 4, FALSE), 0)</f>
        <v>0</v>
      </c>
      <c r="Q160">
        <f>IFERROR(VLOOKUP(B160, [9]player_total_assists_in_attack!$B$2:$E$492, 3, FALSE), 0)</f>
        <v>6</v>
      </c>
      <c r="R160">
        <f>IFERROR(VLOOKUP(B160, [9]player_total_assists_in_attack!$B$2:$E$492, 4, FALSE), 0)</f>
        <v>0.2</v>
      </c>
      <c r="S160">
        <f>IFERROR(VLOOKUP(B160, [10]player_big_chances_missed!$B$2:$E$492, 3, FALSE), 0)</f>
        <v>3</v>
      </c>
      <c r="T160">
        <f>IFERROR(VLOOKUP(B160, [10]player_big_chances_missed!$B$2:$E$492, 3, FALSE), 0)</f>
        <v>3</v>
      </c>
      <c r="U160">
        <f>IFERROR(VLOOKUP(B160, [11]player_big_chances_created!$B$2:$E$492, 3, FALSE), 0)</f>
        <v>1</v>
      </c>
      <c r="V160">
        <f>IFERROR(VLOOKUP(B160, [12]player_penalties_won!$B$2:$E$492, 3, FALSE), 0)</f>
        <v>0</v>
      </c>
      <c r="W160">
        <f>IFERROR(VLOOKUP(B160, [13]player_penalties_conceded!$B$2:$E$492, 3, FALSE), 0)</f>
        <v>1</v>
      </c>
      <c r="X160">
        <f>IFERROR(VLOOKUP(B160, [14]player_target_scoring!$B$2:$E$492, 3, FALSE), 0)</f>
        <v>0.1</v>
      </c>
      <c r="Y160">
        <f>IFERROR(VLOOKUP(B160, [14]player_target_scoring!$B$2:$E$492, 4, FALSE), 0)</f>
        <v>20</v>
      </c>
      <c r="Z160">
        <f>IFERROR(VLOOKUP(B160, [15]player_total_scoring_attempts!$B$2:$E$492, 3, FALSE), 0)</f>
        <v>0.3</v>
      </c>
      <c r="AA160">
        <f>IFERROR(VLOOKUP(B160, [15]player_total_scoring_attempts!$B$2:$E$492, 4, FALSE), 0)</f>
        <v>0</v>
      </c>
      <c r="AB160">
        <f>IFERROR(VLOOKUP(B160, [16]player_accurate_passes!$B$2:$E$492, 3, FALSE), 0)</f>
        <v>58.1</v>
      </c>
      <c r="AC160">
        <f>IFERROR(VLOOKUP(B160, [16]player_accurate_passes!$B$2:$E$492, 4, FALSE), 0)</f>
        <v>84.9</v>
      </c>
      <c r="AD160">
        <f>IFERROR(VLOOKUP(B160,[17]player_accurate_long_balls!$B$2:$E$492, 3, FALSE), 0)</f>
        <v>2.6</v>
      </c>
      <c r="AE160">
        <f>IFERROR(VLOOKUP(B160,[17]player_accurate_long_balls!$B$2:$E$492, 4, FALSE), 0)</f>
        <v>34</v>
      </c>
      <c r="AF160">
        <f>IFERROR(VLOOKUP(B160, [18]player_tackles_won!$B$2:$E$492, 3, FALSE), 0)</f>
        <v>1.1000000000000001</v>
      </c>
      <c r="AG160">
        <f>IFERROR(VLOOKUP(B160, [18]player_tackles_won!$B$2:$E$492, 4, FALSE), 0)</f>
        <v>59.7</v>
      </c>
      <c r="AH160">
        <f>IFERROR(VLOOKUP(B160, [19]player_possessions!$B$2:$E$492, 3, FALSE), 0)</f>
        <v>0</v>
      </c>
      <c r="AI160">
        <f>IFERROR(VLOOKUP(B160, [19]player_possessions!$B$2:$E$492, 4, FALSE), 0)</f>
        <v>2.4</v>
      </c>
      <c r="AJ160">
        <f>IFERROR(VLOOKUP(B160, [20]player_outfielder_blocks!$B$2:$E$492, 3, FALSE), 0)</f>
        <v>0.7</v>
      </c>
      <c r="AK160">
        <f>VLOOKUP(B160,[20]player_outfielder_blocks!$B$2:$E$492, 4, FALSE)</f>
        <v>22</v>
      </c>
      <c r="AL160">
        <f>VLOOKUP(B160,[21]player_interceptions!$B$2:$E$492, 3, FALSE)</f>
        <v>1.4</v>
      </c>
      <c r="AM160">
        <f>VLOOKUP(B160,[21]player_interceptions!$B$2:$E$492, 4, FALSE)</f>
        <v>47</v>
      </c>
      <c r="AN160">
        <f>VLOOKUP(B160,[22]player_effective_clearances!$B$2:$E$492, 3, FALSE)</f>
        <v>4.2</v>
      </c>
      <c r="AO160">
        <f>VLOOKUP(B160,[22]player_effective_clearances!$B$2:$E$492, 4, FALSE)</f>
        <v>140</v>
      </c>
      <c r="AP160" t="e">
        <f>VLOOKUP(B160, [12]player_penalties_won!$B$2:$E$492, 4, FALSE)</f>
        <v>#N/A</v>
      </c>
      <c r="AQ160">
        <f>VLOOKUP(B160,[23]player_fouls_committed!$B$2:$E$492, 3, FALSE)</f>
        <v>0.7</v>
      </c>
      <c r="AR160" t="e">
        <f>VLOOKUP(B160,[24]player_red_cards!$B$2:$E$492, 3, FALSE)</f>
        <v>#N/A</v>
      </c>
      <c r="AS160" t="e">
        <f>VLOOKUP(B160,[24]player_red_cards!$B$2:$E$492, 4, FALSE)</f>
        <v>#N/A</v>
      </c>
      <c r="AT160">
        <f>VLOOKUP(B160,[25]player_contests_won!$B$2:$E$492, 3, FALSE)</f>
        <v>0.4</v>
      </c>
      <c r="AU160">
        <f>VLOOKUP(B160,[25]player_contests_won!$B$2:$E$492, 4, FALSE)</f>
        <v>85.7</v>
      </c>
      <c r="AV160" t="e">
        <f>VLOOKUP(B160, [8]player_top_scorers!$B$2:$E$492, 3, FALSE)</f>
        <v>#N/A</v>
      </c>
      <c r="AW160">
        <f>VLOOKUP(B160,[26]player_player_ratings!$B$2:$E$492, 4, FALSE)</f>
        <v>3</v>
      </c>
      <c r="AX160">
        <f>VLOOKUP(B160,[26]player_player_ratings!$B$2:$E$492, 3, FALSE)</f>
        <v>7.17</v>
      </c>
      <c r="AY160">
        <v>2970</v>
      </c>
      <c r="AZ160">
        <v>33</v>
      </c>
      <c r="BA160" t="s">
        <v>224</v>
      </c>
    </row>
    <row r="161" spans="1:53" x14ac:dyDescent="0.3">
      <c r="A161">
        <v>160</v>
      </c>
      <c r="B161" t="s">
        <v>225</v>
      </c>
      <c r="C161" t="s">
        <v>12</v>
      </c>
      <c r="D161">
        <v>1.6</v>
      </c>
      <c r="E161">
        <v>1</v>
      </c>
      <c r="F161">
        <f>IFERROR(VLOOKUP(B161, [1]player_expected_goals!$B$2:$E$492, 3, FALSE), 0)</f>
        <v>1.1000000000000001</v>
      </c>
      <c r="G161">
        <f>VLOOKUP(B161,[2]player_on_target!$B$2:$E$492, 3, FALSE)</f>
        <v>1.5</v>
      </c>
      <c r="H161">
        <f>IFERROR(VLOOKUP(B161, [3]player_saves_made!$B$2:$E$492, 3, FALSE), 0)</f>
        <v>0</v>
      </c>
      <c r="I161">
        <f>IFERROR(VLOOKUP(B161, [3]player_saves_made!$B$2:$E$492, 4, FALSE), 0)</f>
        <v>0</v>
      </c>
      <c r="J161">
        <f>IFERROR(VLOOKUP(B161, [4]player_goals_conceded!$B$2:$E$492, 3, FALSE), 0)</f>
        <v>0</v>
      </c>
      <c r="K161">
        <f>IFERROR(VLOOKUP(B161, [5]player_clean_sheets!$B$2:$E$492, 3, FALSE), 0)</f>
        <v>0</v>
      </c>
      <c r="L161">
        <f>IFERROR(VLOOKUP(B161, [5]player_clean_sheets!$B$2:$E$492, 4, FALSE), 0)</f>
        <v>0</v>
      </c>
      <c r="M161">
        <f>IFERROR(VLOOKUP(B161, [6]player_goals_per_90!$B$2:$E$492, 3, FALSE), 0)</f>
        <v>0.12</v>
      </c>
      <c r="N161">
        <f>IFERROR(VLOOKUP(B161, [7]player_expected_assists_per_90!$B$2:$E$492, 3, FALSE), 0)</f>
        <v>0.09</v>
      </c>
      <c r="O161">
        <f>IFERROR(VLOOKUP(B161, [7]player_expected_assists_per_90!$B$2:$E$492, 4, FALSE), 0)</f>
        <v>0.1</v>
      </c>
      <c r="P161">
        <f>IFERROR(VLOOKUP(B161, [8]player_top_scorers!$B$2:$E$492, 4, FALSE), 0)</f>
        <v>0</v>
      </c>
      <c r="Q161">
        <f>IFERROR(VLOOKUP(B161, [9]player_total_assists_in_attack!$B$2:$E$492, 3, FALSE), 0)</f>
        <v>17</v>
      </c>
      <c r="R161">
        <f>IFERROR(VLOOKUP(B161, [9]player_total_assists_in_attack!$B$2:$E$492, 4, FALSE), 0)</f>
        <v>1</v>
      </c>
      <c r="S161">
        <f>IFERROR(VLOOKUP(B161, [10]player_big_chances_missed!$B$2:$E$492, 3, FALSE), 0)</f>
        <v>0</v>
      </c>
      <c r="T161">
        <f>IFERROR(VLOOKUP(B161, [10]player_big_chances_missed!$B$2:$E$492, 3, FALSE), 0)</f>
        <v>0</v>
      </c>
      <c r="U161">
        <f>IFERROR(VLOOKUP(B161, [11]player_big_chances_created!$B$2:$E$492, 3, FALSE), 0)</f>
        <v>2</v>
      </c>
      <c r="V161">
        <f>IFERROR(VLOOKUP(B161, [12]player_penalties_won!$B$2:$E$492, 3, FALSE), 0)</f>
        <v>1</v>
      </c>
      <c r="W161">
        <f>IFERROR(VLOOKUP(B161, [13]player_penalties_conceded!$B$2:$E$492, 3, FALSE), 0)</f>
        <v>0</v>
      </c>
      <c r="X161">
        <f>IFERROR(VLOOKUP(B161, [14]player_target_scoring!$B$2:$E$492, 3, FALSE), 0)</f>
        <v>0.5</v>
      </c>
      <c r="Y161">
        <f>IFERROR(VLOOKUP(B161, [14]player_target_scoring!$B$2:$E$492, 4, FALSE), 0)</f>
        <v>42.9</v>
      </c>
      <c r="Z161">
        <f>IFERROR(VLOOKUP(B161, [15]player_total_scoring_attempts!$B$2:$E$492, 3, FALSE), 0)</f>
        <v>1.2</v>
      </c>
      <c r="AA161">
        <f>IFERROR(VLOOKUP(B161, [15]player_total_scoring_attempts!$B$2:$E$492, 4, FALSE), 0)</f>
        <v>9.5</v>
      </c>
      <c r="AB161">
        <f>IFERROR(VLOOKUP(B161, [16]player_accurate_passes!$B$2:$E$492, 3, FALSE), 0)</f>
        <v>40.5</v>
      </c>
      <c r="AC161">
        <f>IFERROR(VLOOKUP(B161, [16]player_accurate_passes!$B$2:$E$492, 4, FALSE), 0)</f>
        <v>84.5</v>
      </c>
      <c r="AD161">
        <f>IFERROR(VLOOKUP(B161,[17]player_accurate_long_balls!$B$2:$E$492, 3, FALSE), 0)</f>
        <v>1.8</v>
      </c>
      <c r="AE161">
        <f>IFERROR(VLOOKUP(B161,[17]player_accurate_long_balls!$B$2:$E$492, 4, FALSE), 0)</f>
        <v>56.4</v>
      </c>
      <c r="AF161">
        <f>IFERROR(VLOOKUP(B161, [18]player_tackles_won!$B$2:$E$492, 3, FALSE), 0)</f>
        <v>1.6</v>
      </c>
      <c r="AG161">
        <f>IFERROR(VLOOKUP(B161, [18]player_tackles_won!$B$2:$E$492, 4, FALSE), 0)</f>
        <v>64.3</v>
      </c>
      <c r="AH161">
        <f>IFERROR(VLOOKUP(B161, [19]player_possessions!$B$2:$E$492, 3, FALSE), 0)</f>
        <v>0.5</v>
      </c>
      <c r="AI161">
        <f>IFERROR(VLOOKUP(B161, [19]player_possessions!$B$2:$E$492, 4, FALSE), 0)</f>
        <v>3.5</v>
      </c>
      <c r="AJ161">
        <f>IFERROR(VLOOKUP(B161, [20]player_outfielder_blocks!$B$2:$E$492, 3, FALSE), 0)</f>
        <v>0.4</v>
      </c>
      <c r="AK161">
        <f>VLOOKUP(B161,[20]player_outfielder_blocks!$B$2:$E$492, 4, FALSE)</f>
        <v>6</v>
      </c>
      <c r="AL161">
        <f>VLOOKUP(B161,[21]player_interceptions!$B$2:$E$492, 3, FALSE)</f>
        <v>1.2</v>
      </c>
      <c r="AM161">
        <f>VLOOKUP(B161,[21]player_interceptions!$B$2:$E$492, 4, FALSE)</f>
        <v>21</v>
      </c>
      <c r="AN161">
        <f>VLOOKUP(B161,[22]player_effective_clearances!$B$2:$E$492, 3, FALSE)</f>
        <v>2.2000000000000002</v>
      </c>
      <c r="AO161">
        <f>VLOOKUP(B161,[22]player_effective_clearances!$B$2:$E$492, 4, FALSE)</f>
        <v>37</v>
      </c>
      <c r="AP161">
        <f>VLOOKUP(B161, [12]player_penalties_won!$B$2:$E$492, 4, FALSE)</f>
        <v>0.9</v>
      </c>
      <c r="AQ161">
        <f>VLOOKUP(B161,[23]player_fouls_committed!$B$2:$E$492, 3, FALSE)</f>
        <v>0.8</v>
      </c>
      <c r="AR161" t="e">
        <f>VLOOKUP(B161,[24]player_red_cards!$B$2:$E$492, 3, FALSE)</f>
        <v>#N/A</v>
      </c>
      <c r="AS161" t="e">
        <f>VLOOKUP(B161,[24]player_red_cards!$B$2:$E$492, 4, FALSE)</f>
        <v>#N/A</v>
      </c>
      <c r="AT161">
        <f>VLOOKUP(B161,[25]player_contests_won!$B$2:$E$492, 3, FALSE)</f>
        <v>0.5</v>
      </c>
      <c r="AU161">
        <f>VLOOKUP(B161,[25]player_contests_won!$B$2:$E$492, 4, FALSE)</f>
        <v>81.8</v>
      </c>
      <c r="AV161">
        <f>VLOOKUP(B161, [8]player_top_scorers!$B$2:$E$492, 3, FALSE)</f>
        <v>2</v>
      </c>
      <c r="AW161">
        <f>VLOOKUP(B161,[26]player_player_ratings!$B$2:$E$492, 4, FALSE)</f>
        <v>1</v>
      </c>
      <c r="AX161">
        <f>VLOOKUP(B161,[26]player_player_ratings!$B$2:$E$492, 3, FALSE)</f>
        <v>7.41</v>
      </c>
      <c r="AY161">
        <v>1537</v>
      </c>
      <c r="AZ161">
        <v>21</v>
      </c>
      <c r="BA161" t="s">
        <v>226</v>
      </c>
    </row>
    <row r="162" spans="1:53" x14ac:dyDescent="0.3">
      <c r="A162">
        <v>160</v>
      </c>
      <c r="B162" t="s">
        <v>227</v>
      </c>
      <c r="C162" t="s">
        <v>12</v>
      </c>
      <c r="D162">
        <v>1.6</v>
      </c>
      <c r="E162">
        <v>1</v>
      </c>
      <c r="F162">
        <f>IFERROR(VLOOKUP(B162, [1]player_expected_goals!$B$2:$E$492, 3, FALSE), 0)</f>
        <v>4.4000000000000004</v>
      </c>
      <c r="G162">
        <f>VLOOKUP(B162,[2]player_on_target!$B$2:$E$492, 3, FALSE)</f>
        <v>3.9</v>
      </c>
      <c r="H162">
        <f>IFERROR(VLOOKUP(B162, [3]player_saves_made!$B$2:$E$492, 3, FALSE), 0)</f>
        <v>0</v>
      </c>
      <c r="I162">
        <f>IFERROR(VLOOKUP(B162, [3]player_saves_made!$B$2:$E$492, 4, FALSE), 0)</f>
        <v>0</v>
      </c>
      <c r="J162">
        <f>IFERROR(VLOOKUP(B162, [4]player_goals_conceded!$B$2:$E$492, 3, FALSE), 0)</f>
        <v>0</v>
      </c>
      <c r="K162">
        <f>IFERROR(VLOOKUP(B162, [5]player_clean_sheets!$B$2:$E$492, 3, FALSE), 0)</f>
        <v>0</v>
      </c>
      <c r="L162">
        <f>IFERROR(VLOOKUP(B162, [5]player_clean_sheets!$B$2:$E$492, 4, FALSE), 0)</f>
        <v>0</v>
      </c>
      <c r="M162">
        <f>IFERROR(VLOOKUP(B162, [6]player_goals_per_90!$B$2:$E$492, 3, FALSE), 0)</f>
        <v>0.39</v>
      </c>
      <c r="N162">
        <f>IFERROR(VLOOKUP(B162, [7]player_expected_assists_per_90!$B$2:$E$492, 3, FALSE), 0)</f>
        <v>0.12</v>
      </c>
      <c r="O162">
        <f>IFERROR(VLOOKUP(B162, [7]player_expected_assists_per_90!$B$2:$E$492, 4, FALSE), 0)</f>
        <v>0.1</v>
      </c>
      <c r="P162">
        <f>IFERROR(VLOOKUP(B162, [8]player_top_scorers!$B$2:$E$492, 4, FALSE), 0)</f>
        <v>0</v>
      </c>
      <c r="Q162">
        <f>IFERROR(VLOOKUP(B162, [9]player_total_assists_in_attack!$B$2:$E$492, 3, FALSE), 0)</f>
        <v>16</v>
      </c>
      <c r="R162">
        <f>IFERROR(VLOOKUP(B162, [9]player_total_assists_in_attack!$B$2:$E$492, 4, FALSE), 0)</f>
        <v>1.3</v>
      </c>
      <c r="S162">
        <f>IFERROR(VLOOKUP(B162, [10]player_big_chances_missed!$B$2:$E$492, 3, FALSE), 0)</f>
        <v>4</v>
      </c>
      <c r="T162">
        <f>IFERROR(VLOOKUP(B162, [10]player_big_chances_missed!$B$2:$E$492, 3, FALSE), 0)</f>
        <v>4</v>
      </c>
      <c r="U162">
        <f>IFERROR(VLOOKUP(B162, [11]player_big_chances_created!$B$2:$E$492, 3, FALSE), 0)</f>
        <v>2</v>
      </c>
      <c r="V162">
        <f>IFERROR(VLOOKUP(B162, [12]player_penalties_won!$B$2:$E$492, 3, FALSE), 0)</f>
        <v>1</v>
      </c>
      <c r="W162">
        <f>IFERROR(VLOOKUP(B162, [13]player_penalties_conceded!$B$2:$E$492, 3, FALSE), 0)</f>
        <v>0</v>
      </c>
      <c r="X162">
        <f>IFERROR(VLOOKUP(B162, [14]player_target_scoring!$B$2:$E$492, 3, FALSE), 0)</f>
        <v>0.9</v>
      </c>
      <c r="Y162">
        <f>IFERROR(VLOOKUP(B162, [14]player_target_scoring!$B$2:$E$492, 4, FALSE), 0)</f>
        <v>38.700000000000003</v>
      </c>
      <c r="Z162">
        <f>IFERROR(VLOOKUP(B162, [15]player_total_scoring_attempts!$B$2:$E$492, 3, FALSE), 0)</f>
        <v>2.4</v>
      </c>
      <c r="AA162">
        <f>IFERROR(VLOOKUP(B162, [15]player_total_scoring_attempts!$B$2:$E$492, 4, FALSE), 0)</f>
        <v>16.100000000000001</v>
      </c>
      <c r="AB162">
        <f>IFERROR(VLOOKUP(B162, [16]player_accurate_passes!$B$2:$E$492, 3, FALSE), 0)</f>
        <v>26.4</v>
      </c>
      <c r="AC162">
        <f>IFERROR(VLOOKUP(B162, [16]player_accurate_passes!$B$2:$E$492, 4, FALSE), 0)</f>
        <v>76.8</v>
      </c>
      <c r="AD162">
        <f>IFERROR(VLOOKUP(B162,[17]player_accurate_long_balls!$B$2:$E$492, 3, FALSE), 0)</f>
        <v>0.9</v>
      </c>
      <c r="AE162">
        <f>IFERROR(VLOOKUP(B162,[17]player_accurate_long_balls!$B$2:$E$492, 4, FALSE), 0)</f>
        <v>50</v>
      </c>
      <c r="AF162">
        <f>IFERROR(VLOOKUP(B162, [18]player_tackles_won!$B$2:$E$492, 3, FALSE), 0)</f>
        <v>1</v>
      </c>
      <c r="AG162">
        <f>IFERROR(VLOOKUP(B162, [18]player_tackles_won!$B$2:$E$492, 4, FALSE), 0)</f>
        <v>50</v>
      </c>
      <c r="AH162">
        <f>IFERROR(VLOOKUP(B162, [19]player_possessions!$B$2:$E$492, 3, FALSE), 0)</f>
        <v>0.2</v>
      </c>
      <c r="AI162">
        <f>IFERROR(VLOOKUP(B162, [19]player_possessions!$B$2:$E$492, 4, FALSE), 0)</f>
        <v>2.1</v>
      </c>
      <c r="AJ162">
        <f>IFERROR(VLOOKUP(B162, [20]player_outfielder_blocks!$B$2:$E$492, 3, FALSE), 0)</f>
        <v>0.1</v>
      </c>
      <c r="AK162">
        <f>VLOOKUP(B162,[20]player_outfielder_blocks!$B$2:$E$492, 4, FALSE)</f>
        <v>1</v>
      </c>
      <c r="AL162">
        <f>VLOOKUP(B162,[21]player_interceptions!$B$2:$E$492, 3, FALSE)</f>
        <v>0.4</v>
      </c>
      <c r="AM162">
        <f>VLOOKUP(B162,[21]player_interceptions!$B$2:$E$492, 4, FALSE)</f>
        <v>5</v>
      </c>
      <c r="AN162">
        <f>VLOOKUP(B162,[22]player_effective_clearances!$B$2:$E$492, 3, FALSE)</f>
        <v>1.1000000000000001</v>
      </c>
      <c r="AO162">
        <f>VLOOKUP(B162,[22]player_effective_clearances!$B$2:$E$492, 4, FALSE)</f>
        <v>14</v>
      </c>
      <c r="AP162">
        <f>VLOOKUP(B162, [12]player_penalties_won!$B$2:$E$492, 4, FALSE)</f>
        <v>2.1</v>
      </c>
      <c r="AQ162">
        <f>VLOOKUP(B162,[23]player_fouls_committed!$B$2:$E$492, 3, FALSE)</f>
        <v>2.1</v>
      </c>
      <c r="AR162" t="e">
        <f>VLOOKUP(B162,[24]player_red_cards!$B$2:$E$492, 3, FALSE)</f>
        <v>#N/A</v>
      </c>
      <c r="AS162" t="e">
        <f>VLOOKUP(B162,[24]player_red_cards!$B$2:$E$492, 4, FALSE)</f>
        <v>#N/A</v>
      </c>
      <c r="AT162">
        <f>VLOOKUP(B162,[25]player_contests_won!$B$2:$E$492, 3, FALSE)</f>
        <v>1.4</v>
      </c>
      <c r="AU162">
        <f>VLOOKUP(B162,[25]player_contests_won!$B$2:$E$492, 4, FALSE)</f>
        <v>54.5</v>
      </c>
      <c r="AV162">
        <f>VLOOKUP(B162, [8]player_top_scorers!$B$2:$E$492, 3, FALSE)</f>
        <v>5</v>
      </c>
      <c r="AW162">
        <f>VLOOKUP(B162,[26]player_player_ratings!$B$2:$E$492, 4, FALSE)</f>
        <v>0</v>
      </c>
      <c r="AX162">
        <f>VLOOKUP(B162,[26]player_player_ratings!$B$2:$E$492, 3, FALSE)</f>
        <v>6.59</v>
      </c>
      <c r="AY162">
        <v>1149</v>
      </c>
      <c r="AZ162">
        <v>32</v>
      </c>
      <c r="BA162" t="s">
        <v>16</v>
      </c>
    </row>
    <row r="163" spans="1:53" x14ac:dyDescent="0.3">
      <c r="A163">
        <v>160</v>
      </c>
      <c r="B163" t="s">
        <v>228</v>
      </c>
      <c r="C163" t="s">
        <v>31</v>
      </c>
      <c r="D163">
        <v>1.6</v>
      </c>
      <c r="E163">
        <v>1</v>
      </c>
      <c r="F163">
        <f>IFERROR(VLOOKUP(B163, [1]player_expected_goals!$B$2:$E$492, 3, FALSE), 0)</f>
        <v>3.5</v>
      </c>
      <c r="G163">
        <f>VLOOKUP(B163,[2]player_on_target!$B$2:$E$492, 3, FALSE)</f>
        <v>4.7</v>
      </c>
      <c r="H163">
        <f>IFERROR(VLOOKUP(B163, [3]player_saves_made!$B$2:$E$492, 3, FALSE), 0)</f>
        <v>0</v>
      </c>
      <c r="I163">
        <f>IFERROR(VLOOKUP(B163, [3]player_saves_made!$B$2:$E$492, 4, FALSE), 0)</f>
        <v>0</v>
      </c>
      <c r="J163">
        <f>IFERROR(VLOOKUP(B163, [4]player_goals_conceded!$B$2:$E$492, 3, FALSE), 0)</f>
        <v>0</v>
      </c>
      <c r="K163">
        <f>IFERROR(VLOOKUP(B163, [5]player_clean_sheets!$B$2:$E$492, 3, FALSE), 0)</f>
        <v>0</v>
      </c>
      <c r="L163">
        <f>IFERROR(VLOOKUP(B163, [5]player_clean_sheets!$B$2:$E$492, 4, FALSE), 0)</f>
        <v>0</v>
      </c>
      <c r="M163">
        <f>IFERROR(VLOOKUP(B163, [6]player_goals_per_90!$B$2:$E$492, 3, FALSE), 0)</f>
        <v>0.3</v>
      </c>
      <c r="N163">
        <f>IFERROR(VLOOKUP(B163, [7]player_expected_assists_per_90!$B$2:$E$492, 3, FALSE), 0)</f>
        <v>0.16</v>
      </c>
      <c r="O163">
        <f>IFERROR(VLOOKUP(B163, [7]player_expected_assists_per_90!$B$2:$E$492, 4, FALSE), 0)</f>
        <v>0.1</v>
      </c>
      <c r="P163">
        <f>IFERROR(VLOOKUP(B163, [8]player_top_scorers!$B$2:$E$492, 4, FALSE), 0)</f>
        <v>0</v>
      </c>
      <c r="Q163">
        <f>IFERROR(VLOOKUP(B163, [9]player_total_assists_in_attack!$B$2:$E$492, 3, FALSE), 0)</f>
        <v>9</v>
      </c>
      <c r="R163">
        <f>IFERROR(VLOOKUP(B163, [9]player_total_assists_in_attack!$B$2:$E$492, 4, FALSE), 0)</f>
        <v>0.9</v>
      </c>
      <c r="S163">
        <f>IFERROR(VLOOKUP(B163, [10]player_big_chances_missed!$B$2:$E$492, 3, FALSE), 0)</f>
        <v>4</v>
      </c>
      <c r="T163">
        <f>IFERROR(VLOOKUP(B163, [10]player_big_chances_missed!$B$2:$E$492, 3, FALSE), 0)</f>
        <v>4</v>
      </c>
      <c r="U163">
        <f>IFERROR(VLOOKUP(B163, [11]player_big_chances_created!$B$2:$E$492, 3, FALSE), 0)</f>
        <v>3</v>
      </c>
      <c r="V163">
        <f>IFERROR(VLOOKUP(B163, [12]player_penalties_won!$B$2:$E$492, 3, FALSE), 0)</f>
        <v>0</v>
      </c>
      <c r="W163">
        <f>IFERROR(VLOOKUP(B163, [13]player_penalties_conceded!$B$2:$E$492, 3, FALSE), 0)</f>
        <v>0</v>
      </c>
      <c r="X163">
        <f>IFERROR(VLOOKUP(B163, [14]player_target_scoring!$B$2:$E$492, 3, FALSE), 0)</f>
        <v>1</v>
      </c>
      <c r="Y163">
        <f>IFERROR(VLOOKUP(B163, [14]player_target_scoring!$B$2:$E$492, 4, FALSE), 0)</f>
        <v>43.5</v>
      </c>
      <c r="Z163">
        <f>IFERROR(VLOOKUP(B163, [15]player_total_scoring_attempts!$B$2:$E$492, 3, FALSE), 0)</f>
        <v>2.2999999999999998</v>
      </c>
      <c r="AA163">
        <f>IFERROR(VLOOKUP(B163, [15]player_total_scoring_attempts!$B$2:$E$492, 4, FALSE), 0)</f>
        <v>13</v>
      </c>
      <c r="AB163">
        <f>IFERROR(VLOOKUP(B163, [16]player_accurate_passes!$B$2:$E$492, 3, FALSE), 0)</f>
        <v>20.3</v>
      </c>
      <c r="AC163">
        <f>IFERROR(VLOOKUP(B163, [16]player_accurate_passes!$B$2:$E$492, 4, FALSE), 0)</f>
        <v>77.900000000000006</v>
      </c>
      <c r="AD163">
        <f>IFERROR(VLOOKUP(B163,[17]player_accurate_long_balls!$B$2:$E$492, 3, FALSE), 0)</f>
        <v>0.4</v>
      </c>
      <c r="AE163">
        <f>IFERROR(VLOOKUP(B163,[17]player_accurate_long_balls!$B$2:$E$492, 4, FALSE), 0)</f>
        <v>44.4</v>
      </c>
      <c r="AF163">
        <f>IFERROR(VLOOKUP(B163, [18]player_tackles_won!$B$2:$E$492, 3, FALSE), 0)</f>
        <v>1.4</v>
      </c>
      <c r="AG163">
        <f>IFERROR(VLOOKUP(B163, [18]player_tackles_won!$B$2:$E$492, 4, FALSE), 0)</f>
        <v>87.5</v>
      </c>
      <c r="AH163">
        <f>IFERROR(VLOOKUP(B163, [19]player_possessions!$B$2:$E$492, 3, FALSE), 0)</f>
        <v>1</v>
      </c>
      <c r="AI163">
        <f>IFERROR(VLOOKUP(B163, [19]player_possessions!$B$2:$E$492, 4, FALSE), 0)</f>
        <v>2.5</v>
      </c>
      <c r="AJ163">
        <f>IFERROR(VLOOKUP(B163, [20]player_outfielder_blocks!$B$2:$E$492, 3, FALSE), 0)</f>
        <v>0</v>
      </c>
      <c r="AK163" t="e">
        <f>VLOOKUP(B163,[20]player_outfielder_blocks!$B$2:$E$492, 4, FALSE)</f>
        <v>#N/A</v>
      </c>
      <c r="AL163">
        <f>VLOOKUP(B163,[21]player_interceptions!$B$2:$E$492, 3, FALSE)</f>
        <v>0.3</v>
      </c>
      <c r="AM163">
        <f>VLOOKUP(B163,[21]player_interceptions!$B$2:$E$492, 4, FALSE)</f>
        <v>3</v>
      </c>
      <c r="AN163">
        <f>VLOOKUP(B163,[22]player_effective_clearances!$B$2:$E$492, 3, FALSE)</f>
        <v>0.4</v>
      </c>
      <c r="AO163">
        <f>VLOOKUP(B163,[22]player_effective_clearances!$B$2:$E$492, 4, FALSE)</f>
        <v>4</v>
      </c>
      <c r="AP163" t="e">
        <f>VLOOKUP(B163, [12]player_penalties_won!$B$2:$E$492, 4, FALSE)</f>
        <v>#N/A</v>
      </c>
      <c r="AQ163">
        <f>VLOOKUP(B163,[23]player_fouls_committed!$B$2:$E$492, 3, FALSE)</f>
        <v>2</v>
      </c>
      <c r="AR163">
        <f>VLOOKUP(B163,[24]player_red_cards!$B$2:$E$492, 3, FALSE)</f>
        <v>1</v>
      </c>
      <c r="AS163">
        <f>VLOOKUP(B163,[24]player_red_cards!$B$2:$E$492, 4, FALSE)</f>
        <v>4</v>
      </c>
      <c r="AT163">
        <f>VLOOKUP(B163,[25]player_contests_won!$B$2:$E$492, 3, FALSE)</f>
        <v>1.8</v>
      </c>
      <c r="AU163">
        <f>VLOOKUP(B163,[25]player_contests_won!$B$2:$E$492, 4, FALSE)</f>
        <v>36</v>
      </c>
      <c r="AV163">
        <f>VLOOKUP(B163, [8]player_top_scorers!$B$2:$E$492, 3, FALSE)</f>
        <v>3</v>
      </c>
      <c r="AW163">
        <f>VLOOKUP(B163,[26]player_player_ratings!$B$2:$E$492, 4, FALSE)</f>
        <v>0</v>
      </c>
      <c r="AX163">
        <f>VLOOKUP(B163,[26]player_player_ratings!$B$2:$E$492, 3, FALSE)</f>
        <v>6.61</v>
      </c>
      <c r="AY163">
        <v>911</v>
      </c>
      <c r="AZ163">
        <v>21</v>
      </c>
      <c r="BA163" t="s">
        <v>13</v>
      </c>
    </row>
    <row r="164" spans="1:53" x14ac:dyDescent="0.3">
      <c r="A164">
        <v>160</v>
      </c>
      <c r="B164" t="s">
        <v>229</v>
      </c>
      <c r="C164" t="s">
        <v>33</v>
      </c>
      <c r="D164">
        <v>1.6</v>
      </c>
      <c r="E164">
        <v>1</v>
      </c>
      <c r="F164">
        <f>IFERROR(VLOOKUP(B164, [1]player_expected_goals!$B$2:$E$492, 3, FALSE), 0)</f>
        <v>0.6</v>
      </c>
      <c r="G164">
        <f>VLOOKUP(B164,[2]player_on_target!$B$2:$E$492, 3, FALSE)</f>
        <v>0</v>
      </c>
      <c r="H164">
        <f>IFERROR(VLOOKUP(B164, [3]player_saves_made!$B$2:$E$492, 3, FALSE), 0)</f>
        <v>0</v>
      </c>
      <c r="I164">
        <f>IFERROR(VLOOKUP(B164, [3]player_saves_made!$B$2:$E$492, 4, FALSE), 0)</f>
        <v>0</v>
      </c>
      <c r="J164">
        <f>IFERROR(VLOOKUP(B164, [4]player_goals_conceded!$B$2:$E$492, 3, FALSE), 0)</f>
        <v>0</v>
      </c>
      <c r="K164">
        <f>IFERROR(VLOOKUP(B164, [5]player_clean_sheets!$B$2:$E$492, 3, FALSE), 0)</f>
        <v>0</v>
      </c>
      <c r="L164">
        <f>IFERROR(VLOOKUP(B164, [5]player_clean_sheets!$B$2:$E$492, 4, FALSE), 0)</f>
        <v>0</v>
      </c>
      <c r="M164">
        <f>IFERROR(VLOOKUP(B164, [6]player_goals_per_90!$B$2:$E$492, 3, FALSE), 0)</f>
        <v>0</v>
      </c>
      <c r="N164">
        <f>IFERROR(VLOOKUP(B164, [7]player_expected_assists_per_90!$B$2:$E$492, 3, FALSE), 0)</f>
        <v>0.08</v>
      </c>
      <c r="O164">
        <f>IFERROR(VLOOKUP(B164, [7]player_expected_assists_per_90!$B$2:$E$492, 4, FALSE), 0)</f>
        <v>0</v>
      </c>
      <c r="P164">
        <f>IFERROR(VLOOKUP(B164, [8]player_top_scorers!$B$2:$E$492, 4, FALSE), 0)</f>
        <v>0</v>
      </c>
      <c r="Q164">
        <f>IFERROR(VLOOKUP(B164, [9]player_total_assists_in_attack!$B$2:$E$492, 3, FALSE), 0)</f>
        <v>11</v>
      </c>
      <c r="R164">
        <f>IFERROR(VLOOKUP(B164, [9]player_total_assists_in_attack!$B$2:$E$492, 4, FALSE), 0)</f>
        <v>0.5</v>
      </c>
      <c r="S164">
        <f>IFERROR(VLOOKUP(B164, [10]player_big_chances_missed!$B$2:$E$492, 3, FALSE), 0)</f>
        <v>1</v>
      </c>
      <c r="T164">
        <f>IFERROR(VLOOKUP(B164, [10]player_big_chances_missed!$B$2:$E$492, 3, FALSE), 0)</f>
        <v>1</v>
      </c>
      <c r="U164">
        <f>IFERROR(VLOOKUP(B164, [11]player_big_chances_created!$B$2:$E$492, 3, FALSE), 0)</f>
        <v>1</v>
      </c>
      <c r="V164">
        <f>IFERROR(VLOOKUP(B164, [12]player_penalties_won!$B$2:$E$492, 3, FALSE), 0)</f>
        <v>0</v>
      </c>
      <c r="W164">
        <f>IFERROR(VLOOKUP(B164, [13]player_penalties_conceded!$B$2:$E$492, 3, FALSE), 0)</f>
        <v>0</v>
      </c>
      <c r="X164">
        <f>IFERROR(VLOOKUP(B164, [14]player_target_scoring!$B$2:$E$492, 3, FALSE), 0)</f>
        <v>0</v>
      </c>
      <c r="Y164">
        <f>IFERROR(VLOOKUP(B164, [14]player_target_scoring!$B$2:$E$492, 4, FALSE), 0)</f>
        <v>14.3</v>
      </c>
      <c r="Z164">
        <f>IFERROR(VLOOKUP(B164, [15]player_total_scoring_attempts!$B$2:$E$492, 3, FALSE), 0)</f>
        <v>0.3</v>
      </c>
      <c r="AA164">
        <f>IFERROR(VLOOKUP(B164, [15]player_total_scoring_attempts!$B$2:$E$492, 4, FALSE), 0)</f>
        <v>0</v>
      </c>
      <c r="AB164">
        <f>IFERROR(VLOOKUP(B164, [16]player_accurate_passes!$B$2:$E$492, 3, FALSE), 0)</f>
        <v>36.6</v>
      </c>
      <c r="AC164">
        <f>IFERROR(VLOOKUP(B164, [16]player_accurate_passes!$B$2:$E$492, 4, FALSE), 0)</f>
        <v>76.5</v>
      </c>
      <c r="AD164">
        <f>IFERROR(VLOOKUP(B164,[17]player_accurate_long_balls!$B$2:$E$492, 3, FALSE), 0)</f>
        <v>2.2000000000000002</v>
      </c>
      <c r="AE164">
        <f>IFERROR(VLOOKUP(B164,[17]player_accurate_long_balls!$B$2:$E$492, 4, FALSE), 0)</f>
        <v>42.1</v>
      </c>
      <c r="AF164">
        <f>IFERROR(VLOOKUP(B164, [18]player_tackles_won!$B$2:$E$492, 3, FALSE), 0)</f>
        <v>0.9</v>
      </c>
      <c r="AG164">
        <f>IFERROR(VLOOKUP(B164, [18]player_tackles_won!$B$2:$E$492, 4, FALSE), 0)</f>
        <v>44.2</v>
      </c>
      <c r="AH164">
        <f>IFERROR(VLOOKUP(B164, [19]player_possessions!$B$2:$E$492, 3, FALSE), 0)</f>
        <v>0.3</v>
      </c>
      <c r="AI164">
        <f>IFERROR(VLOOKUP(B164, [19]player_possessions!$B$2:$E$492, 4, FALSE), 0)</f>
        <v>1.8</v>
      </c>
      <c r="AJ164">
        <f>IFERROR(VLOOKUP(B164, [20]player_outfielder_blocks!$B$2:$E$492, 3, FALSE), 0)</f>
        <v>0.7</v>
      </c>
      <c r="AK164">
        <f>VLOOKUP(B164,[20]player_outfielder_blocks!$B$2:$E$492, 4, FALSE)</f>
        <v>15</v>
      </c>
      <c r="AL164">
        <f>VLOOKUP(B164,[21]player_interceptions!$B$2:$E$492, 3, FALSE)</f>
        <v>1.1000000000000001</v>
      </c>
      <c r="AM164">
        <f>VLOOKUP(B164,[21]player_interceptions!$B$2:$E$492, 4, FALSE)</f>
        <v>22</v>
      </c>
      <c r="AN164">
        <f>VLOOKUP(B164,[22]player_effective_clearances!$B$2:$E$492, 3, FALSE)</f>
        <v>3.1</v>
      </c>
      <c r="AO164">
        <f>VLOOKUP(B164,[22]player_effective_clearances!$B$2:$E$492, 4, FALSE)</f>
        <v>62</v>
      </c>
      <c r="AP164" t="e">
        <f>VLOOKUP(B164, [12]player_penalties_won!$B$2:$E$492, 4, FALSE)</f>
        <v>#N/A</v>
      </c>
      <c r="AQ164">
        <f>VLOOKUP(B164,[23]player_fouls_committed!$B$2:$E$492, 3, FALSE)</f>
        <v>1.4</v>
      </c>
      <c r="AR164">
        <f>VLOOKUP(B164,[24]player_red_cards!$B$2:$E$492, 3, FALSE)</f>
        <v>1</v>
      </c>
      <c r="AS164">
        <f>VLOOKUP(B164,[24]player_red_cards!$B$2:$E$492, 4, FALSE)</f>
        <v>2</v>
      </c>
      <c r="AT164">
        <f>VLOOKUP(B164,[25]player_contests_won!$B$2:$E$492, 3, FALSE)</f>
        <v>0.8</v>
      </c>
      <c r="AU164">
        <f>VLOOKUP(B164,[25]player_contests_won!$B$2:$E$492, 4, FALSE)</f>
        <v>48.5</v>
      </c>
      <c r="AV164" t="e">
        <f>VLOOKUP(B164, [8]player_top_scorers!$B$2:$E$492, 3, FALSE)</f>
        <v>#N/A</v>
      </c>
      <c r="AW164">
        <f>VLOOKUP(B164,[26]player_player_ratings!$B$2:$E$492, 4, FALSE)</f>
        <v>1</v>
      </c>
      <c r="AX164">
        <f>VLOOKUP(B164,[26]player_player_ratings!$B$2:$E$492, 3, FALSE)</f>
        <v>6.68</v>
      </c>
      <c r="AY164">
        <v>1804</v>
      </c>
      <c r="AZ164">
        <v>27</v>
      </c>
      <c r="BA164" t="s">
        <v>22</v>
      </c>
    </row>
    <row r="165" spans="1:53" x14ac:dyDescent="0.3">
      <c r="A165">
        <v>160</v>
      </c>
      <c r="B165" t="s">
        <v>230</v>
      </c>
      <c r="C165" t="s">
        <v>100</v>
      </c>
      <c r="D165">
        <v>1.6</v>
      </c>
      <c r="E165">
        <v>1</v>
      </c>
      <c r="F165">
        <f>IFERROR(VLOOKUP(B165, [1]player_expected_goals!$B$2:$E$492, 3, FALSE), 0)</f>
        <v>0.8</v>
      </c>
      <c r="G165">
        <f>VLOOKUP(B165,[2]player_on_target!$B$2:$E$492, 3, FALSE)</f>
        <v>0.4</v>
      </c>
      <c r="H165">
        <f>IFERROR(VLOOKUP(B165, [3]player_saves_made!$B$2:$E$492, 3, FALSE), 0)</f>
        <v>0</v>
      </c>
      <c r="I165">
        <f>IFERROR(VLOOKUP(B165, [3]player_saves_made!$B$2:$E$492, 4, FALSE), 0)</f>
        <v>0</v>
      </c>
      <c r="J165">
        <f>IFERROR(VLOOKUP(B165, [4]player_goals_conceded!$B$2:$E$492, 3, FALSE), 0)</f>
        <v>0</v>
      </c>
      <c r="K165">
        <f>IFERROR(VLOOKUP(B165, [5]player_clean_sheets!$B$2:$E$492, 3, FALSE), 0)</f>
        <v>0</v>
      </c>
      <c r="L165">
        <f>IFERROR(VLOOKUP(B165, [5]player_clean_sheets!$B$2:$E$492, 4, FALSE), 0)</f>
        <v>0</v>
      </c>
      <c r="M165">
        <f>IFERROR(VLOOKUP(B165, [6]player_goals_per_90!$B$2:$E$492, 3, FALSE), 0)</f>
        <v>0</v>
      </c>
      <c r="N165">
        <f>IFERROR(VLOOKUP(B165, [7]player_expected_assists_per_90!$B$2:$E$492, 3, FALSE), 0)</f>
        <v>0</v>
      </c>
      <c r="O165">
        <f>IFERROR(VLOOKUP(B165, [7]player_expected_assists_per_90!$B$2:$E$492, 4, FALSE), 0)</f>
        <v>0</v>
      </c>
      <c r="P165">
        <f>IFERROR(VLOOKUP(B165, [8]player_top_scorers!$B$2:$E$492, 4, FALSE), 0)</f>
        <v>0</v>
      </c>
      <c r="Q165">
        <f>IFERROR(VLOOKUP(B165, [9]player_total_assists_in_attack!$B$2:$E$492, 3, FALSE), 0)</f>
        <v>12</v>
      </c>
      <c r="R165">
        <f>IFERROR(VLOOKUP(B165, [9]player_total_assists_in_attack!$B$2:$E$492, 4, FALSE), 0)</f>
        <v>1.7</v>
      </c>
      <c r="S165">
        <f>IFERROR(VLOOKUP(B165, [10]player_big_chances_missed!$B$2:$E$492, 3, FALSE), 0)</f>
        <v>2</v>
      </c>
      <c r="T165">
        <f>IFERROR(VLOOKUP(B165, [10]player_big_chances_missed!$B$2:$E$492, 3, FALSE), 0)</f>
        <v>2</v>
      </c>
      <c r="U165">
        <f>IFERROR(VLOOKUP(B165, [11]player_big_chances_created!$B$2:$E$492, 3, FALSE), 0)</f>
        <v>4</v>
      </c>
      <c r="V165">
        <f>IFERROR(VLOOKUP(B165, [12]player_penalties_won!$B$2:$E$492, 3, FALSE), 0)</f>
        <v>1</v>
      </c>
      <c r="W165">
        <f>IFERROR(VLOOKUP(B165, [13]player_penalties_conceded!$B$2:$E$492, 3, FALSE), 0)</f>
        <v>0</v>
      </c>
      <c r="X165">
        <f>IFERROR(VLOOKUP(B165, [14]player_target_scoring!$B$2:$E$492, 3, FALSE), 0)</f>
        <v>0</v>
      </c>
      <c r="Y165">
        <f>IFERROR(VLOOKUP(B165, [14]player_target_scoring!$B$2:$E$492, 4, FALSE), 0)</f>
        <v>0</v>
      </c>
      <c r="Z165">
        <f>IFERROR(VLOOKUP(B165, [15]player_total_scoring_attempts!$B$2:$E$492, 3, FALSE), 0)</f>
        <v>0</v>
      </c>
      <c r="AA165">
        <f>IFERROR(VLOOKUP(B165, [15]player_total_scoring_attempts!$B$2:$E$492, 4, FALSE), 0)</f>
        <v>0</v>
      </c>
      <c r="AB165">
        <f>IFERROR(VLOOKUP(B165, [16]player_accurate_passes!$B$2:$E$492, 3, FALSE), 0)</f>
        <v>0</v>
      </c>
      <c r="AC165">
        <f>IFERROR(VLOOKUP(B165, [16]player_accurate_passes!$B$2:$E$492, 4, FALSE), 0)</f>
        <v>0</v>
      </c>
      <c r="AD165">
        <f>IFERROR(VLOOKUP(B165,[17]player_accurate_long_balls!$B$2:$E$492, 3, FALSE), 0)</f>
        <v>0</v>
      </c>
      <c r="AE165">
        <f>IFERROR(VLOOKUP(B165,[17]player_accurate_long_balls!$B$2:$E$492, 4, FALSE), 0)</f>
        <v>0</v>
      </c>
      <c r="AF165">
        <f>IFERROR(VLOOKUP(B165, [18]player_tackles_won!$B$2:$E$492, 3, FALSE), 0)</f>
        <v>0</v>
      </c>
      <c r="AG165">
        <f>IFERROR(VLOOKUP(B165, [18]player_tackles_won!$B$2:$E$492, 4, FALSE), 0)</f>
        <v>0</v>
      </c>
      <c r="AH165">
        <f>IFERROR(VLOOKUP(B165, [19]player_possessions!$B$2:$E$492, 3, FALSE), 0)</f>
        <v>0</v>
      </c>
      <c r="AI165">
        <f>IFERROR(VLOOKUP(B165, [19]player_possessions!$B$2:$E$492, 4, FALSE), 0)</f>
        <v>0</v>
      </c>
      <c r="AJ165">
        <f>IFERROR(VLOOKUP(B165, [20]player_outfielder_blocks!$B$2:$E$492, 3, FALSE), 0)</f>
        <v>0</v>
      </c>
      <c r="AK165" t="e">
        <f>VLOOKUP(B165,[20]player_outfielder_blocks!$B$2:$E$492, 4, FALSE)</f>
        <v>#N/A</v>
      </c>
      <c r="AL165" t="e">
        <f>VLOOKUP(B165,[21]player_interceptions!$B$2:$E$492, 3, FALSE)</f>
        <v>#N/A</v>
      </c>
      <c r="AM165" t="e">
        <f>VLOOKUP(B165,[21]player_interceptions!$B$2:$E$492, 4, FALSE)</f>
        <v>#N/A</v>
      </c>
      <c r="AN165" t="e">
        <f>VLOOKUP(B165,[22]player_effective_clearances!$B$2:$E$492, 3, FALSE)</f>
        <v>#N/A</v>
      </c>
      <c r="AO165" t="e">
        <f>VLOOKUP(B165,[22]player_effective_clearances!$B$2:$E$492, 4, FALSE)</f>
        <v>#N/A</v>
      </c>
      <c r="AP165">
        <f>VLOOKUP(B165, [12]player_penalties_won!$B$2:$E$492, 4, FALSE)</f>
        <v>0.7</v>
      </c>
      <c r="AQ165" t="e">
        <f>VLOOKUP(B165,[23]player_fouls_committed!$B$2:$E$492, 3, FALSE)</f>
        <v>#N/A</v>
      </c>
      <c r="AR165" t="e">
        <f>VLOOKUP(B165,[24]player_red_cards!$B$2:$E$492, 3, FALSE)</f>
        <v>#N/A</v>
      </c>
      <c r="AS165" t="e">
        <f>VLOOKUP(B165,[24]player_red_cards!$B$2:$E$492, 4, FALSE)</f>
        <v>#N/A</v>
      </c>
      <c r="AT165" t="e">
        <f>VLOOKUP(B165,[25]player_contests_won!$B$2:$E$492, 3, FALSE)</f>
        <v>#N/A</v>
      </c>
      <c r="AU165" t="e">
        <f>VLOOKUP(B165,[25]player_contests_won!$B$2:$E$492, 4, FALSE)</f>
        <v>#N/A</v>
      </c>
      <c r="AV165" t="e">
        <f>VLOOKUP(B165, [8]player_top_scorers!$B$2:$E$492, 3, FALSE)</f>
        <v>#N/A</v>
      </c>
      <c r="AW165" t="e">
        <f>VLOOKUP(B165,[26]player_player_ratings!$B$2:$E$492, 4, FALSE)</f>
        <v>#N/A</v>
      </c>
      <c r="AX165" t="e">
        <f>VLOOKUP(B165,[26]player_player_ratings!$B$2:$E$492, 3, FALSE)</f>
        <v>#N/A</v>
      </c>
      <c r="AY165">
        <v>649</v>
      </c>
      <c r="AZ165">
        <v>11</v>
      </c>
      <c r="BA165" t="s">
        <v>231</v>
      </c>
    </row>
    <row r="166" spans="1:53" x14ac:dyDescent="0.3">
      <c r="A166">
        <v>165</v>
      </c>
      <c r="B166" t="s">
        <v>232</v>
      </c>
      <c r="C166" t="s">
        <v>79</v>
      </c>
      <c r="D166">
        <v>1.6</v>
      </c>
      <c r="E166">
        <v>0</v>
      </c>
      <c r="F166">
        <f>IFERROR(VLOOKUP(B166, [1]player_expected_goals!$B$2:$E$492, 3, FALSE), 0)</f>
        <v>1.3</v>
      </c>
      <c r="G166">
        <f>VLOOKUP(B166,[2]player_on_target!$B$2:$E$492, 3, FALSE)</f>
        <v>0.7</v>
      </c>
      <c r="H166">
        <f>IFERROR(VLOOKUP(B166, [3]player_saves_made!$B$2:$E$492, 3, FALSE), 0)</f>
        <v>0</v>
      </c>
      <c r="I166">
        <f>IFERROR(VLOOKUP(B166, [3]player_saves_made!$B$2:$E$492, 4, FALSE), 0)</f>
        <v>0</v>
      </c>
      <c r="J166">
        <f>IFERROR(VLOOKUP(B166, [4]player_goals_conceded!$B$2:$E$492, 3, FALSE), 0)</f>
        <v>0</v>
      </c>
      <c r="K166">
        <f>IFERROR(VLOOKUP(B166, [5]player_clean_sheets!$B$2:$E$492, 3, FALSE), 0)</f>
        <v>0</v>
      </c>
      <c r="L166">
        <f>IFERROR(VLOOKUP(B166, [5]player_clean_sheets!$B$2:$E$492, 4, FALSE), 0)</f>
        <v>0</v>
      </c>
      <c r="M166">
        <f>IFERROR(VLOOKUP(B166, [6]player_goals_per_90!$B$2:$E$492, 3, FALSE), 0)</f>
        <v>0.03</v>
      </c>
      <c r="N166">
        <f>IFERROR(VLOOKUP(B166, [7]player_expected_assists_per_90!$B$2:$E$492, 3, FALSE), 0)</f>
        <v>0.06</v>
      </c>
      <c r="O166">
        <f>IFERROR(VLOOKUP(B166, [7]player_expected_assists_per_90!$B$2:$E$492, 4, FALSE), 0)</f>
        <v>0</v>
      </c>
      <c r="P166">
        <f>IFERROR(VLOOKUP(B166, [8]player_top_scorers!$B$2:$E$492, 4, FALSE), 0)</f>
        <v>0</v>
      </c>
      <c r="Q166">
        <f>IFERROR(VLOOKUP(B166, [9]player_total_assists_in_attack!$B$2:$E$492, 3, FALSE), 0)</f>
        <v>15</v>
      </c>
      <c r="R166">
        <f>IFERROR(VLOOKUP(B166, [9]player_total_assists_in_attack!$B$2:$E$492, 4, FALSE), 0)</f>
        <v>0.5</v>
      </c>
      <c r="S166">
        <f>IFERROR(VLOOKUP(B166, [10]player_big_chances_missed!$B$2:$E$492, 3, FALSE), 0)</f>
        <v>0</v>
      </c>
      <c r="T166">
        <f>IFERROR(VLOOKUP(B166, [10]player_big_chances_missed!$B$2:$E$492, 3, FALSE), 0)</f>
        <v>0</v>
      </c>
      <c r="U166">
        <f>IFERROR(VLOOKUP(B166, [11]player_big_chances_created!$B$2:$E$492, 3, FALSE), 0)</f>
        <v>3</v>
      </c>
      <c r="V166">
        <f>IFERROR(VLOOKUP(B166, [12]player_penalties_won!$B$2:$E$492, 3, FALSE), 0)</f>
        <v>0</v>
      </c>
      <c r="W166">
        <f>IFERROR(VLOOKUP(B166, [13]player_penalties_conceded!$B$2:$E$492, 3, FALSE), 0)</f>
        <v>0</v>
      </c>
      <c r="X166">
        <f>IFERROR(VLOOKUP(B166, [14]player_target_scoring!$B$2:$E$492, 3, FALSE), 0)</f>
        <v>0.1</v>
      </c>
      <c r="Y166">
        <f>IFERROR(VLOOKUP(B166, [14]player_target_scoring!$B$2:$E$492, 4, FALSE), 0)</f>
        <v>13</v>
      </c>
      <c r="Z166">
        <f>IFERROR(VLOOKUP(B166, [15]player_total_scoring_attempts!$B$2:$E$492, 3, FALSE), 0)</f>
        <v>0.8</v>
      </c>
      <c r="AA166">
        <f>IFERROR(VLOOKUP(B166, [15]player_total_scoring_attempts!$B$2:$E$492, 4, FALSE), 0)</f>
        <v>4.4000000000000004</v>
      </c>
      <c r="AB166">
        <f>IFERROR(VLOOKUP(B166, [16]player_accurate_passes!$B$2:$E$492, 3, FALSE), 0)</f>
        <v>39.6</v>
      </c>
      <c r="AC166">
        <f>IFERROR(VLOOKUP(B166, [16]player_accurate_passes!$B$2:$E$492, 4, FALSE), 0)</f>
        <v>78.3</v>
      </c>
      <c r="AD166">
        <f>IFERROR(VLOOKUP(B166,[17]player_accurate_long_balls!$B$2:$E$492, 3, FALSE), 0)</f>
        <v>4.7</v>
      </c>
      <c r="AE166">
        <f>IFERROR(VLOOKUP(B166,[17]player_accurate_long_balls!$B$2:$E$492, 4, FALSE), 0)</f>
        <v>42</v>
      </c>
      <c r="AF166">
        <f>IFERROR(VLOOKUP(B166, [18]player_tackles_won!$B$2:$E$492, 3, FALSE), 0)</f>
        <v>0.8</v>
      </c>
      <c r="AG166">
        <f>IFERROR(VLOOKUP(B166, [18]player_tackles_won!$B$2:$E$492, 4, FALSE), 0)</f>
        <v>65.7</v>
      </c>
      <c r="AH166">
        <f>IFERROR(VLOOKUP(B166, [19]player_possessions!$B$2:$E$492, 3, FALSE), 0)</f>
        <v>0.3</v>
      </c>
      <c r="AI166">
        <f>IFERROR(VLOOKUP(B166, [19]player_possessions!$B$2:$E$492, 4, FALSE), 0)</f>
        <v>2</v>
      </c>
      <c r="AJ166">
        <f>IFERROR(VLOOKUP(B166, [20]player_outfielder_blocks!$B$2:$E$492, 3, FALSE), 0)</f>
        <v>0.8</v>
      </c>
      <c r="AK166">
        <f>VLOOKUP(B166,[20]player_outfielder_blocks!$B$2:$E$492, 4, FALSE)</f>
        <v>24</v>
      </c>
      <c r="AL166">
        <f>VLOOKUP(B166,[21]player_interceptions!$B$2:$E$492, 3, FALSE)</f>
        <v>1.2</v>
      </c>
      <c r="AM166">
        <f>VLOOKUP(B166,[21]player_interceptions!$B$2:$E$492, 4, FALSE)</f>
        <v>35</v>
      </c>
      <c r="AN166">
        <f>VLOOKUP(B166,[22]player_effective_clearances!$B$2:$E$492, 3, FALSE)</f>
        <v>3.6</v>
      </c>
      <c r="AO166">
        <f>VLOOKUP(B166,[22]player_effective_clearances!$B$2:$E$492, 4, FALSE)</f>
        <v>104</v>
      </c>
      <c r="AP166" t="e">
        <f>VLOOKUP(B166, [12]player_penalties_won!$B$2:$E$492, 4, FALSE)</f>
        <v>#N/A</v>
      </c>
      <c r="AQ166">
        <f>VLOOKUP(B166,[23]player_fouls_committed!$B$2:$E$492, 3, FALSE)</f>
        <v>0.9</v>
      </c>
      <c r="AR166" t="e">
        <f>VLOOKUP(B166,[24]player_red_cards!$B$2:$E$492, 3, FALSE)</f>
        <v>#N/A</v>
      </c>
      <c r="AS166" t="e">
        <f>VLOOKUP(B166,[24]player_red_cards!$B$2:$E$492, 4, FALSE)</f>
        <v>#N/A</v>
      </c>
      <c r="AT166">
        <f>VLOOKUP(B166,[25]player_contests_won!$B$2:$E$492, 3, FALSE)</f>
        <v>0.5</v>
      </c>
      <c r="AU166">
        <f>VLOOKUP(B166,[25]player_contests_won!$B$2:$E$492, 4, FALSE)</f>
        <v>65.2</v>
      </c>
      <c r="AV166">
        <f>VLOOKUP(B166, [8]player_top_scorers!$B$2:$E$492, 3, FALSE)</f>
        <v>1</v>
      </c>
      <c r="AW166">
        <f>VLOOKUP(B166,[26]player_player_ratings!$B$2:$E$492, 4, FALSE)</f>
        <v>1</v>
      </c>
      <c r="AX166">
        <f>VLOOKUP(B166,[26]player_player_ratings!$B$2:$E$492, 3, FALSE)</f>
        <v>6.97</v>
      </c>
      <c r="AY166">
        <v>2594</v>
      </c>
      <c r="AZ166">
        <v>30</v>
      </c>
      <c r="BA166" t="s">
        <v>27</v>
      </c>
    </row>
    <row r="167" spans="1:53" x14ac:dyDescent="0.3">
      <c r="A167">
        <v>165</v>
      </c>
      <c r="B167" t="s">
        <v>233</v>
      </c>
      <c r="C167" t="s">
        <v>66</v>
      </c>
      <c r="D167">
        <v>1.6</v>
      </c>
      <c r="E167">
        <v>0</v>
      </c>
      <c r="F167">
        <f>IFERROR(VLOOKUP(B167, [1]player_expected_goals!$B$2:$E$492, 3, FALSE), 0)</f>
        <v>5.3</v>
      </c>
      <c r="G167">
        <f>VLOOKUP(B167,[2]player_on_target!$B$2:$E$492, 3, FALSE)</f>
        <v>3.4</v>
      </c>
      <c r="H167">
        <f>IFERROR(VLOOKUP(B167, [3]player_saves_made!$B$2:$E$492, 3, FALSE), 0)</f>
        <v>0</v>
      </c>
      <c r="I167">
        <f>IFERROR(VLOOKUP(B167, [3]player_saves_made!$B$2:$E$492, 4, FALSE), 0)</f>
        <v>0</v>
      </c>
      <c r="J167">
        <f>IFERROR(VLOOKUP(B167, [4]player_goals_conceded!$B$2:$E$492, 3, FALSE), 0)</f>
        <v>0</v>
      </c>
      <c r="K167">
        <f>IFERROR(VLOOKUP(B167, [5]player_clean_sheets!$B$2:$E$492, 3, FALSE), 0)</f>
        <v>0</v>
      </c>
      <c r="L167">
        <f>IFERROR(VLOOKUP(B167, [5]player_clean_sheets!$B$2:$E$492, 4, FALSE), 0)</f>
        <v>0</v>
      </c>
      <c r="M167">
        <f>IFERROR(VLOOKUP(B167, [6]player_goals_per_90!$B$2:$E$492, 3, FALSE), 0)</f>
        <v>0.13</v>
      </c>
      <c r="N167">
        <f>IFERROR(VLOOKUP(B167, [7]player_expected_assists_per_90!$B$2:$E$492, 3, FALSE), 0)</f>
        <v>0.11</v>
      </c>
      <c r="O167">
        <f>IFERROR(VLOOKUP(B167, [7]player_expected_assists_per_90!$B$2:$E$492, 4, FALSE), 0)</f>
        <v>0</v>
      </c>
      <c r="P167">
        <f>IFERROR(VLOOKUP(B167, [8]player_top_scorers!$B$2:$E$492, 4, FALSE), 0)</f>
        <v>0</v>
      </c>
      <c r="Q167">
        <f>IFERROR(VLOOKUP(B167, [9]player_total_assists_in_attack!$B$2:$E$492, 3, FALSE), 0)</f>
        <v>16</v>
      </c>
      <c r="R167">
        <f>IFERROR(VLOOKUP(B167, [9]player_total_assists_in_attack!$B$2:$E$492, 4, FALSE), 0)</f>
        <v>1.1000000000000001</v>
      </c>
      <c r="S167">
        <f>IFERROR(VLOOKUP(B167, [10]player_big_chances_missed!$B$2:$E$492, 3, FALSE), 0)</f>
        <v>9</v>
      </c>
      <c r="T167">
        <f>IFERROR(VLOOKUP(B167, [10]player_big_chances_missed!$B$2:$E$492, 3, FALSE), 0)</f>
        <v>9</v>
      </c>
      <c r="U167">
        <f>IFERROR(VLOOKUP(B167, [11]player_big_chances_created!$B$2:$E$492, 3, FALSE), 0)</f>
        <v>0</v>
      </c>
      <c r="V167">
        <f>IFERROR(VLOOKUP(B167, [12]player_penalties_won!$B$2:$E$492, 3, FALSE), 0)</f>
        <v>0</v>
      </c>
      <c r="W167">
        <f>IFERROR(VLOOKUP(B167, [13]player_penalties_conceded!$B$2:$E$492, 3, FALSE), 0)</f>
        <v>0</v>
      </c>
      <c r="X167">
        <f>IFERROR(VLOOKUP(B167, [14]player_target_scoring!$B$2:$E$492, 3, FALSE), 0)</f>
        <v>0.7</v>
      </c>
      <c r="Y167">
        <f>IFERROR(VLOOKUP(B167, [14]player_target_scoring!$B$2:$E$492, 4, FALSE), 0)</f>
        <v>37.9</v>
      </c>
      <c r="Z167">
        <f>IFERROR(VLOOKUP(B167, [15]player_total_scoring_attempts!$B$2:$E$492, 3, FALSE), 0)</f>
        <v>1.9</v>
      </c>
      <c r="AA167">
        <f>IFERROR(VLOOKUP(B167, [15]player_total_scoring_attempts!$B$2:$E$492, 4, FALSE), 0)</f>
        <v>6.9</v>
      </c>
      <c r="AB167">
        <f>IFERROR(VLOOKUP(B167, [16]player_accurate_passes!$B$2:$E$492, 3, FALSE), 0)</f>
        <v>21.1</v>
      </c>
      <c r="AC167">
        <f>IFERROR(VLOOKUP(B167, [16]player_accurate_passes!$B$2:$E$492, 4, FALSE), 0)</f>
        <v>71</v>
      </c>
      <c r="AD167">
        <f>IFERROR(VLOOKUP(B167,[17]player_accurate_long_balls!$B$2:$E$492, 3, FALSE), 0)</f>
        <v>0.6</v>
      </c>
      <c r="AE167">
        <f>IFERROR(VLOOKUP(B167,[17]player_accurate_long_balls!$B$2:$E$492, 4, FALSE), 0)</f>
        <v>56.3</v>
      </c>
      <c r="AF167">
        <f>IFERROR(VLOOKUP(B167, [18]player_tackles_won!$B$2:$E$492, 3, FALSE), 0)</f>
        <v>0.1</v>
      </c>
      <c r="AG167">
        <f>IFERROR(VLOOKUP(B167, [18]player_tackles_won!$B$2:$E$492, 4, FALSE), 0)</f>
        <v>66.7</v>
      </c>
      <c r="AH167">
        <f>IFERROR(VLOOKUP(B167, [19]player_possessions!$B$2:$E$492, 3, FALSE), 0)</f>
        <v>0.5</v>
      </c>
      <c r="AI167">
        <f>IFERROR(VLOOKUP(B167, [19]player_possessions!$B$2:$E$492, 4, FALSE), 0)</f>
        <v>2.1</v>
      </c>
      <c r="AJ167">
        <f>IFERROR(VLOOKUP(B167, [20]player_outfielder_blocks!$B$2:$E$492, 3, FALSE), 0)</f>
        <v>0.1</v>
      </c>
      <c r="AK167">
        <f>VLOOKUP(B167,[20]player_outfielder_blocks!$B$2:$E$492, 4, FALSE)</f>
        <v>2</v>
      </c>
      <c r="AL167">
        <f>VLOOKUP(B167,[21]player_interceptions!$B$2:$E$492, 3, FALSE)</f>
        <v>0.3</v>
      </c>
      <c r="AM167">
        <f>VLOOKUP(B167,[21]player_interceptions!$B$2:$E$492, 4, FALSE)</f>
        <v>4</v>
      </c>
      <c r="AN167">
        <f>VLOOKUP(B167,[22]player_effective_clearances!$B$2:$E$492, 3, FALSE)</f>
        <v>0.7</v>
      </c>
      <c r="AO167">
        <f>VLOOKUP(B167,[22]player_effective_clearances!$B$2:$E$492, 4, FALSE)</f>
        <v>10</v>
      </c>
      <c r="AP167" t="e">
        <f>VLOOKUP(B167, [12]player_penalties_won!$B$2:$E$492, 4, FALSE)</f>
        <v>#N/A</v>
      </c>
      <c r="AQ167">
        <f>VLOOKUP(B167,[23]player_fouls_committed!$B$2:$E$492, 3, FALSE)</f>
        <v>1.9</v>
      </c>
      <c r="AR167" t="e">
        <f>VLOOKUP(B167,[24]player_red_cards!$B$2:$E$492, 3, FALSE)</f>
        <v>#N/A</v>
      </c>
      <c r="AS167" t="e">
        <f>VLOOKUP(B167,[24]player_red_cards!$B$2:$E$492, 4, FALSE)</f>
        <v>#N/A</v>
      </c>
      <c r="AT167">
        <f>VLOOKUP(B167,[25]player_contests_won!$B$2:$E$492, 3, FALSE)</f>
        <v>0.1</v>
      </c>
      <c r="AU167">
        <f>VLOOKUP(B167,[25]player_contests_won!$B$2:$E$492, 4, FALSE)</f>
        <v>20</v>
      </c>
      <c r="AV167">
        <f>VLOOKUP(B167, [8]player_top_scorers!$B$2:$E$492, 3, FALSE)</f>
        <v>2</v>
      </c>
      <c r="AW167">
        <f>VLOOKUP(B167,[26]player_player_ratings!$B$2:$E$492, 4, FALSE)</f>
        <v>0</v>
      </c>
      <c r="AX167">
        <f>VLOOKUP(B167,[26]player_player_ratings!$B$2:$E$492, 3, FALSE)</f>
        <v>6.38</v>
      </c>
      <c r="AY167">
        <v>1355</v>
      </c>
      <c r="AZ167">
        <v>26</v>
      </c>
      <c r="BA167" t="s">
        <v>22</v>
      </c>
    </row>
    <row r="168" spans="1:53" x14ac:dyDescent="0.3">
      <c r="A168">
        <v>165</v>
      </c>
      <c r="B168" t="s">
        <v>234</v>
      </c>
      <c r="C168" t="s">
        <v>72</v>
      </c>
      <c r="D168">
        <v>1.6</v>
      </c>
      <c r="E168">
        <v>0</v>
      </c>
      <c r="F168">
        <f>IFERROR(VLOOKUP(B168, [1]player_expected_goals!$B$2:$E$492, 3, FALSE), 0)</f>
        <v>1</v>
      </c>
      <c r="G168">
        <f>VLOOKUP(B168,[2]player_on_target!$B$2:$E$492, 3, FALSE)</f>
        <v>0.9</v>
      </c>
      <c r="H168">
        <f>IFERROR(VLOOKUP(B168, [3]player_saves_made!$B$2:$E$492, 3, FALSE), 0)</f>
        <v>0</v>
      </c>
      <c r="I168">
        <f>IFERROR(VLOOKUP(B168, [3]player_saves_made!$B$2:$E$492, 4, FALSE), 0)</f>
        <v>0</v>
      </c>
      <c r="J168">
        <f>IFERROR(VLOOKUP(B168, [4]player_goals_conceded!$B$2:$E$492, 3, FALSE), 0)</f>
        <v>0</v>
      </c>
      <c r="K168">
        <f>IFERROR(VLOOKUP(B168, [5]player_clean_sheets!$B$2:$E$492, 3, FALSE), 0)</f>
        <v>0</v>
      </c>
      <c r="L168">
        <f>IFERROR(VLOOKUP(B168, [5]player_clean_sheets!$B$2:$E$492, 4, FALSE), 0)</f>
        <v>0</v>
      </c>
      <c r="M168">
        <f>IFERROR(VLOOKUP(B168, [6]player_goals_per_90!$B$2:$E$492, 3, FALSE), 0)</f>
        <v>0.05</v>
      </c>
      <c r="N168">
        <f>IFERROR(VLOOKUP(B168, [7]player_expected_assists_per_90!$B$2:$E$492, 3, FALSE), 0)</f>
        <v>0.08</v>
      </c>
      <c r="O168">
        <f>IFERROR(VLOOKUP(B168, [7]player_expected_assists_per_90!$B$2:$E$492, 4, FALSE), 0)</f>
        <v>0</v>
      </c>
      <c r="P168">
        <f>IFERROR(VLOOKUP(B168, [8]player_top_scorers!$B$2:$E$492, 4, FALSE), 0)</f>
        <v>0</v>
      </c>
      <c r="Q168">
        <f>IFERROR(VLOOKUP(B168, [9]player_total_assists_in_attack!$B$2:$E$492, 3, FALSE), 0)</f>
        <v>23</v>
      </c>
      <c r="R168">
        <f>IFERROR(VLOOKUP(B168, [9]player_total_assists_in_attack!$B$2:$E$492, 4, FALSE), 0)</f>
        <v>1.2</v>
      </c>
      <c r="S168">
        <f>IFERROR(VLOOKUP(B168, [10]player_big_chances_missed!$B$2:$E$492, 3, FALSE), 0)</f>
        <v>2</v>
      </c>
      <c r="T168">
        <f>IFERROR(VLOOKUP(B168, [10]player_big_chances_missed!$B$2:$E$492, 3, FALSE), 0)</f>
        <v>2</v>
      </c>
      <c r="U168">
        <f>IFERROR(VLOOKUP(B168, [11]player_big_chances_created!$B$2:$E$492, 3, FALSE), 0)</f>
        <v>2</v>
      </c>
      <c r="V168">
        <f>IFERROR(VLOOKUP(B168, [12]player_penalties_won!$B$2:$E$492, 3, FALSE), 0)</f>
        <v>0</v>
      </c>
      <c r="W168">
        <f>IFERROR(VLOOKUP(B168, [13]player_penalties_conceded!$B$2:$E$492, 3, FALSE), 0)</f>
        <v>0</v>
      </c>
      <c r="X168">
        <f>IFERROR(VLOOKUP(B168, [14]player_target_scoring!$B$2:$E$492, 3, FALSE), 0)</f>
        <v>0.2</v>
      </c>
      <c r="Y168">
        <f>IFERROR(VLOOKUP(B168, [14]player_target_scoring!$B$2:$E$492, 4, FALSE), 0)</f>
        <v>33.299999999999997</v>
      </c>
      <c r="Z168">
        <f>IFERROR(VLOOKUP(B168, [15]player_total_scoring_attempts!$B$2:$E$492, 3, FALSE), 0)</f>
        <v>0.6</v>
      </c>
      <c r="AA168">
        <f>IFERROR(VLOOKUP(B168, [15]player_total_scoring_attempts!$B$2:$E$492, 4, FALSE), 0)</f>
        <v>8.3000000000000007</v>
      </c>
      <c r="AB168">
        <f>IFERROR(VLOOKUP(B168, [16]player_accurate_passes!$B$2:$E$492, 3, FALSE), 0)</f>
        <v>23.2</v>
      </c>
      <c r="AC168">
        <f>IFERROR(VLOOKUP(B168, [16]player_accurate_passes!$B$2:$E$492, 4, FALSE), 0)</f>
        <v>72.5</v>
      </c>
      <c r="AD168">
        <f>IFERROR(VLOOKUP(B168,[17]player_accurate_long_balls!$B$2:$E$492, 3, FALSE), 0)</f>
        <v>1.3</v>
      </c>
      <c r="AE168">
        <f>IFERROR(VLOOKUP(B168,[17]player_accurate_long_balls!$B$2:$E$492, 4, FALSE), 0)</f>
        <v>36.6</v>
      </c>
      <c r="AF168">
        <f>IFERROR(VLOOKUP(B168, [18]player_tackles_won!$B$2:$E$492, 3, FALSE), 0)</f>
        <v>2</v>
      </c>
      <c r="AG168">
        <f>IFERROR(VLOOKUP(B168, [18]player_tackles_won!$B$2:$E$492, 4, FALSE), 0)</f>
        <v>60</v>
      </c>
      <c r="AH168">
        <f>IFERROR(VLOOKUP(B168, [19]player_possessions!$B$2:$E$492, 3, FALSE), 0)</f>
        <v>0.3</v>
      </c>
      <c r="AI168">
        <f>IFERROR(VLOOKUP(B168, [19]player_possessions!$B$2:$E$492, 4, FALSE), 0)</f>
        <v>2.2999999999999998</v>
      </c>
      <c r="AJ168">
        <f>IFERROR(VLOOKUP(B168, [20]player_outfielder_blocks!$B$2:$E$492, 3, FALSE), 0)</f>
        <v>0.5</v>
      </c>
      <c r="AK168">
        <f>VLOOKUP(B168,[20]player_outfielder_blocks!$B$2:$E$492, 4, FALSE)</f>
        <v>10</v>
      </c>
      <c r="AL168">
        <f>VLOOKUP(B168,[21]player_interceptions!$B$2:$E$492, 3, FALSE)</f>
        <v>1.1000000000000001</v>
      </c>
      <c r="AM168">
        <f>VLOOKUP(B168,[21]player_interceptions!$B$2:$E$492, 4, FALSE)</f>
        <v>22</v>
      </c>
      <c r="AN168">
        <f>VLOOKUP(B168,[22]player_effective_clearances!$B$2:$E$492, 3, FALSE)</f>
        <v>1.6</v>
      </c>
      <c r="AO168">
        <f>VLOOKUP(B168,[22]player_effective_clearances!$B$2:$E$492, 4, FALSE)</f>
        <v>32</v>
      </c>
      <c r="AP168" t="e">
        <f>VLOOKUP(B168, [12]player_penalties_won!$B$2:$E$492, 4, FALSE)</f>
        <v>#N/A</v>
      </c>
      <c r="AQ168">
        <f>VLOOKUP(B168,[23]player_fouls_committed!$B$2:$E$492, 3, FALSE)</f>
        <v>1</v>
      </c>
      <c r="AR168" t="e">
        <f>VLOOKUP(B168,[24]player_red_cards!$B$2:$E$492, 3, FALSE)</f>
        <v>#N/A</v>
      </c>
      <c r="AS168" t="e">
        <f>VLOOKUP(B168,[24]player_red_cards!$B$2:$E$492, 4, FALSE)</f>
        <v>#N/A</v>
      </c>
      <c r="AT168">
        <f>VLOOKUP(B168,[25]player_contests_won!$B$2:$E$492, 3, FALSE)</f>
        <v>1.8</v>
      </c>
      <c r="AU168">
        <f>VLOOKUP(B168,[25]player_contests_won!$B$2:$E$492, 4, FALSE)</f>
        <v>63.2</v>
      </c>
      <c r="AV168">
        <f>VLOOKUP(B168, [8]player_top_scorers!$B$2:$E$492, 3, FALSE)</f>
        <v>1</v>
      </c>
      <c r="AW168">
        <f>VLOOKUP(B168,[26]player_player_ratings!$B$2:$E$492, 4, FALSE)</f>
        <v>2</v>
      </c>
      <c r="AX168">
        <f>VLOOKUP(B168,[26]player_player_ratings!$B$2:$E$492, 3, FALSE)</f>
        <v>6.96</v>
      </c>
      <c r="AY168">
        <v>1756</v>
      </c>
      <c r="AZ168">
        <v>24</v>
      </c>
      <c r="BA168" t="s">
        <v>13</v>
      </c>
    </row>
    <row r="169" spans="1:53" x14ac:dyDescent="0.3">
      <c r="A169">
        <v>165</v>
      </c>
      <c r="B169" t="s">
        <v>235</v>
      </c>
      <c r="C169" t="s">
        <v>9</v>
      </c>
      <c r="D169">
        <v>1.6</v>
      </c>
      <c r="E169">
        <v>0</v>
      </c>
      <c r="F169">
        <f>IFERROR(VLOOKUP(B169, [1]player_expected_goals!$B$2:$E$492, 3, FALSE), 0)</f>
        <v>6</v>
      </c>
      <c r="G169">
        <f>VLOOKUP(B169,[2]player_on_target!$B$2:$E$492, 3, FALSE)</f>
        <v>5.4</v>
      </c>
      <c r="H169">
        <f>IFERROR(VLOOKUP(B169, [3]player_saves_made!$B$2:$E$492, 3, FALSE), 0)</f>
        <v>0</v>
      </c>
      <c r="I169">
        <f>IFERROR(VLOOKUP(B169, [3]player_saves_made!$B$2:$E$492, 4, FALSE), 0)</f>
        <v>0</v>
      </c>
      <c r="J169">
        <f>IFERROR(VLOOKUP(B169, [4]player_goals_conceded!$B$2:$E$492, 3, FALSE), 0)</f>
        <v>0</v>
      </c>
      <c r="K169">
        <f>IFERROR(VLOOKUP(B169, [5]player_clean_sheets!$B$2:$E$492, 3, FALSE), 0)</f>
        <v>0</v>
      </c>
      <c r="L169">
        <f>IFERROR(VLOOKUP(B169, [5]player_clean_sheets!$B$2:$E$492, 4, FALSE), 0)</f>
        <v>0</v>
      </c>
      <c r="M169">
        <f>IFERROR(VLOOKUP(B169, [6]player_goals_per_90!$B$2:$E$492, 3, FALSE), 0)</f>
        <v>0.59</v>
      </c>
      <c r="N169">
        <f>IFERROR(VLOOKUP(B169, [7]player_expected_assists_per_90!$B$2:$E$492, 3, FALSE), 0)</f>
        <v>0.14000000000000001</v>
      </c>
      <c r="O169">
        <f>IFERROR(VLOOKUP(B169, [7]player_expected_assists_per_90!$B$2:$E$492, 4, FALSE), 0)</f>
        <v>0</v>
      </c>
      <c r="P169">
        <f>IFERROR(VLOOKUP(B169, [8]player_top_scorers!$B$2:$E$492, 4, FALSE), 0)</f>
        <v>1</v>
      </c>
      <c r="Q169">
        <f>IFERROR(VLOOKUP(B169, [9]player_total_assists_in_attack!$B$2:$E$492, 3, FALSE), 0)</f>
        <v>9</v>
      </c>
      <c r="R169">
        <f>IFERROR(VLOOKUP(B169, [9]player_total_assists_in_attack!$B$2:$E$492, 4, FALSE), 0)</f>
        <v>0.8</v>
      </c>
      <c r="S169">
        <f>IFERROR(VLOOKUP(B169, [10]player_big_chances_missed!$B$2:$E$492, 3, FALSE), 0)</f>
        <v>5</v>
      </c>
      <c r="T169">
        <f>IFERROR(VLOOKUP(B169, [10]player_big_chances_missed!$B$2:$E$492, 3, FALSE), 0)</f>
        <v>5</v>
      </c>
      <c r="U169">
        <f>IFERROR(VLOOKUP(B169, [11]player_big_chances_created!$B$2:$E$492, 3, FALSE), 0)</f>
        <v>2</v>
      </c>
      <c r="V169">
        <f>IFERROR(VLOOKUP(B169, [12]player_penalties_won!$B$2:$E$492, 3, FALSE), 0)</f>
        <v>1</v>
      </c>
      <c r="W169">
        <f>IFERROR(VLOOKUP(B169, [13]player_penalties_conceded!$B$2:$E$492, 3, FALSE), 0)</f>
        <v>0</v>
      </c>
      <c r="X169">
        <f>IFERROR(VLOOKUP(B169, [14]player_target_scoring!$B$2:$E$492, 3, FALSE), 0)</f>
        <v>1.1000000000000001</v>
      </c>
      <c r="Y169">
        <f>IFERROR(VLOOKUP(B169, [14]player_target_scoring!$B$2:$E$492, 4, FALSE), 0)</f>
        <v>32.5</v>
      </c>
      <c r="Z169">
        <f>IFERROR(VLOOKUP(B169, [15]player_total_scoring_attempts!$B$2:$E$492, 3, FALSE), 0)</f>
        <v>3.4</v>
      </c>
      <c r="AA169">
        <f>IFERROR(VLOOKUP(B169, [15]player_total_scoring_attempts!$B$2:$E$492, 4, FALSE), 0)</f>
        <v>17.5</v>
      </c>
      <c r="AB169">
        <f>IFERROR(VLOOKUP(B169, [16]player_accurate_passes!$B$2:$E$492, 3, FALSE), 0)</f>
        <v>15.4</v>
      </c>
      <c r="AC169">
        <f>IFERROR(VLOOKUP(B169, [16]player_accurate_passes!$B$2:$E$492, 4, FALSE), 0)</f>
        <v>79.8</v>
      </c>
      <c r="AD169">
        <f>IFERROR(VLOOKUP(B169,[17]player_accurate_long_balls!$B$2:$E$492, 3, FALSE), 0)</f>
        <v>0.2</v>
      </c>
      <c r="AE169">
        <f>IFERROR(VLOOKUP(B169,[17]player_accurate_long_balls!$B$2:$E$492, 4, FALSE), 0)</f>
        <v>66.7</v>
      </c>
      <c r="AF169">
        <f>IFERROR(VLOOKUP(B169, [18]player_tackles_won!$B$2:$E$492, 3, FALSE), 0)</f>
        <v>0.3</v>
      </c>
      <c r="AG169">
        <f>IFERROR(VLOOKUP(B169, [18]player_tackles_won!$B$2:$E$492, 4, FALSE), 0)</f>
        <v>66.7</v>
      </c>
      <c r="AH169">
        <f>IFERROR(VLOOKUP(B169, [19]player_possessions!$B$2:$E$492, 3, FALSE), 0)</f>
        <v>0.8</v>
      </c>
      <c r="AI169">
        <f>IFERROR(VLOOKUP(B169, [19]player_possessions!$B$2:$E$492, 4, FALSE), 0)</f>
        <v>0.9</v>
      </c>
      <c r="AJ169">
        <f>IFERROR(VLOOKUP(B169, [20]player_outfielder_blocks!$B$2:$E$492, 3, FALSE), 0)</f>
        <v>0</v>
      </c>
      <c r="AK169" t="e">
        <f>VLOOKUP(B169,[20]player_outfielder_blocks!$B$2:$E$492, 4, FALSE)</f>
        <v>#N/A</v>
      </c>
      <c r="AL169">
        <f>VLOOKUP(B169,[21]player_interceptions!$B$2:$E$492, 3, FALSE)</f>
        <v>0.1</v>
      </c>
      <c r="AM169">
        <f>VLOOKUP(B169,[21]player_interceptions!$B$2:$E$492, 4, FALSE)</f>
        <v>1</v>
      </c>
      <c r="AN169">
        <f>VLOOKUP(B169,[22]player_effective_clearances!$B$2:$E$492, 3, FALSE)</f>
        <v>0.6</v>
      </c>
      <c r="AO169">
        <f>VLOOKUP(B169,[22]player_effective_clearances!$B$2:$E$492, 4, FALSE)</f>
        <v>7</v>
      </c>
      <c r="AP169">
        <f>VLOOKUP(B169, [12]player_penalties_won!$B$2:$E$492, 4, FALSE)</f>
        <v>1.1000000000000001</v>
      </c>
      <c r="AQ169">
        <f>VLOOKUP(B169,[23]player_fouls_committed!$B$2:$E$492, 3, FALSE)</f>
        <v>0.9</v>
      </c>
      <c r="AR169" t="e">
        <f>VLOOKUP(B169,[24]player_red_cards!$B$2:$E$492, 3, FALSE)</f>
        <v>#N/A</v>
      </c>
      <c r="AS169" t="e">
        <f>VLOOKUP(B169,[24]player_red_cards!$B$2:$E$492, 4, FALSE)</f>
        <v>#N/A</v>
      </c>
      <c r="AT169">
        <f>VLOOKUP(B169,[25]player_contests_won!$B$2:$E$492, 3, FALSE)</f>
        <v>0.7</v>
      </c>
      <c r="AU169">
        <f>VLOOKUP(B169,[25]player_contests_won!$B$2:$E$492, 4, FALSE)</f>
        <v>36.4</v>
      </c>
      <c r="AV169">
        <f>VLOOKUP(B169, [8]player_top_scorers!$B$2:$E$492, 3, FALSE)</f>
        <v>7</v>
      </c>
      <c r="AW169">
        <f>VLOOKUP(B169,[26]player_player_ratings!$B$2:$E$492, 4, FALSE)</f>
        <v>1</v>
      </c>
      <c r="AX169">
        <f>VLOOKUP(B169,[26]player_player_ratings!$B$2:$E$492, 3, FALSE)</f>
        <v>6.91</v>
      </c>
      <c r="AY169">
        <v>1064</v>
      </c>
      <c r="AZ169">
        <v>20</v>
      </c>
      <c r="BA169" t="s">
        <v>58</v>
      </c>
    </row>
    <row r="170" spans="1:53" x14ac:dyDescent="0.3">
      <c r="A170">
        <v>169</v>
      </c>
      <c r="B170" t="s">
        <v>236</v>
      </c>
      <c r="C170" t="s">
        <v>21</v>
      </c>
      <c r="D170">
        <v>1.5</v>
      </c>
      <c r="E170">
        <v>4</v>
      </c>
      <c r="F170">
        <f>IFERROR(VLOOKUP(B170, [1]player_expected_goals!$B$2:$E$492, 3, FALSE), 0)</f>
        <v>0.6</v>
      </c>
      <c r="G170">
        <f>VLOOKUP(B170,[2]player_on_target!$B$2:$E$492, 3, FALSE)</f>
        <v>0.4</v>
      </c>
      <c r="H170">
        <f>IFERROR(VLOOKUP(B170, [3]player_saves_made!$B$2:$E$492, 3, FALSE), 0)</f>
        <v>0</v>
      </c>
      <c r="I170">
        <f>IFERROR(VLOOKUP(B170, [3]player_saves_made!$B$2:$E$492, 4, FALSE), 0)</f>
        <v>0</v>
      </c>
      <c r="J170">
        <f>IFERROR(VLOOKUP(B170, [4]player_goals_conceded!$B$2:$E$492, 3, FALSE), 0)</f>
        <v>0</v>
      </c>
      <c r="K170">
        <f>IFERROR(VLOOKUP(B170, [5]player_clean_sheets!$B$2:$E$492, 3, FALSE), 0)</f>
        <v>0</v>
      </c>
      <c r="L170">
        <f>IFERROR(VLOOKUP(B170, [5]player_clean_sheets!$B$2:$E$492, 4, FALSE), 0)</f>
        <v>0</v>
      </c>
      <c r="M170">
        <f>IFERROR(VLOOKUP(B170, [6]player_goals_per_90!$B$2:$E$492, 3, FALSE), 0)</f>
        <v>0.04</v>
      </c>
      <c r="N170">
        <f>IFERROR(VLOOKUP(B170, [7]player_expected_assists_per_90!$B$2:$E$492, 3, FALSE), 0)</f>
        <v>0.06</v>
      </c>
      <c r="O170">
        <f>IFERROR(VLOOKUP(B170, [7]player_expected_assists_per_90!$B$2:$E$492, 4, FALSE), 0)</f>
        <v>0.2</v>
      </c>
      <c r="P170">
        <f>IFERROR(VLOOKUP(B170, [8]player_top_scorers!$B$2:$E$492, 4, FALSE), 0)</f>
        <v>0</v>
      </c>
      <c r="Q170">
        <f>IFERROR(VLOOKUP(B170, [9]player_total_assists_in_attack!$B$2:$E$492, 3, FALSE), 0)</f>
        <v>16</v>
      </c>
      <c r="R170">
        <f>IFERROR(VLOOKUP(B170, [9]player_total_assists_in_attack!$B$2:$E$492, 4, FALSE), 0)</f>
        <v>0.6</v>
      </c>
      <c r="S170">
        <f>IFERROR(VLOOKUP(B170, [10]player_big_chances_missed!$B$2:$E$492, 3, FALSE), 0)</f>
        <v>1</v>
      </c>
      <c r="T170">
        <f>IFERROR(VLOOKUP(B170, [10]player_big_chances_missed!$B$2:$E$492, 3, FALSE), 0)</f>
        <v>1</v>
      </c>
      <c r="U170">
        <f>IFERROR(VLOOKUP(B170, [11]player_big_chances_created!$B$2:$E$492, 3, FALSE), 0)</f>
        <v>3</v>
      </c>
      <c r="V170">
        <f>IFERROR(VLOOKUP(B170, [12]player_penalties_won!$B$2:$E$492, 3, FALSE), 0)</f>
        <v>0</v>
      </c>
      <c r="W170">
        <f>IFERROR(VLOOKUP(B170, [13]player_penalties_conceded!$B$2:$E$492, 3, FALSE), 0)</f>
        <v>0</v>
      </c>
      <c r="X170">
        <f>IFERROR(VLOOKUP(B170, [14]player_target_scoring!$B$2:$E$492, 3, FALSE), 0)</f>
        <v>0</v>
      </c>
      <c r="Y170">
        <f>IFERROR(VLOOKUP(B170, [14]player_target_scoring!$B$2:$E$492, 4, FALSE), 0)</f>
        <v>9.1</v>
      </c>
      <c r="Z170">
        <f>IFERROR(VLOOKUP(B170, [15]player_total_scoring_attempts!$B$2:$E$492, 3, FALSE), 0)</f>
        <v>0.4</v>
      </c>
      <c r="AA170">
        <f>IFERROR(VLOOKUP(B170, [15]player_total_scoring_attempts!$B$2:$E$492, 4, FALSE), 0)</f>
        <v>9.1</v>
      </c>
      <c r="AB170">
        <f>IFERROR(VLOOKUP(B170, [16]player_accurate_passes!$B$2:$E$492, 3, FALSE), 0)</f>
        <v>34.9</v>
      </c>
      <c r="AC170">
        <f>IFERROR(VLOOKUP(B170, [16]player_accurate_passes!$B$2:$E$492, 4, FALSE), 0)</f>
        <v>81.900000000000006</v>
      </c>
      <c r="AD170">
        <f>IFERROR(VLOOKUP(B170,[17]player_accurate_long_balls!$B$2:$E$492, 3, FALSE), 0)</f>
        <v>1.5</v>
      </c>
      <c r="AE170">
        <f>IFERROR(VLOOKUP(B170,[17]player_accurate_long_balls!$B$2:$E$492, 4, FALSE), 0)</f>
        <v>38.4</v>
      </c>
      <c r="AF170">
        <f>IFERROR(VLOOKUP(B170, [18]player_tackles_won!$B$2:$E$492, 3, FALSE), 0)</f>
        <v>1.1000000000000001</v>
      </c>
      <c r="AG170">
        <f>IFERROR(VLOOKUP(B170, [18]player_tackles_won!$B$2:$E$492, 4, FALSE), 0)</f>
        <v>68.3</v>
      </c>
      <c r="AH170">
        <f>IFERROR(VLOOKUP(B170, [19]player_possessions!$B$2:$E$492, 3, FALSE), 0)</f>
        <v>0.1</v>
      </c>
      <c r="AI170">
        <f>IFERROR(VLOOKUP(B170, [19]player_possessions!$B$2:$E$492, 4, FALSE), 0)</f>
        <v>1.3</v>
      </c>
      <c r="AJ170">
        <f>IFERROR(VLOOKUP(B170, [20]player_outfielder_blocks!$B$2:$E$492, 3, FALSE), 0)</f>
        <v>0.4</v>
      </c>
      <c r="AK170">
        <f>VLOOKUP(B170,[20]player_outfielder_blocks!$B$2:$E$492, 4, FALSE)</f>
        <v>11</v>
      </c>
      <c r="AL170">
        <f>VLOOKUP(B170,[21]player_interceptions!$B$2:$E$492, 3, FALSE)</f>
        <v>0.7</v>
      </c>
      <c r="AM170">
        <f>VLOOKUP(B170,[21]player_interceptions!$B$2:$E$492, 4, FALSE)</f>
        <v>18</v>
      </c>
      <c r="AN170">
        <f>VLOOKUP(B170,[22]player_effective_clearances!$B$2:$E$492, 3, FALSE)</f>
        <v>2.9</v>
      </c>
      <c r="AO170">
        <f>VLOOKUP(B170,[22]player_effective_clearances!$B$2:$E$492, 4, FALSE)</f>
        <v>71</v>
      </c>
      <c r="AP170" t="e">
        <f>VLOOKUP(B170, [12]player_penalties_won!$B$2:$E$492, 4, FALSE)</f>
        <v>#N/A</v>
      </c>
      <c r="AQ170">
        <f>VLOOKUP(B170,[23]player_fouls_committed!$B$2:$E$492, 3, FALSE)</f>
        <v>0.6</v>
      </c>
      <c r="AR170" t="e">
        <f>VLOOKUP(B170,[24]player_red_cards!$B$2:$E$492, 3, FALSE)</f>
        <v>#N/A</v>
      </c>
      <c r="AS170" t="e">
        <f>VLOOKUP(B170,[24]player_red_cards!$B$2:$E$492, 4, FALSE)</f>
        <v>#N/A</v>
      </c>
      <c r="AT170">
        <f>VLOOKUP(B170,[25]player_contests_won!$B$2:$E$492, 3, FALSE)</f>
        <v>0.4</v>
      </c>
      <c r="AU170">
        <f>VLOOKUP(B170,[25]player_contests_won!$B$2:$E$492, 4, FALSE)</f>
        <v>35.5</v>
      </c>
      <c r="AV170">
        <f>VLOOKUP(B170, [8]player_top_scorers!$B$2:$E$492, 3, FALSE)</f>
        <v>1</v>
      </c>
      <c r="AW170">
        <f>VLOOKUP(B170,[26]player_player_ratings!$B$2:$E$492, 4, FALSE)</f>
        <v>0</v>
      </c>
      <c r="AX170">
        <f>VLOOKUP(B170,[26]player_player_ratings!$B$2:$E$492, 3, FALSE)</f>
        <v>6.56</v>
      </c>
      <c r="AY170">
        <v>2236</v>
      </c>
      <c r="AZ170">
        <v>31</v>
      </c>
      <c r="BA170" t="s">
        <v>180</v>
      </c>
    </row>
    <row r="171" spans="1:53" x14ac:dyDescent="0.3">
      <c r="A171">
        <v>170</v>
      </c>
      <c r="B171" t="s">
        <v>237</v>
      </c>
      <c r="C171" t="s">
        <v>43</v>
      </c>
      <c r="D171">
        <v>1.5</v>
      </c>
      <c r="E171">
        <v>3</v>
      </c>
      <c r="F171">
        <f>IFERROR(VLOOKUP(B171, [1]player_expected_goals!$B$2:$E$492, 3, FALSE), 0)</f>
        <v>2.2999999999999998</v>
      </c>
      <c r="G171">
        <f>VLOOKUP(B171,[2]player_on_target!$B$2:$E$492, 3, FALSE)</f>
        <v>2.5</v>
      </c>
      <c r="H171">
        <f>IFERROR(VLOOKUP(B171, [3]player_saves_made!$B$2:$E$492, 3, FALSE), 0)</f>
        <v>0</v>
      </c>
      <c r="I171">
        <f>IFERROR(VLOOKUP(B171, [3]player_saves_made!$B$2:$E$492, 4, FALSE), 0)</f>
        <v>0</v>
      </c>
      <c r="J171">
        <f>IFERROR(VLOOKUP(B171, [4]player_goals_conceded!$B$2:$E$492, 3, FALSE), 0)</f>
        <v>0</v>
      </c>
      <c r="K171">
        <f>IFERROR(VLOOKUP(B171, [5]player_clean_sheets!$B$2:$E$492, 3, FALSE), 0)</f>
        <v>0</v>
      </c>
      <c r="L171">
        <f>IFERROR(VLOOKUP(B171, [5]player_clean_sheets!$B$2:$E$492, 4, FALSE), 0)</f>
        <v>0</v>
      </c>
      <c r="M171">
        <f>IFERROR(VLOOKUP(B171, [6]player_goals_per_90!$B$2:$E$492, 3, FALSE), 0)</f>
        <v>0.18</v>
      </c>
      <c r="N171">
        <f>IFERROR(VLOOKUP(B171, [7]player_expected_assists_per_90!$B$2:$E$492, 3, FALSE), 0)</f>
        <v>0.09</v>
      </c>
      <c r="O171">
        <f>IFERROR(VLOOKUP(B171, [7]player_expected_assists_per_90!$B$2:$E$492, 4, FALSE), 0)</f>
        <v>0.2</v>
      </c>
      <c r="P171">
        <f>IFERROR(VLOOKUP(B171, [8]player_top_scorers!$B$2:$E$492, 4, FALSE), 0)</f>
        <v>0</v>
      </c>
      <c r="Q171">
        <f>IFERROR(VLOOKUP(B171, [9]player_total_assists_in_attack!$B$2:$E$492, 3, FALSE), 0)</f>
        <v>14</v>
      </c>
      <c r="R171">
        <f>IFERROR(VLOOKUP(B171, [9]player_total_assists_in_attack!$B$2:$E$492, 4, FALSE), 0)</f>
        <v>0.8</v>
      </c>
      <c r="S171">
        <f>IFERROR(VLOOKUP(B171, [10]player_big_chances_missed!$B$2:$E$492, 3, FALSE), 0)</f>
        <v>2</v>
      </c>
      <c r="T171">
        <f>IFERROR(VLOOKUP(B171, [10]player_big_chances_missed!$B$2:$E$492, 3, FALSE), 0)</f>
        <v>2</v>
      </c>
      <c r="U171">
        <f>IFERROR(VLOOKUP(B171, [11]player_big_chances_created!$B$2:$E$492, 3, FALSE), 0)</f>
        <v>3</v>
      </c>
      <c r="V171">
        <f>IFERROR(VLOOKUP(B171, [12]player_penalties_won!$B$2:$E$492, 3, FALSE), 0)</f>
        <v>0</v>
      </c>
      <c r="W171">
        <f>IFERROR(VLOOKUP(B171, [13]player_penalties_conceded!$B$2:$E$492, 3, FALSE), 0)</f>
        <v>0</v>
      </c>
      <c r="X171">
        <f>IFERROR(VLOOKUP(B171, [14]player_target_scoring!$B$2:$E$492, 3, FALSE), 0)</f>
        <v>0.5</v>
      </c>
      <c r="Y171">
        <f>IFERROR(VLOOKUP(B171, [14]player_target_scoring!$B$2:$E$492, 4, FALSE), 0)</f>
        <v>29.6</v>
      </c>
      <c r="Z171">
        <f>IFERROR(VLOOKUP(B171, [15]player_total_scoring_attempts!$B$2:$E$492, 3, FALSE), 0)</f>
        <v>1.6</v>
      </c>
      <c r="AA171">
        <f>IFERROR(VLOOKUP(B171, [15]player_total_scoring_attempts!$B$2:$E$492, 4, FALSE), 0)</f>
        <v>11.1</v>
      </c>
      <c r="AB171">
        <f>IFERROR(VLOOKUP(B171, [16]player_accurate_passes!$B$2:$E$492, 3, FALSE), 0)</f>
        <v>17.5</v>
      </c>
      <c r="AC171">
        <f>IFERROR(VLOOKUP(B171, [16]player_accurate_passes!$B$2:$E$492, 4, FALSE), 0)</f>
        <v>70.3</v>
      </c>
      <c r="AD171">
        <f>IFERROR(VLOOKUP(B171,[17]player_accurate_long_balls!$B$2:$E$492, 3, FALSE), 0)</f>
        <v>0.8</v>
      </c>
      <c r="AE171">
        <f>IFERROR(VLOOKUP(B171,[17]player_accurate_long_balls!$B$2:$E$492, 4, FALSE), 0)</f>
        <v>51.9</v>
      </c>
      <c r="AF171">
        <f>IFERROR(VLOOKUP(B171, [18]player_tackles_won!$B$2:$E$492, 3, FALSE), 0)</f>
        <v>0.7</v>
      </c>
      <c r="AG171">
        <f>IFERROR(VLOOKUP(B171, [18]player_tackles_won!$B$2:$E$492, 4, FALSE), 0)</f>
        <v>63.2</v>
      </c>
      <c r="AH171">
        <f>IFERROR(VLOOKUP(B171, [19]player_possessions!$B$2:$E$492, 3, FALSE), 0)</f>
        <v>0.6</v>
      </c>
      <c r="AI171">
        <f>IFERROR(VLOOKUP(B171, [19]player_possessions!$B$2:$E$492, 4, FALSE), 0)</f>
        <v>2.7</v>
      </c>
      <c r="AJ171">
        <f>IFERROR(VLOOKUP(B171, [20]player_outfielder_blocks!$B$2:$E$492, 3, FALSE), 0)</f>
        <v>0.2</v>
      </c>
      <c r="AK171">
        <f>VLOOKUP(B171,[20]player_outfielder_blocks!$B$2:$E$492, 4, FALSE)</f>
        <v>4</v>
      </c>
      <c r="AL171">
        <f>VLOOKUP(B171,[21]player_interceptions!$B$2:$E$492, 3, FALSE)</f>
        <v>0.7</v>
      </c>
      <c r="AM171">
        <f>VLOOKUP(B171,[21]player_interceptions!$B$2:$E$492, 4, FALSE)</f>
        <v>12</v>
      </c>
      <c r="AN171">
        <f>VLOOKUP(B171,[22]player_effective_clearances!$B$2:$E$492, 3, FALSE)</f>
        <v>1.2</v>
      </c>
      <c r="AO171">
        <f>VLOOKUP(B171,[22]player_effective_clearances!$B$2:$E$492, 4, FALSE)</f>
        <v>21</v>
      </c>
      <c r="AP171" t="e">
        <f>VLOOKUP(B171, [12]player_penalties_won!$B$2:$E$492, 4, FALSE)</f>
        <v>#N/A</v>
      </c>
      <c r="AQ171">
        <f>VLOOKUP(B171,[23]player_fouls_committed!$B$2:$E$492, 3, FALSE)</f>
        <v>2.2999999999999998</v>
      </c>
      <c r="AR171" t="e">
        <f>VLOOKUP(B171,[24]player_red_cards!$B$2:$E$492, 3, FALSE)</f>
        <v>#N/A</v>
      </c>
      <c r="AS171" t="e">
        <f>VLOOKUP(B171,[24]player_red_cards!$B$2:$E$492, 4, FALSE)</f>
        <v>#N/A</v>
      </c>
      <c r="AT171">
        <f>VLOOKUP(B171,[25]player_contests_won!$B$2:$E$492, 3, FALSE)</f>
        <v>0.6</v>
      </c>
      <c r="AU171">
        <f>VLOOKUP(B171,[25]player_contests_won!$B$2:$E$492, 4, FALSE)</f>
        <v>43.5</v>
      </c>
      <c r="AV171">
        <f>VLOOKUP(B171, [8]player_top_scorers!$B$2:$E$492, 3, FALSE)</f>
        <v>3</v>
      </c>
      <c r="AW171">
        <f>VLOOKUP(B171,[26]player_player_ratings!$B$2:$E$492, 4, FALSE)</f>
        <v>0</v>
      </c>
      <c r="AX171">
        <f>VLOOKUP(B171,[26]player_player_ratings!$B$2:$E$492, 3, FALSE)</f>
        <v>6.67</v>
      </c>
      <c r="AY171">
        <v>1520</v>
      </c>
      <c r="AZ171">
        <v>31</v>
      </c>
      <c r="BA171" t="s">
        <v>13</v>
      </c>
    </row>
    <row r="172" spans="1:53" x14ac:dyDescent="0.3">
      <c r="A172">
        <v>170</v>
      </c>
      <c r="B172" t="s">
        <v>238</v>
      </c>
      <c r="C172" t="s">
        <v>25</v>
      </c>
      <c r="D172">
        <v>1.5</v>
      </c>
      <c r="E172">
        <v>3</v>
      </c>
      <c r="F172">
        <f>IFERROR(VLOOKUP(B172, [1]player_expected_goals!$B$2:$E$492, 3, FALSE), 0)</f>
        <v>1.7</v>
      </c>
      <c r="G172">
        <f>VLOOKUP(B172,[2]player_on_target!$B$2:$E$492, 3, FALSE)</f>
        <v>0.4</v>
      </c>
      <c r="H172">
        <f>IFERROR(VLOOKUP(B172, [3]player_saves_made!$B$2:$E$492, 3, FALSE), 0)</f>
        <v>0</v>
      </c>
      <c r="I172">
        <f>IFERROR(VLOOKUP(B172, [3]player_saves_made!$B$2:$E$492, 4, FALSE), 0)</f>
        <v>0</v>
      </c>
      <c r="J172">
        <f>IFERROR(VLOOKUP(B172, [4]player_goals_conceded!$B$2:$E$492, 3, FALSE), 0)</f>
        <v>0</v>
      </c>
      <c r="K172">
        <f>IFERROR(VLOOKUP(B172, [5]player_clean_sheets!$B$2:$E$492, 3, FALSE), 0)</f>
        <v>0</v>
      </c>
      <c r="L172">
        <f>IFERROR(VLOOKUP(B172, [5]player_clean_sheets!$B$2:$E$492, 4, FALSE), 0)</f>
        <v>0</v>
      </c>
      <c r="M172">
        <f>IFERROR(VLOOKUP(B172, [6]player_goals_per_90!$B$2:$E$492, 3, FALSE), 0)</f>
        <v>0</v>
      </c>
      <c r="N172">
        <f>IFERROR(VLOOKUP(B172, [7]player_expected_assists_per_90!$B$2:$E$492, 3, FALSE), 0)</f>
        <v>0.05</v>
      </c>
      <c r="O172">
        <f>IFERROR(VLOOKUP(B172, [7]player_expected_assists_per_90!$B$2:$E$492, 4, FALSE), 0)</f>
        <v>0.1</v>
      </c>
      <c r="P172">
        <f>IFERROR(VLOOKUP(B172, [8]player_top_scorers!$B$2:$E$492, 4, FALSE), 0)</f>
        <v>0</v>
      </c>
      <c r="Q172">
        <f>IFERROR(VLOOKUP(B172, [9]player_total_assists_in_attack!$B$2:$E$492, 3, FALSE), 0)</f>
        <v>9</v>
      </c>
      <c r="R172">
        <f>IFERROR(VLOOKUP(B172, [9]player_total_assists_in_attack!$B$2:$E$492, 4, FALSE), 0)</f>
        <v>0.3</v>
      </c>
      <c r="S172">
        <f>IFERROR(VLOOKUP(B172, [10]player_big_chances_missed!$B$2:$E$492, 3, FALSE), 0)</f>
        <v>1</v>
      </c>
      <c r="T172">
        <f>IFERROR(VLOOKUP(B172, [10]player_big_chances_missed!$B$2:$E$492, 3, FALSE), 0)</f>
        <v>1</v>
      </c>
      <c r="U172">
        <f>IFERROR(VLOOKUP(B172, [11]player_big_chances_created!$B$2:$E$492, 3, FALSE), 0)</f>
        <v>2</v>
      </c>
      <c r="V172">
        <f>IFERROR(VLOOKUP(B172, [12]player_penalties_won!$B$2:$E$492, 3, FALSE), 0)</f>
        <v>1</v>
      </c>
      <c r="W172">
        <f>IFERROR(VLOOKUP(B172, [13]player_penalties_conceded!$B$2:$E$492, 3, FALSE), 0)</f>
        <v>1</v>
      </c>
      <c r="X172">
        <f>IFERROR(VLOOKUP(B172, [14]player_target_scoring!$B$2:$E$492, 3, FALSE), 0)</f>
        <v>0.2</v>
      </c>
      <c r="Y172">
        <f>IFERROR(VLOOKUP(B172, [14]player_target_scoring!$B$2:$E$492, 4, FALSE), 0)</f>
        <v>21.4</v>
      </c>
      <c r="Z172">
        <f>IFERROR(VLOOKUP(B172, [15]player_total_scoring_attempts!$B$2:$E$492, 3, FALSE), 0)</f>
        <v>0.9</v>
      </c>
      <c r="AA172">
        <f>IFERROR(VLOOKUP(B172, [15]player_total_scoring_attempts!$B$2:$E$492, 4, FALSE), 0)</f>
        <v>0</v>
      </c>
      <c r="AB172">
        <f>IFERROR(VLOOKUP(B172, [16]player_accurate_passes!$B$2:$E$492, 3, FALSE), 0)</f>
        <v>71.7</v>
      </c>
      <c r="AC172">
        <f>IFERROR(VLOOKUP(B172, [16]player_accurate_passes!$B$2:$E$492, 4, FALSE), 0)</f>
        <v>89.3</v>
      </c>
      <c r="AD172">
        <f>IFERROR(VLOOKUP(B172,[17]player_accurate_long_balls!$B$2:$E$492, 3, FALSE), 0)</f>
        <v>3.1</v>
      </c>
      <c r="AE172">
        <f>IFERROR(VLOOKUP(B172,[17]player_accurate_long_balls!$B$2:$E$492, 4, FALSE), 0)</f>
        <v>45.8</v>
      </c>
      <c r="AF172">
        <f>IFERROR(VLOOKUP(B172, [18]player_tackles_won!$B$2:$E$492, 3, FALSE), 0)</f>
        <v>0.8</v>
      </c>
      <c r="AG172">
        <f>IFERROR(VLOOKUP(B172, [18]player_tackles_won!$B$2:$E$492, 4, FALSE), 0)</f>
        <v>64.099999999999994</v>
      </c>
      <c r="AH172">
        <f>IFERROR(VLOOKUP(B172, [19]player_possessions!$B$2:$E$492, 3, FALSE), 0)</f>
        <v>0.1</v>
      </c>
      <c r="AI172">
        <f>IFERROR(VLOOKUP(B172, [19]player_possessions!$B$2:$E$492, 4, FALSE), 0)</f>
        <v>3.2</v>
      </c>
      <c r="AJ172">
        <f>IFERROR(VLOOKUP(B172, [20]player_outfielder_blocks!$B$2:$E$492, 3, FALSE), 0)</f>
        <v>0.6</v>
      </c>
      <c r="AK172">
        <f>VLOOKUP(B172,[20]player_outfielder_blocks!$B$2:$E$492, 4, FALSE)</f>
        <v>20</v>
      </c>
      <c r="AL172">
        <f>VLOOKUP(B172,[21]player_interceptions!$B$2:$E$492, 3, FALSE)</f>
        <v>1.2</v>
      </c>
      <c r="AM172">
        <f>VLOOKUP(B172,[21]player_interceptions!$B$2:$E$492, 4, FALSE)</f>
        <v>40</v>
      </c>
      <c r="AN172">
        <f>VLOOKUP(B172,[22]player_effective_clearances!$B$2:$E$492, 3, FALSE)</f>
        <v>4.5999999999999996</v>
      </c>
      <c r="AO172">
        <f>VLOOKUP(B172,[22]player_effective_clearances!$B$2:$E$492, 4, FALSE)</f>
        <v>148</v>
      </c>
      <c r="AP172">
        <f>VLOOKUP(B172, [12]player_penalties_won!$B$2:$E$492, 4, FALSE)</f>
        <v>0.8</v>
      </c>
      <c r="AQ172">
        <f>VLOOKUP(B172,[23]player_fouls_committed!$B$2:$E$492, 3, FALSE)</f>
        <v>0.8</v>
      </c>
      <c r="AR172" t="e">
        <f>VLOOKUP(B172,[24]player_red_cards!$B$2:$E$492, 3, FALSE)</f>
        <v>#N/A</v>
      </c>
      <c r="AS172" t="e">
        <f>VLOOKUP(B172,[24]player_red_cards!$B$2:$E$492, 4, FALSE)</f>
        <v>#N/A</v>
      </c>
      <c r="AT172">
        <f>VLOOKUP(B172,[25]player_contests_won!$B$2:$E$492, 3, FALSE)</f>
        <v>0.5</v>
      </c>
      <c r="AU172">
        <f>VLOOKUP(B172,[25]player_contests_won!$B$2:$E$492, 4, FALSE)</f>
        <v>68.2</v>
      </c>
      <c r="AV172" t="e">
        <f>VLOOKUP(B172, [8]player_top_scorers!$B$2:$E$492, 3, FALSE)</f>
        <v>#N/A</v>
      </c>
      <c r="AW172">
        <f>VLOOKUP(B172,[26]player_player_ratings!$B$2:$E$492, 4, FALSE)</f>
        <v>1</v>
      </c>
      <c r="AX172">
        <f>VLOOKUP(B172,[26]player_player_ratings!$B$2:$E$492, 3, FALSE)</f>
        <v>7.26</v>
      </c>
      <c r="AY172">
        <v>2888</v>
      </c>
      <c r="AZ172">
        <v>33</v>
      </c>
      <c r="BA172" t="s">
        <v>13</v>
      </c>
    </row>
    <row r="173" spans="1:53" x14ac:dyDescent="0.3">
      <c r="A173">
        <v>172</v>
      </c>
      <c r="B173" t="s">
        <v>239</v>
      </c>
      <c r="C173" t="s">
        <v>46</v>
      </c>
      <c r="D173">
        <v>1.5</v>
      </c>
      <c r="E173">
        <v>2</v>
      </c>
      <c r="F173">
        <f>IFERROR(VLOOKUP(B173, [1]player_expected_goals!$B$2:$E$492, 3, FALSE), 0)</f>
        <v>2.4</v>
      </c>
      <c r="G173">
        <f>VLOOKUP(B173,[2]player_on_target!$B$2:$E$492, 3, FALSE)</f>
        <v>2.8</v>
      </c>
      <c r="H173">
        <f>IFERROR(VLOOKUP(B173, [3]player_saves_made!$B$2:$E$492, 3, FALSE), 0)</f>
        <v>0</v>
      </c>
      <c r="I173">
        <f>IFERROR(VLOOKUP(B173, [3]player_saves_made!$B$2:$E$492, 4, FALSE), 0)</f>
        <v>0</v>
      </c>
      <c r="J173">
        <f>IFERROR(VLOOKUP(B173, [4]player_goals_conceded!$B$2:$E$492, 3, FALSE), 0)</f>
        <v>0</v>
      </c>
      <c r="K173">
        <f>IFERROR(VLOOKUP(B173, [5]player_clean_sheets!$B$2:$E$492, 3, FALSE), 0)</f>
        <v>0</v>
      </c>
      <c r="L173">
        <f>IFERROR(VLOOKUP(B173, [5]player_clean_sheets!$B$2:$E$492, 4, FALSE), 0)</f>
        <v>0</v>
      </c>
      <c r="M173">
        <f>IFERROR(VLOOKUP(B173, [6]player_goals_per_90!$B$2:$E$492, 3, FALSE), 0)</f>
        <v>0</v>
      </c>
      <c r="N173">
        <f>IFERROR(VLOOKUP(B173, [7]player_expected_assists_per_90!$B$2:$E$492, 3, FALSE), 0)</f>
        <v>0</v>
      </c>
      <c r="O173">
        <f>IFERROR(VLOOKUP(B173, [7]player_expected_assists_per_90!$B$2:$E$492, 4, FALSE), 0)</f>
        <v>0</v>
      </c>
      <c r="P173">
        <f>IFERROR(VLOOKUP(B173, [8]player_top_scorers!$B$2:$E$492, 4, FALSE), 0)</f>
        <v>0</v>
      </c>
      <c r="Q173">
        <f>IFERROR(VLOOKUP(B173, [9]player_total_assists_in_attack!$B$2:$E$492, 3, FALSE), 0)</f>
        <v>12</v>
      </c>
      <c r="R173">
        <f>IFERROR(VLOOKUP(B173, [9]player_total_assists_in_attack!$B$2:$E$492, 4, FALSE), 0)</f>
        <v>1.5</v>
      </c>
      <c r="S173">
        <f>IFERROR(VLOOKUP(B173, [10]player_big_chances_missed!$B$2:$E$492, 3, FALSE), 0)</f>
        <v>2</v>
      </c>
      <c r="T173">
        <f>IFERROR(VLOOKUP(B173, [10]player_big_chances_missed!$B$2:$E$492, 3, FALSE), 0)</f>
        <v>2</v>
      </c>
      <c r="U173">
        <f>IFERROR(VLOOKUP(B173, [11]player_big_chances_created!$B$2:$E$492, 3, FALSE), 0)</f>
        <v>3</v>
      </c>
      <c r="V173">
        <f>IFERROR(VLOOKUP(B173, [12]player_penalties_won!$B$2:$E$492, 3, FALSE), 0)</f>
        <v>0</v>
      </c>
      <c r="W173">
        <f>IFERROR(VLOOKUP(B173, [13]player_penalties_conceded!$B$2:$E$492, 3, FALSE), 0)</f>
        <v>0</v>
      </c>
      <c r="X173">
        <f>IFERROR(VLOOKUP(B173, [14]player_target_scoring!$B$2:$E$492, 3, FALSE), 0)</f>
        <v>0</v>
      </c>
      <c r="Y173">
        <f>IFERROR(VLOOKUP(B173, [14]player_target_scoring!$B$2:$E$492, 4, FALSE), 0)</f>
        <v>0</v>
      </c>
      <c r="Z173">
        <f>IFERROR(VLOOKUP(B173, [15]player_total_scoring_attempts!$B$2:$E$492, 3, FALSE), 0)</f>
        <v>0</v>
      </c>
      <c r="AA173">
        <f>IFERROR(VLOOKUP(B173, [15]player_total_scoring_attempts!$B$2:$E$492, 4, FALSE), 0)</f>
        <v>0</v>
      </c>
      <c r="AB173">
        <f>IFERROR(VLOOKUP(B173, [16]player_accurate_passes!$B$2:$E$492, 3, FALSE), 0)</f>
        <v>0</v>
      </c>
      <c r="AC173">
        <f>IFERROR(VLOOKUP(B173, [16]player_accurate_passes!$B$2:$E$492, 4, FALSE), 0)</f>
        <v>0</v>
      </c>
      <c r="AD173">
        <f>IFERROR(VLOOKUP(B173,[17]player_accurate_long_balls!$B$2:$E$492, 3, FALSE), 0)</f>
        <v>0</v>
      </c>
      <c r="AE173">
        <f>IFERROR(VLOOKUP(B173,[17]player_accurate_long_balls!$B$2:$E$492, 4, FALSE), 0)</f>
        <v>0</v>
      </c>
      <c r="AF173">
        <f>IFERROR(VLOOKUP(B173, [18]player_tackles_won!$B$2:$E$492, 3, FALSE), 0)</f>
        <v>0</v>
      </c>
      <c r="AG173">
        <f>IFERROR(VLOOKUP(B173, [18]player_tackles_won!$B$2:$E$492, 4, FALSE), 0)</f>
        <v>0</v>
      </c>
      <c r="AH173">
        <f>IFERROR(VLOOKUP(B173, [19]player_possessions!$B$2:$E$492, 3, FALSE), 0)</f>
        <v>0</v>
      </c>
      <c r="AI173">
        <f>IFERROR(VLOOKUP(B173, [19]player_possessions!$B$2:$E$492, 4, FALSE), 0)</f>
        <v>0</v>
      </c>
      <c r="AJ173">
        <f>IFERROR(VLOOKUP(B173, [20]player_outfielder_blocks!$B$2:$E$492, 3, FALSE), 0)</f>
        <v>0</v>
      </c>
      <c r="AK173" t="e">
        <f>VLOOKUP(B173,[20]player_outfielder_blocks!$B$2:$E$492, 4, FALSE)</f>
        <v>#N/A</v>
      </c>
      <c r="AL173" t="e">
        <f>VLOOKUP(B173,[21]player_interceptions!$B$2:$E$492, 3, FALSE)</f>
        <v>#N/A</v>
      </c>
      <c r="AM173" t="e">
        <f>VLOOKUP(B173,[21]player_interceptions!$B$2:$E$492, 4, FALSE)</f>
        <v>#N/A</v>
      </c>
      <c r="AN173" t="e">
        <f>VLOOKUP(B173,[22]player_effective_clearances!$B$2:$E$492, 3, FALSE)</f>
        <v>#N/A</v>
      </c>
      <c r="AO173" t="e">
        <f>VLOOKUP(B173,[22]player_effective_clearances!$B$2:$E$492, 4, FALSE)</f>
        <v>#N/A</v>
      </c>
      <c r="AP173" t="e">
        <f>VLOOKUP(B173, [12]player_penalties_won!$B$2:$E$492, 4, FALSE)</f>
        <v>#N/A</v>
      </c>
      <c r="AQ173" t="e">
        <f>VLOOKUP(B173,[23]player_fouls_committed!$B$2:$E$492, 3, FALSE)</f>
        <v>#N/A</v>
      </c>
      <c r="AR173" t="e">
        <f>VLOOKUP(B173,[24]player_red_cards!$B$2:$E$492, 3, FALSE)</f>
        <v>#N/A</v>
      </c>
      <c r="AS173" t="e">
        <f>VLOOKUP(B173,[24]player_red_cards!$B$2:$E$492, 4, FALSE)</f>
        <v>#N/A</v>
      </c>
      <c r="AT173" t="e">
        <f>VLOOKUP(B173,[25]player_contests_won!$B$2:$E$492, 3, FALSE)</f>
        <v>#N/A</v>
      </c>
      <c r="AU173" t="e">
        <f>VLOOKUP(B173,[25]player_contests_won!$B$2:$E$492, 4, FALSE)</f>
        <v>#N/A</v>
      </c>
      <c r="AV173">
        <f>VLOOKUP(B173, [8]player_top_scorers!$B$2:$E$492, 3, FALSE)</f>
        <v>4</v>
      </c>
      <c r="AW173" t="e">
        <f>VLOOKUP(B173,[26]player_player_ratings!$B$2:$E$492, 4, FALSE)</f>
        <v>#N/A</v>
      </c>
      <c r="AX173" t="e">
        <f>VLOOKUP(B173,[26]player_player_ratings!$B$2:$E$492, 3, FALSE)</f>
        <v>#N/A</v>
      </c>
      <c r="AY173">
        <v>717</v>
      </c>
      <c r="AZ173">
        <v>14</v>
      </c>
      <c r="BA173" t="s">
        <v>22</v>
      </c>
    </row>
    <row r="174" spans="1:53" x14ac:dyDescent="0.3">
      <c r="A174">
        <v>172</v>
      </c>
      <c r="B174" t="s">
        <v>240</v>
      </c>
      <c r="C174" t="s">
        <v>102</v>
      </c>
      <c r="D174">
        <v>1.5</v>
      </c>
      <c r="E174">
        <v>2</v>
      </c>
      <c r="F174">
        <f>IFERROR(VLOOKUP(B174, [1]player_expected_goals!$B$2:$E$492, 3, FALSE), 0)</f>
        <v>4</v>
      </c>
      <c r="G174">
        <f>VLOOKUP(B174,[2]player_on_target!$B$2:$E$492, 3, FALSE)</f>
        <v>3.6</v>
      </c>
      <c r="H174">
        <f>IFERROR(VLOOKUP(B174, [3]player_saves_made!$B$2:$E$492, 3, FALSE), 0)</f>
        <v>0</v>
      </c>
      <c r="I174">
        <f>IFERROR(VLOOKUP(B174, [3]player_saves_made!$B$2:$E$492, 4, FALSE), 0)</f>
        <v>0</v>
      </c>
      <c r="J174">
        <f>IFERROR(VLOOKUP(B174, [4]player_goals_conceded!$B$2:$E$492, 3, FALSE), 0)</f>
        <v>0</v>
      </c>
      <c r="K174">
        <f>IFERROR(VLOOKUP(B174, [5]player_clean_sheets!$B$2:$E$492, 3, FALSE), 0)</f>
        <v>0</v>
      </c>
      <c r="L174">
        <f>IFERROR(VLOOKUP(B174, [5]player_clean_sheets!$B$2:$E$492, 4, FALSE), 0)</f>
        <v>0</v>
      </c>
      <c r="M174">
        <f>IFERROR(VLOOKUP(B174, [6]player_goals_per_90!$B$2:$E$492, 3, FALSE), 0)</f>
        <v>0.18</v>
      </c>
      <c r="N174">
        <f>IFERROR(VLOOKUP(B174, [7]player_expected_assists_per_90!$B$2:$E$492, 3, FALSE), 0)</f>
        <v>0.09</v>
      </c>
      <c r="O174">
        <f>IFERROR(VLOOKUP(B174, [7]player_expected_assists_per_90!$B$2:$E$492, 4, FALSE), 0)</f>
        <v>0.1</v>
      </c>
      <c r="P174">
        <f>IFERROR(VLOOKUP(B174, [8]player_top_scorers!$B$2:$E$492, 4, FALSE), 0)</f>
        <v>0</v>
      </c>
      <c r="Q174">
        <f>IFERROR(VLOOKUP(B174, [9]player_total_assists_in_attack!$B$2:$E$492, 3, FALSE), 0)</f>
        <v>22</v>
      </c>
      <c r="R174">
        <f>IFERROR(VLOOKUP(B174, [9]player_total_assists_in_attack!$B$2:$E$492, 4, FALSE), 0)</f>
        <v>1.3</v>
      </c>
      <c r="S174">
        <f>IFERROR(VLOOKUP(B174, [10]player_big_chances_missed!$B$2:$E$492, 3, FALSE), 0)</f>
        <v>3</v>
      </c>
      <c r="T174">
        <f>IFERROR(VLOOKUP(B174, [10]player_big_chances_missed!$B$2:$E$492, 3, FALSE), 0)</f>
        <v>3</v>
      </c>
      <c r="U174">
        <f>IFERROR(VLOOKUP(B174, [11]player_big_chances_created!$B$2:$E$492, 3, FALSE), 0)</f>
        <v>0</v>
      </c>
      <c r="V174">
        <f>IFERROR(VLOOKUP(B174, [12]player_penalties_won!$B$2:$E$492, 3, FALSE), 0)</f>
        <v>0</v>
      </c>
      <c r="W174">
        <f>IFERROR(VLOOKUP(B174, [13]player_penalties_conceded!$B$2:$E$492, 3, FALSE), 0)</f>
        <v>0</v>
      </c>
      <c r="X174">
        <f>IFERROR(VLOOKUP(B174, [14]player_target_scoring!$B$2:$E$492, 3, FALSE), 0)</f>
        <v>0.5</v>
      </c>
      <c r="Y174">
        <f>IFERROR(VLOOKUP(B174, [14]player_target_scoring!$B$2:$E$492, 4, FALSE), 0)</f>
        <v>34.799999999999997</v>
      </c>
      <c r="Z174">
        <f>IFERROR(VLOOKUP(B174, [15]player_total_scoring_attempts!$B$2:$E$492, 3, FALSE), 0)</f>
        <v>1.4</v>
      </c>
      <c r="AA174">
        <f>IFERROR(VLOOKUP(B174, [15]player_total_scoring_attempts!$B$2:$E$492, 4, FALSE), 0)</f>
        <v>13</v>
      </c>
      <c r="AB174">
        <f>IFERROR(VLOOKUP(B174, [16]player_accurate_passes!$B$2:$E$492, 3, FALSE), 0)</f>
        <v>26.1</v>
      </c>
      <c r="AC174">
        <f>IFERROR(VLOOKUP(B174, [16]player_accurate_passes!$B$2:$E$492, 4, FALSE), 0)</f>
        <v>78.2</v>
      </c>
      <c r="AD174">
        <f>IFERROR(VLOOKUP(B174,[17]player_accurate_long_balls!$B$2:$E$492, 3, FALSE), 0)</f>
        <v>1.1000000000000001</v>
      </c>
      <c r="AE174">
        <f>IFERROR(VLOOKUP(B174,[17]player_accurate_long_balls!$B$2:$E$492, 4, FALSE), 0)</f>
        <v>47.5</v>
      </c>
      <c r="AF174">
        <f>IFERROR(VLOOKUP(B174, [18]player_tackles_won!$B$2:$E$492, 3, FALSE), 0)</f>
        <v>1.3</v>
      </c>
      <c r="AG174">
        <f>IFERROR(VLOOKUP(B174, [18]player_tackles_won!$B$2:$E$492, 4, FALSE), 0)</f>
        <v>75</v>
      </c>
      <c r="AH174">
        <f>IFERROR(VLOOKUP(B174, [19]player_possessions!$B$2:$E$492, 3, FALSE), 0)</f>
        <v>0.5</v>
      </c>
      <c r="AI174">
        <f>IFERROR(VLOOKUP(B174, [19]player_possessions!$B$2:$E$492, 4, FALSE), 0)</f>
        <v>2.8</v>
      </c>
      <c r="AJ174">
        <f>IFERROR(VLOOKUP(B174, [20]player_outfielder_blocks!$B$2:$E$492, 3, FALSE), 0)</f>
        <v>0.1</v>
      </c>
      <c r="AK174">
        <f>VLOOKUP(B174,[20]player_outfielder_blocks!$B$2:$E$492, 4, FALSE)</f>
        <v>2</v>
      </c>
      <c r="AL174">
        <f>VLOOKUP(B174,[21]player_interceptions!$B$2:$E$492, 3, FALSE)</f>
        <v>2</v>
      </c>
      <c r="AM174">
        <f>VLOOKUP(B174,[21]player_interceptions!$B$2:$E$492, 4, FALSE)</f>
        <v>33</v>
      </c>
      <c r="AN174">
        <f>VLOOKUP(B174,[22]player_effective_clearances!$B$2:$E$492, 3, FALSE)</f>
        <v>0.7</v>
      </c>
      <c r="AO174">
        <f>VLOOKUP(B174,[22]player_effective_clearances!$B$2:$E$492, 4, FALSE)</f>
        <v>12</v>
      </c>
      <c r="AP174" t="e">
        <f>VLOOKUP(B174, [12]player_penalties_won!$B$2:$E$492, 4, FALSE)</f>
        <v>#N/A</v>
      </c>
      <c r="AQ174">
        <f>VLOOKUP(B174,[23]player_fouls_committed!$B$2:$E$492, 3, FALSE)</f>
        <v>1.2</v>
      </c>
      <c r="AR174" t="e">
        <f>VLOOKUP(B174,[24]player_red_cards!$B$2:$E$492, 3, FALSE)</f>
        <v>#N/A</v>
      </c>
      <c r="AS174" t="e">
        <f>VLOOKUP(B174,[24]player_red_cards!$B$2:$E$492, 4, FALSE)</f>
        <v>#N/A</v>
      </c>
      <c r="AT174">
        <f>VLOOKUP(B174,[25]player_contests_won!$B$2:$E$492, 3, FALSE)</f>
        <v>0.6</v>
      </c>
      <c r="AU174">
        <f>VLOOKUP(B174,[25]player_contests_won!$B$2:$E$492, 4, FALSE)</f>
        <v>45.5</v>
      </c>
      <c r="AV174">
        <f>VLOOKUP(B174, [8]player_top_scorers!$B$2:$E$492, 3, FALSE)</f>
        <v>3</v>
      </c>
      <c r="AW174">
        <f>VLOOKUP(B174,[26]player_player_ratings!$B$2:$E$492, 4, FALSE)</f>
        <v>1</v>
      </c>
      <c r="AX174">
        <f>VLOOKUP(B174,[26]player_player_ratings!$B$2:$E$492, 3, FALSE)</f>
        <v>6.98</v>
      </c>
      <c r="AY174">
        <v>1491</v>
      </c>
      <c r="AZ174">
        <v>20</v>
      </c>
      <c r="BA174" t="s">
        <v>13</v>
      </c>
    </row>
    <row r="175" spans="1:53" x14ac:dyDescent="0.3">
      <c r="A175">
        <v>172</v>
      </c>
      <c r="B175" t="s">
        <v>241</v>
      </c>
      <c r="C175" t="s">
        <v>33</v>
      </c>
      <c r="D175">
        <v>1.5</v>
      </c>
      <c r="E175">
        <v>2</v>
      </c>
      <c r="F175">
        <f>IFERROR(VLOOKUP(B175, [1]player_expected_goals!$B$2:$E$492, 3, FALSE), 0)</f>
        <v>1.4</v>
      </c>
      <c r="G175">
        <f>VLOOKUP(B175,[2]player_on_target!$B$2:$E$492, 3, FALSE)</f>
        <v>0.9</v>
      </c>
      <c r="H175">
        <f>IFERROR(VLOOKUP(B175, [3]player_saves_made!$B$2:$E$492, 3, FALSE), 0)</f>
        <v>0</v>
      </c>
      <c r="I175">
        <f>IFERROR(VLOOKUP(B175, [3]player_saves_made!$B$2:$E$492, 4, FALSE), 0)</f>
        <v>0</v>
      </c>
      <c r="J175">
        <f>IFERROR(VLOOKUP(B175, [4]player_goals_conceded!$B$2:$E$492, 3, FALSE), 0)</f>
        <v>0</v>
      </c>
      <c r="K175">
        <f>IFERROR(VLOOKUP(B175, [5]player_clean_sheets!$B$2:$E$492, 3, FALSE), 0)</f>
        <v>0</v>
      </c>
      <c r="L175">
        <f>IFERROR(VLOOKUP(B175, [5]player_clean_sheets!$B$2:$E$492, 4, FALSE), 0)</f>
        <v>0</v>
      </c>
      <c r="M175">
        <f>IFERROR(VLOOKUP(B175, [6]player_goals_per_90!$B$2:$E$492, 3, FALSE), 0)</f>
        <v>0</v>
      </c>
      <c r="N175">
        <f>IFERROR(VLOOKUP(B175, [7]player_expected_assists_per_90!$B$2:$E$492, 3, FALSE), 0)</f>
        <v>7.0000000000000007E-2</v>
      </c>
      <c r="O175">
        <f>IFERROR(VLOOKUP(B175, [7]player_expected_assists_per_90!$B$2:$E$492, 4, FALSE), 0)</f>
        <v>0.1</v>
      </c>
      <c r="P175">
        <f>IFERROR(VLOOKUP(B175, [8]player_top_scorers!$B$2:$E$492, 4, FALSE), 0)</f>
        <v>0</v>
      </c>
      <c r="Q175">
        <f>IFERROR(VLOOKUP(B175, [9]player_total_assists_in_attack!$B$2:$E$492, 3, FALSE), 0)</f>
        <v>5</v>
      </c>
      <c r="R175">
        <f>IFERROR(VLOOKUP(B175, [9]player_total_assists_in_attack!$B$2:$E$492, 4, FALSE), 0)</f>
        <v>0.2</v>
      </c>
      <c r="S175">
        <f>IFERROR(VLOOKUP(B175, [10]player_big_chances_missed!$B$2:$E$492, 3, FALSE), 0)</f>
        <v>2</v>
      </c>
      <c r="T175">
        <f>IFERROR(VLOOKUP(B175, [10]player_big_chances_missed!$B$2:$E$492, 3, FALSE), 0)</f>
        <v>2</v>
      </c>
      <c r="U175">
        <f>IFERROR(VLOOKUP(B175, [11]player_big_chances_created!$B$2:$E$492, 3, FALSE), 0)</f>
        <v>2</v>
      </c>
      <c r="V175">
        <f>IFERROR(VLOOKUP(B175, [12]player_penalties_won!$B$2:$E$492, 3, FALSE), 0)</f>
        <v>0</v>
      </c>
      <c r="W175">
        <f>IFERROR(VLOOKUP(B175, [13]player_penalties_conceded!$B$2:$E$492, 3, FALSE), 0)</f>
        <v>0</v>
      </c>
      <c r="X175">
        <f>IFERROR(VLOOKUP(B175, [14]player_target_scoring!$B$2:$E$492, 3, FALSE), 0)</f>
        <v>0.2</v>
      </c>
      <c r="Y175">
        <f>IFERROR(VLOOKUP(B175, [14]player_target_scoring!$B$2:$E$492, 4, FALSE), 0)</f>
        <v>57.1</v>
      </c>
      <c r="Z175">
        <f>IFERROR(VLOOKUP(B175, [15]player_total_scoring_attempts!$B$2:$E$492, 3, FALSE), 0)</f>
        <v>0.3</v>
      </c>
      <c r="AA175">
        <f>IFERROR(VLOOKUP(B175, [15]player_total_scoring_attempts!$B$2:$E$492, 4, FALSE), 0)</f>
        <v>0</v>
      </c>
      <c r="AB175">
        <f>IFERROR(VLOOKUP(B175, [16]player_accurate_passes!$B$2:$E$492, 3, FALSE), 0)</f>
        <v>47.6</v>
      </c>
      <c r="AC175">
        <f>IFERROR(VLOOKUP(B175, [16]player_accurate_passes!$B$2:$E$492, 4, FALSE), 0)</f>
        <v>84.4</v>
      </c>
      <c r="AD175">
        <f>IFERROR(VLOOKUP(B175,[17]player_accurate_long_balls!$B$2:$E$492, 3, FALSE), 0)</f>
        <v>2.2999999999999998</v>
      </c>
      <c r="AE175">
        <f>IFERROR(VLOOKUP(B175,[17]player_accurate_long_balls!$B$2:$E$492, 4, FALSE), 0)</f>
        <v>36.799999999999997</v>
      </c>
      <c r="AF175">
        <f>IFERROR(VLOOKUP(B175, [18]player_tackles_won!$B$2:$E$492, 3, FALSE), 0)</f>
        <v>0.7</v>
      </c>
      <c r="AG175">
        <f>IFERROR(VLOOKUP(B175, [18]player_tackles_won!$B$2:$E$492, 4, FALSE), 0)</f>
        <v>51.7</v>
      </c>
      <c r="AH175">
        <f>IFERROR(VLOOKUP(B175, [19]player_possessions!$B$2:$E$492, 3, FALSE), 0)</f>
        <v>0.1</v>
      </c>
      <c r="AI175">
        <f>IFERROR(VLOOKUP(B175, [19]player_possessions!$B$2:$E$492, 4, FALSE), 0)</f>
        <v>2.2999999999999998</v>
      </c>
      <c r="AJ175">
        <f>IFERROR(VLOOKUP(B175, [20]player_outfielder_blocks!$B$2:$E$492, 3, FALSE), 0)</f>
        <v>1.2</v>
      </c>
      <c r="AK175">
        <f>VLOOKUP(B175,[20]player_outfielder_blocks!$B$2:$E$492, 4, FALSE)</f>
        <v>26</v>
      </c>
      <c r="AL175">
        <f>VLOOKUP(B175,[21]player_interceptions!$B$2:$E$492, 3, FALSE)</f>
        <v>0.8</v>
      </c>
      <c r="AM175">
        <f>VLOOKUP(B175,[21]player_interceptions!$B$2:$E$492, 4, FALSE)</f>
        <v>16</v>
      </c>
      <c r="AN175">
        <f>VLOOKUP(B175,[22]player_effective_clearances!$B$2:$E$492, 3, FALSE)</f>
        <v>4.3</v>
      </c>
      <c r="AO175">
        <f>VLOOKUP(B175,[22]player_effective_clearances!$B$2:$E$492, 4, FALSE)</f>
        <v>92</v>
      </c>
      <c r="AP175" t="e">
        <f>VLOOKUP(B175, [12]player_penalties_won!$B$2:$E$492, 4, FALSE)</f>
        <v>#N/A</v>
      </c>
      <c r="AQ175">
        <f>VLOOKUP(B175,[23]player_fouls_committed!$B$2:$E$492, 3, FALSE)</f>
        <v>0.4</v>
      </c>
      <c r="AR175" t="e">
        <f>VLOOKUP(B175,[24]player_red_cards!$B$2:$E$492, 3, FALSE)</f>
        <v>#N/A</v>
      </c>
      <c r="AS175" t="e">
        <f>VLOOKUP(B175,[24]player_red_cards!$B$2:$E$492, 4, FALSE)</f>
        <v>#N/A</v>
      </c>
      <c r="AT175">
        <f>VLOOKUP(B175,[25]player_contests_won!$B$2:$E$492, 3, FALSE)</f>
        <v>0.1</v>
      </c>
      <c r="AU175">
        <f>VLOOKUP(B175,[25]player_contests_won!$B$2:$E$492, 4, FALSE)</f>
        <v>40</v>
      </c>
      <c r="AV175" t="e">
        <f>VLOOKUP(B175, [8]player_top_scorers!$B$2:$E$492, 3, FALSE)</f>
        <v>#N/A</v>
      </c>
      <c r="AW175">
        <f>VLOOKUP(B175,[26]player_player_ratings!$B$2:$E$492, 4, FALSE)</f>
        <v>0</v>
      </c>
      <c r="AX175">
        <f>VLOOKUP(B175,[26]player_player_ratings!$B$2:$E$492, 3, FALSE)</f>
        <v>6.77</v>
      </c>
      <c r="AY175">
        <v>1918</v>
      </c>
      <c r="AZ175">
        <v>23</v>
      </c>
      <c r="BA175" t="s">
        <v>13</v>
      </c>
    </row>
    <row r="176" spans="1:53" x14ac:dyDescent="0.3">
      <c r="A176">
        <v>175</v>
      </c>
      <c r="B176" t="s">
        <v>242</v>
      </c>
      <c r="C176" t="s">
        <v>46</v>
      </c>
      <c r="D176">
        <v>1.5</v>
      </c>
      <c r="E176">
        <v>1</v>
      </c>
      <c r="F176">
        <f>IFERROR(VLOOKUP(B176, [1]player_expected_goals!$B$2:$E$492, 3, FALSE), 0)</f>
        <v>1.3</v>
      </c>
      <c r="G176">
        <f>VLOOKUP(B176,[2]player_on_target!$B$2:$E$492, 3, FALSE)</f>
        <v>2.1</v>
      </c>
      <c r="H176">
        <f>IFERROR(VLOOKUP(B176, [3]player_saves_made!$B$2:$E$492, 3, FALSE), 0)</f>
        <v>0</v>
      </c>
      <c r="I176">
        <f>IFERROR(VLOOKUP(B176, [3]player_saves_made!$B$2:$E$492, 4, FALSE), 0)</f>
        <v>0</v>
      </c>
      <c r="J176">
        <f>IFERROR(VLOOKUP(B176, [4]player_goals_conceded!$B$2:$E$492, 3, FALSE), 0)</f>
        <v>0</v>
      </c>
      <c r="K176">
        <f>IFERROR(VLOOKUP(B176, [5]player_clean_sheets!$B$2:$E$492, 3, FALSE), 0)</f>
        <v>0</v>
      </c>
      <c r="L176">
        <f>IFERROR(VLOOKUP(B176, [5]player_clean_sheets!$B$2:$E$492, 4, FALSE), 0)</f>
        <v>0</v>
      </c>
      <c r="M176">
        <f>IFERROR(VLOOKUP(B176, [6]player_goals_per_90!$B$2:$E$492, 3, FALSE), 0)</f>
        <v>0.1</v>
      </c>
      <c r="N176">
        <f>IFERROR(VLOOKUP(B176, [7]player_expected_assists_per_90!$B$2:$E$492, 3, FALSE), 0)</f>
        <v>7.0000000000000007E-2</v>
      </c>
      <c r="O176">
        <f>IFERROR(VLOOKUP(B176, [7]player_expected_assists_per_90!$B$2:$E$492, 4, FALSE), 0)</f>
        <v>0</v>
      </c>
      <c r="P176">
        <f>IFERROR(VLOOKUP(B176, [8]player_top_scorers!$B$2:$E$492, 4, FALSE), 0)</f>
        <v>0</v>
      </c>
      <c r="Q176">
        <f>IFERROR(VLOOKUP(B176, [9]player_total_assists_in_attack!$B$2:$E$492, 3, FALSE), 0)</f>
        <v>10</v>
      </c>
      <c r="R176">
        <f>IFERROR(VLOOKUP(B176, [9]player_total_assists_in_attack!$B$2:$E$492, 4, FALSE), 0)</f>
        <v>0.5</v>
      </c>
      <c r="S176">
        <f>IFERROR(VLOOKUP(B176, [10]player_big_chances_missed!$B$2:$E$492, 3, FALSE), 0)</f>
        <v>2</v>
      </c>
      <c r="T176">
        <f>IFERROR(VLOOKUP(B176, [10]player_big_chances_missed!$B$2:$E$492, 3, FALSE), 0)</f>
        <v>2</v>
      </c>
      <c r="U176">
        <f>IFERROR(VLOOKUP(B176, [11]player_big_chances_created!$B$2:$E$492, 3, FALSE), 0)</f>
        <v>3</v>
      </c>
      <c r="V176">
        <f>IFERROR(VLOOKUP(B176, [12]player_penalties_won!$B$2:$E$492, 3, FALSE), 0)</f>
        <v>0</v>
      </c>
      <c r="W176">
        <f>IFERROR(VLOOKUP(B176, [13]player_penalties_conceded!$B$2:$E$492, 3, FALSE), 0)</f>
        <v>0</v>
      </c>
      <c r="X176">
        <f>IFERROR(VLOOKUP(B176, [14]player_target_scoring!$B$2:$E$492, 3, FALSE), 0)</f>
        <v>0.2</v>
      </c>
      <c r="Y176">
        <f>IFERROR(VLOOKUP(B176, [14]player_target_scoring!$B$2:$E$492, 4, FALSE), 0)</f>
        <v>40</v>
      </c>
      <c r="Z176">
        <f>IFERROR(VLOOKUP(B176, [15]player_total_scoring_attempts!$B$2:$E$492, 3, FALSE), 0)</f>
        <v>0.5</v>
      </c>
      <c r="AA176">
        <f>IFERROR(VLOOKUP(B176, [15]player_total_scoring_attempts!$B$2:$E$492, 4, FALSE), 0)</f>
        <v>20</v>
      </c>
      <c r="AB176">
        <f>IFERROR(VLOOKUP(B176, [16]player_accurate_passes!$B$2:$E$492, 3, FALSE), 0)</f>
        <v>39.5</v>
      </c>
      <c r="AC176">
        <f>IFERROR(VLOOKUP(B176, [16]player_accurate_passes!$B$2:$E$492, 4, FALSE), 0)</f>
        <v>87.1</v>
      </c>
      <c r="AD176">
        <f>IFERROR(VLOOKUP(B176,[17]player_accurate_long_balls!$B$2:$E$492, 3, FALSE), 0)</f>
        <v>1.3</v>
      </c>
      <c r="AE176">
        <f>IFERROR(VLOOKUP(B176,[17]player_accurate_long_balls!$B$2:$E$492, 4, FALSE), 0)</f>
        <v>52.9</v>
      </c>
      <c r="AF176">
        <f>IFERROR(VLOOKUP(B176, [18]player_tackles_won!$B$2:$E$492, 3, FALSE), 0)</f>
        <v>0.9</v>
      </c>
      <c r="AG176">
        <f>IFERROR(VLOOKUP(B176, [18]player_tackles_won!$B$2:$E$492, 4, FALSE), 0)</f>
        <v>56.3</v>
      </c>
      <c r="AH176">
        <f>IFERROR(VLOOKUP(B176, [19]player_possessions!$B$2:$E$492, 3, FALSE), 0)</f>
        <v>0.4</v>
      </c>
      <c r="AI176">
        <f>IFERROR(VLOOKUP(B176, [19]player_possessions!$B$2:$E$492, 4, FALSE), 0)</f>
        <v>2.9</v>
      </c>
      <c r="AJ176">
        <f>IFERROR(VLOOKUP(B176, [20]player_outfielder_blocks!$B$2:$E$492, 3, FALSE), 0)</f>
        <v>0.3</v>
      </c>
      <c r="AK176">
        <f>VLOOKUP(B176,[20]player_outfielder_blocks!$B$2:$E$492, 4, FALSE)</f>
        <v>7</v>
      </c>
      <c r="AL176">
        <f>VLOOKUP(B176,[21]player_interceptions!$B$2:$E$492, 3, FALSE)</f>
        <v>1.4</v>
      </c>
      <c r="AM176">
        <f>VLOOKUP(B176,[21]player_interceptions!$B$2:$E$492, 4, FALSE)</f>
        <v>29</v>
      </c>
      <c r="AN176">
        <f>VLOOKUP(B176,[22]player_effective_clearances!$B$2:$E$492, 3, FALSE)</f>
        <v>1.4</v>
      </c>
      <c r="AO176">
        <f>VLOOKUP(B176,[22]player_effective_clearances!$B$2:$E$492, 4, FALSE)</f>
        <v>29</v>
      </c>
      <c r="AP176" t="e">
        <f>VLOOKUP(B176, [12]player_penalties_won!$B$2:$E$492, 4, FALSE)</f>
        <v>#N/A</v>
      </c>
      <c r="AQ176">
        <f>VLOOKUP(B176,[23]player_fouls_committed!$B$2:$E$492, 3, FALSE)</f>
        <v>0.8</v>
      </c>
      <c r="AR176" t="e">
        <f>VLOOKUP(B176,[24]player_red_cards!$B$2:$E$492, 3, FALSE)</f>
        <v>#N/A</v>
      </c>
      <c r="AS176" t="e">
        <f>VLOOKUP(B176,[24]player_red_cards!$B$2:$E$492, 4, FALSE)</f>
        <v>#N/A</v>
      </c>
      <c r="AT176">
        <f>VLOOKUP(B176,[25]player_contests_won!$B$2:$E$492, 3, FALSE)</f>
        <v>0.3</v>
      </c>
      <c r="AU176">
        <f>VLOOKUP(B176,[25]player_contests_won!$B$2:$E$492, 4, FALSE)</f>
        <v>38.9</v>
      </c>
      <c r="AV176">
        <f>VLOOKUP(B176, [8]player_top_scorers!$B$2:$E$492, 3, FALSE)</f>
        <v>2</v>
      </c>
      <c r="AW176">
        <f>VLOOKUP(B176,[26]player_player_ratings!$B$2:$E$492, 4, FALSE)</f>
        <v>0</v>
      </c>
      <c r="AX176">
        <f>VLOOKUP(B176,[26]player_player_ratings!$B$2:$E$492, 3, FALSE)</f>
        <v>6.75</v>
      </c>
      <c r="AY176">
        <v>1885</v>
      </c>
      <c r="AZ176">
        <v>29</v>
      </c>
      <c r="BA176" t="s">
        <v>157</v>
      </c>
    </row>
    <row r="177" spans="1:53" x14ac:dyDescent="0.3">
      <c r="A177">
        <v>175</v>
      </c>
      <c r="B177" t="s">
        <v>243</v>
      </c>
      <c r="C177" t="s">
        <v>43</v>
      </c>
      <c r="D177">
        <v>1.5</v>
      </c>
      <c r="E177">
        <v>1</v>
      </c>
      <c r="F177">
        <f>IFERROR(VLOOKUP(B177, [1]player_expected_goals!$B$2:$E$492, 3, FALSE), 0)</f>
        <v>0.4</v>
      </c>
      <c r="G177">
        <f>VLOOKUP(B177,[2]player_on_target!$B$2:$E$492, 3, FALSE)</f>
        <v>0.4</v>
      </c>
      <c r="H177">
        <f>IFERROR(VLOOKUP(B177, [3]player_saves_made!$B$2:$E$492, 3, FALSE), 0)</f>
        <v>0</v>
      </c>
      <c r="I177">
        <f>IFERROR(VLOOKUP(B177, [3]player_saves_made!$B$2:$E$492, 4, FALSE), 0)</f>
        <v>0</v>
      </c>
      <c r="J177">
        <f>IFERROR(VLOOKUP(B177, [4]player_goals_conceded!$B$2:$E$492, 3, FALSE), 0)</f>
        <v>0</v>
      </c>
      <c r="K177">
        <f>IFERROR(VLOOKUP(B177, [5]player_clean_sheets!$B$2:$E$492, 3, FALSE), 0)</f>
        <v>0</v>
      </c>
      <c r="L177">
        <f>IFERROR(VLOOKUP(B177, [5]player_clean_sheets!$B$2:$E$492, 4, FALSE), 0)</f>
        <v>0</v>
      </c>
      <c r="M177">
        <f>IFERROR(VLOOKUP(B177, [6]player_goals_per_90!$B$2:$E$492, 3, FALSE), 0)</f>
        <v>0</v>
      </c>
      <c r="N177">
        <f>IFERROR(VLOOKUP(B177, [7]player_expected_assists_per_90!$B$2:$E$492, 3, FALSE), 0)</f>
        <v>0.1</v>
      </c>
      <c r="O177">
        <f>IFERROR(VLOOKUP(B177, [7]player_expected_assists_per_90!$B$2:$E$492, 4, FALSE), 0)</f>
        <v>0.1</v>
      </c>
      <c r="P177">
        <f>IFERROR(VLOOKUP(B177, [8]player_top_scorers!$B$2:$E$492, 4, FALSE), 0)</f>
        <v>0</v>
      </c>
      <c r="Q177">
        <f>IFERROR(VLOOKUP(B177, [9]player_total_assists_in_attack!$B$2:$E$492, 3, FALSE), 0)</f>
        <v>13</v>
      </c>
      <c r="R177">
        <f>IFERROR(VLOOKUP(B177, [9]player_total_assists_in_attack!$B$2:$E$492, 4, FALSE), 0)</f>
        <v>0.9</v>
      </c>
      <c r="S177">
        <f>IFERROR(VLOOKUP(B177, [10]player_big_chances_missed!$B$2:$E$492, 3, FALSE), 0)</f>
        <v>1</v>
      </c>
      <c r="T177">
        <f>IFERROR(VLOOKUP(B177, [10]player_big_chances_missed!$B$2:$E$492, 3, FALSE), 0)</f>
        <v>1</v>
      </c>
      <c r="U177">
        <f>IFERROR(VLOOKUP(B177, [11]player_big_chances_created!$B$2:$E$492, 3, FALSE), 0)</f>
        <v>1</v>
      </c>
      <c r="V177">
        <f>IFERROR(VLOOKUP(B177, [12]player_penalties_won!$B$2:$E$492, 3, FALSE), 0)</f>
        <v>0</v>
      </c>
      <c r="W177">
        <f>IFERROR(VLOOKUP(B177, [13]player_penalties_conceded!$B$2:$E$492, 3, FALSE), 0)</f>
        <v>1</v>
      </c>
      <c r="X177">
        <f>IFERROR(VLOOKUP(B177, [14]player_target_scoring!$B$2:$E$492, 3, FALSE), 0)</f>
        <v>0.1</v>
      </c>
      <c r="Y177">
        <f>IFERROR(VLOOKUP(B177, [14]player_target_scoring!$B$2:$E$492, 4, FALSE), 0)</f>
        <v>28.6</v>
      </c>
      <c r="Z177">
        <f>IFERROR(VLOOKUP(B177, [15]player_total_scoring_attempts!$B$2:$E$492, 3, FALSE), 0)</f>
        <v>0.5</v>
      </c>
      <c r="AA177">
        <f>IFERROR(VLOOKUP(B177, [15]player_total_scoring_attempts!$B$2:$E$492, 4, FALSE), 0)</f>
        <v>0</v>
      </c>
      <c r="AB177">
        <f>IFERROR(VLOOKUP(B177, [16]player_accurate_passes!$B$2:$E$492, 3, FALSE), 0)</f>
        <v>29.4</v>
      </c>
      <c r="AC177">
        <f>IFERROR(VLOOKUP(B177, [16]player_accurate_passes!$B$2:$E$492, 4, FALSE), 0)</f>
        <v>79.2</v>
      </c>
      <c r="AD177">
        <f>IFERROR(VLOOKUP(B177,[17]player_accurate_long_balls!$B$2:$E$492, 3, FALSE), 0)</f>
        <v>3.9</v>
      </c>
      <c r="AE177">
        <f>IFERROR(VLOOKUP(B177,[17]player_accurate_long_balls!$B$2:$E$492, 4, FALSE), 0)</f>
        <v>56.8</v>
      </c>
      <c r="AF177">
        <f>IFERROR(VLOOKUP(B177, [18]player_tackles_won!$B$2:$E$492, 3, FALSE), 0)</f>
        <v>1.1000000000000001</v>
      </c>
      <c r="AG177">
        <f>IFERROR(VLOOKUP(B177, [18]player_tackles_won!$B$2:$E$492, 4, FALSE), 0)</f>
        <v>66.7</v>
      </c>
      <c r="AH177">
        <f>IFERROR(VLOOKUP(B177, [19]player_possessions!$B$2:$E$492, 3, FALSE), 0)</f>
        <v>0.1</v>
      </c>
      <c r="AI177">
        <f>IFERROR(VLOOKUP(B177, [19]player_possessions!$B$2:$E$492, 4, FALSE), 0)</f>
        <v>3.2</v>
      </c>
      <c r="AJ177">
        <f>IFERROR(VLOOKUP(B177, [20]player_outfielder_blocks!$B$2:$E$492, 3, FALSE), 0)</f>
        <v>0.4</v>
      </c>
      <c r="AK177">
        <f>VLOOKUP(B177,[20]player_outfielder_blocks!$B$2:$E$492, 4, FALSE)</f>
        <v>6</v>
      </c>
      <c r="AL177">
        <f>VLOOKUP(B177,[21]player_interceptions!$B$2:$E$492, 3, FALSE)</f>
        <v>1</v>
      </c>
      <c r="AM177">
        <f>VLOOKUP(B177,[21]player_interceptions!$B$2:$E$492, 4, FALSE)</f>
        <v>14</v>
      </c>
      <c r="AN177">
        <f>VLOOKUP(B177,[22]player_effective_clearances!$B$2:$E$492, 3, FALSE)</f>
        <v>1.3</v>
      </c>
      <c r="AO177">
        <f>VLOOKUP(B177,[22]player_effective_clearances!$B$2:$E$492, 4, FALSE)</f>
        <v>18</v>
      </c>
      <c r="AP177" t="e">
        <f>VLOOKUP(B177, [12]player_penalties_won!$B$2:$E$492, 4, FALSE)</f>
        <v>#N/A</v>
      </c>
      <c r="AQ177">
        <f>VLOOKUP(B177,[23]player_fouls_committed!$B$2:$E$492, 3, FALSE)</f>
        <v>0.9</v>
      </c>
      <c r="AR177" t="e">
        <f>VLOOKUP(B177,[24]player_red_cards!$B$2:$E$492, 3, FALSE)</f>
        <v>#N/A</v>
      </c>
      <c r="AS177" t="e">
        <f>VLOOKUP(B177,[24]player_red_cards!$B$2:$E$492, 4, FALSE)</f>
        <v>#N/A</v>
      </c>
      <c r="AT177">
        <f>VLOOKUP(B177,[25]player_contests_won!$B$2:$E$492, 3, FALSE)</f>
        <v>0.2</v>
      </c>
      <c r="AU177">
        <f>VLOOKUP(B177,[25]player_contests_won!$B$2:$E$492, 4, FALSE)</f>
        <v>50</v>
      </c>
      <c r="AV177" t="e">
        <f>VLOOKUP(B177, [8]player_top_scorers!$B$2:$E$492, 3, FALSE)</f>
        <v>#N/A</v>
      </c>
      <c r="AW177">
        <f>VLOOKUP(B177,[26]player_player_ratings!$B$2:$E$492, 4, FALSE)</f>
        <v>0</v>
      </c>
      <c r="AX177">
        <f>VLOOKUP(B177,[26]player_player_ratings!$B$2:$E$492, 3, FALSE)</f>
        <v>6.6</v>
      </c>
      <c r="AY177">
        <v>1257</v>
      </c>
      <c r="AZ177">
        <v>25</v>
      </c>
      <c r="BA177" t="s">
        <v>13</v>
      </c>
    </row>
    <row r="178" spans="1:53" x14ac:dyDescent="0.3">
      <c r="A178">
        <v>177</v>
      </c>
      <c r="B178" t="s">
        <v>244</v>
      </c>
      <c r="C178" t="s">
        <v>72</v>
      </c>
      <c r="D178">
        <v>1.5</v>
      </c>
      <c r="E178">
        <v>0</v>
      </c>
      <c r="F178">
        <f>IFERROR(VLOOKUP(B178, [1]player_expected_goals!$B$2:$E$492, 3, FALSE), 0)</f>
        <v>1.4</v>
      </c>
      <c r="G178">
        <f>VLOOKUP(B178,[2]player_on_target!$B$2:$E$492, 3, FALSE)</f>
        <v>0.7</v>
      </c>
      <c r="H178">
        <f>IFERROR(VLOOKUP(B178, [3]player_saves_made!$B$2:$E$492, 3, FALSE), 0)</f>
        <v>0</v>
      </c>
      <c r="I178">
        <f>IFERROR(VLOOKUP(B178, [3]player_saves_made!$B$2:$E$492, 4, FALSE), 0)</f>
        <v>0</v>
      </c>
      <c r="J178">
        <f>IFERROR(VLOOKUP(B178, [4]player_goals_conceded!$B$2:$E$492, 3, FALSE), 0)</f>
        <v>0</v>
      </c>
      <c r="K178">
        <f>IFERROR(VLOOKUP(B178, [5]player_clean_sheets!$B$2:$E$492, 3, FALSE), 0)</f>
        <v>0</v>
      </c>
      <c r="L178">
        <f>IFERROR(VLOOKUP(B178, [5]player_clean_sheets!$B$2:$E$492, 4, FALSE), 0)</f>
        <v>0</v>
      </c>
      <c r="M178">
        <f>IFERROR(VLOOKUP(B178, [6]player_goals_per_90!$B$2:$E$492, 3, FALSE), 0)</f>
        <v>0</v>
      </c>
      <c r="N178">
        <f>IFERROR(VLOOKUP(B178, [7]player_expected_assists_per_90!$B$2:$E$492, 3, FALSE), 0)</f>
        <v>0.05</v>
      </c>
      <c r="O178">
        <f>IFERROR(VLOOKUP(B178, [7]player_expected_assists_per_90!$B$2:$E$492, 4, FALSE), 0)</f>
        <v>0</v>
      </c>
      <c r="P178">
        <f>IFERROR(VLOOKUP(B178, [8]player_top_scorers!$B$2:$E$492, 4, FALSE), 0)</f>
        <v>0</v>
      </c>
      <c r="Q178">
        <f>IFERROR(VLOOKUP(B178, [9]player_total_assists_in_attack!$B$2:$E$492, 3, FALSE), 0)</f>
        <v>9</v>
      </c>
      <c r="R178">
        <f>IFERROR(VLOOKUP(B178, [9]player_total_assists_in_attack!$B$2:$E$492, 4, FALSE), 0)</f>
        <v>0.3</v>
      </c>
      <c r="S178">
        <f>IFERROR(VLOOKUP(B178, [10]player_big_chances_missed!$B$2:$E$492, 3, FALSE), 0)</f>
        <v>1</v>
      </c>
      <c r="T178">
        <f>IFERROR(VLOOKUP(B178, [10]player_big_chances_missed!$B$2:$E$492, 3, FALSE), 0)</f>
        <v>1</v>
      </c>
      <c r="U178">
        <f>IFERROR(VLOOKUP(B178, [11]player_big_chances_created!$B$2:$E$492, 3, FALSE), 0)</f>
        <v>0</v>
      </c>
      <c r="V178">
        <f>IFERROR(VLOOKUP(B178, [12]player_penalties_won!$B$2:$E$492, 3, FALSE), 0)</f>
        <v>0</v>
      </c>
      <c r="W178">
        <f>IFERROR(VLOOKUP(B178, [13]player_penalties_conceded!$B$2:$E$492, 3, FALSE), 0)</f>
        <v>0</v>
      </c>
      <c r="X178">
        <f>IFERROR(VLOOKUP(B178, [14]player_target_scoring!$B$2:$E$492, 3, FALSE), 0)</f>
        <v>0.1</v>
      </c>
      <c r="Y178">
        <f>IFERROR(VLOOKUP(B178, [14]player_target_scoring!$B$2:$E$492, 4, FALSE), 0)</f>
        <v>21.1</v>
      </c>
      <c r="Z178">
        <f>IFERROR(VLOOKUP(B178, [15]player_total_scoring_attempts!$B$2:$E$492, 3, FALSE), 0)</f>
        <v>0.6</v>
      </c>
      <c r="AA178">
        <f>IFERROR(VLOOKUP(B178, [15]player_total_scoring_attempts!$B$2:$E$492, 4, FALSE), 0)</f>
        <v>0</v>
      </c>
      <c r="AB178">
        <f>IFERROR(VLOOKUP(B178, [16]player_accurate_passes!$B$2:$E$492, 3, FALSE), 0)</f>
        <v>45.1</v>
      </c>
      <c r="AC178">
        <f>IFERROR(VLOOKUP(B178, [16]player_accurate_passes!$B$2:$E$492, 4, FALSE), 0)</f>
        <v>84.5</v>
      </c>
      <c r="AD178">
        <f>IFERROR(VLOOKUP(B178,[17]player_accurate_long_balls!$B$2:$E$492, 3, FALSE), 0)</f>
        <v>3</v>
      </c>
      <c r="AE178">
        <f>IFERROR(VLOOKUP(B178,[17]player_accurate_long_balls!$B$2:$E$492, 4, FALSE), 0)</f>
        <v>41.7</v>
      </c>
      <c r="AF178">
        <f>IFERROR(VLOOKUP(B178, [18]player_tackles_won!$B$2:$E$492, 3, FALSE), 0)</f>
        <v>1.4</v>
      </c>
      <c r="AG178">
        <f>IFERROR(VLOOKUP(B178, [18]player_tackles_won!$B$2:$E$492, 4, FALSE), 0)</f>
        <v>71.2</v>
      </c>
      <c r="AH178">
        <f>IFERROR(VLOOKUP(B178, [19]player_possessions!$B$2:$E$492, 3, FALSE), 0)</f>
        <v>0.1</v>
      </c>
      <c r="AI178">
        <f>IFERROR(VLOOKUP(B178, [19]player_possessions!$B$2:$E$492, 4, FALSE), 0)</f>
        <v>1.5</v>
      </c>
      <c r="AJ178">
        <f>IFERROR(VLOOKUP(B178, [20]player_outfielder_blocks!$B$2:$E$492, 3, FALSE), 0)</f>
        <v>1.4</v>
      </c>
      <c r="AK178">
        <f>VLOOKUP(B178,[20]player_outfielder_blocks!$B$2:$E$492, 4, FALSE)</f>
        <v>43</v>
      </c>
      <c r="AL178">
        <f>VLOOKUP(B178,[21]player_interceptions!$B$2:$E$492, 3, FALSE)</f>
        <v>1.5</v>
      </c>
      <c r="AM178">
        <f>VLOOKUP(B178,[21]player_interceptions!$B$2:$E$492, 4, FALSE)</f>
        <v>45</v>
      </c>
      <c r="AN178">
        <f>VLOOKUP(B178,[22]player_effective_clearances!$B$2:$E$492, 3, FALSE)</f>
        <v>4.5</v>
      </c>
      <c r="AO178">
        <f>VLOOKUP(B178,[22]player_effective_clearances!$B$2:$E$492, 4, FALSE)</f>
        <v>136</v>
      </c>
      <c r="AP178" t="e">
        <f>VLOOKUP(B178, [12]player_penalties_won!$B$2:$E$492, 4, FALSE)</f>
        <v>#N/A</v>
      </c>
      <c r="AQ178">
        <f>VLOOKUP(B178,[23]player_fouls_committed!$B$2:$E$492, 3, FALSE)</f>
        <v>0.9</v>
      </c>
      <c r="AR178">
        <f>VLOOKUP(B178,[24]player_red_cards!$B$2:$E$492, 3, FALSE)</f>
        <v>1</v>
      </c>
      <c r="AS178">
        <f>VLOOKUP(B178,[24]player_red_cards!$B$2:$E$492, 4, FALSE)</f>
        <v>7</v>
      </c>
      <c r="AT178">
        <f>VLOOKUP(B178,[25]player_contests_won!$B$2:$E$492, 3, FALSE)</f>
        <v>0.3</v>
      </c>
      <c r="AU178">
        <f>VLOOKUP(B178,[25]player_contests_won!$B$2:$E$492, 4, FALSE)</f>
        <v>52.9</v>
      </c>
      <c r="AV178" t="e">
        <f>VLOOKUP(B178, [8]player_top_scorers!$B$2:$E$492, 3, FALSE)</f>
        <v>#N/A</v>
      </c>
      <c r="AW178">
        <f>VLOOKUP(B178,[26]player_player_ratings!$B$2:$E$492, 4, FALSE)</f>
        <v>0</v>
      </c>
      <c r="AX178">
        <f>VLOOKUP(B178,[26]player_player_ratings!$B$2:$E$492, 3, FALSE)</f>
        <v>6.96</v>
      </c>
      <c r="AY178">
        <v>2707</v>
      </c>
      <c r="AZ178">
        <v>32</v>
      </c>
      <c r="BA178" t="s">
        <v>13</v>
      </c>
    </row>
    <row r="179" spans="1:53" x14ac:dyDescent="0.3">
      <c r="A179">
        <v>177</v>
      </c>
      <c r="B179" t="s">
        <v>245</v>
      </c>
      <c r="C179" t="s">
        <v>12</v>
      </c>
      <c r="D179">
        <v>1.5</v>
      </c>
      <c r="E179">
        <v>0</v>
      </c>
      <c r="F179">
        <f>IFERROR(VLOOKUP(B179, [1]player_expected_goals!$B$2:$E$492, 3, FALSE), 0)</f>
        <v>0.2</v>
      </c>
      <c r="G179">
        <f>VLOOKUP(B179,[2]player_on_target!$B$2:$E$492, 3, FALSE)</f>
        <v>0.1</v>
      </c>
      <c r="H179">
        <f>IFERROR(VLOOKUP(B179, [3]player_saves_made!$B$2:$E$492, 3, FALSE), 0)</f>
        <v>0</v>
      </c>
      <c r="I179">
        <f>IFERROR(VLOOKUP(B179, [3]player_saves_made!$B$2:$E$492, 4, FALSE), 0)</f>
        <v>0</v>
      </c>
      <c r="J179">
        <f>IFERROR(VLOOKUP(B179, [4]player_goals_conceded!$B$2:$E$492, 3, FALSE), 0)</f>
        <v>0</v>
      </c>
      <c r="K179">
        <f>IFERROR(VLOOKUP(B179, [5]player_clean_sheets!$B$2:$E$492, 3, FALSE), 0)</f>
        <v>0</v>
      </c>
      <c r="L179">
        <f>IFERROR(VLOOKUP(B179, [5]player_clean_sheets!$B$2:$E$492, 4, FALSE), 0)</f>
        <v>0</v>
      </c>
      <c r="M179">
        <f>IFERROR(VLOOKUP(B179, [6]player_goals_per_90!$B$2:$E$492, 3, FALSE), 0)</f>
        <v>7.0000000000000007E-2</v>
      </c>
      <c r="N179">
        <f>IFERROR(VLOOKUP(B179, [7]player_expected_assists_per_90!$B$2:$E$492, 3, FALSE), 0)</f>
        <v>0.1</v>
      </c>
      <c r="O179">
        <f>IFERROR(VLOOKUP(B179, [7]player_expected_assists_per_90!$B$2:$E$492, 4, FALSE), 0)</f>
        <v>0</v>
      </c>
      <c r="P179">
        <f>IFERROR(VLOOKUP(B179, [8]player_top_scorers!$B$2:$E$492, 4, FALSE), 0)</f>
        <v>0</v>
      </c>
      <c r="Q179">
        <f>IFERROR(VLOOKUP(B179, [9]player_total_assists_in_attack!$B$2:$E$492, 3, FALSE), 0)</f>
        <v>15</v>
      </c>
      <c r="R179">
        <f>IFERROR(VLOOKUP(B179, [9]player_total_assists_in_attack!$B$2:$E$492, 4, FALSE), 0)</f>
        <v>1</v>
      </c>
      <c r="S179">
        <f>IFERROR(VLOOKUP(B179, [10]player_big_chances_missed!$B$2:$E$492, 3, FALSE), 0)</f>
        <v>0</v>
      </c>
      <c r="T179">
        <f>IFERROR(VLOOKUP(B179, [10]player_big_chances_missed!$B$2:$E$492, 3, FALSE), 0)</f>
        <v>0</v>
      </c>
      <c r="U179">
        <f>IFERROR(VLOOKUP(B179, [11]player_big_chances_created!$B$2:$E$492, 3, FALSE), 0)</f>
        <v>2</v>
      </c>
      <c r="V179">
        <f>IFERROR(VLOOKUP(B179, [12]player_penalties_won!$B$2:$E$492, 3, FALSE), 0)</f>
        <v>0</v>
      </c>
      <c r="W179">
        <f>IFERROR(VLOOKUP(B179, [13]player_penalties_conceded!$B$2:$E$492, 3, FALSE), 0)</f>
        <v>1</v>
      </c>
      <c r="X179">
        <f>IFERROR(VLOOKUP(B179, [14]player_target_scoring!$B$2:$E$492, 3, FALSE), 0)</f>
        <v>0.1</v>
      </c>
      <c r="Y179">
        <f>IFERROR(VLOOKUP(B179, [14]player_target_scoring!$B$2:$E$492, 4, FALSE), 0)</f>
        <v>16.7</v>
      </c>
      <c r="Z179">
        <f>IFERROR(VLOOKUP(B179, [15]player_total_scoring_attempts!$B$2:$E$492, 3, FALSE), 0)</f>
        <v>0.4</v>
      </c>
      <c r="AA179">
        <f>IFERROR(VLOOKUP(B179, [15]player_total_scoring_attempts!$B$2:$E$492, 4, FALSE), 0)</f>
        <v>16.7</v>
      </c>
      <c r="AB179">
        <f>IFERROR(VLOOKUP(B179, [16]player_accurate_passes!$B$2:$E$492, 3, FALSE), 0)</f>
        <v>60.9</v>
      </c>
      <c r="AC179">
        <f>IFERROR(VLOOKUP(B179, [16]player_accurate_passes!$B$2:$E$492, 4, FALSE), 0)</f>
        <v>92</v>
      </c>
      <c r="AD179">
        <f>IFERROR(VLOOKUP(B179,[17]player_accurate_long_balls!$B$2:$E$492, 3, FALSE), 0)</f>
        <v>1.9</v>
      </c>
      <c r="AE179">
        <f>IFERROR(VLOOKUP(B179,[17]player_accurate_long_balls!$B$2:$E$492, 4, FALSE), 0)</f>
        <v>58</v>
      </c>
      <c r="AF179">
        <f>IFERROR(VLOOKUP(B179, [18]player_tackles_won!$B$2:$E$492, 3, FALSE), 0)</f>
        <v>0.5</v>
      </c>
      <c r="AG179">
        <f>IFERROR(VLOOKUP(B179, [18]player_tackles_won!$B$2:$E$492, 4, FALSE), 0)</f>
        <v>42.1</v>
      </c>
      <c r="AH179">
        <f>IFERROR(VLOOKUP(B179, [19]player_possessions!$B$2:$E$492, 3, FALSE), 0)</f>
        <v>0.6</v>
      </c>
      <c r="AI179">
        <f>IFERROR(VLOOKUP(B179, [19]player_possessions!$B$2:$E$492, 4, FALSE), 0)</f>
        <v>4.2</v>
      </c>
      <c r="AJ179">
        <f>IFERROR(VLOOKUP(B179, [20]player_outfielder_blocks!$B$2:$E$492, 3, FALSE), 0)</f>
        <v>0.5</v>
      </c>
      <c r="AK179">
        <f>VLOOKUP(B179,[20]player_outfielder_blocks!$B$2:$E$492, 4, FALSE)</f>
        <v>7</v>
      </c>
      <c r="AL179">
        <f>VLOOKUP(B179,[21]player_interceptions!$B$2:$E$492, 3, FALSE)</f>
        <v>0.7</v>
      </c>
      <c r="AM179">
        <f>VLOOKUP(B179,[21]player_interceptions!$B$2:$E$492, 4, FALSE)</f>
        <v>11</v>
      </c>
      <c r="AN179">
        <f>VLOOKUP(B179,[22]player_effective_clearances!$B$2:$E$492, 3, FALSE)</f>
        <v>0.7</v>
      </c>
      <c r="AO179">
        <f>VLOOKUP(B179,[22]player_effective_clearances!$B$2:$E$492, 4, FALSE)</f>
        <v>11</v>
      </c>
      <c r="AP179" t="e">
        <f>VLOOKUP(B179, [12]player_penalties_won!$B$2:$E$492, 4, FALSE)</f>
        <v>#N/A</v>
      </c>
      <c r="AQ179">
        <f>VLOOKUP(B179,[23]player_fouls_committed!$B$2:$E$492, 3, FALSE)</f>
        <v>1.1000000000000001</v>
      </c>
      <c r="AR179" t="e">
        <f>VLOOKUP(B179,[24]player_red_cards!$B$2:$E$492, 3, FALSE)</f>
        <v>#N/A</v>
      </c>
      <c r="AS179" t="e">
        <f>VLOOKUP(B179,[24]player_red_cards!$B$2:$E$492, 4, FALSE)</f>
        <v>#N/A</v>
      </c>
      <c r="AT179">
        <f>VLOOKUP(B179,[25]player_contests_won!$B$2:$E$492, 3, FALSE)</f>
        <v>0.7</v>
      </c>
      <c r="AU179">
        <f>VLOOKUP(B179,[25]player_contests_won!$B$2:$E$492, 4, FALSE)</f>
        <v>76.900000000000006</v>
      </c>
      <c r="AV179">
        <f>VLOOKUP(B179, [8]player_top_scorers!$B$2:$E$492, 3, FALSE)</f>
        <v>1</v>
      </c>
      <c r="AW179">
        <f>VLOOKUP(B179,[26]player_player_ratings!$B$2:$E$492, 4, FALSE)</f>
        <v>0</v>
      </c>
      <c r="AX179">
        <f>VLOOKUP(B179,[26]player_player_ratings!$B$2:$E$492, 3, FALSE)</f>
        <v>6.84</v>
      </c>
      <c r="AY179">
        <v>1360</v>
      </c>
      <c r="AZ179">
        <v>26</v>
      </c>
      <c r="BA179" t="s">
        <v>246</v>
      </c>
    </row>
    <row r="180" spans="1:53" x14ac:dyDescent="0.3">
      <c r="A180">
        <v>177</v>
      </c>
      <c r="B180" t="s">
        <v>247</v>
      </c>
      <c r="C180" t="s">
        <v>9</v>
      </c>
      <c r="D180">
        <v>1.5</v>
      </c>
      <c r="E180">
        <v>0</v>
      </c>
      <c r="F180">
        <f>IFERROR(VLOOKUP(B180, [1]player_expected_goals!$B$2:$E$492, 3, FALSE), 0)</f>
        <v>0.6</v>
      </c>
      <c r="G180">
        <f>VLOOKUP(B180,[2]player_on_target!$B$2:$E$492, 3, FALSE)</f>
        <v>0.3</v>
      </c>
      <c r="H180">
        <f>IFERROR(VLOOKUP(B180, [3]player_saves_made!$B$2:$E$492, 3, FALSE), 0)</f>
        <v>0</v>
      </c>
      <c r="I180">
        <f>IFERROR(VLOOKUP(B180, [3]player_saves_made!$B$2:$E$492, 4, FALSE), 0)</f>
        <v>0</v>
      </c>
      <c r="J180">
        <f>IFERROR(VLOOKUP(B180, [4]player_goals_conceded!$B$2:$E$492, 3, FALSE), 0)</f>
        <v>0</v>
      </c>
      <c r="K180">
        <f>IFERROR(VLOOKUP(B180, [5]player_clean_sheets!$B$2:$E$492, 3, FALSE), 0)</f>
        <v>0</v>
      </c>
      <c r="L180">
        <f>IFERROR(VLOOKUP(B180, [5]player_clean_sheets!$B$2:$E$492, 4, FALSE), 0)</f>
        <v>0</v>
      </c>
      <c r="M180">
        <f>IFERROR(VLOOKUP(B180, [6]player_goals_per_90!$B$2:$E$492, 3, FALSE), 0)</f>
        <v>0.05</v>
      </c>
      <c r="N180">
        <f>IFERROR(VLOOKUP(B180, [7]player_expected_assists_per_90!$B$2:$E$492, 3, FALSE), 0)</f>
        <v>0.08</v>
      </c>
      <c r="O180">
        <f>IFERROR(VLOOKUP(B180, [7]player_expected_assists_per_90!$B$2:$E$492, 4, FALSE), 0)</f>
        <v>0</v>
      </c>
      <c r="P180">
        <f>IFERROR(VLOOKUP(B180, [8]player_top_scorers!$B$2:$E$492, 4, FALSE), 0)</f>
        <v>0</v>
      </c>
      <c r="Q180">
        <f>IFERROR(VLOOKUP(B180, [9]player_total_assists_in_attack!$B$2:$E$492, 3, FALSE), 0)</f>
        <v>10</v>
      </c>
      <c r="R180">
        <f>IFERROR(VLOOKUP(B180, [9]player_total_assists_in_attack!$B$2:$E$492, 4, FALSE), 0)</f>
        <v>0.5</v>
      </c>
      <c r="S180">
        <f>IFERROR(VLOOKUP(B180, [10]player_big_chances_missed!$B$2:$E$492, 3, FALSE), 0)</f>
        <v>0</v>
      </c>
      <c r="T180">
        <f>IFERROR(VLOOKUP(B180, [10]player_big_chances_missed!$B$2:$E$492, 3, FALSE), 0)</f>
        <v>0</v>
      </c>
      <c r="U180">
        <f>IFERROR(VLOOKUP(B180, [11]player_big_chances_created!$B$2:$E$492, 3, FALSE), 0)</f>
        <v>1</v>
      </c>
      <c r="V180">
        <f>IFERROR(VLOOKUP(B180, [12]player_penalties_won!$B$2:$E$492, 3, FALSE), 0)</f>
        <v>0</v>
      </c>
      <c r="W180">
        <f>IFERROR(VLOOKUP(B180, [13]player_penalties_conceded!$B$2:$E$492, 3, FALSE), 0)</f>
        <v>0</v>
      </c>
      <c r="X180">
        <f>IFERROR(VLOOKUP(B180, [14]player_target_scoring!$B$2:$E$492, 3, FALSE), 0)</f>
        <v>0</v>
      </c>
      <c r="Y180">
        <f>IFERROR(VLOOKUP(B180, [14]player_target_scoring!$B$2:$E$492, 4, FALSE), 0)</f>
        <v>20</v>
      </c>
      <c r="Z180">
        <f>IFERROR(VLOOKUP(B180, [15]player_total_scoring_attempts!$B$2:$E$492, 3, FALSE), 0)</f>
        <v>0.2</v>
      </c>
      <c r="AA180">
        <f>IFERROR(VLOOKUP(B180, [15]player_total_scoring_attempts!$B$2:$E$492, 4, FALSE), 0)</f>
        <v>20</v>
      </c>
      <c r="AB180">
        <f>IFERROR(VLOOKUP(B180, [16]player_accurate_passes!$B$2:$E$492, 3, FALSE), 0)</f>
        <v>60.5</v>
      </c>
      <c r="AC180">
        <f>IFERROR(VLOOKUP(B180, [16]player_accurate_passes!$B$2:$E$492, 4, FALSE), 0)</f>
        <v>89.1</v>
      </c>
      <c r="AD180">
        <f>IFERROR(VLOOKUP(B180,[17]player_accurate_long_balls!$B$2:$E$492, 3, FALSE), 0)</f>
        <v>1.8</v>
      </c>
      <c r="AE180">
        <f>IFERROR(VLOOKUP(B180,[17]player_accurate_long_balls!$B$2:$E$492, 4, FALSE), 0)</f>
        <v>53.6</v>
      </c>
      <c r="AF180">
        <f>IFERROR(VLOOKUP(B180, [18]player_tackles_won!$B$2:$E$492, 3, FALSE), 0)</f>
        <v>1</v>
      </c>
      <c r="AG180">
        <f>IFERROR(VLOOKUP(B180, [18]player_tackles_won!$B$2:$E$492, 4, FALSE), 0)</f>
        <v>66.7</v>
      </c>
      <c r="AH180">
        <f>IFERROR(VLOOKUP(B180, [19]player_possessions!$B$2:$E$492, 3, FALSE), 0)</f>
        <v>0.5</v>
      </c>
      <c r="AI180">
        <f>IFERROR(VLOOKUP(B180, [19]player_possessions!$B$2:$E$492, 4, FALSE), 0)</f>
        <v>3.2</v>
      </c>
      <c r="AJ180">
        <f>IFERROR(VLOOKUP(B180, [20]player_outfielder_blocks!$B$2:$E$492, 3, FALSE), 0)</f>
        <v>0.1</v>
      </c>
      <c r="AK180">
        <f>VLOOKUP(B180,[20]player_outfielder_blocks!$B$2:$E$492, 4, FALSE)</f>
        <v>3</v>
      </c>
      <c r="AL180">
        <f>VLOOKUP(B180,[21]player_interceptions!$B$2:$E$492, 3, FALSE)</f>
        <v>1.3</v>
      </c>
      <c r="AM180">
        <f>VLOOKUP(B180,[21]player_interceptions!$B$2:$E$492, 4, FALSE)</f>
        <v>27</v>
      </c>
      <c r="AN180">
        <f>VLOOKUP(B180,[22]player_effective_clearances!$B$2:$E$492, 3, FALSE)</f>
        <v>1.9</v>
      </c>
      <c r="AO180">
        <f>VLOOKUP(B180,[22]player_effective_clearances!$B$2:$E$492, 4, FALSE)</f>
        <v>39</v>
      </c>
      <c r="AP180" t="e">
        <f>VLOOKUP(B180, [12]player_penalties_won!$B$2:$E$492, 4, FALSE)</f>
        <v>#N/A</v>
      </c>
      <c r="AQ180">
        <f>VLOOKUP(B180,[23]player_fouls_committed!$B$2:$E$492, 3, FALSE)</f>
        <v>0.8</v>
      </c>
      <c r="AR180" t="e">
        <f>VLOOKUP(B180,[24]player_red_cards!$B$2:$E$492, 3, FALSE)</f>
        <v>#N/A</v>
      </c>
      <c r="AS180" t="e">
        <f>VLOOKUP(B180,[24]player_red_cards!$B$2:$E$492, 4, FALSE)</f>
        <v>#N/A</v>
      </c>
      <c r="AT180">
        <f>VLOOKUP(B180,[25]player_contests_won!$B$2:$E$492, 3, FALSE)</f>
        <v>1.1000000000000001</v>
      </c>
      <c r="AU180">
        <f>VLOOKUP(B180,[25]player_contests_won!$B$2:$E$492, 4, FALSE)</f>
        <v>57.5</v>
      </c>
      <c r="AV180">
        <f>VLOOKUP(B180, [8]player_top_scorers!$B$2:$E$492, 3, FALSE)</f>
        <v>1</v>
      </c>
      <c r="AW180">
        <f>VLOOKUP(B180,[26]player_player_ratings!$B$2:$E$492, 4, FALSE)</f>
        <v>0</v>
      </c>
      <c r="AX180">
        <f>VLOOKUP(B180,[26]player_player_ratings!$B$2:$E$492, 3, FALSE)</f>
        <v>7.44</v>
      </c>
      <c r="AY180">
        <v>1812</v>
      </c>
      <c r="AZ180">
        <v>22</v>
      </c>
      <c r="BA180" t="s">
        <v>248</v>
      </c>
    </row>
    <row r="181" spans="1:53" x14ac:dyDescent="0.3">
      <c r="A181">
        <v>180</v>
      </c>
      <c r="B181" t="s">
        <v>249</v>
      </c>
      <c r="C181" t="s">
        <v>21</v>
      </c>
      <c r="D181">
        <v>1.4</v>
      </c>
      <c r="E181">
        <v>3</v>
      </c>
      <c r="F181">
        <f>IFERROR(VLOOKUP(B181, [1]player_expected_goals!$B$2:$E$492, 3, FALSE), 0)</f>
        <v>2.4</v>
      </c>
      <c r="G181">
        <f>VLOOKUP(B181,[2]player_on_target!$B$2:$E$492, 3, FALSE)</f>
        <v>2.9</v>
      </c>
      <c r="H181">
        <f>IFERROR(VLOOKUP(B181, [3]player_saves_made!$B$2:$E$492, 3, FALSE), 0)</f>
        <v>0</v>
      </c>
      <c r="I181">
        <f>IFERROR(VLOOKUP(B181, [3]player_saves_made!$B$2:$E$492, 4, FALSE), 0)</f>
        <v>0</v>
      </c>
      <c r="J181">
        <f>IFERROR(VLOOKUP(B181, [4]player_goals_conceded!$B$2:$E$492, 3, FALSE), 0)</f>
        <v>0</v>
      </c>
      <c r="K181">
        <f>IFERROR(VLOOKUP(B181, [5]player_clean_sheets!$B$2:$E$492, 3, FALSE), 0)</f>
        <v>0</v>
      </c>
      <c r="L181">
        <f>IFERROR(VLOOKUP(B181, [5]player_clean_sheets!$B$2:$E$492, 4, FALSE), 0)</f>
        <v>0</v>
      </c>
      <c r="M181">
        <f>IFERROR(VLOOKUP(B181, [6]player_goals_per_90!$B$2:$E$492, 3, FALSE), 0)</f>
        <v>7.0000000000000007E-2</v>
      </c>
      <c r="N181">
        <f>IFERROR(VLOOKUP(B181, [7]player_expected_assists_per_90!$B$2:$E$492, 3, FALSE), 0)</f>
        <v>0.05</v>
      </c>
      <c r="O181">
        <f>IFERROR(VLOOKUP(B181, [7]player_expected_assists_per_90!$B$2:$E$492, 4, FALSE), 0)</f>
        <v>0.1</v>
      </c>
      <c r="P181">
        <f>IFERROR(VLOOKUP(B181, [8]player_top_scorers!$B$2:$E$492, 4, FALSE), 0)</f>
        <v>2</v>
      </c>
      <c r="Q181">
        <f>IFERROR(VLOOKUP(B181, [9]player_total_assists_in_attack!$B$2:$E$492, 3, FALSE), 0)</f>
        <v>24</v>
      </c>
      <c r="R181">
        <f>IFERROR(VLOOKUP(B181, [9]player_total_assists_in_attack!$B$2:$E$492, 4, FALSE), 0)</f>
        <v>0.8</v>
      </c>
      <c r="S181">
        <f>IFERROR(VLOOKUP(B181, [10]player_big_chances_missed!$B$2:$E$492, 3, FALSE), 0)</f>
        <v>1</v>
      </c>
      <c r="T181">
        <f>IFERROR(VLOOKUP(B181, [10]player_big_chances_missed!$B$2:$E$492, 3, FALSE), 0)</f>
        <v>1</v>
      </c>
      <c r="U181">
        <f>IFERROR(VLOOKUP(B181, [11]player_big_chances_created!$B$2:$E$492, 3, FALSE), 0)</f>
        <v>4</v>
      </c>
      <c r="V181">
        <f>IFERROR(VLOOKUP(B181, [12]player_penalties_won!$B$2:$E$492, 3, FALSE), 0)</f>
        <v>0</v>
      </c>
      <c r="W181">
        <f>IFERROR(VLOOKUP(B181, [13]player_penalties_conceded!$B$2:$E$492, 3, FALSE), 0)</f>
        <v>0</v>
      </c>
      <c r="X181">
        <f>IFERROR(VLOOKUP(B181, [14]player_target_scoring!$B$2:$E$492, 3, FALSE), 0)</f>
        <v>0.2</v>
      </c>
      <c r="Y181">
        <f>IFERROR(VLOOKUP(B181, [14]player_target_scoring!$B$2:$E$492, 4, FALSE), 0)</f>
        <v>31.6</v>
      </c>
      <c r="Z181">
        <f>IFERROR(VLOOKUP(B181, [15]player_total_scoring_attempts!$B$2:$E$492, 3, FALSE), 0)</f>
        <v>0.6</v>
      </c>
      <c r="AA181">
        <f>IFERROR(VLOOKUP(B181, [15]player_total_scoring_attempts!$B$2:$E$492, 4, FALSE), 0)</f>
        <v>10.5</v>
      </c>
      <c r="AB181">
        <f>IFERROR(VLOOKUP(B181, [16]player_accurate_passes!$B$2:$E$492, 3, FALSE), 0)</f>
        <v>42.5</v>
      </c>
      <c r="AC181">
        <f>IFERROR(VLOOKUP(B181, [16]player_accurate_passes!$B$2:$E$492, 4, FALSE), 0)</f>
        <v>89.3</v>
      </c>
      <c r="AD181">
        <f>IFERROR(VLOOKUP(B181,[17]player_accurate_long_balls!$B$2:$E$492, 3, FALSE), 0)</f>
        <v>2.7</v>
      </c>
      <c r="AE181">
        <f>IFERROR(VLOOKUP(B181,[17]player_accurate_long_balls!$B$2:$E$492, 4, FALSE), 0)</f>
        <v>62.1</v>
      </c>
      <c r="AF181">
        <f>IFERROR(VLOOKUP(B181, [18]player_tackles_won!$B$2:$E$492, 3, FALSE), 0)</f>
        <v>1.3</v>
      </c>
      <c r="AG181">
        <f>IFERROR(VLOOKUP(B181, [18]player_tackles_won!$B$2:$E$492, 4, FALSE), 0)</f>
        <v>60.6</v>
      </c>
      <c r="AH181">
        <f>IFERROR(VLOOKUP(B181, [19]player_possessions!$B$2:$E$492, 3, FALSE), 0)</f>
        <v>0.2</v>
      </c>
      <c r="AI181">
        <f>IFERROR(VLOOKUP(B181, [19]player_possessions!$B$2:$E$492, 4, FALSE), 0)</f>
        <v>3</v>
      </c>
      <c r="AJ181">
        <f>IFERROR(VLOOKUP(B181, [20]player_outfielder_blocks!$B$2:$E$492, 3, FALSE), 0)</f>
        <v>0.5</v>
      </c>
      <c r="AK181">
        <f>VLOOKUP(B181,[20]player_outfielder_blocks!$B$2:$E$492, 4, FALSE)</f>
        <v>14</v>
      </c>
      <c r="AL181">
        <f>VLOOKUP(B181,[21]player_interceptions!$B$2:$E$492, 3, FALSE)</f>
        <v>1.6</v>
      </c>
      <c r="AM181">
        <f>VLOOKUP(B181,[21]player_interceptions!$B$2:$E$492, 4, FALSE)</f>
        <v>48</v>
      </c>
      <c r="AN181">
        <f>VLOOKUP(B181,[22]player_effective_clearances!$B$2:$E$492, 3, FALSE)</f>
        <v>2</v>
      </c>
      <c r="AO181">
        <f>VLOOKUP(B181,[22]player_effective_clearances!$B$2:$E$492, 4, FALSE)</f>
        <v>61</v>
      </c>
      <c r="AP181" t="e">
        <f>VLOOKUP(B181, [12]player_penalties_won!$B$2:$E$492, 4, FALSE)</f>
        <v>#N/A</v>
      </c>
      <c r="AQ181">
        <f>VLOOKUP(B181,[23]player_fouls_committed!$B$2:$E$492, 3, FALSE)</f>
        <v>1.1000000000000001</v>
      </c>
      <c r="AR181" t="e">
        <f>VLOOKUP(B181,[24]player_red_cards!$B$2:$E$492, 3, FALSE)</f>
        <v>#N/A</v>
      </c>
      <c r="AS181" t="e">
        <f>VLOOKUP(B181,[24]player_red_cards!$B$2:$E$492, 4, FALSE)</f>
        <v>#N/A</v>
      </c>
      <c r="AT181">
        <f>VLOOKUP(B181,[25]player_contests_won!$B$2:$E$492, 3, FALSE)</f>
        <v>0.5</v>
      </c>
      <c r="AU181">
        <f>VLOOKUP(B181,[25]player_contests_won!$B$2:$E$492, 4, FALSE)</f>
        <v>70</v>
      </c>
      <c r="AV181">
        <f>VLOOKUP(B181, [8]player_top_scorers!$B$2:$E$492, 3, FALSE)</f>
        <v>2</v>
      </c>
      <c r="AW181">
        <f>VLOOKUP(B181,[26]player_player_ratings!$B$2:$E$492, 4, FALSE)</f>
        <v>1</v>
      </c>
      <c r="AX181">
        <f>VLOOKUP(B181,[26]player_player_ratings!$B$2:$E$492, 3, FALSE)</f>
        <v>7.09</v>
      </c>
      <c r="AY181">
        <v>2766</v>
      </c>
      <c r="AZ181">
        <v>31</v>
      </c>
      <c r="BA181" t="s">
        <v>13</v>
      </c>
    </row>
    <row r="182" spans="1:53" x14ac:dyDescent="0.3">
      <c r="A182">
        <v>181</v>
      </c>
      <c r="B182" t="s">
        <v>250</v>
      </c>
      <c r="C182" t="s">
        <v>19</v>
      </c>
      <c r="D182">
        <v>1.4</v>
      </c>
      <c r="E182">
        <v>2</v>
      </c>
      <c r="F182">
        <f>IFERROR(VLOOKUP(B182, [1]player_expected_goals!$B$2:$E$492, 3, FALSE), 0)</f>
        <v>4.5</v>
      </c>
      <c r="G182">
        <f>VLOOKUP(B182,[2]player_on_target!$B$2:$E$492, 3, FALSE)</f>
        <v>3.3</v>
      </c>
      <c r="H182">
        <f>IFERROR(VLOOKUP(B182, [3]player_saves_made!$B$2:$E$492, 3, FALSE), 0)</f>
        <v>0</v>
      </c>
      <c r="I182">
        <f>IFERROR(VLOOKUP(B182, [3]player_saves_made!$B$2:$E$492, 4, FALSE), 0)</f>
        <v>0</v>
      </c>
      <c r="J182">
        <f>IFERROR(VLOOKUP(B182, [4]player_goals_conceded!$B$2:$E$492, 3, FALSE), 0)</f>
        <v>0</v>
      </c>
      <c r="K182">
        <f>IFERROR(VLOOKUP(B182, [5]player_clean_sheets!$B$2:$E$492, 3, FALSE), 0)</f>
        <v>0</v>
      </c>
      <c r="L182">
        <f>IFERROR(VLOOKUP(B182, [5]player_clean_sheets!$B$2:$E$492, 4, FALSE), 0)</f>
        <v>0</v>
      </c>
      <c r="M182">
        <f>IFERROR(VLOOKUP(B182, [6]player_goals_per_90!$B$2:$E$492, 3, FALSE), 0)</f>
        <v>0.26</v>
      </c>
      <c r="N182">
        <f>IFERROR(VLOOKUP(B182, [7]player_expected_assists_per_90!$B$2:$E$492, 3, FALSE), 0)</f>
        <v>0.17</v>
      </c>
      <c r="O182">
        <f>IFERROR(VLOOKUP(B182, [7]player_expected_assists_per_90!$B$2:$E$492, 4, FALSE), 0)</f>
        <v>0.3</v>
      </c>
      <c r="P182">
        <f>IFERROR(VLOOKUP(B182, [8]player_top_scorers!$B$2:$E$492, 4, FALSE), 0)</f>
        <v>0</v>
      </c>
      <c r="Q182">
        <f>IFERROR(VLOOKUP(B182, [9]player_total_assists_in_attack!$B$2:$E$492, 3, FALSE), 0)</f>
        <v>16</v>
      </c>
      <c r="R182">
        <f>IFERROR(VLOOKUP(B182, [9]player_total_assists_in_attack!$B$2:$E$492, 4, FALSE), 0)</f>
        <v>2</v>
      </c>
      <c r="S182">
        <f>IFERROR(VLOOKUP(B182, [10]player_big_chances_missed!$B$2:$E$492, 3, FALSE), 0)</f>
        <v>7</v>
      </c>
      <c r="T182">
        <f>IFERROR(VLOOKUP(B182, [10]player_big_chances_missed!$B$2:$E$492, 3, FALSE), 0)</f>
        <v>7</v>
      </c>
      <c r="U182">
        <f>IFERROR(VLOOKUP(B182, [11]player_big_chances_created!$B$2:$E$492, 3, FALSE), 0)</f>
        <v>2</v>
      </c>
      <c r="V182">
        <f>IFERROR(VLOOKUP(B182, [12]player_penalties_won!$B$2:$E$492, 3, FALSE), 0)</f>
        <v>0</v>
      </c>
      <c r="W182">
        <f>IFERROR(VLOOKUP(B182, [13]player_penalties_conceded!$B$2:$E$492, 3, FALSE), 0)</f>
        <v>0</v>
      </c>
      <c r="X182">
        <f>IFERROR(VLOOKUP(B182, [14]player_target_scoring!$B$2:$E$492, 3, FALSE), 0)</f>
        <v>1.5</v>
      </c>
      <c r="Y182">
        <f>IFERROR(VLOOKUP(B182, [14]player_target_scoring!$B$2:$E$492, 4, FALSE), 0)</f>
        <v>46.2</v>
      </c>
      <c r="Z182">
        <f>IFERROR(VLOOKUP(B182, [15]player_total_scoring_attempts!$B$2:$E$492, 3, FALSE), 0)</f>
        <v>3.3</v>
      </c>
      <c r="AA182">
        <f>IFERROR(VLOOKUP(B182, [15]player_total_scoring_attempts!$B$2:$E$492, 4, FALSE), 0)</f>
        <v>7.7</v>
      </c>
      <c r="AB182">
        <f>IFERROR(VLOOKUP(B182, [16]player_accurate_passes!$B$2:$E$492, 3, FALSE), 0)</f>
        <v>29.2</v>
      </c>
      <c r="AC182">
        <f>IFERROR(VLOOKUP(B182, [16]player_accurate_passes!$B$2:$E$492, 4, FALSE), 0)</f>
        <v>84.1</v>
      </c>
      <c r="AD182">
        <f>IFERROR(VLOOKUP(B182,[17]player_accurate_long_balls!$B$2:$E$492, 3, FALSE), 0)</f>
        <v>0.6</v>
      </c>
      <c r="AE182">
        <f>IFERROR(VLOOKUP(B182,[17]player_accurate_long_balls!$B$2:$E$492, 4, FALSE), 0)</f>
        <v>71.400000000000006</v>
      </c>
      <c r="AF182">
        <f>IFERROR(VLOOKUP(B182, [18]player_tackles_won!$B$2:$E$492, 3, FALSE), 0)</f>
        <v>1.5</v>
      </c>
      <c r="AG182">
        <f>IFERROR(VLOOKUP(B182, [18]player_tackles_won!$B$2:$E$492, 4, FALSE), 0)</f>
        <v>70.599999999999994</v>
      </c>
      <c r="AH182">
        <f>IFERROR(VLOOKUP(B182, [19]player_possessions!$B$2:$E$492, 3, FALSE), 0)</f>
        <v>0.9</v>
      </c>
      <c r="AI182">
        <f>IFERROR(VLOOKUP(B182, [19]player_possessions!$B$2:$E$492, 4, FALSE), 0)</f>
        <v>2.6</v>
      </c>
      <c r="AJ182">
        <f>IFERROR(VLOOKUP(B182, [20]player_outfielder_blocks!$B$2:$E$492, 3, FALSE), 0)</f>
        <v>0</v>
      </c>
      <c r="AK182" t="e">
        <f>VLOOKUP(B182,[20]player_outfielder_blocks!$B$2:$E$492, 4, FALSE)</f>
        <v>#N/A</v>
      </c>
      <c r="AL182">
        <f>VLOOKUP(B182,[21]player_interceptions!$B$2:$E$492, 3, FALSE)</f>
        <v>0.9</v>
      </c>
      <c r="AM182">
        <f>VLOOKUP(B182,[21]player_interceptions!$B$2:$E$492, 4, FALSE)</f>
        <v>7</v>
      </c>
      <c r="AN182">
        <f>VLOOKUP(B182,[22]player_effective_clearances!$B$2:$E$492, 3, FALSE)</f>
        <v>0.8</v>
      </c>
      <c r="AO182">
        <f>VLOOKUP(B182,[22]player_effective_clearances!$B$2:$E$492, 4, FALSE)</f>
        <v>6</v>
      </c>
      <c r="AP182" t="e">
        <f>VLOOKUP(B182, [12]player_penalties_won!$B$2:$E$492, 4, FALSE)</f>
        <v>#N/A</v>
      </c>
      <c r="AQ182">
        <f>VLOOKUP(B182,[23]player_fouls_committed!$B$2:$E$492, 3, FALSE)</f>
        <v>1.3</v>
      </c>
      <c r="AR182" t="e">
        <f>VLOOKUP(B182,[24]player_red_cards!$B$2:$E$492, 3, FALSE)</f>
        <v>#N/A</v>
      </c>
      <c r="AS182" t="e">
        <f>VLOOKUP(B182,[24]player_red_cards!$B$2:$E$492, 4, FALSE)</f>
        <v>#N/A</v>
      </c>
      <c r="AT182">
        <f>VLOOKUP(B182,[25]player_contests_won!$B$2:$E$492, 3, FALSE)</f>
        <v>2.9</v>
      </c>
      <c r="AU182">
        <f>VLOOKUP(B182,[25]player_contests_won!$B$2:$E$492, 4, FALSE)</f>
        <v>63.9</v>
      </c>
      <c r="AV182">
        <f>VLOOKUP(B182, [8]player_top_scorers!$B$2:$E$492, 3, FALSE)</f>
        <v>2</v>
      </c>
      <c r="AW182" t="e">
        <f>VLOOKUP(B182,[26]player_player_ratings!$B$2:$E$492, 4, FALSE)</f>
        <v>#N/A</v>
      </c>
      <c r="AX182" t="e">
        <f>VLOOKUP(B182,[26]player_player_ratings!$B$2:$E$492, 3, FALSE)</f>
        <v>#N/A</v>
      </c>
      <c r="AY182">
        <v>703</v>
      </c>
      <c r="AZ182">
        <v>27</v>
      </c>
      <c r="BA182" t="s">
        <v>251</v>
      </c>
    </row>
    <row r="183" spans="1:53" x14ac:dyDescent="0.3">
      <c r="A183">
        <v>181</v>
      </c>
      <c r="B183" t="s">
        <v>252</v>
      </c>
      <c r="C183" t="s">
        <v>102</v>
      </c>
      <c r="D183">
        <v>1.4</v>
      </c>
      <c r="E183">
        <v>2</v>
      </c>
      <c r="F183">
        <f>IFERROR(VLOOKUP(B183, [1]player_expected_goals!$B$2:$E$492, 3, FALSE), 0)</f>
        <v>0.6</v>
      </c>
      <c r="G183">
        <f>VLOOKUP(B183,[2]player_on_target!$B$2:$E$492, 3, FALSE)</f>
        <v>0.2</v>
      </c>
      <c r="H183">
        <f>IFERROR(VLOOKUP(B183, [3]player_saves_made!$B$2:$E$492, 3, FALSE), 0)</f>
        <v>0</v>
      </c>
      <c r="I183">
        <f>IFERROR(VLOOKUP(B183, [3]player_saves_made!$B$2:$E$492, 4, FALSE), 0)</f>
        <v>0</v>
      </c>
      <c r="J183">
        <f>IFERROR(VLOOKUP(B183, [4]player_goals_conceded!$B$2:$E$492, 3, FALSE), 0)</f>
        <v>0</v>
      </c>
      <c r="K183">
        <f>IFERROR(VLOOKUP(B183, [5]player_clean_sheets!$B$2:$E$492, 3, FALSE), 0)</f>
        <v>0</v>
      </c>
      <c r="L183">
        <f>IFERROR(VLOOKUP(B183, [5]player_clean_sheets!$B$2:$E$492, 4, FALSE), 0)</f>
        <v>0</v>
      </c>
      <c r="M183">
        <f>IFERROR(VLOOKUP(B183, [6]player_goals_per_90!$B$2:$E$492, 3, FALSE), 0)</f>
        <v>0</v>
      </c>
      <c r="N183">
        <f>IFERROR(VLOOKUP(B183, [7]player_expected_assists_per_90!$B$2:$E$492, 3, FALSE), 0)</f>
        <v>7.0000000000000007E-2</v>
      </c>
      <c r="O183">
        <f>IFERROR(VLOOKUP(B183, [7]player_expected_assists_per_90!$B$2:$E$492, 4, FALSE), 0)</f>
        <v>0.1</v>
      </c>
      <c r="P183">
        <f>IFERROR(VLOOKUP(B183, [8]player_top_scorers!$B$2:$E$492, 4, FALSE), 0)</f>
        <v>0</v>
      </c>
      <c r="Q183">
        <f>IFERROR(VLOOKUP(B183, [9]player_total_assists_in_attack!$B$2:$E$492, 3, FALSE), 0)</f>
        <v>17</v>
      </c>
      <c r="R183">
        <f>IFERROR(VLOOKUP(B183, [9]player_total_assists_in_attack!$B$2:$E$492, 4, FALSE), 0)</f>
        <v>0.8</v>
      </c>
      <c r="S183">
        <f>IFERROR(VLOOKUP(B183, [10]player_big_chances_missed!$B$2:$E$492, 3, FALSE), 0)</f>
        <v>2</v>
      </c>
      <c r="T183">
        <f>IFERROR(VLOOKUP(B183, [10]player_big_chances_missed!$B$2:$E$492, 3, FALSE), 0)</f>
        <v>2</v>
      </c>
      <c r="U183">
        <f>IFERROR(VLOOKUP(B183, [11]player_big_chances_created!$B$2:$E$492, 3, FALSE), 0)</f>
        <v>2</v>
      </c>
      <c r="V183">
        <f>IFERROR(VLOOKUP(B183, [12]player_penalties_won!$B$2:$E$492, 3, FALSE), 0)</f>
        <v>0</v>
      </c>
      <c r="W183">
        <f>IFERROR(VLOOKUP(B183, [13]player_penalties_conceded!$B$2:$E$492, 3, FALSE), 0)</f>
        <v>0</v>
      </c>
      <c r="X183">
        <f>IFERROR(VLOOKUP(B183, [14]player_target_scoring!$B$2:$E$492, 3, FALSE), 0)</f>
        <v>0.1</v>
      </c>
      <c r="Y183">
        <f>IFERROR(VLOOKUP(B183, [14]player_target_scoring!$B$2:$E$492, 4, FALSE), 0)</f>
        <v>27.3</v>
      </c>
      <c r="Z183">
        <f>IFERROR(VLOOKUP(B183, [15]player_total_scoring_attempts!$B$2:$E$492, 3, FALSE), 0)</f>
        <v>0.5</v>
      </c>
      <c r="AA183">
        <f>IFERROR(VLOOKUP(B183, [15]player_total_scoring_attempts!$B$2:$E$492, 4, FALSE), 0)</f>
        <v>0</v>
      </c>
      <c r="AB183">
        <f>IFERROR(VLOOKUP(B183, [16]player_accurate_passes!$B$2:$E$492, 3, FALSE), 0)</f>
        <v>33.1</v>
      </c>
      <c r="AC183">
        <f>IFERROR(VLOOKUP(B183, [16]player_accurate_passes!$B$2:$E$492, 4, FALSE), 0)</f>
        <v>80.2</v>
      </c>
      <c r="AD183">
        <f>IFERROR(VLOOKUP(B183,[17]player_accurate_long_balls!$B$2:$E$492, 3, FALSE), 0)</f>
        <v>2.7</v>
      </c>
      <c r="AE183">
        <f>IFERROR(VLOOKUP(B183,[17]player_accurate_long_balls!$B$2:$E$492, 4, FALSE), 0)</f>
        <v>43.3</v>
      </c>
      <c r="AF183">
        <f>IFERROR(VLOOKUP(B183, [18]player_tackles_won!$B$2:$E$492, 3, FALSE), 0)</f>
        <v>1.3</v>
      </c>
      <c r="AG183">
        <f>IFERROR(VLOOKUP(B183, [18]player_tackles_won!$B$2:$E$492, 4, FALSE), 0)</f>
        <v>55.3</v>
      </c>
      <c r="AH183">
        <f>IFERROR(VLOOKUP(B183, [19]player_possessions!$B$2:$E$492, 3, FALSE), 0)</f>
        <v>0.1</v>
      </c>
      <c r="AI183">
        <f>IFERROR(VLOOKUP(B183, [19]player_possessions!$B$2:$E$492, 4, FALSE), 0)</f>
        <v>2.5</v>
      </c>
      <c r="AJ183">
        <f>IFERROR(VLOOKUP(B183, [20]player_outfielder_blocks!$B$2:$E$492, 3, FALSE), 0)</f>
        <v>0.6</v>
      </c>
      <c r="AK183">
        <f>VLOOKUP(B183,[20]player_outfielder_blocks!$B$2:$E$492, 4, FALSE)</f>
        <v>12</v>
      </c>
      <c r="AL183">
        <f>VLOOKUP(B183,[21]player_interceptions!$B$2:$E$492, 3, FALSE)</f>
        <v>1.2</v>
      </c>
      <c r="AM183">
        <f>VLOOKUP(B183,[21]player_interceptions!$B$2:$E$492, 4, FALSE)</f>
        <v>24</v>
      </c>
      <c r="AN183">
        <f>VLOOKUP(B183,[22]player_effective_clearances!$B$2:$E$492, 3, FALSE)</f>
        <v>1.2</v>
      </c>
      <c r="AO183">
        <f>VLOOKUP(B183,[22]player_effective_clearances!$B$2:$E$492, 4, FALSE)</f>
        <v>25</v>
      </c>
      <c r="AP183" t="e">
        <f>VLOOKUP(B183, [12]player_penalties_won!$B$2:$E$492, 4, FALSE)</f>
        <v>#N/A</v>
      </c>
      <c r="AQ183">
        <f>VLOOKUP(B183,[23]player_fouls_committed!$B$2:$E$492, 3, FALSE)</f>
        <v>1.7</v>
      </c>
      <c r="AR183">
        <f>VLOOKUP(B183,[24]player_red_cards!$B$2:$E$492, 3, FALSE)</f>
        <v>1</v>
      </c>
      <c r="AS183">
        <f>VLOOKUP(B183,[24]player_red_cards!$B$2:$E$492, 4, FALSE)</f>
        <v>4</v>
      </c>
      <c r="AT183">
        <f>VLOOKUP(B183,[25]player_contests_won!$B$2:$E$492, 3, FALSE)</f>
        <v>0.4</v>
      </c>
      <c r="AU183">
        <f>VLOOKUP(B183,[25]player_contests_won!$B$2:$E$492, 4, FALSE)</f>
        <v>57.1</v>
      </c>
      <c r="AV183" t="e">
        <f>VLOOKUP(B183, [8]player_top_scorers!$B$2:$E$492, 3, FALSE)</f>
        <v>#N/A</v>
      </c>
      <c r="AW183">
        <f>VLOOKUP(B183,[26]player_player_ratings!$B$2:$E$492, 4, FALSE)</f>
        <v>0</v>
      </c>
      <c r="AX183">
        <f>VLOOKUP(B183,[26]player_player_ratings!$B$2:$E$492, 3, FALSE)</f>
        <v>6.75</v>
      </c>
      <c r="AY183">
        <v>1847</v>
      </c>
      <c r="AZ183">
        <v>23</v>
      </c>
      <c r="BA183" t="s">
        <v>13</v>
      </c>
    </row>
    <row r="184" spans="1:53" x14ac:dyDescent="0.3">
      <c r="A184">
        <v>181</v>
      </c>
      <c r="B184" t="s">
        <v>253</v>
      </c>
      <c r="C184" t="s">
        <v>43</v>
      </c>
      <c r="D184">
        <v>1.4</v>
      </c>
      <c r="E184">
        <v>2</v>
      </c>
      <c r="F184">
        <f>IFERROR(VLOOKUP(B184, [1]player_expected_goals!$B$2:$E$492, 3, FALSE), 0)</f>
        <v>1.1000000000000001</v>
      </c>
      <c r="G184">
        <f>VLOOKUP(B184,[2]player_on_target!$B$2:$E$492, 3, FALSE)</f>
        <v>0.8</v>
      </c>
      <c r="H184">
        <f>IFERROR(VLOOKUP(B184, [3]player_saves_made!$B$2:$E$492, 3, FALSE), 0)</f>
        <v>0</v>
      </c>
      <c r="I184">
        <f>IFERROR(VLOOKUP(B184, [3]player_saves_made!$B$2:$E$492, 4, FALSE), 0)</f>
        <v>0</v>
      </c>
      <c r="J184">
        <f>IFERROR(VLOOKUP(B184, [4]player_goals_conceded!$B$2:$E$492, 3, FALSE), 0)</f>
        <v>0</v>
      </c>
      <c r="K184">
        <f>IFERROR(VLOOKUP(B184, [5]player_clean_sheets!$B$2:$E$492, 3, FALSE), 0)</f>
        <v>0</v>
      </c>
      <c r="L184">
        <f>IFERROR(VLOOKUP(B184, [5]player_clean_sheets!$B$2:$E$492, 4, FALSE), 0)</f>
        <v>0</v>
      </c>
      <c r="M184">
        <f>IFERROR(VLOOKUP(B184, [6]player_goals_per_90!$B$2:$E$492, 3, FALSE), 0)</f>
        <v>0.09</v>
      </c>
      <c r="N184">
        <f>IFERROR(VLOOKUP(B184, [7]player_expected_assists_per_90!$B$2:$E$492, 3, FALSE), 0)</f>
        <v>0.06</v>
      </c>
      <c r="O184">
        <f>IFERROR(VLOOKUP(B184, [7]player_expected_assists_per_90!$B$2:$E$492, 4, FALSE), 0)</f>
        <v>0.1</v>
      </c>
      <c r="P184">
        <f>IFERROR(VLOOKUP(B184, [8]player_top_scorers!$B$2:$E$492, 4, FALSE), 0)</f>
        <v>0</v>
      </c>
      <c r="Q184">
        <f>IFERROR(VLOOKUP(B184, [9]player_total_assists_in_attack!$B$2:$E$492, 3, FALSE), 0)</f>
        <v>13</v>
      </c>
      <c r="R184">
        <f>IFERROR(VLOOKUP(B184, [9]player_total_assists_in_attack!$B$2:$E$492, 4, FALSE), 0)</f>
        <v>0.6</v>
      </c>
      <c r="S184">
        <f>IFERROR(VLOOKUP(B184, [10]player_big_chances_missed!$B$2:$E$492, 3, FALSE), 0)</f>
        <v>0</v>
      </c>
      <c r="T184">
        <f>IFERROR(VLOOKUP(B184, [10]player_big_chances_missed!$B$2:$E$492, 3, FALSE), 0)</f>
        <v>0</v>
      </c>
      <c r="U184">
        <f>IFERROR(VLOOKUP(B184, [11]player_big_chances_created!$B$2:$E$492, 3, FALSE), 0)</f>
        <v>3</v>
      </c>
      <c r="V184">
        <f>IFERROR(VLOOKUP(B184, [12]player_penalties_won!$B$2:$E$492, 3, FALSE), 0)</f>
        <v>0</v>
      </c>
      <c r="W184">
        <f>IFERROR(VLOOKUP(B184, [13]player_penalties_conceded!$B$2:$E$492, 3, FALSE), 0)</f>
        <v>0</v>
      </c>
      <c r="X184">
        <f>IFERROR(VLOOKUP(B184, [14]player_target_scoring!$B$2:$E$492, 3, FALSE), 0)</f>
        <v>0.2</v>
      </c>
      <c r="Y184">
        <f>IFERROR(VLOOKUP(B184, [14]player_target_scoring!$B$2:$E$492, 4, FALSE), 0)</f>
        <v>23.5</v>
      </c>
      <c r="Z184">
        <f>IFERROR(VLOOKUP(B184, [15]player_total_scoring_attempts!$B$2:$E$492, 3, FALSE), 0)</f>
        <v>0.8</v>
      </c>
      <c r="AA184">
        <f>IFERROR(VLOOKUP(B184, [15]player_total_scoring_attempts!$B$2:$E$492, 4, FALSE), 0)</f>
        <v>11.8</v>
      </c>
      <c r="AB184">
        <f>IFERROR(VLOOKUP(B184, [16]player_accurate_passes!$B$2:$E$492, 3, FALSE), 0)</f>
        <v>19.899999999999999</v>
      </c>
      <c r="AC184">
        <f>IFERROR(VLOOKUP(B184, [16]player_accurate_passes!$B$2:$E$492, 4, FALSE), 0)</f>
        <v>67.099999999999994</v>
      </c>
      <c r="AD184">
        <f>IFERROR(VLOOKUP(B184,[17]player_accurate_long_balls!$B$2:$E$492, 3, FALSE), 0)</f>
        <v>1.4</v>
      </c>
      <c r="AE184">
        <f>IFERROR(VLOOKUP(B184,[17]player_accurate_long_balls!$B$2:$E$492, 4, FALSE), 0)</f>
        <v>42.1</v>
      </c>
      <c r="AF184">
        <f>IFERROR(VLOOKUP(B184, [18]player_tackles_won!$B$2:$E$492, 3, FALSE), 0)</f>
        <v>1.2</v>
      </c>
      <c r="AG184">
        <f>IFERROR(VLOOKUP(B184, [18]player_tackles_won!$B$2:$E$492, 4, FALSE), 0)</f>
        <v>54.2</v>
      </c>
      <c r="AH184">
        <f>IFERROR(VLOOKUP(B184, [19]player_possessions!$B$2:$E$492, 3, FALSE), 0)</f>
        <v>0.3</v>
      </c>
      <c r="AI184">
        <f>IFERROR(VLOOKUP(B184, [19]player_possessions!$B$2:$E$492, 4, FALSE), 0)</f>
        <v>2.6</v>
      </c>
      <c r="AJ184">
        <f>IFERROR(VLOOKUP(B184, [20]player_outfielder_blocks!$B$2:$E$492, 3, FALSE), 0)</f>
        <v>0.3</v>
      </c>
      <c r="AK184">
        <f>VLOOKUP(B184,[20]player_outfielder_blocks!$B$2:$E$492, 4, FALSE)</f>
        <v>7</v>
      </c>
      <c r="AL184">
        <f>VLOOKUP(B184,[21]player_interceptions!$B$2:$E$492, 3, FALSE)</f>
        <v>1.2</v>
      </c>
      <c r="AM184">
        <f>VLOOKUP(B184,[21]player_interceptions!$B$2:$E$492, 4, FALSE)</f>
        <v>26</v>
      </c>
      <c r="AN184">
        <f>VLOOKUP(B184,[22]player_effective_clearances!$B$2:$E$492, 3, FALSE)</f>
        <v>2.5</v>
      </c>
      <c r="AO184">
        <f>VLOOKUP(B184,[22]player_effective_clearances!$B$2:$E$492, 4, FALSE)</f>
        <v>55</v>
      </c>
      <c r="AP184" t="e">
        <f>VLOOKUP(B184, [12]player_penalties_won!$B$2:$E$492, 4, FALSE)</f>
        <v>#N/A</v>
      </c>
      <c r="AQ184">
        <f>VLOOKUP(B184,[23]player_fouls_committed!$B$2:$E$492, 3, FALSE)</f>
        <v>0.6</v>
      </c>
      <c r="AR184" t="e">
        <f>VLOOKUP(B184,[24]player_red_cards!$B$2:$E$492, 3, FALSE)</f>
        <v>#N/A</v>
      </c>
      <c r="AS184" t="e">
        <f>VLOOKUP(B184,[24]player_red_cards!$B$2:$E$492, 4, FALSE)</f>
        <v>#N/A</v>
      </c>
      <c r="AT184">
        <f>VLOOKUP(B184,[25]player_contests_won!$B$2:$E$492, 3, FALSE)</f>
        <v>0.5</v>
      </c>
      <c r="AU184">
        <f>VLOOKUP(B184,[25]player_contests_won!$B$2:$E$492, 4, FALSE)</f>
        <v>50</v>
      </c>
      <c r="AV184">
        <f>VLOOKUP(B184, [8]player_top_scorers!$B$2:$E$492, 3, FALSE)</f>
        <v>2</v>
      </c>
      <c r="AW184">
        <f>VLOOKUP(B184,[26]player_player_ratings!$B$2:$E$492, 4, FALSE)</f>
        <v>0</v>
      </c>
      <c r="AX184">
        <f>VLOOKUP(B184,[26]player_player_ratings!$B$2:$E$492, 3, FALSE)</f>
        <v>6.96</v>
      </c>
      <c r="AY184">
        <v>2000</v>
      </c>
      <c r="AZ184">
        <v>26</v>
      </c>
      <c r="BA184" t="s">
        <v>13</v>
      </c>
    </row>
    <row r="185" spans="1:53" x14ac:dyDescent="0.3">
      <c r="A185">
        <v>181</v>
      </c>
      <c r="B185" t="s">
        <v>254</v>
      </c>
      <c r="C185" t="s">
        <v>25</v>
      </c>
      <c r="D185">
        <v>1.4</v>
      </c>
      <c r="E185">
        <v>2</v>
      </c>
      <c r="F185">
        <f>IFERROR(VLOOKUP(B185, [1]player_expected_goals!$B$2:$E$492, 3, FALSE), 0)</f>
        <v>1.3</v>
      </c>
      <c r="G185">
        <f>VLOOKUP(B185,[2]player_on_target!$B$2:$E$492, 3, FALSE)</f>
        <v>1.7</v>
      </c>
      <c r="H185">
        <f>IFERROR(VLOOKUP(B185, [3]player_saves_made!$B$2:$E$492, 3, FALSE), 0)</f>
        <v>0</v>
      </c>
      <c r="I185">
        <f>IFERROR(VLOOKUP(B185, [3]player_saves_made!$B$2:$E$492, 4, FALSE), 0)</f>
        <v>0</v>
      </c>
      <c r="J185">
        <f>IFERROR(VLOOKUP(B185, [4]player_goals_conceded!$B$2:$E$492, 3, FALSE), 0)</f>
        <v>0</v>
      </c>
      <c r="K185">
        <f>IFERROR(VLOOKUP(B185, [5]player_clean_sheets!$B$2:$E$492, 3, FALSE), 0)</f>
        <v>0</v>
      </c>
      <c r="L185">
        <f>IFERROR(VLOOKUP(B185, [5]player_clean_sheets!$B$2:$E$492, 4, FALSE), 0)</f>
        <v>0</v>
      </c>
      <c r="M185">
        <f>IFERROR(VLOOKUP(B185, [6]player_goals_per_90!$B$2:$E$492, 3, FALSE), 0)</f>
        <v>0.15</v>
      </c>
      <c r="N185">
        <f>IFERROR(VLOOKUP(B185, [7]player_expected_assists_per_90!$B$2:$E$492, 3, FALSE), 0)</f>
        <v>0.11</v>
      </c>
      <c r="O185">
        <f>IFERROR(VLOOKUP(B185, [7]player_expected_assists_per_90!$B$2:$E$492, 4, FALSE), 0)</f>
        <v>0.2</v>
      </c>
      <c r="P185">
        <f>IFERROR(VLOOKUP(B185, [8]player_top_scorers!$B$2:$E$492, 4, FALSE), 0)</f>
        <v>0</v>
      </c>
      <c r="Q185">
        <f>IFERROR(VLOOKUP(B185, [9]player_total_assists_in_attack!$B$2:$E$492, 3, FALSE), 0)</f>
        <v>7</v>
      </c>
      <c r="R185">
        <f>IFERROR(VLOOKUP(B185, [9]player_total_assists_in_attack!$B$2:$E$492, 4, FALSE), 0)</f>
        <v>0.5</v>
      </c>
      <c r="S185">
        <f>IFERROR(VLOOKUP(B185, [10]player_big_chances_missed!$B$2:$E$492, 3, FALSE), 0)</f>
        <v>3</v>
      </c>
      <c r="T185">
        <f>IFERROR(VLOOKUP(B185, [10]player_big_chances_missed!$B$2:$E$492, 3, FALSE), 0)</f>
        <v>3</v>
      </c>
      <c r="U185">
        <f>IFERROR(VLOOKUP(B185, [11]player_big_chances_created!$B$2:$E$492, 3, FALSE), 0)</f>
        <v>2</v>
      </c>
      <c r="V185">
        <f>IFERROR(VLOOKUP(B185, [12]player_penalties_won!$B$2:$E$492, 3, FALSE), 0)</f>
        <v>0</v>
      </c>
      <c r="W185">
        <f>IFERROR(VLOOKUP(B185, [13]player_penalties_conceded!$B$2:$E$492, 3, FALSE), 0)</f>
        <v>0</v>
      </c>
      <c r="X185">
        <f>IFERROR(VLOOKUP(B185, [14]player_target_scoring!$B$2:$E$492, 3, FALSE), 0)</f>
        <v>0.5</v>
      </c>
      <c r="Y185">
        <f>IFERROR(VLOOKUP(B185, [14]player_target_scoring!$B$2:$E$492, 4, FALSE), 0)</f>
        <v>41.2</v>
      </c>
      <c r="Z185">
        <f>IFERROR(VLOOKUP(B185, [15]player_total_scoring_attempts!$B$2:$E$492, 3, FALSE), 0)</f>
        <v>1.3</v>
      </c>
      <c r="AA185">
        <f>IFERROR(VLOOKUP(B185, [15]player_total_scoring_attempts!$B$2:$E$492, 4, FALSE), 0)</f>
        <v>11.8</v>
      </c>
      <c r="AB185">
        <f>IFERROR(VLOOKUP(B185, [16]player_accurate_passes!$B$2:$E$492, 3, FALSE), 0)</f>
        <v>33.200000000000003</v>
      </c>
      <c r="AC185">
        <f>IFERROR(VLOOKUP(B185, [16]player_accurate_passes!$B$2:$E$492, 4, FALSE), 0)</f>
        <v>85.7</v>
      </c>
      <c r="AD185">
        <f>IFERROR(VLOOKUP(B185,[17]player_accurate_long_balls!$B$2:$E$492, 3, FALSE), 0)</f>
        <v>0.7</v>
      </c>
      <c r="AE185">
        <f>IFERROR(VLOOKUP(B185,[17]player_accurate_long_balls!$B$2:$E$492, 4, FALSE), 0)</f>
        <v>45</v>
      </c>
      <c r="AF185">
        <f>IFERROR(VLOOKUP(B185, [18]player_tackles_won!$B$2:$E$492, 3, FALSE), 0)</f>
        <v>1.4</v>
      </c>
      <c r="AG185">
        <f>IFERROR(VLOOKUP(B185, [18]player_tackles_won!$B$2:$E$492, 4, FALSE), 0)</f>
        <v>64.3</v>
      </c>
      <c r="AH185">
        <f>IFERROR(VLOOKUP(B185, [19]player_possessions!$B$2:$E$492, 3, FALSE), 0)</f>
        <v>0.4</v>
      </c>
      <c r="AI185">
        <f>IFERROR(VLOOKUP(B185, [19]player_possessions!$B$2:$E$492, 4, FALSE), 0)</f>
        <v>1.4</v>
      </c>
      <c r="AJ185">
        <f>IFERROR(VLOOKUP(B185, [20]player_outfielder_blocks!$B$2:$E$492, 3, FALSE), 0)</f>
        <v>0.4</v>
      </c>
      <c r="AK185">
        <f>VLOOKUP(B185,[20]player_outfielder_blocks!$B$2:$E$492, 4, FALSE)</f>
        <v>5</v>
      </c>
      <c r="AL185">
        <f>VLOOKUP(B185,[21]player_interceptions!$B$2:$E$492, 3, FALSE)</f>
        <v>0.2</v>
      </c>
      <c r="AM185">
        <f>VLOOKUP(B185,[21]player_interceptions!$B$2:$E$492, 4, FALSE)</f>
        <v>2</v>
      </c>
      <c r="AN185">
        <f>VLOOKUP(B185,[22]player_effective_clearances!$B$2:$E$492, 3, FALSE)</f>
        <v>1</v>
      </c>
      <c r="AO185">
        <f>VLOOKUP(B185,[22]player_effective_clearances!$B$2:$E$492, 4, FALSE)</f>
        <v>13</v>
      </c>
      <c r="AP185" t="e">
        <f>VLOOKUP(B185, [12]player_penalties_won!$B$2:$E$492, 4, FALSE)</f>
        <v>#N/A</v>
      </c>
      <c r="AQ185">
        <f>VLOOKUP(B185,[23]player_fouls_committed!$B$2:$E$492, 3, FALSE)</f>
        <v>0.8</v>
      </c>
      <c r="AR185" t="e">
        <f>VLOOKUP(B185,[24]player_red_cards!$B$2:$E$492, 3, FALSE)</f>
        <v>#N/A</v>
      </c>
      <c r="AS185" t="e">
        <f>VLOOKUP(B185,[24]player_red_cards!$B$2:$E$492, 4, FALSE)</f>
        <v>#N/A</v>
      </c>
      <c r="AT185">
        <f>VLOOKUP(B185,[25]player_contests_won!$B$2:$E$492, 3, FALSE)</f>
        <v>0.8</v>
      </c>
      <c r="AU185">
        <f>VLOOKUP(B185,[25]player_contests_won!$B$2:$E$492, 4, FALSE)</f>
        <v>71.400000000000006</v>
      </c>
      <c r="AV185">
        <f>VLOOKUP(B185, [8]player_top_scorers!$B$2:$E$492, 3, FALSE)</f>
        <v>2</v>
      </c>
      <c r="AW185">
        <f>VLOOKUP(B185,[26]player_player_ratings!$B$2:$E$492, 4, FALSE)</f>
        <v>0</v>
      </c>
      <c r="AX185">
        <f>VLOOKUP(B185,[26]player_player_ratings!$B$2:$E$492, 3, FALSE)</f>
        <v>6.82</v>
      </c>
      <c r="AY185">
        <v>1181</v>
      </c>
      <c r="AZ185">
        <v>18</v>
      </c>
      <c r="BA185" t="s">
        <v>13</v>
      </c>
    </row>
    <row r="186" spans="1:53" x14ac:dyDescent="0.3">
      <c r="A186">
        <v>185</v>
      </c>
      <c r="B186" t="s">
        <v>255</v>
      </c>
      <c r="C186" t="s">
        <v>9</v>
      </c>
      <c r="D186">
        <v>1.4</v>
      </c>
      <c r="E186">
        <v>1</v>
      </c>
      <c r="F186">
        <f>IFERROR(VLOOKUP(B186, [1]player_expected_goals!$B$2:$E$492, 3, FALSE), 0)</f>
        <v>1</v>
      </c>
      <c r="G186">
        <f>VLOOKUP(B186,[2]player_on_target!$B$2:$E$492, 3, FALSE)</f>
        <v>0</v>
      </c>
      <c r="H186">
        <f>IFERROR(VLOOKUP(B186, [3]player_saves_made!$B$2:$E$492, 3, FALSE), 0)</f>
        <v>0</v>
      </c>
      <c r="I186">
        <f>IFERROR(VLOOKUP(B186, [3]player_saves_made!$B$2:$E$492, 4, FALSE), 0)</f>
        <v>0</v>
      </c>
      <c r="J186">
        <f>IFERROR(VLOOKUP(B186, [4]player_goals_conceded!$B$2:$E$492, 3, FALSE), 0)</f>
        <v>0</v>
      </c>
      <c r="K186">
        <f>IFERROR(VLOOKUP(B186, [5]player_clean_sheets!$B$2:$E$492, 3, FALSE), 0)</f>
        <v>0</v>
      </c>
      <c r="L186">
        <f>IFERROR(VLOOKUP(B186, [5]player_clean_sheets!$B$2:$E$492, 4, FALSE), 0)</f>
        <v>0</v>
      </c>
      <c r="M186">
        <f>IFERROR(VLOOKUP(B186, [6]player_goals_per_90!$B$2:$E$492, 3, FALSE), 0)</f>
        <v>0</v>
      </c>
      <c r="N186">
        <f>IFERROR(VLOOKUP(B186, [7]player_expected_assists_per_90!$B$2:$E$492, 3, FALSE), 0)</f>
        <v>0.06</v>
      </c>
      <c r="O186">
        <f>IFERROR(VLOOKUP(B186, [7]player_expected_assists_per_90!$B$2:$E$492, 4, FALSE), 0)</f>
        <v>0</v>
      </c>
      <c r="P186">
        <f>IFERROR(VLOOKUP(B186, [8]player_top_scorers!$B$2:$E$492, 4, FALSE), 0)</f>
        <v>0</v>
      </c>
      <c r="Q186">
        <f>IFERROR(VLOOKUP(B186, [9]player_total_assists_in_attack!$B$2:$E$492, 3, FALSE), 0)</f>
        <v>9</v>
      </c>
      <c r="R186">
        <f>IFERROR(VLOOKUP(B186, [9]player_total_assists_in_attack!$B$2:$E$492, 4, FALSE), 0)</f>
        <v>0.4</v>
      </c>
      <c r="S186">
        <f>IFERROR(VLOOKUP(B186, [10]player_big_chances_missed!$B$2:$E$492, 3, FALSE), 0)</f>
        <v>1</v>
      </c>
      <c r="T186">
        <f>IFERROR(VLOOKUP(B186, [10]player_big_chances_missed!$B$2:$E$492, 3, FALSE), 0)</f>
        <v>1</v>
      </c>
      <c r="U186">
        <f>IFERROR(VLOOKUP(B186, [11]player_big_chances_created!$B$2:$E$492, 3, FALSE), 0)</f>
        <v>2</v>
      </c>
      <c r="V186">
        <f>IFERROR(VLOOKUP(B186, [12]player_penalties_won!$B$2:$E$492, 3, FALSE), 0)</f>
        <v>0</v>
      </c>
      <c r="W186">
        <f>IFERROR(VLOOKUP(B186, [13]player_penalties_conceded!$B$2:$E$492, 3, FALSE), 0)</f>
        <v>0</v>
      </c>
      <c r="X186">
        <f>IFERROR(VLOOKUP(B186, [14]player_target_scoring!$B$2:$E$492, 3, FALSE), 0)</f>
        <v>0</v>
      </c>
      <c r="Y186">
        <f>IFERROR(VLOOKUP(B186, [14]player_target_scoring!$B$2:$E$492, 4, FALSE), 0)</f>
        <v>8.3000000000000007</v>
      </c>
      <c r="Z186">
        <f>IFERROR(VLOOKUP(B186, [15]player_total_scoring_attempts!$B$2:$E$492, 3, FALSE), 0)</f>
        <v>0.5</v>
      </c>
      <c r="AA186">
        <f>IFERROR(VLOOKUP(B186, [15]player_total_scoring_attempts!$B$2:$E$492, 4, FALSE), 0)</f>
        <v>0</v>
      </c>
      <c r="AB186">
        <f>IFERROR(VLOOKUP(B186, [16]player_accurate_passes!$B$2:$E$492, 3, FALSE), 0)</f>
        <v>77.099999999999994</v>
      </c>
      <c r="AC186">
        <f>IFERROR(VLOOKUP(B186, [16]player_accurate_passes!$B$2:$E$492, 4, FALSE), 0)</f>
        <v>91.4</v>
      </c>
      <c r="AD186">
        <f>IFERROR(VLOOKUP(B186,[17]player_accurate_long_balls!$B$2:$E$492, 3, FALSE), 0)</f>
        <v>3</v>
      </c>
      <c r="AE186">
        <f>IFERROR(VLOOKUP(B186,[17]player_accurate_long_balls!$B$2:$E$492, 4, FALSE), 0)</f>
        <v>57</v>
      </c>
      <c r="AF186">
        <f>IFERROR(VLOOKUP(B186, [18]player_tackles_won!$B$2:$E$492, 3, FALSE), 0)</f>
        <v>1.1000000000000001</v>
      </c>
      <c r="AG186">
        <f>IFERROR(VLOOKUP(B186, [18]player_tackles_won!$B$2:$E$492, 4, FALSE), 0)</f>
        <v>73.5</v>
      </c>
      <c r="AH186">
        <f>IFERROR(VLOOKUP(B186, [19]player_possessions!$B$2:$E$492, 3, FALSE), 0)</f>
        <v>0.3</v>
      </c>
      <c r="AI186">
        <f>IFERROR(VLOOKUP(B186, [19]player_possessions!$B$2:$E$492, 4, FALSE), 0)</f>
        <v>3.5</v>
      </c>
      <c r="AJ186">
        <f>IFERROR(VLOOKUP(B186, [20]player_outfielder_blocks!$B$2:$E$492, 3, FALSE), 0)</f>
        <v>0.4</v>
      </c>
      <c r="AK186">
        <f>VLOOKUP(B186,[20]player_outfielder_blocks!$B$2:$E$492, 4, FALSE)</f>
        <v>10</v>
      </c>
      <c r="AL186">
        <f>VLOOKUP(B186,[21]player_interceptions!$B$2:$E$492, 3, FALSE)</f>
        <v>1</v>
      </c>
      <c r="AM186">
        <f>VLOOKUP(B186,[21]player_interceptions!$B$2:$E$492, 4, FALSE)</f>
        <v>24</v>
      </c>
      <c r="AN186">
        <f>VLOOKUP(B186,[22]player_effective_clearances!$B$2:$E$492, 3, FALSE)</f>
        <v>2.2000000000000002</v>
      </c>
      <c r="AO186">
        <f>VLOOKUP(B186,[22]player_effective_clearances!$B$2:$E$492, 4, FALSE)</f>
        <v>50</v>
      </c>
      <c r="AP186" t="e">
        <f>VLOOKUP(B186, [12]player_penalties_won!$B$2:$E$492, 4, FALSE)</f>
        <v>#N/A</v>
      </c>
      <c r="AQ186">
        <f>VLOOKUP(B186,[23]player_fouls_committed!$B$2:$E$492, 3, FALSE)</f>
        <v>1.1000000000000001</v>
      </c>
      <c r="AR186" t="e">
        <f>VLOOKUP(B186,[24]player_red_cards!$B$2:$E$492, 3, FALSE)</f>
        <v>#N/A</v>
      </c>
      <c r="AS186" t="e">
        <f>VLOOKUP(B186,[24]player_red_cards!$B$2:$E$492, 4, FALSE)</f>
        <v>#N/A</v>
      </c>
      <c r="AT186">
        <f>VLOOKUP(B186,[25]player_contests_won!$B$2:$E$492, 3, FALSE)</f>
        <v>0.6</v>
      </c>
      <c r="AU186">
        <f>VLOOKUP(B186,[25]player_contests_won!$B$2:$E$492, 4, FALSE)</f>
        <v>81.3</v>
      </c>
      <c r="AV186" t="e">
        <f>VLOOKUP(B186, [8]player_top_scorers!$B$2:$E$492, 3, FALSE)</f>
        <v>#N/A</v>
      </c>
      <c r="AW186">
        <f>VLOOKUP(B186,[26]player_player_ratings!$B$2:$E$492, 4, FALSE)</f>
        <v>1</v>
      </c>
      <c r="AX186">
        <f>VLOOKUP(B186,[26]player_player_ratings!$B$2:$E$492, 3, FALSE)</f>
        <v>7.43</v>
      </c>
      <c r="AY186">
        <v>2084</v>
      </c>
      <c r="AZ186">
        <v>28</v>
      </c>
      <c r="BA186" t="s">
        <v>256</v>
      </c>
    </row>
    <row r="187" spans="1:53" x14ac:dyDescent="0.3">
      <c r="A187">
        <v>186</v>
      </c>
      <c r="B187" t="s">
        <v>257</v>
      </c>
      <c r="C187" t="s">
        <v>100</v>
      </c>
      <c r="D187">
        <v>1.4</v>
      </c>
      <c r="E187">
        <v>0</v>
      </c>
      <c r="F187">
        <f>IFERROR(VLOOKUP(B187, [1]player_expected_goals!$B$2:$E$492, 3, FALSE), 0)</f>
        <v>3.4</v>
      </c>
      <c r="G187">
        <f>VLOOKUP(B187,[2]player_on_target!$B$2:$E$492, 3, FALSE)</f>
        <v>3.2</v>
      </c>
      <c r="H187">
        <f>IFERROR(VLOOKUP(B187, [3]player_saves_made!$B$2:$E$492, 3, FALSE), 0)</f>
        <v>0</v>
      </c>
      <c r="I187">
        <f>IFERROR(VLOOKUP(B187, [3]player_saves_made!$B$2:$E$492, 4, FALSE), 0)</f>
        <v>0</v>
      </c>
      <c r="J187">
        <f>IFERROR(VLOOKUP(B187, [4]player_goals_conceded!$B$2:$E$492, 3, FALSE), 0)</f>
        <v>0</v>
      </c>
      <c r="K187">
        <f>IFERROR(VLOOKUP(B187, [5]player_clean_sheets!$B$2:$E$492, 3, FALSE), 0)</f>
        <v>0</v>
      </c>
      <c r="L187">
        <f>IFERROR(VLOOKUP(B187, [5]player_clean_sheets!$B$2:$E$492, 4, FALSE), 0)</f>
        <v>0</v>
      </c>
      <c r="M187">
        <f>IFERROR(VLOOKUP(B187, [6]player_goals_per_90!$B$2:$E$492, 3, FALSE), 0)</f>
        <v>0.35</v>
      </c>
      <c r="N187">
        <f>IFERROR(VLOOKUP(B187, [7]player_expected_assists_per_90!$B$2:$E$492, 3, FALSE), 0)</f>
        <v>0.1</v>
      </c>
      <c r="O187">
        <f>IFERROR(VLOOKUP(B187, [7]player_expected_assists_per_90!$B$2:$E$492, 4, FALSE), 0)</f>
        <v>0</v>
      </c>
      <c r="P187">
        <f>IFERROR(VLOOKUP(B187, [8]player_top_scorers!$B$2:$E$492, 4, FALSE), 0)</f>
        <v>0</v>
      </c>
      <c r="Q187">
        <f>IFERROR(VLOOKUP(B187, [9]player_total_assists_in_attack!$B$2:$E$492, 3, FALSE), 0)</f>
        <v>14</v>
      </c>
      <c r="R187">
        <f>IFERROR(VLOOKUP(B187, [9]player_total_assists_in_attack!$B$2:$E$492, 4, FALSE), 0)</f>
        <v>1</v>
      </c>
      <c r="S187">
        <f>IFERROR(VLOOKUP(B187, [10]player_big_chances_missed!$B$2:$E$492, 3, FALSE), 0)</f>
        <v>4</v>
      </c>
      <c r="T187">
        <f>IFERROR(VLOOKUP(B187, [10]player_big_chances_missed!$B$2:$E$492, 3, FALSE), 0)</f>
        <v>4</v>
      </c>
      <c r="U187">
        <f>IFERROR(VLOOKUP(B187, [11]player_big_chances_created!$B$2:$E$492, 3, FALSE), 0)</f>
        <v>2</v>
      </c>
      <c r="V187">
        <f>IFERROR(VLOOKUP(B187, [12]player_penalties_won!$B$2:$E$492, 3, FALSE), 0)</f>
        <v>0</v>
      </c>
      <c r="W187">
        <f>IFERROR(VLOOKUP(B187, [13]player_penalties_conceded!$B$2:$E$492, 3, FALSE), 0)</f>
        <v>0</v>
      </c>
      <c r="X187">
        <f>IFERROR(VLOOKUP(B187, [14]player_target_scoring!$B$2:$E$492, 3, FALSE), 0)</f>
        <v>0.7</v>
      </c>
      <c r="Y187">
        <f>IFERROR(VLOOKUP(B187, [14]player_target_scoring!$B$2:$E$492, 4, FALSE), 0)</f>
        <v>29.4</v>
      </c>
      <c r="Z187">
        <f>IFERROR(VLOOKUP(B187, [15]player_total_scoring_attempts!$B$2:$E$492, 3, FALSE), 0)</f>
        <v>2.4</v>
      </c>
      <c r="AA187">
        <f>IFERROR(VLOOKUP(B187, [15]player_total_scoring_attempts!$B$2:$E$492, 4, FALSE), 0)</f>
        <v>14.7</v>
      </c>
      <c r="AB187">
        <f>IFERROR(VLOOKUP(B187, [16]player_accurate_passes!$B$2:$E$492, 3, FALSE), 0)</f>
        <v>17</v>
      </c>
      <c r="AC187">
        <f>IFERROR(VLOOKUP(B187, [16]player_accurate_passes!$B$2:$E$492, 4, FALSE), 0)</f>
        <v>69.900000000000006</v>
      </c>
      <c r="AD187">
        <f>IFERROR(VLOOKUP(B187,[17]player_accurate_long_balls!$B$2:$E$492, 3, FALSE), 0)</f>
        <v>0.7</v>
      </c>
      <c r="AE187">
        <f>IFERROR(VLOOKUP(B187,[17]player_accurate_long_balls!$B$2:$E$492, 4, FALSE), 0)</f>
        <v>62.5</v>
      </c>
      <c r="AF187">
        <f>IFERROR(VLOOKUP(B187, [18]player_tackles_won!$B$2:$E$492, 3, FALSE), 0)</f>
        <v>0.8</v>
      </c>
      <c r="AG187">
        <f>IFERROR(VLOOKUP(B187, [18]player_tackles_won!$B$2:$E$492, 4, FALSE), 0)</f>
        <v>64.7</v>
      </c>
      <c r="AH187">
        <f>IFERROR(VLOOKUP(B187, [19]player_possessions!$B$2:$E$492, 3, FALSE), 0)</f>
        <v>0.8</v>
      </c>
      <c r="AI187">
        <f>IFERROR(VLOOKUP(B187, [19]player_possessions!$B$2:$E$492, 4, FALSE), 0)</f>
        <v>1.8</v>
      </c>
      <c r="AJ187">
        <f>IFERROR(VLOOKUP(B187, [20]player_outfielder_blocks!$B$2:$E$492, 3, FALSE), 0)</f>
        <v>0</v>
      </c>
      <c r="AK187" t="e">
        <f>VLOOKUP(B187,[20]player_outfielder_blocks!$B$2:$E$492, 4, FALSE)</f>
        <v>#N/A</v>
      </c>
      <c r="AL187">
        <f>VLOOKUP(B187,[21]player_interceptions!$B$2:$E$492, 3, FALSE)</f>
        <v>0.3</v>
      </c>
      <c r="AM187">
        <f>VLOOKUP(B187,[21]player_interceptions!$B$2:$E$492, 4, FALSE)</f>
        <v>4</v>
      </c>
      <c r="AN187">
        <f>VLOOKUP(B187,[22]player_effective_clearances!$B$2:$E$492, 3, FALSE)</f>
        <v>0.1</v>
      </c>
      <c r="AO187">
        <f>VLOOKUP(B187,[22]player_effective_clearances!$B$2:$E$492, 4, FALSE)</f>
        <v>2</v>
      </c>
      <c r="AP187" t="e">
        <f>VLOOKUP(B187, [12]player_penalties_won!$B$2:$E$492, 4, FALSE)</f>
        <v>#N/A</v>
      </c>
      <c r="AQ187">
        <f>VLOOKUP(B187,[23]player_fouls_committed!$B$2:$E$492, 3, FALSE)</f>
        <v>2</v>
      </c>
      <c r="AR187" t="e">
        <f>VLOOKUP(B187,[24]player_red_cards!$B$2:$E$492, 3, FALSE)</f>
        <v>#N/A</v>
      </c>
      <c r="AS187" t="e">
        <f>VLOOKUP(B187,[24]player_red_cards!$B$2:$E$492, 4, FALSE)</f>
        <v>#N/A</v>
      </c>
      <c r="AT187">
        <f>VLOOKUP(B187,[25]player_contests_won!$B$2:$E$492, 3, FALSE)</f>
        <v>2.1</v>
      </c>
      <c r="AU187">
        <f>VLOOKUP(B187,[25]player_contests_won!$B$2:$E$492, 4, FALSE)</f>
        <v>42.3</v>
      </c>
      <c r="AV187">
        <f>VLOOKUP(B187, [8]player_top_scorers!$B$2:$E$492, 3, FALSE)</f>
        <v>5</v>
      </c>
      <c r="AW187">
        <f>VLOOKUP(B187,[26]player_player_ratings!$B$2:$E$492, 4, FALSE)</f>
        <v>1</v>
      </c>
      <c r="AX187">
        <f>VLOOKUP(B187,[26]player_player_ratings!$B$2:$E$492, 3, FALSE)</f>
        <v>6.34</v>
      </c>
      <c r="AY187">
        <v>1283</v>
      </c>
      <c r="AZ187">
        <v>28</v>
      </c>
      <c r="BA187" t="s">
        <v>13</v>
      </c>
    </row>
    <row r="188" spans="1:53" x14ac:dyDescent="0.3">
      <c r="A188">
        <v>186</v>
      </c>
      <c r="B188" t="s">
        <v>258</v>
      </c>
      <c r="C188" t="s">
        <v>39</v>
      </c>
      <c r="D188">
        <v>1.4</v>
      </c>
      <c r="E188">
        <v>0</v>
      </c>
      <c r="F188">
        <f>IFERROR(VLOOKUP(B188, [1]player_expected_goals!$B$2:$E$492, 3, FALSE), 0)</f>
        <v>0.9</v>
      </c>
      <c r="G188" t="e">
        <f>VLOOKUP(B188,[2]player_on_target!$B$2:$E$492, 3, FALSE)</f>
        <v>#N/A</v>
      </c>
      <c r="H188">
        <f>IFERROR(VLOOKUP(B188, [3]player_saves_made!$B$2:$E$492, 3, FALSE), 0)</f>
        <v>0</v>
      </c>
      <c r="I188">
        <f>IFERROR(VLOOKUP(B188, [3]player_saves_made!$B$2:$E$492, 4, FALSE), 0)</f>
        <v>0</v>
      </c>
      <c r="J188">
        <f>IFERROR(VLOOKUP(B188, [4]player_goals_conceded!$B$2:$E$492, 3, FALSE), 0)</f>
        <v>0</v>
      </c>
      <c r="K188">
        <f>IFERROR(VLOOKUP(B188, [5]player_clean_sheets!$B$2:$E$492, 3, FALSE), 0)</f>
        <v>0</v>
      </c>
      <c r="L188">
        <f>IFERROR(VLOOKUP(B188, [5]player_clean_sheets!$B$2:$E$492, 4, FALSE), 0)</f>
        <v>0</v>
      </c>
      <c r="M188">
        <f>IFERROR(VLOOKUP(B188, [6]player_goals_per_90!$B$2:$E$492, 3, FALSE), 0)</f>
        <v>0</v>
      </c>
      <c r="N188">
        <f>IFERROR(VLOOKUP(B188, [7]player_expected_assists_per_90!$B$2:$E$492, 3, FALSE), 0)</f>
        <v>0.08</v>
      </c>
      <c r="O188">
        <f>IFERROR(VLOOKUP(B188, [7]player_expected_assists_per_90!$B$2:$E$492, 4, FALSE), 0)</f>
        <v>0</v>
      </c>
      <c r="P188">
        <f>IFERROR(VLOOKUP(B188, [8]player_top_scorers!$B$2:$E$492, 4, FALSE), 0)</f>
        <v>0</v>
      </c>
      <c r="Q188">
        <f>IFERROR(VLOOKUP(B188, [9]player_total_assists_in_attack!$B$2:$E$492, 3, FALSE), 0)</f>
        <v>7</v>
      </c>
      <c r="R188">
        <f>IFERROR(VLOOKUP(B188, [9]player_total_assists_in_attack!$B$2:$E$492, 4, FALSE), 0)</f>
        <v>0.4</v>
      </c>
      <c r="S188">
        <f>IFERROR(VLOOKUP(B188, [10]player_big_chances_missed!$B$2:$E$492, 3, FALSE), 0)</f>
        <v>2</v>
      </c>
      <c r="T188">
        <f>IFERROR(VLOOKUP(B188, [10]player_big_chances_missed!$B$2:$E$492, 3, FALSE), 0)</f>
        <v>2</v>
      </c>
      <c r="U188">
        <f>IFERROR(VLOOKUP(B188, [11]player_big_chances_created!$B$2:$E$492, 3, FALSE), 0)</f>
        <v>2</v>
      </c>
      <c r="V188">
        <f>IFERROR(VLOOKUP(B188, [12]player_penalties_won!$B$2:$E$492, 3, FALSE), 0)</f>
        <v>3</v>
      </c>
      <c r="W188">
        <f>IFERROR(VLOOKUP(B188, [13]player_penalties_conceded!$B$2:$E$492, 3, FALSE), 0)</f>
        <v>0</v>
      </c>
      <c r="X188">
        <f>IFERROR(VLOOKUP(B188, [14]player_target_scoring!$B$2:$E$492, 3, FALSE), 0)</f>
        <v>0</v>
      </c>
      <c r="Y188">
        <f>IFERROR(VLOOKUP(B188, [14]player_target_scoring!$B$2:$E$492, 4, FALSE), 0)</f>
        <v>0</v>
      </c>
      <c r="Z188">
        <f>IFERROR(VLOOKUP(B188, [15]player_total_scoring_attempts!$B$2:$E$492, 3, FALSE), 0)</f>
        <v>0.6</v>
      </c>
      <c r="AA188">
        <f>IFERROR(VLOOKUP(B188, [15]player_total_scoring_attempts!$B$2:$E$492, 4, FALSE), 0)</f>
        <v>0</v>
      </c>
      <c r="AB188">
        <f>IFERROR(VLOOKUP(B188, [16]player_accurate_passes!$B$2:$E$492, 3, FALSE), 0)</f>
        <v>20.5</v>
      </c>
      <c r="AC188">
        <f>IFERROR(VLOOKUP(B188, [16]player_accurate_passes!$B$2:$E$492, 4, FALSE), 0)</f>
        <v>74.599999999999994</v>
      </c>
      <c r="AD188">
        <f>IFERROR(VLOOKUP(B188,[17]player_accurate_long_balls!$B$2:$E$492, 3, FALSE), 0)</f>
        <v>0.8</v>
      </c>
      <c r="AE188">
        <f>IFERROR(VLOOKUP(B188,[17]player_accurate_long_balls!$B$2:$E$492, 4, FALSE), 0)</f>
        <v>34.9</v>
      </c>
      <c r="AF188">
        <f>IFERROR(VLOOKUP(B188, [18]player_tackles_won!$B$2:$E$492, 3, FALSE), 0)</f>
        <v>1.6</v>
      </c>
      <c r="AG188">
        <f>IFERROR(VLOOKUP(B188, [18]player_tackles_won!$B$2:$E$492, 4, FALSE), 0)</f>
        <v>64.400000000000006</v>
      </c>
      <c r="AH188">
        <f>IFERROR(VLOOKUP(B188, [19]player_possessions!$B$2:$E$492, 3, FALSE), 0)</f>
        <v>0.2</v>
      </c>
      <c r="AI188">
        <f>IFERROR(VLOOKUP(B188, [19]player_possessions!$B$2:$E$492, 4, FALSE), 0)</f>
        <v>1.4</v>
      </c>
      <c r="AJ188">
        <f>IFERROR(VLOOKUP(B188, [20]player_outfielder_blocks!$B$2:$E$492, 3, FALSE), 0)</f>
        <v>0.4</v>
      </c>
      <c r="AK188">
        <f>VLOOKUP(B188,[20]player_outfielder_blocks!$B$2:$E$492, 4, FALSE)</f>
        <v>7</v>
      </c>
      <c r="AL188">
        <f>VLOOKUP(B188,[21]player_interceptions!$B$2:$E$492, 3, FALSE)</f>
        <v>0.7</v>
      </c>
      <c r="AM188">
        <f>VLOOKUP(B188,[21]player_interceptions!$B$2:$E$492, 4, FALSE)</f>
        <v>13</v>
      </c>
      <c r="AN188">
        <f>VLOOKUP(B188,[22]player_effective_clearances!$B$2:$E$492, 3, FALSE)</f>
        <v>2.1</v>
      </c>
      <c r="AO188">
        <f>VLOOKUP(B188,[22]player_effective_clearances!$B$2:$E$492, 4, FALSE)</f>
        <v>38</v>
      </c>
      <c r="AP188">
        <f>VLOOKUP(B188, [12]player_penalties_won!$B$2:$E$492, 4, FALSE)</f>
        <v>2.4</v>
      </c>
      <c r="AQ188">
        <f>VLOOKUP(B188,[23]player_fouls_committed!$B$2:$E$492, 3, FALSE)</f>
        <v>0.8</v>
      </c>
      <c r="AR188" t="e">
        <f>VLOOKUP(B188,[24]player_red_cards!$B$2:$E$492, 3, FALSE)</f>
        <v>#N/A</v>
      </c>
      <c r="AS188" t="e">
        <f>VLOOKUP(B188,[24]player_red_cards!$B$2:$E$492, 4, FALSE)</f>
        <v>#N/A</v>
      </c>
      <c r="AT188">
        <f>VLOOKUP(B188,[25]player_contests_won!$B$2:$E$492, 3, FALSE)</f>
        <v>0.8</v>
      </c>
      <c r="AU188">
        <f>VLOOKUP(B188,[25]player_contests_won!$B$2:$E$492, 4, FALSE)</f>
        <v>45.2</v>
      </c>
      <c r="AV188" t="e">
        <f>VLOOKUP(B188, [8]player_top_scorers!$B$2:$E$492, 3, FALSE)</f>
        <v>#N/A</v>
      </c>
      <c r="AW188">
        <f>VLOOKUP(B188,[26]player_player_ratings!$B$2:$E$492, 4, FALSE)</f>
        <v>0</v>
      </c>
      <c r="AX188">
        <f>VLOOKUP(B188,[26]player_player_ratings!$B$2:$E$492, 3, FALSE)</f>
        <v>6.92</v>
      </c>
      <c r="AY188">
        <v>1621</v>
      </c>
      <c r="AZ188">
        <v>24</v>
      </c>
      <c r="BA188" t="s">
        <v>13</v>
      </c>
    </row>
    <row r="189" spans="1:53" x14ac:dyDescent="0.3">
      <c r="A189">
        <v>186</v>
      </c>
      <c r="B189" t="s">
        <v>259</v>
      </c>
      <c r="C189" t="s">
        <v>43</v>
      </c>
      <c r="D189">
        <v>1.4</v>
      </c>
      <c r="E189">
        <v>0</v>
      </c>
      <c r="F189">
        <f>IFERROR(VLOOKUP(B189, [1]player_expected_goals!$B$2:$E$492, 3, FALSE), 0)</f>
        <v>0.5</v>
      </c>
      <c r="G189" t="e">
        <f>VLOOKUP(B189,[2]player_on_target!$B$2:$E$492, 3, FALSE)</f>
        <v>#N/A</v>
      </c>
      <c r="H189">
        <f>IFERROR(VLOOKUP(B189, [3]player_saves_made!$B$2:$E$492, 3, FALSE), 0)</f>
        <v>0</v>
      </c>
      <c r="I189">
        <f>IFERROR(VLOOKUP(B189, [3]player_saves_made!$B$2:$E$492, 4, FALSE), 0)</f>
        <v>0</v>
      </c>
      <c r="J189">
        <f>IFERROR(VLOOKUP(B189, [4]player_goals_conceded!$B$2:$E$492, 3, FALSE), 0)</f>
        <v>0</v>
      </c>
      <c r="K189">
        <f>IFERROR(VLOOKUP(B189, [5]player_clean_sheets!$B$2:$E$492, 3, FALSE), 0)</f>
        <v>0</v>
      </c>
      <c r="L189">
        <f>IFERROR(VLOOKUP(B189, [5]player_clean_sheets!$B$2:$E$492, 4, FALSE), 0)</f>
        <v>0</v>
      </c>
      <c r="M189">
        <f>IFERROR(VLOOKUP(B189, [6]player_goals_per_90!$B$2:$E$492, 3, FALSE), 0)</f>
        <v>0</v>
      </c>
      <c r="N189">
        <f>IFERROR(VLOOKUP(B189, [7]player_expected_assists_per_90!$B$2:$E$492, 3, FALSE), 0)</f>
        <v>0.05</v>
      </c>
      <c r="O189">
        <f>IFERROR(VLOOKUP(B189, [7]player_expected_assists_per_90!$B$2:$E$492, 4, FALSE), 0)</f>
        <v>0</v>
      </c>
      <c r="P189">
        <f>IFERROR(VLOOKUP(B189, [8]player_top_scorers!$B$2:$E$492, 4, FALSE), 0)</f>
        <v>0</v>
      </c>
      <c r="Q189">
        <f>IFERROR(VLOOKUP(B189, [9]player_total_assists_in_attack!$B$2:$E$492, 3, FALSE), 0)</f>
        <v>13</v>
      </c>
      <c r="R189">
        <f>IFERROR(VLOOKUP(B189, [9]player_total_assists_in_attack!$B$2:$E$492, 4, FALSE), 0)</f>
        <v>0.4</v>
      </c>
      <c r="S189">
        <f>IFERROR(VLOOKUP(B189, [10]player_big_chances_missed!$B$2:$E$492, 3, FALSE), 0)</f>
        <v>0</v>
      </c>
      <c r="T189">
        <f>IFERROR(VLOOKUP(B189, [10]player_big_chances_missed!$B$2:$E$492, 3, FALSE), 0)</f>
        <v>0</v>
      </c>
      <c r="U189">
        <f>IFERROR(VLOOKUP(B189, [11]player_big_chances_created!$B$2:$E$492, 3, FALSE), 0)</f>
        <v>0</v>
      </c>
      <c r="V189">
        <f>IFERROR(VLOOKUP(B189, [12]player_penalties_won!$B$2:$E$492, 3, FALSE), 0)</f>
        <v>0</v>
      </c>
      <c r="W189">
        <f>IFERROR(VLOOKUP(B189, [13]player_penalties_conceded!$B$2:$E$492, 3, FALSE), 0)</f>
        <v>0</v>
      </c>
      <c r="X189">
        <f>IFERROR(VLOOKUP(B189, [14]player_target_scoring!$B$2:$E$492, 3, FALSE), 0)</f>
        <v>0</v>
      </c>
      <c r="Y189">
        <f>IFERROR(VLOOKUP(B189, [14]player_target_scoring!$B$2:$E$492, 4, FALSE), 0)</f>
        <v>0</v>
      </c>
      <c r="Z189">
        <f>IFERROR(VLOOKUP(B189, [15]player_total_scoring_attempts!$B$2:$E$492, 3, FALSE), 0)</f>
        <v>0.4</v>
      </c>
      <c r="AA189">
        <f>IFERROR(VLOOKUP(B189, [15]player_total_scoring_attempts!$B$2:$E$492, 4, FALSE), 0)</f>
        <v>0</v>
      </c>
      <c r="AB189">
        <f>IFERROR(VLOOKUP(B189, [16]player_accurate_passes!$B$2:$E$492, 3, FALSE), 0)</f>
        <v>26.1</v>
      </c>
      <c r="AC189">
        <f>IFERROR(VLOOKUP(B189, [16]player_accurate_passes!$B$2:$E$492, 4, FALSE), 0)</f>
        <v>73.8</v>
      </c>
      <c r="AD189">
        <f>IFERROR(VLOOKUP(B189,[17]player_accurate_long_balls!$B$2:$E$492, 3, FALSE), 0)</f>
        <v>3.3</v>
      </c>
      <c r="AE189">
        <f>IFERROR(VLOOKUP(B189,[17]player_accurate_long_balls!$B$2:$E$492, 4, FALSE), 0)</f>
        <v>43.8</v>
      </c>
      <c r="AF189">
        <f>IFERROR(VLOOKUP(B189, [18]player_tackles_won!$B$2:$E$492, 3, FALSE), 0)</f>
        <v>0.8</v>
      </c>
      <c r="AG189">
        <f>IFERROR(VLOOKUP(B189, [18]player_tackles_won!$B$2:$E$492, 4, FALSE), 0)</f>
        <v>54.5</v>
      </c>
      <c r="AH189">
        <f>IFERROR(VLOOKUP(B189, [19]player_possessions!$B$2:$E$492, 3, FALSE), 0)</f>
        <v>0.1</v>
      </c>
      <c r="AI189">
        <f>IFERROR(VLOOKUP(B189, [19]player_possessions!$B$2:$E$492, 4, FALSE), 0)</f>
        <v>1.7</v>
      </c>
      <c r="AJ189">
        <f>IFERROR(VLOOKUP(B189, [20]player_outfielder_blocks!$B$2:$E$492, 3, FALSE), 0)</f>
        <v>0.6</v>
      </c>
      <c r="AK189">
        <f>VLOOKUP(B189,[20]player_outfielder_blocks!$B$2:$E$492, 4, FALSE)</f>
        <v>19</v>
      </c>
      <c r="AL189">
        <f>VLOOKUP(B189,[21]player_interceptions!$B$2:$E$492, 3, FALSE)</f>
        <v>1</v>
      </c>
      <c r="AM189">
        <f>VLOOKUP(B189,[21]player_interceptions!$B$2:$E$492, 4, FALSE)</f>
        <v>31</v>
      </c>
      <c r="AN189">
        <f>VLOOKUP(B189,[22]player_effective_clearances!$B$2:$E$492, 3, FALSE)</f>
        <v>2</v>
      </c>
      <c r="AO189">
        <f>VLOOKUP(B189,[22]player_effective_clearances!$B$2:$E$492, 4, FALSE)</f>
        <v>61</v>
      </c>
      <c r="AP189" t="e">
        <f>VLOOKUP(B189, [12]player_penalties_won!$B$2:$E$492, 4, FALSE)</f>
        <v>#N/A</v>
      </c>
      <c r="AQ189">
        <f>VLOOKUP(B189,[23]player_fouls_committed!$B$2:$E$492, 3, FALSE)</f>
        <v>0.5</v>
      </c>
      <c r="AR189" t="e">
        <f>VLOOKUP(B189,[24]player_red_cards!$B$2:$E$492, 3, FALSE)</f>
        <v>#N/A</v>
      </c>
      <c r="AS189" t="e">
        <f>VLOOKUP(B189,[24]player_red_cards!$B$2:$E$492, 4, FALSE)</f>
        <v>#N/A</v>
      </c>
      <c r="AT189">
        <f>VLOOKUP(B189,[25]player_contests_won!$B$2:$E$492, 3, FALSE)</f>
        <v>0.3</v>
      </c>
      <c r="AU189">
        <f>VLOOKUP(B189,[25]player_contests_won!$B$2:$E$492, 4, FALSE)</f>
        <v>33.299999999999997</v>
      </c>
      <c r="AV189" t="e">
        <f>VLOOKUP(B189, [8]player_top_scorers!$B$2:$E$492, 3, FALSE)</f>
        <v>#N/A</v>
      </c>
      <c r="AW189">
        <f>VLOOKUP(B189,[26]player_player_ratings!$B$2:$E$492, 4, FALSE)</f>
        <v>0</v>
      </c>
      <c r="AX189">
        <f>VLOOKUP(B189,[26]player_player_ratings!$B$2:$E$492, 3, FALSE)</f>
        <v>6.61</v>
      </c>
      <c r="AY189">
        <v>2790</v>
      </c>
      <c r="AZ189">
        <v>33</v>
      </c>
      <c r="BA189" t="s">
        <v>13</v>
      </c>
    </row>
    <row r="190" spans="1:53" x14ac:dyDescent="0.3">
      <c r="A190">
        <v>186</v>
      </c>
      <c r="B190" t="s">
        <v>260</v>
      </c>
      <c r="C190" t="s">
        <v>31</v>
      </c>
      <c r="D190">
        <v>1.4</v>
      </c>
      <c r="E190">
        <v>0</v>
      </c>
      <c r="F190">
        <f>IFERROR(VLOOKUP(B190, [1]player_expected_goals!$B$2:$E$492, 3, FALSE), 0)</f>
        <v>3.2</v>
      </c>
      <c r="G190">
        <f>VLOOKUP(B190,[2]player_on_target!$B$2:$E$492, 3, FALSE)</f>
        <v>2.9</v>
      </c>
      <c r="H190">
        <f>IFERROR(VLOOKUP(B190, [3]player_saves_made!$B$2:$E$492, 3, FALSE), 0)</f>
        <v>0</v>
      </c>
      <c r="I190">
        <f>IFERROR(VLOOKUP(B190, [3]player_saves_made!$B$2:$E$492, 4, FALSE), 0)</f>
        <v>0</v>
      </c>
      <c r="J190">
        <f>IFERROR(VLOOKUP(B190, [4]player_goals_conceded!$B$2:$E$492, 3, FALSE), 0)</f>
        <v>0</v>
      </c>
      <c r="K190">
        <f>IFERROR(VLOOKUP(B190, [5]player_clean_sheets!$B$2:$E$492, 3, FALSE), 0)</f>
        <v>0</v>
      </c>
      <c r="L190">
        <f>IFERROR(VLOOKUP(B190, [5]player_clean_sheets!$B$2:$E$492, 4, FALSE), 0)</f>
        <v>0</v>
      </c>
      <c r="M190">
        <f>IFERROR(VLOOKUP(B190, [6]player_goals_per_90!$B$2:$E$492, 3, FALSE), 0)</f>
        <v>0.17</v>
      </c>
      <c r="N190">
        <f>IFERROR(VLOOKUP(B190, [7]player_expected_assists_per_90!$B$2:$E$492, 3, FALSE), 0)</f>
        <v>0.08</v>
      </c>
      <c r="O190">
        <f>IFERROR(VLOOKUP(B190, [7]player_expected_assists_per_90!$B$2:$E$492, 4, FALSE), 0)</f>
        <v>0</v>
      </c>
      <c r="P190">
        <f>IFERROR(VLOOKUP(B190, [8]player_top_scorers!$B$2:$E$492, 4, FALSE), 0)</f>
        <v>0</v>
      </c>
      <c r="Q190">
        <f>IFERROR(VLOOKUP(B190, [9]player_total_assists_in_attack!$B$2:$E$492, 3, FALSE), 0)</f>
        <v>9</v>
      </c>
      <c r="R190">
        <f>IFERROR(VLOOKUP(B190, [9]player_total_assists_in_attack!$B$2:$E$492, 4, FALSE), 0)</f>
        <v>0.5</v>
      </c>
      <c r="S190">
        <f>IFERROR(VLOOKUP(B190, [10]player_big_chances_missed!$B$2:$E$492, 3, FALSE), 0)</f>
        <v>3</v>
      </c>
      <c r="T190">
        <f>IFERROR(VLOOKUP(B190, [10]player_big_chances_missed!$B$2:$E$492, 3, FALSE), 0)</f>
        <v>3</v>
      </c>
      <c r="U190">
        <f>IFERROR(VLOOKUP(B190, [11]player_big_chances_created!$B$2:$E$492, 3, FALSE), 0)</f>
        <v>2</v>
      </c>
      <c r="V190">
        <f>IFERROR(VLOOKUP(B190, [12]player_penalties_won!$B$2:$E$492, 3, FALSE), 0)</f>
        <v>0</v>
      </c>
      <c r="W190">
        <f>IFERROR(VLOOKUP(B190, [13]player_penalties_conceded!$B$2:$E$492, 3, FALSE), 0)</f>
        <v>2</v>
      </c>
      <c r="X190">
        <f>IFERROR(VLOOKUP(B190, [14]player_target_scoring!$B$2:$E$492, 3, FALSE), 0)</f>
        <v>0.3</v>
      </c>
      <c r="Y190">
        <f>IFERROR(VLOOKUP(B190, [14]player_target_scoring!$B$2:$E$492, 4, FALSE), 0)</f>
        <v>37.5</v>
      </c>
      <c r="Z190">
        <f>IFERROR(VLOOKUP(B190, [15]player_total_scoring_attempts!$B$2:$E$492, 3, FALSE), 0)</f>
        <v>0.9</v>
      </c>
      <c r="AA190">
        <f>IFERROR(VLOOKUP(B190, [15]player_total_scoring_attempts!$B$2:$E$492, 4, FALSE), 0)</f>
        <v>18.8</v>
      </c>
      <c r="AB190">
        <f>IFERROR(VLOOKUP(B190, [16]player_accurate_passes!$B$2:$E$492, 3, FALSE), 0)</f>
        <v>71.7</v>
      </c>
      <c r="AC190">
        <f>IFERROR(VLOOKUP(B190, [16]player_accurate_passes!$B$2:$E$492, 4, FALSE), 0)</f>
        <v>89.3</v>
      </c>
      <c r="AD190">
        <f>IFERROR(VLOOKUP(B190,[17]player_accurate_long_balls!$B$2:$E$492, 3, FALSE), 0)</f>
        <v>6</v>
      </c>
      <c r="AE190">
        <f>IFERROR(VLOOKUP(B190,[17]player_accurate_long_balls!$B$2:$E$492, 4, FALSE), 0)</f>
        <v>67.7</v>
      </c>
      <c r="AF190">
        <f>IFERROR(VLOOKUP(B190, [18]player_tackles_won!$B$2:$E$492, 3, FALSE), 0)</f>
        <v>1.9</v>
      </c>
      <c r="AG190">
        <f>IFERROR(VLOOKUP(B190, [18]player_tackles_won!$B$2:$E$492, 4, FALSE), 0)</f>
        <v>65.400000000000006</v>
      </c>
      <c r="AH190">
        <f>IFERROR(VLOOKUP(B190, [19]player_possessions!$B$2:$E$492, 3, FALSE), 0)</f>
        <v>0.2</v>
      </c>
      <c r="AI190">
        <f>IFERROR(VLOOKUP(B190, [19]player_possessions!$B$2:$E$492, 4, FALSE), 0)</f>
        <v>2.2999999999999998</v>
      </c>
      <c r="AJ190">
        <f>IFERROR(VLOOKUP(B190, [20]player_outfielder_blocks!$B$2:$E$492, 3, FALSE), 0)</f>
        <v>0.6</v>
      </c>
      <c r="AK190">
        <f>VLOOKUP(B190,[20]player_outfielder_blocks!$B$2:$E$492, 4, FALSE)</f>
        <v>11</v>
      </c>
      <c r="AL190">
        <f>VLOOKUP(B190,[21]player_interceptions!$B$2:$E$492, 3, FALSE)</f>
        <v>1.9</v>
      </c>
      <c r="AM190">
        <f>VLOOKUP(B190,[21]player_interceptions!$B$2:$E$492, 4, FALSE)</f>
        <v>33</v>
      </c>
      <c r="AN190">
        <f>VLOOKUP(B190,[22]player_effective_clearances!$B$2:$E$492, 3, FALSE)</f>
        <v>4.5999999999999996</v>
      </c>
      <c r="AO190">
        <f>VLOOKUP(B190,[22]player_effective_clearances!$B$2:$E$492, 4, FALSE)</f>
        <v>81</v>
      </c>
      <c r="AP190" t="e">
        <f>VLOOKUP(B190, [12]player_penalties_won!$B$2:$E$492, 4, FALSE)</f>
        <v>#N/A</v>
      </c>
      <c r="AQ190">
        <f>VLOOKUP(B190,[23]player_fouls_committed!$B$2:$E$492, 3, FALSE)</f>
        <v>0.7</v>
      </c>
      <c r="AR190">
        <f>VLOOKUP(B190,[24]player_red_cards!$B$2:$E$492, 3, FALSE)</f>
        <v>1</v>
      </c>
      <c r="AS190">
        <f>VLOOKUP(B190,[24]player_red_cards!$B$2:$E$492, 4, FALSE)</f>
        <v>4</v>
      </c>
      <c r="AT190">
        <f>VLOOKUP(B190,[25]player_contests_won!$B$2:$E$492, 3, FALSE)</f>
        <v>0.1</v>
      </c>
      <c r="AU190">
        <f>VLOOKUP(B190,[25]player_contests_won!$B$2:$E$492, 4, FALSE)</f>
        <v>33.299999999999997</v>
      </c>
      <c r="AV190">
        <f>VLOOKUP(B190, [8]player_top_scorers!$B$2:$E$492, 3, FALSE)</f>
        <v>3</v>
      </c>
      <c r="AW190">
        <f>VLOOKUP(B190,[26]player_player_ratings!$B$2:$E$492, 4, FALSE)</f>
        <v>2</v>
      </c>
      <c r="AX190">
        <f>VLOOKUP(B190,[26]player_player_ratings!$B$2:$E$492, 3, FALSE)</f>
        <v>7.15</v>
      </c>
      <c r="AY190">
        <v>1581</v>
      </c>
      <c r="AZ190">
        <v>25</v>
      </c>
      <c r="BA190" t="s">
        <v>13</v>
      </c>
    </row>
    <row r="191" spans="1:53" x14ac:dyDescent="0.3">
      <c r="A191">
        <v>190</v>
      </c>
      <c r="B191" t="s">
        <v>261</v>
      </c>
      <c r="C191" t="s">
        <v>33</v>
      </c>
      <c r="D191">
        <v>1.3</v>
      </c>
      <c r="E191">
        <v>4</v>
      </c>
      <c r="F191">
        <f>IFERROR(VLOOKUP(B191, [1]player_expected_goals!$B$2:$E$492, 3, FALSE), 0)</f>
        <v>9.4</v>
      </c>
      <c r="G191">
        <f>VLOOKUP(B191,[2]player_on_target!$B$2:$E$492, 3, FALSE)</f>
        <v>7.6</v>
      </c>
      <c r="H191">
        <f>IFERROR(VLOOKUP(B191, [3]player_saves_made!$B$2:$E$492, 3, FALSE), 0)</f>
        <v>0</v>
      </c>
      <c r="I191">
        <f>IFERROR(VLOOKUP(B191, [3]player_saves_made!$B$2:$E$492, 4, FALSE), 0)</f>
        <v>0</v>
      </c>
      <c r="J191">
        <f>IFERROR(VLOOKUP(B191, [4]player_goals_conceded!$B$2:$E$492, 3, FALSE), 0)</f>
        <v>0</v>
      </c>
      <c r="K191">
        <f>IFERROR(VLOOKUP(B191, [5]player_clean_sheets!$B$2:$E$492, 3, FALSE), 0)</f>
        <v>0</v>
      </c>
      <c r="L191">
        <f>IFERROR(VLOOKUP(B191, [5]player_clean_sheets!$B$2:$E$492, 4, FALSE), 0)</f>
        <v>0</v>
      </c>
      <c r="M191">
        <f>IFERROR(VLOOKUP(B191, [6]player_goals_per_90!$B$2:$E$492, 3, FALSE), 0)</f>
        <v>0.37</v>
      </c>
      <c r="N191">
        <f>IFERROR(VLOOKUP(B191, [7]player_expected_assists_per_90!$B$2:$E$492, 3, FALSE), 0)</f>
        <v>7.0000000000000007E-2</v>
      </c>
      <c r="O191">
        <f>IFERROR(VLOOKUP(B191, [7]player_expected_assists_per_90!$B$2:$E$492, 4, FALSE), 0)</f>
        <v>0.2</v>
      </c>
      <c r="P191">
        <f>IFERROR(VLOOKUP(B191, [8]player_top_scorers!$B$2:$E$492, 4, FALSE), 0)</f>
        <v>0</v>
      </c>
      <c r="Q191">
        <f>IFERROR(VLOOKUP(B191, [9]player_total_assists_in_attack!$B$2:$E$492, 3, FALSE), 0)</f>
        <v>15</v>
      </c>
      <c r="R191">
        <f>IFERROR(VLOOKUP(B191, [9]player_total_assists_in_attack!$B$2:$E$492, 4, FALSE), 0)</f>
        <v>0.8</v>
      </c>
      <c r="S191">
        <f>IFERROR(VLOOKUP(B191, [10]player_big_chances_missed!$B$2:$E$492, 3, FALSE), 0)</f>
        <v>15</v>
      </c>
      <c r="T191">
        <f>IFERROR(VLOOKUP(B191, [10]player_big_chances_missed!$B$2:$E$492, 3, FALSE), 0)</f>
        <v>15</v>
      </c>
      <c r="U191">
        <f>IFERROR(VLOOKUP(B191, [11]player_big_chances_created!$B$2:$E$492, 3, FALSE), 0)</f>
        <v>1</v>
      </c>
      <c r="V191">
        <f>IFERROR(VLOOKUP(B191, [12]player_penalties_won!$B$2:$E$492, 3, FALSE), 0)</f>
        <v>0</v>
      </c>
      <c r="W191">
        <f>IFERROR(VLOOKUP(B191, [13]player_penalties_conceded!$B$2:$E$492, 3, FALSE), 0)</f>
        <v>0</v>
      </c>
      <c r="X191">
        <f>IFERROR(VLOOKUP(B191, [14]player_target_scoring!$B$2:$E$492, 3, FALSE), 0)</f>
        <v>1.7</v>
      </c>
      <c r="Y191">
        <f>IFERROR(VLOOKUP(B191, [14]player_target_scoring!$B$2:$E$492, 4, FALSE), 0)</f>
        <v>41.9</v>
      </c>
      <c r="Z191">
        <f>IFERROR(VLOOKUP(B191, [15]player_total_scoring_attempts!$B$2:$E$492, 3, FALSE), 0)</f>
        <v>4</v>
      </c>
      <c r="AA191">
        <f>IFERROR(VLOOKUP(B191, [15]player_total_scoring_attempts!$B$2:$E$492, 4, FALSE), 0)</f>
        <v>9.5</v>
      </c>
      <c r="AB191">
        <f>IFERROR(VLOOKUP(B191, [16]player_accurate_passes!$B$2:$E$492, 3, FALSE), 0)</f>
        <v>14.2</v>
      </c>
      <c r="AC191">
        <f>IFERROR(VLOOKUP(B191, [16]player_accurate_passes!$B$2:$E$492, 4, FALSE), 0)</f>
        <v>62.3</v>
      </c>
      <c r="AD191">
        <f>IFERROR(VLOOKUP(B191,[17]player_accurate_long_balls!$B$2:$E$492, 3, FALSE), 0)</f>
        <v>0.7</v>
      </c>
      <c r="AE191">
        <f>IFERROR(VLOOKUP(B191,[17]player_accurate_long_balls!$B$2:$E$492, 4, FALSE), 0)</f>
        <v>66.7</v>
      </c>
      <c r="AF191">
        <f>IFERROR(VLOOKUP(B191, [18]player_tackles_won!$B$2:$E$492, 3, FALSE), 0)</f>
        <v>0.6</v>
      </c>
      <c r="AG191">
        <f>IFERROR(VLOOKUP(B191, [18]player_tackles_won!$B$2:$E$492, 4, FALSE), 0)</f>
        <v>75</v>
      </c>
      <c r="AH191">
        <f>IFERROR(VLOOKUP(B191, [19]player_possessions!$B$2:$E$492, 3, FALSE), 0)</f>
        <v>0.9</v>
      </c>
      <c r="AI191">
        <f>IFERROR(VLOOKUP(B191, [19]player_possessions!$B$2:$E$492, 4, FALSE), 0)</f>
        <v>1.5</v>
      </c>
      <c r="AJ191">
        <f>IFERROR(VLOOKUP(B191, [20]player_outfielder_blocks!$B$2:$E$492, 3, FALSE), 0)</f>
        <v>0.2</v>
      </c>
      <c r="AK191">
        <f>VLOOKUP(B191,[20]player_outfielder_blocks!$B$2:$E$492, 4, FALSE)</f>
        <v>4</v>
      </c>
      <c r="AL191">
        <f>VLOOKUP(B191,[21]player_interceptions!$B$2:$E$492, 3, FALSE)</f>
        <v>0.5</v>
      </c>
      <c r="AM191">
        <f>VLOOKUP(B191,[21]player_interceptions!$B$2:$E$492, 4, FALSE)</f>
        <v>9</v>
      </c>
      <c r="AN191">
        <f>VLOOKUP(B191,[22]player_effective_clearances!$B$2:$E$492, 3, FALSE)</f>
        <v>1.4</v>
      </c>
      <c r="AO191">
        <f>VLOOKUP(B191,[22]player_effective_clearances!$B$2:$E$492, 4, FALSE)</f>
        <v>26</v>
      </c>
      <c r="AP191" t="e">
        <f>VLOOKUP(B191, [12]player_penalties_won!$B$2:$E$492, 4, FALSE)</f>
        <v>#N/A</v>
      </c>
      <c r="AQ191">
        <f>VLOOKUP(B191,[23]player_fouls_committed!$B$2:$E$492, 3, FALSE)</f>
        <v>0.9</v>
      </c>
      <c r="AR191" t="e">
        <f>VLOOKUP(B191,[24]player_red_cards!$B$2:$E$492, 3, FALSE)</f>
        <v>#N/A</v>
      </c>
      <c r="AS191" t="e">
        <f>VLOOKUP(B191,[24]player_red_cards!$B$2:$E$492, 4, FALSE)</f>
        <v>#N/A</v>
      </c>
      <c r="AT191">
        <f>VLOOKUP(B191,[25]player_contests_won!$B$2:$E$492, 3, FALSE)</f>
        <v>0.3</v>
      </c>
      <c r="AU191">
        <f>VLOOKUP(B191,[25]player_contests_won!$B$2:$E$492, 4, FALSE)</f>
        <v>31.3</v>
      </c>
      <c r="AV191">
        <f>VLOOKUP(B191, [8]player_top_scorers!$B$2:$E$492, 3, FALSE)</f>
        <v>7</v>
      </c>
      <c r="AW191">
        <f>VLOOKUP(B191,[26]player_player_ratings!$B$2:$E$492, 4, FALSE)</f>
        <v>3</v>
      </c>
      <c r="AX191">
        <f>VLOOKUP(B191,[26]player_player_ratings!$B$2:$E$492, 3, FALSE)</f>
        <v>6.87</v>
      </c>
      <c r="AY191">
        <v>1684</v>
      </c>
      <c r="AZ191">
        <v>32</v>
      </c>
      <c r="BA191" t="s">
        <v>16</v>
      </c>
    </row>
    <row r="192" spans="1:53" x14ac:dyDescent="0.3">
      <c r="A192">
        <v>191</v>
      </c>
      <c r="B192" t="s">
        <v>262</v>
      </c>
      <c r="C192" t="s">
        <v>66</v>
      </c>
      <c r="D192">
        <v>1.3</v>
      </c>
      <c r="E192">
        <v>3</v>
      </c>
      <c r="F192">
        <f>IFERROR(VLOOKUP(B192, [1]player_expected_goals!$B$2:$E$492, 3, FALSE), 0)</f>
        <v>2.2999999999999998</v>
      </c>
      <c r="G192">
        <f>VLOOKUP(B192,[2]player_on_target!$B$2:$E$492, 3, FALSE)</f>
        <v>1.8</v>
      </c>
      <c r="H192">
        <f>IFERROR(VLOOKUP(B192, [3]player_saves_made!$B$2:$E$492, 3, FALSE), 0)</f>
        <v>0</v>
      </c>
      <c r="I192">
        <f>IFERROR(VLOOKUP(B192, [3]player_saves_made!$B$2:$E$492, 4, FALSE), 0)</f>
        <v>0</v>
      </c>
      <c r="J192">
        <f>IFERROR(VLOOKUP(B192, [4]player_goals_conceded!$B$2:$E$492, 3, FALSE), 0)</f>
        <v>0</v>
      </c>
      <c r="K192">
        <f>IFERROR(VLOOKUP(B192, [5]player_clean_sheets!$B$2:$E$492, 3, FALSE), 0)</f>
        <v>0</v>
      </c>
      <c r="L192">
        <f>IFERROR(VLOOKUP(B192, [5]player_clean_sheets!$B$2:$E$492, 4, FALSE), 0)</f>
        <v>0</v>
      </c>
      <c r="M192">
        <f>IFERROR(VLOOKUP(B192, [6]player_goals_per_90!$B$2:$E$492, 3, FALSE), 0)</f>
        <v>0.06</v>
      </c>
      <c r="N192">
        <f>IFERROR(VLOOKUP(B192, [7]player_expected_assists_per_90!$B$2:$E$492, 3, FALSE), 0)</f>
        <v>0.08</v>
      </c>
      <c r="O192">
        <f>IFERROR(VLOOKUP(B192, [7]player_expected_assists_per_90!$B$2:$E$492, 4, FALSE), 0)</f>
        <v>0.2</v>
      </c>
      <c r="P192">
        <f>IFERROR(VLOOKUP(B192, [8]player_top_scorers!$B$2:$E$492, 4, FALSE), 0)</f>
        <v>0</v>
      </c>
      <c r="Q192">
        <f>IFERROR(VLOOKUP(B192, [9]player_total_assists_in_attack!$B$2:$E$492, 3, FALSE), 0)</f>
        <v>16</v>
      </c>
      <c r="R192">
        <f>IFERROR(VLOOKUP(B192, [9]player_total_assists_in_attack!$B$2:$E$492, 4, FALSE), 0)</f>
        <v>1</v>
      </c>
      <c r="S192">
        <f>IFERROR(VLOOKUP(B192, [10]player_big_chances_missed!$B$2:$E$492, 3, FALSE), 0)</f>
        <v>1</v>
      </c>
      <c r="T192">
        <f>IFERROR(VLOOKUP(B192, [10]player_big_chances_missed!$B$2:$E$492, 3, FALSE), 0)</f>
        <v>1</v>
      </c>
      <c r="U192">
        <f>IFERROR(VLOOKUP(B192, [11]player_big_chances_created!$B$2:$E$492, 3, FALSE), 0)</f>
        <v>3</v>
      </c>
      <c r="V192">
        <f>IFERROR(VLOOKUP(B192, [12]player_penalties_won!$B$2:$E$492, 3, FALSE), 0)</f>
        <v>0</v>
      </c>
      <c r="W192">
        <f>IFERROR(VLOOKUP(B192, [13]player_penalties_conceded!$B$2:$E$492, 3, FALSE), 0)</f>
        <v>0</v>
      </c>
      <c r="X192">
        <f>IFERROR(VLOOKUP(B192, [14]player_target_scoring!$B$2:$E$492, 3, FALSE), 0)</f>
        <v>0.4</v>
      </c>
      <c r="Y192">
        <f>IFERROR(VLOOKUP(B192, [14]player_target_scoring!$B$2:$E$492, 4, FALSE), 0)</f>
        <v>21.2</v>
      </c>
      <c r="Z192">
        <f>IFERROR(VLOOKUP(B192, [15]player_total_scoring_attempts!$B$2:$E$492, 3, FALSE), 0)</f>
        <v>2</v>
      </c>
      <c r="AA192">
        <f>IFERROR(VLOOKUP(B192, [15]player_total_scoring_attempts!$B$2:$E$492, 4, FALSE), 0)</f>
        <v>3</v>
      </c>
      <c r="AB192">
        <f>IFERROR(VLOOKUP(B192, [16]player_accurate_passes!$B$2:$E$492, 3, FALSE), 0)</f>
        <v>11.7</v>
      </c>
      <c r="AC192">
        <f>IFERROR(VLOOKUP(B192, [16]player_accurate_passes!$B$2:$E$492, 4, FALSE), 0)</f>
        <v>63</v>
      </c>
      <c r="AD192">
        <f>IFERROR(VLOOKUP(B192,[17]player_accurate_long_balls!$B$2:$E$492, 3, FALSE), 0)</f>
        <v>0.5</v>
      </c>
      <c r="AE192">
        <f>IFERROR(VLOOKUP(B192,[17]player_accurate_long_balls!$B$2:$E$492, 4, FALSE), 0)</f>
        <v>61.5</v>
      </c>
      <c r="AF192">
        <f>IFERROR(VLOOKUP(B192, [18]player_tackles_won!$B$2:$E$492, 3, FALSE), 0)</f>
        <v>0.5</v>
      </c>
      <c r="AG192">
        <f>IFERROR(VLOOKUP(B192, [18]player_tackles_won!$B$2:$E$492, 4, FALSE), 0)</f>
        <v>47.1</v>
      </c>
      <c r="AH192">
        <f>IFERROR(VLOOKUP(B192, [19]player_possessions!$B$2:$E$492, 3, FALSE), 0)</f>
        <v>0.7</v>
      </c>
      <c r="AI192">
        <f>IFERROR(VLOOKUP(B192, [19]player_possessions!$B$2:$E$492, 4, FALSE), 0)</f>
        <v>1.1000000000000001</v>
      </c>
      <c r="AJ192">
        <f>IFERROR(VLOOKUP(B192, [20]player_outfielder_blocks!$B$2:$E$492, 3, FALSE), 0)</f>
        <v>0.2</v>
      </c>
      <c r="AK192">
        <f>VLOOKUP(B192,[20]player_outfielder_blocks!$B$2:$E$492, 4, FALSE)</f>
        <v>4</v>
      </c>
      <c r="AL192">
        <f>VLOOKUP(B192,[21]player_interceptions!$B$2:$E$492, 3, FALSE)</f>
        <v>0.1</v>
      </c>
      <c r="AM192">
        <f>VLOOKUP(B192,[21]player_interceptions!$B$2:$E$492, 4, FALSE)</f>
        <v>2</v>
      </c>
      <c r="AN192">
        <f>VLOOKUP(B192,[22]player_effective_clearances!$B$2:$E$492, 3, FALSE)</f>
        <v>0.4</v>
      </c>
      <c r="AO192">
        <f>VLOOKUP(B192,[22]player_effective_clearances!$B$2:$E$492, 4, FALSE)</f>
        <v>7</v>
      </c>
      <c r="AP192" t="e">
        <f>VLOOKUP(B192, [12]player_penalties_won!$B$2:$E$492, 4, FALSE)</f>
        <v>#N/A</v>
      </c>
      <c r="AQ192">
        <f>VLOOKUP(B192,[23]player_fouls_committed!$B$2:$E$492, 3, FALSE)</f>
        <v>1.9</v>
      </c>
      <c r="AR192" t="e">
        <f>VLOOKUP(B192,[24]player_red_cards!$B$2:$E$492, 3, FALSE)</f>
        <v>#N/A</v>
      </c>
      <c r="AS192" t="e">
        <f>VLOOKUP(B192,[24]player_red_cards!$B$2:$E$492, 4, FALSE)</f>
        <v>#N/A</v>
      </c>
      <c r="AT192">
        <f>VLOOKUP(B192,[25]player_contests_won!$B$2:$E$492, 3, FALSE)</f>
        <v>1.1000000000000001</v>
      </c>
      <c r="AU192">
        <f>VLOOKUP(B192,[25]player_contests_won!$B$2:$E$492, 4, FALSE)</f>
        <v>52.8</v>
      </c>
      <c r="AV192">
        <f>VLOOKUP(B192, [8]player_top_scorers!$B$2:$E$492, 3, FALSE)</f>
        <v>1</v>
      </c>
      <c r="AW192">
        <f>VLOOKUP(B192,[26]player_player_ratings!$B$2:$E$492, 4, FALSE)</f>
        <v>0</v>
      </c>
      <c r="AX192">
        <f>VLOOKUP(B192,[26]player_player_ratings!$B$2:$E$492, 3, FALSE)</f>
        <v>6.46</v>
      </c>
      <c r="AY192">
        <v>1496</v>
      </c>
      <c r="AZ192">
        <v>24</v>
      </c>
      <c r="BA192" t="s">
        <v>16</v>
      </c>
    </row>
    <row r="193" spans="1:53" x14ac:dyDescent="0.3">
      <c r="A193">
        <v>192</v>
      </c>
      <c r="B193" t="s">
        <v>263</v>
      </c>
      <c r="C193" t="s">
        <v>12</v>
      </c>
      <c r="D193">
        <v>1.3</v>
      </c>
      <c r="E193">
        <v>2</v>
      </c>
      <c r="F193">
        <f>IFERROR(VLOOKUP(B193, [1]player_expected_goals!$B$2:$E$492, 3, FALSE), 0)</f>
        <v>7.7</v>
      </c>
      <c r="G193">
        <f>VLOOKUP(B193,[2]player_on_target!$B$2:$E$492, 3, FALSE)</f>
        <v>8.4</v>
      </c>
      <c r="H193">
        <f>IFERROR(VLOOKUP(B193, [3]player_saves_made!$B$2:$E$492, 3, FALSE), 0)</f>
        <v>0</v>
      </c>
      <c r="I193">
        <f>IFERROR(VLOOKUP(B193, [3]player_saves_made!$B$2:$E$492, 4, FALSE), 0)</f>
        <v>0</v>
      </c>
      <c r="J193">
        <f>IFERROR(VLOOKUP(B193, [4]player_goals_conceded!$B$2:$E$492, 3, FALSE), 0)</f>
        <v>0</v>
      </c>
      <c r="K193">
        <f>IFERROR(VLOOKUP(B193, [5]player_clean_sheets!$B$2:$E$492, 3, FALSE), 0)</f>
        <v>0</v>
      </c>
      <c r="L193">
        <f>IFERROR(VLOOKUP(B193, [5]player_clean_sheets!$B$2:$E$492, 4, FALSE), 0)</f>
        <v>0</v>
      </c>
      <c r="M193">
        <f>IFERROR(VLOOKUP(B193, [6]player_goals_per_90!$B$2:$E$492, 3, FALSE), 0)</f>
        <v>0.82</v>
      </c>
      <c r="N193">
        <f>IFERROR(VLOOKUP(B193, [7]player_expected_assists_per_90!$B$2:$E$492, 3, FALSE), 0)</f>
        <v>7.0000000000000007E-2</v>
      </c>
      <c r="O193">
        <f>IFERROR(VLOOKUP(B193, [7]player_expected_assists_per_90!$B$2:$E$492, 4, FALSE), 0)</f>
        <v>0.1</v>
      </c>
      <c r="P193">
        <f>IFERROR(VLOOKUP(B193, [8]player_top_scorers!$B$2:$E$492, 4, FALSE), 0)</f>
        <v>0</v>
      </c>
      <c r="Q193">
        <f>IFERROR(VLOOKUP(B193, [9]player_total_assists_in_attack!$B$2:$E$492, 3, FALSE), 0)</f>
        <v>12</v>
      </c>
      <c r="R193">
        <f>IFERROR(VLOOKUP(B193, [9]player_total_assists_in_attack!$B$2:$E$492, 4, FALSE), 0)</f>
        <v>0.7</v>
      </c>
      <c r="S193">
        <f>IFERROR(VLOOKUP(B193, [10]player_big_chances_missed!$B$2:$E$492, 3, FALSE), 0)</f>
        <v>8</v>
      </c>
      <c r="T193">
        <f>IFERROR(VLOOKUP(B193, [10]player_big_chances_missed!$B$2:$E$492, 3, FALSE), 0)</f>
        <v>8</v>
      </c>
      <c r="U193">
        <f>IFERROR(VLOOKUP(B193, [11]player_big_chances_created!$B$2:$E$492, 3, FALSE), 0)</f>
        <v>1</v>
      </c>
      <c r="V193">
        <f>IFERROR(VLOOKUP(B193, [12]player_penalties_won!$B$2:$E$492, 3, FALSE), 0)</f>
        <v>0</v>
      </c>
      <c r="W193">
        <f>IFERROR(VLOOKUP(B193, [13]player_penalties_conceded!$B$2:$E$492, 3, FALSE), 0)</f>
        <v>0</v>
      </c>
      <c r="X193">
        <f>IFERROR(VLOOKUP(B193, [14]player_target_scoring!$B$2:$E$492, 3, FALSE), 0)</f>
        <v>1.5</v>
      </c>
      <c r="Y193">
        <f>IFERROR(VLOOKUP(B193, [14]player_target_scoring!$B$2:$E$492, 4, FALSE), 0)</f>
        <v>53.2</v>
      </c>
      <c r="Z193">
        <f>IFERROR(VLOOKUP(B193, [15]player_total_scoring_attempts!$B$2:$E$492, 3, FALSE), 0)</f>
        <v>2.8</v>
      </c>
      <c r="AA193">
        <f>IFERROR(VLOOKUP(B193, [15]player_total_scoring_attempts!$B$2:$E$492, 4, FALSE), 0)</f>
        <v>29.8</v>
      </c>
      <c r="AB193">
        <f>IFERROR(VLOOKUP(B193, [16]player_accurate_passes!$B$2:$E$492, 3, FALSE), 0)</f>
        <v>12.7</v>
      </c>
      <c r="AC193">
        <f>IFERROR(VLOOKUP(B193, [16]player_accurate_passes!$B$2:$E$492, 4, FALSE), 0)</f>
        <v>66.599999999999994</v>
      </c>
      <c r="AD193">
        <f>IFERROR(VLOOKUP(B193,[17]player_accurate_long_balls!$B$2:$E$492, 3, FALSE), 0)</f>
        <v>0.2</v>
      </c>
      <c r="AE193">
        <f>IFERROR(VLOOKUP(B193,[17]player_accurate_long_balls!$B$2:$E$492, 4, FALSE), 0)</f>
        <v>42.9</v>
      </c>
      <c r="AF193">
        <f>IFERROR(VLOOKUP(B193, [18]player_tackles_won!$B$2:$E$492, 3, FALSE), 0)</f>
        <v>0.3</v>
      </c>
      <c r="AG193">
        <f>IFERROR(VLOOKUP(B193, [18]player_tackles_won!$B$2:$E$492, 4, FALSE), 0)</f>
        <v>38.5</v>
      </c>
      <c r="AH193">
        <f>IFERROR(VLOOKUP(B193, [19]player_possessions!$B$2:$E$492, 3, FALSE), 0)</f>
        <v>0.5</v>
      </c>
      <c r="AI193">
        <f>IFERROR(VLOOKUP(B193, [19]player_possessions!$B$2:$E$492, 4, FALSE), 0)</f>
        <v>0.6</v>
      </c>
      <c r="AJ193">
        <f>IFERROR(VLOOKUP(B193, [20]player_outfielder_blocks!$B$2:$E$492, 3, FALSE), 0)</f>
        <v>0.1</v>
      </c>
      <c r="AK193">
        <f>VLOOKUP(B193,[20]player_outfielder_blocks!$B$2:$E$492, 4, FALSE)</f>
        <v>2</v>
      </c>
      <c r="AL193">
        <f>VLOOKUP(B193,[21]player_interceptions!$B$2:$E$492, 3, FALSE)</f>
        <v>0.2</v>
      </c>
      <c r="AM193">
        <f>VLOOKUP(B193,[21]player_interceptions!$B$2:$E$492, 4, FALSE)</f>
        <v>3</v>
      </c>
      <c r="AN193">
        <f>VLOOKUP(B193,[22]player_effective_clearances!$B$2:$E$492, 3, FALSE)</f>
        <v>1.6</v>
      </c>
      <c r="AO193">
        <f>VLOOKUP(B193,[22]player_effective_clearances!$B$2:$E$492, 4, FALSE)</f>
        <v>27</v>
      </c>
      <c r="AP193" t="e">
        <f>VLOOKUP(B193, [12]player_penalties_won!$B$2:$E$492, 4, FALSE)</f>
        <v>#N/A</v>
      </c>
      <c r="AQ193">
        <f>VLOOKUP(B193,[23]player_fouls_committed!$B$2:$E$492, 3, FALSE)</f>
        <v>0.8</v>
      </c>
      <c r="AR193" t="e">
        <f>VLOOKUP(B193,[24]player_red_cards!$B$2:$E$492, 3, FALSE)</f>
        <v>#N/A</v>
      </c>
      <c r="AS193" t="e">
        <f>VLOOKUP(B193,[24]player_red_cards!$B$2:$E$492, 4, FALSE)</f>
        <v>#N/A</v>
      </c>
      <c r="AT193">
        <f>VLOOKUP(B193,[25]player_contests_won!$B$2:$E$492, 3, FALSE)</f>
        <v>1</v>
      </c>
      <c r="AU193">
        <f>VLOOKUP(B193,[25]player_contests_won!$B$2:$E$492, 4, FALSE)</f>
        <v>51.5</v>
      </c>
      <c r="AV193">
        <f>VLOOKUP(B193, [8]player_top_scorers!$B$2:$E$492, 3, FALSE)</f>
        <v>14</v>
      </c>
      <c r="AW193">
        <f>VLOOKUP(B193,[26]player_player_ratings!$B$2:$E$492, 4, FALSE)</f>
        <v>1</v>
      </c>
      <c r="AX193">
        <f>VLOOKUP(B193,[26]player_player_ratings!$B$2:$E$492, 3, FALSE)</f>
        <v>6.84</v>
      </c>
      <c r="AY193">
        <v>1528</v>
      </c>
      <c r="AZ193">
        <v>31</v>
      </c>
      <c r="BA193" t="s">
        <v>246</v>
      </c>
    </row>
    <row r="194" spans="1:53" x14ac:dyDescent="0.3">
      <c r="A194">
        <v>192</v>
      </c>
      <c r="B194" t="s">
        <v>264</v>
      </c>
      <c r="C194" t="s">
        <v>31</v>
      </c>
      <c r="D194">
        <v>1.3</v>
      </c>
      <c r="E194">
        <v>2</v>
      </c>
      <c r="F194">
        <f>IFERROR(VLOOKUP(B194, [1]player_expected_goals!$B$2:$E$492, 3, FALSE), 0)</f>
        <v>2.2000000000000002</v>
      </c>
      <c r="G194">
        <f>VLOOKUP(B194,[2]player_on_target!$B$2:$E$492, 3, FALSE)</f>
        <v>2.2000000000000002</v>
      </c>
      <c r="H194">
        <f>IFERROR(VLOOKUP(B194, [3]player_saves_made!$B$2:$E$492, 3, FALSE), 0)</f>
        <v>0</v>
      </c>
      <c r="I194">
        <f>IFERROR(VLOOKUP(B194, [3]player_saves_made!$B$2:$E$492, 4, FALSE), 0)</f>
        <v>0</v>
      </c>
      <c r="J194">
        <f>IFERROR(VLOOKUP(B194, [4]player_goals_conceded!$B$2:$E$492, 3, FALSE), 0)</f>
        <v>0</v>
      </c>
      <c r="K194">
        <f>IFERROR(VLOOKUP(B194, [5]player_clean_sheets!$B$2:$E$492, 3, FALSE), 0)</f>
        <v>0</v>
      </c>
      <c r="L194">
        <f>IFERROR(VLOOKUP(B194, [5]player_clean_sheets!$B$2:$E$492, 4, FALSE), 0)</f>
        <v>0</v>
      </c>
      <c r="M194">
        <f>IFERROR(VLOOKUP(B194, [6]player_goals_per_90!$B$2:$E$492, 3, FALSE), 0)</f>
        <v>0.09</v>
      </c>
      <c r="N194">
        <f>IFERROR(VLOOKUP(B194, [7]player_expected_assists_per_90!$B$2:$E$492, 3, FALSE), 0)</f>
        <v>0.06</v>
      </c>
      <c r="O194">
        <f>IFERROR(VLOOKUP(B194, [7]player_expected_assists_per_90!$B$2:$E$492, 4, FALSE), 0)</f>
        <v>0.1</v>
      </c>
      <c r="P194">
        <f>IFERROR(VLOOKUP(B194, [8]player_top_scorers!$B$2:$E$492, 4, FALSE), 0)</f>
        <v>2</v>
      </c>
      <c r="Q194">
        <f>IFERROR(VLOOKUP(B194, [9]player_total_assists_in_attack!$B$2:$E$492, 3, FALSE), 0)</f>
        <v>20</v>
      </c>
      <c r="R194">
        <f>IFERROR(VLOOKUP(B194, [9]player_total_assists_in_attack!$B$2:$E$492, 4, FALSE), 0)</f>
        <v>0.9</v>
      </c>
      <c r="S194">
        <f>IFERROR(VLOOKUP(B194, [10]player_big_chances_missed!$B$2:$E$492, 3, FALSE), 0)</f>
        <v>1</v>
      </c>
      <c r="T194">
        <f>IFERROR(VLOOKUP(B194, [10]player_big_chances_missed!$B$2:$E$492, 3, FALSE), 0)</f>
        <v>1</v>
      </c>
      <c r="U194">
        <f>IFERROR(VLOOKUP(B194, [11]player_big_chances_created!$B$2:$E$492, 3, FALSE), 0)</f>
        <v>1</v>
      </c>
      <c r="V194">
        <f>IFERROR(VLOOKUP(B194, [12]player_penalties_won!$B$2:$E$492, 3, FALSE), 0)</f>
        <v>0</v>
      </c>
      <c r="W194">
        <f>IFERROR(VLOOKUP(B194, [13]player_penalties_conceded!$B$2:$E$492, 3, FALSE), 0)</f>
        <v>0</v>
      </c>
      <c r="X194">
        <f>IFERROR(VLOOKUP(B194, [14]player_target_scoring!$B$2:$E$492, 3, FALSE), 0)</f>
        <v>0.1</v>
      </c>
      <c r="Y194">
        <f>IFERROR(VLOOKUP(B194, [14]player_target_scoring!$B$2:$E$492, 4, FALSE), 0)</f>
        <v>17.600000000000001</v>
      </c>
      <c r="Z194">
        <f>IFERROR(VLOOKUP(B194, [15]player_total_scoring_attempts!$B$2:$E$492, 3, FALSE), 0)</f>
        <v>0.8</v>
      </c>
      <c r="AA194">
        <f>IFERROR(VLOOKUP(B194, [15]player_total_scoring_attempts!$B$2:$E$492, 4, FALSE), 0)</f>
        <v>11.8</v>
      </c>
      <c r="AB194">
        <f>IFERROR(VLOOKUP(B194, [16]player_accurate_passes!$B$2:$E$492, 3, FALSE), 0)</f>
        <v>58.9</v>
      </c>
      <c r="AC194">
        <f>IFERROR(VLOOKUP(B194, [16]player_accurate_passes!$B$2:$E$492, 4, FALSE), 0)</f>
        <v>87.6</v>
      </c>
      <c r="AD194">
        <f>IFERROR(VLOOKUP(B194,[17]player_accurate_long_balls!$B$2:$E$492, 3, FALSE), 0)</f>
        <v>3.3</v>
      </c>
      <c r="AE194">
        <f>IFERROR(VLOOKUP(B194,[17]player_accurate_long_balls!$B$2:$E$492, 4, FALSE), 0)</f>
        <v>59.2</v>
      </c>
      <c r="AF194">
        <f>IFERROR(VLOOKUP(B194, [18]player_tackles_won!$B$2:$E$492, 3, FALSE), 0)</f>
        <v>2.1</v>
      </c>
      <c r="AG194">
        <f>IFERROR(VLOOKUP(B194, [18]player_tackles_won!$B$2:$E$492, 4, FALSE), 0)</f>
        <v>71.400000000000006</v>
      </c>
      <c r="AH194">
        <f>IFERROR(VLOOKUP(B194, [19]player_possessions!$B$2:$E$492, 3, FALSE), 0)</f>
        <v>0.2</v>
      </c>
      <c r="AI194">
        <f>IFERROR(VLOOKUP(B194, [19]player_possessions!$B$2:$E$492, 4, FALSE), 0)</f>
        <v>3.6</v>
      </c>
      <c r="AJ194">
        <f>IFERROR(VLOOKUP(B194, [20]player_outfielder_blocks!$B$2:$E$492, 3, FALSE), 0)</f>
        <v>0.3</v>
      </c>
      <c r="AK194">
        <f>VLOOKUP(B194,[20]player_outfielder_blocks!$B$2:$E$492, 4, FALSE)</f>
        <v>7</v>
      </c>
      <c r="AL194">
        <f>VLOOKUP(B194,[21]player_interceptions!$B$2:$E$492, 3, FALSE)</f>
        <v>1</v>
      </c>
      <c r="AM194">
        <f>VLOOKUP(B194,[21]player_interceptions!$B$2:$E$492, 4, FALSE)</f>
        <v>22</v>
      </c>
      <c r="AN194">
        <f>VLOOKUP(B194,[22]player_effective_clearances!$B$2:$E$492, 3, FALSE)</f>
        <v>1.7</v>
      </c>
      <c r="AO194">
        <f>VLOOKUP(B194,[22]player_effective_clearances!$B$2:$E$492, 4, FALSE)</f>
        <v>37</v>
      </c>
      <c r="AP194" t="e">
        <f>VLOOKUP(B194, [12]player_penalties_won!$B$2:$E$492, 4, FALSE)</f>
        <v>#N/A</v>
      </c>
      <c r="AQ194">
        <f>VLOOKUP(B194,[23]player_fouls_committed!$B$2:$E$492, 3, FALSE)</f>
        <v>1.2</v>
      </c>
      <c r="AR194" t="e">
        <f>VLOOKUP(B194,[24]player_red_cards!$B$2:$E$492, 3, FALSE)</f>
        <v>#N/A</v>
      </c>
      <c r="AS194" t="e">
        <f>VLOOKUP(B194,[24]player_red_cards!$B$2:$E$492, 4, FALSE)</f>
        <v>#N/A</v>
      </c>
      <c r="AT194">
        <f>VLOOKUP(B194,[25]player_contests_won!$B$2:$E$492, 3, FALSE)</f>
        <v>0.7</v>
      </c>
      <c r="AU194">
        <f>VLOOKUP(B194,[25]player_contests_won!$B$2:$E$492, 4, FALSE)</f>
        <v>57.7</v>
      </c>
      <c r="AV194">
        <f>VLOOKUP(B194, [8]player_top_scorers!$B$2:$E$492, 3, FALSE)</f>
        <v>2</v>
      </c>
      <c r="AW194">
        <f>VLOOKUP(B194,[26]player_player_ratings!$B$2:$E$492, 4, FALSE)</f>
        <v>1</v>
      </c>
      <c r="AX194">
        <f>VLOOKUP(B194,[26]player_player_ratings!$B$2:$E$492, 3, FALSE)</f>
        <v>7.34</v>
      </c>
      <c r="AY194">
        <v>1956</v>
      </c>
      <c r="AZ194">
        <v>25</v>
      </c>
      <c r="BA194" t="s">
        <v>13</v>
      </c>
    </row>
    <row r="195" spans="1:53" x14ac:dyDescent="0.3">
      <c r="A195">
        <v>192</v>
      </c>
      <c r="B195" t="s">
        <v>265</v>
      </c>
      <c r="C195" t="s">
        <v>15</v>
      </c>
      <c r="D195">
        <v>1.3</v>
      </c>
      <c r="E195">
        <v>2</v>
      </c>
      <c r="F195">
        <f>IFERROR(VLOOKUP(B195, [1]player_expected_goals!$B$2:$E$492, 3, FALSE), 0)</f>
        <v>4.8</v>
      </c>
      <c r="G195">
        <f>VLOOKUP(B195,[2]player_on_target!$B$2:$E$492, 3, FALSE)</f>
        <v>4.4000000000000004</v>
      </c>
      <c r="H195">
        <f>IFERROR(VLOOKUP(B195, [3]player_saves_made!$B$2:$E$492, 3, FALSE), 0)</f>
        <v>0</v>
      </c>
      <c r="I195">
        <f>IFERROR(VLOOKUP(B195, [3]player_saves_made!$B$2:$E$492, 4, FALSE), 0)</f>
        <v>0</v>
      </c>
      <c r="J195">
        <f>IFERROR(VLOOKUP(B195, [4]player_goals_conceded!$B$2:$E$492, 3, FALSE), 0)</f>
        <v>0</v>
      </c>
      <c r="K195">
        <f>IFERROR(VLOOKUP(B195, [5]player_clean_sheets!$B$2:$E$492, 3, FALSE), 0)</f>
        <v>0</v>
      </c>
      <c r="L195">
        <f>IFERROR(VLOOKUP(B195, [5]player_clean_sheets!$B$2:$E$492, 4, FALSE), 0)</f>
        <v>0</v>
      </c>
      <c r="M195">
        <f>IFERROR(VLOOKUP(B195, [6]player_goals_per_90!$B$2:$E$492, 3, FALSE), 0)</f>
        <v>0.23</v>
      </c>
      <c r="N195">
        <f>IFERROR(VLOOKUP(B195, [7]player_expected_assists_per_90!$B$2:$E$492, 3, FALSE), 0)</f>
        <v>0.08</v>
      </c>
      <c r="O195">
        <f>IFERROR(VLOOKUP(B195, [7]player_expected_assists_per_90!$B$2:$E$492, 4, FALSE), 0)</f>
        <v>0.1</v>
      </c>
      <c r="P195">
        <f>IFERROR(VLOOKUP(B195, [8]player_top_scorers!$B$2:$E$492, 4, FALSE), 0)</f>
        <v>0</v>
      </c>
      <c r="Q195">
        <f>IFERROR(VLOOKUP(B195, [9]player_total_assists_in_attack!$B$2:$E$492, 3, FALSE), 0)</f>
        <v>19</v>
      </c>
      <c r="R195">
        <f>IFERROR(VLOOKUP(B195, [9]player_total_assists_in_attack!$B$2:$E$492, 4, FALSE), 0)</f>
        <v>1.1000000000000001</v>
      </c>
      <c r="S195">
        <f>IFERROR(VLOOKUP(B195, [10]player_big_chances_missed!$B$2:$E$492, 3, FALSE), 0)</f>
        <v>8</v>
      </c>
      <c r="T195">
        <f>IFERROR(VLOOKUP(B195, [10]player_big_chances_missed!$B$2:$E$492, 3, FALSE), 0)</f>
        <v>8</v>
      </c>
      <c r="U195">
        <f>IFERROR(VLOOKUP(B195, [11]player_big_chances_created!$B$2:$E$492, 3, FALSE), 0)</f>
        <v>5</v>
      </c>
      <c r="V195">
        <f>IFERROR(VLOOKUP(B195, [12]player_penalties_won!$B$2:$E$492, 3, FALSE), 0)</f>
        <v>0</v>
      </c>
      <c r="W195">
        <f>IFERROR(VLOOKUP(B195, [13]player_penalties_conceded!$B$2:$E$492, 3, FALSE), 0)</f>
        <v>0</v>
      </c>
      <c r="X195">
        <f>IFERROR(VLOOKUP(B195, [14]player_target_scoring!$B$2:$E$492, 3, FALSE), 0)</f>
        <v>0.9</v>
      </c>
      <c r="Y195">
        <f>IFERROR(VLOOKUP(B195, [14]player_target_scoring!$B$2:$E$492, 4, FALSE), 0)</f>
        <v>38.5</v>
      </c>
      <c r="Z195">
        <f>IFERROR(VLOOKUP(B195, [15]player_total_scoring_attempts!$B$2:$E$492, 3, FALSE), 0)</f>
        <v>2.2000000000000002</v>
      </c>
      <c r="AA195">
        <f>IFERROR(VLOOKUP(B195, [15]player_total_scoring_attempts!$B$2:$E$492, 4, FALSE), 0)</f>
        <v>10.3</v>
      </c>
      <c r="AB195">
        <f>IFERROR(VLOOKUP(B195, [16]player_accurate_passes!$B$2:$E$492, 3, FALSE), 0)</f>
        <v>15.2</v>
      </c>
      <c r="AC195">
        <f>IFERROR(VLOOKUP(B195, [16]player_accurate_passes!$B$2:$E$492, 4, FALSE), 0)</f>
        <v>64.7</v>
      </c>
      <c r="AD195">
        <f>IFERROR(VLOOKUP(B195,[17]player_accurate_long_balls!$B$2:$E$492, 3, FALSE), 0)</f>
        <v>0.3</v>
      </c>
      <c r="AE195">
        <f>IFERROR(VLOOKUP(B195,[17]player_accurate_long_balls!$B$2:$E$492, 4, FALSE), 0)</f>
        <v>50</v>
      </c>
      <c r="AF195">
        <f>IFERROR(VLOOKUP(B195, [18]player_tackles_won!$B$2:$E$492, 3, FALSE), 0)</f>
        <v>0.3</v>
      </c>
      <c r="AG195">
        <f>IFERROR(VLOOKUP(B195, [18]player_tackles_won!$B$2:$E$492, 4, FALSE), 0)</f>
        <v>50</v>
      </c>
      <c r="AH195">
        <f>IFERROR(VLOOKUP(B195, [19]player_possessions!$B$2:$E$492, 3, FALSE), 0)</f>
        <v>0.6</v>
      </c>
      <c r="AI195">
        <f>IFERROR(VLOOKUP(B195, [19]player_possessions!$B$2:$E$492, 4, FALSE), 0)</f>
        <v>1.4</v>
      </c>
      <c r="AJ195">
        <f>IFERROR(VLOOKUP(B195, [20]player_outfielder_blocks!$B$2:$E$492, 3, FALSE), 0)</f>
        <v>0.1</v>
      </c>
      <c r="AK195">
        <f>VLOOKUP(B195,[20]player_outfielder_blocks!$B$2:$E$492, 4, FALSE)</f>
        <v>2</v>
      </c>
      <c r="AL195">
        <f>VLOOKUP(B195,[21]player_interceptions!$B$2:$E$492, 3, FALSE)</f>
        <v>0.2</v>
      </c>
      <c r="AM195">
        <f>VLOOKUP(B195,[21]player_interceptions!$B$2:$E$492, 4, FALSE)</f>
        <v>4</v>
      </c>
      <c r="AN195">
        <f>VLOOKUP(B195,[22]player_effective_clearances!$B$2:$E$492, 3, FALSE)</f>
        <v>1</v>
      </c>
      <c r="AO195">
        <f>VLOOKUP(B195,[22]player_effective_clearances!$B$2:$E$492, 4, FALSE)</f>
        <v>17</v>
      </c>
      <c r="AP195" t="e">
        <f>VLOOKUP(B195, [12]player_penalties_won!$B$2:$E$492, 4, FALSE)</f>
        <v>#N/A</v>
      </c>
      <c r="AQ195">
        <f>VLOOKUP(B195,[23]player_fouls_committed!$B$2:$E$492, 3, FALSE)</f>
        <v>1.1000000000000001</v>
      </c>
      <c r="AR195" t="e">
        <f>VLOOKUP(B195,[24]player_red_cards!$B$2:$E$492, 3, FALSE)</f>
        <v>#N/A</v>
      </c>
      <c r="AS195" t="e">
        <f>VLOOKUP(B195,[24]player_red_cards!$B$2:$E$492, 4, FALSE)</f>
        <v>#N/A</v>
      </c>
      <c r="AT195">
        <f>VLOOKUP(B195,[25]player_contests_won!$B$2:$E$492, 3, FALSE)</f>
        <v>0.5</v>
      </c>
      <c r="AU195">
        <f>VLOOKUP(B195,[25]player_contests_won!$B$2:$E$492, 4, FALSE)</f>
        <v>60</v>
      </c>
      <c r="AV195">
        <f>VLOOKUP(B195, [8]player_top_scorers!$B$2:$E$492, 3, FALSE)</f>
        <v>4</v>
      </c>
      <c r="AW195">
        <f>VLOOKUP(B195,[26]player_player_ratings!$B$2:$E$492, 4, FALSE)</f>
        <v>1</v>
      </c>
      <c r="AX195">
        <f>VLOOKUP(B195,[26]player_player_ratings!$B$2:$E$492, 3, FALSE)</f>
        <v>6.75</v>
      </c>
      <c r="AY195">
        <v>1576</v>
      </c>
      <c r="AZ195">
        <v>29</v>
      </c>
      <c r="BA195" t="s">
        <v>13</v>
      </c>
    </row>
    <row r="196" spans="1:53" x14ac:dyDescent="0.3">
      <c r="A196">
        <v>195</v>
      </c>
      <c r="B196" t="s">
        <v>266</v>
      </c>
      <c r="C196" t="s">
        <v>66</v>
      </c>
      <c r="D196">
        <v>1.3</v>
      </c>
      <c r="E196">
        <v>1</v>
      </c>
      <c r="F196">
        <f>IFERROR(VLOOKUP(B196, [1]player_expected_goals!$B$2:$E$492, 3, FALSE), 0)</f>
        <v>0.3</v>
      </c>
      <c r="G196">
        <f>VLOOKUP(B196,[2]player_on_target!$B$2:$E$492, 3, FALSE)</f>
        <v>0</v>
      </c>
      <c r="H196">
        <f>IFERROR(VLOOKUP(B196, [3]player_saves_made!$B$2:$E$492, 3, FALSE), 0)</f>
        <v>0</v>
      </c>
      <c r="I196">
        <f>IFERROR(VLOOKUP(B196, [3]player_saves_made!$B$2:$E$492, 4, FALSE), 0)</f>
        <v>0</v>
      </c>
      <c r="J196">
        <f>IFERROR(VLOOKUP(B196, [4]player_goals_conceded!$B$2:$E$492, 3, FALSE), 0)</f>
        <v>0</v>
      </c>
      <c r="K196">
        <f>IFERROR(VLOOKUP(B196, [5]player_clean_sheets!$B$2:$E$492, 3, FALSE), 0)</f>
        <v>0</v>
      </c>
      <c r="L196">
        <f>IFERROR(VLOOKUP(B196, [5]player_clean_sheets!$B$2:$E$492, 4, FALSE), 0)</f>
        <v>0</v>
      </c>
      <c r="M196">
        <f>IFERROR(VLOOKUP(B196, [6]player_goals_per_90!$B$2:$E$492, 3, FALSE), 0)</f>
        <v>0</v>
      </c>
      <c r="N196">
        <f>IFERROR(VLOOKUP(B196, [7]player_expected_assists_per_90!$B$2:$E$492, 3, FALSE), 0)</f>
        <v>0.14000000000000001</v>
      </c>
      <c r="O196">
        <f>IFERROR(VLOOKUP(B196, [7]player_expected_assists_per_90!$B$2:$E$492, 4, FALSE), 0)</f>
        <v>0.1</v>
      </c>
      <c r="P196">
        <f>IFERROR(VLOOKUP(B196, [8]player_top_scorers!$B$2:$E$492, 4, FALSE), 0)</f>
        <v>0</v>
      </c>
      <c r="Q196">
        <f>IFERROR(VLOOKUP(B196, [9]player_total_assists_in_attack!$B$2:$E$492, 3, FALSE), 0)</f>
        <v>9</v>
      </c>
      <c r="R196">
        <f>IFERROR(VLOOKUP(B196, [9]player_total_assists_in_attack!$B$2:$E$492, 4, FALSE), 0)</f>
        <v>1</v>
      </c>
      <c r="S196">
        <f>IFERROR(VLOOKUP(B196, [10]player_big_chances_missed!$B$2:$E$492, 3, FALSE), 0)</f>
        <v>0</v>
      </c>
      <c r="T196">
        <f>IFERROR(VLOOKUP(B196, [10]player_big_chances_missed!$B$2:$E$492, 3, FALSE), 0)</f>
        <v>0</v>
      </c>
      <c r="U196">
        <f>IFERROR(VLOOKUP(B196, [11]player_big_chances_created!$B$2:$E$492, 3, FALSE), 0)</f>
        <v>2</v>
      </c>
      <c r="V196">
        <f>IFERROR(VLOOKUP(B196, [12]player_penalties_won!$B$2:$E$492, 3, FALSE), 0)</f>
        <v>0</v>
      </c>
      <c r="W196">
        <f>IFERROR(VLOOKUP(B196, [13]player_penalties_conceded!$B$2:$E$492, 3, FALSE), 0)</f>
        <v>1</v>
      </c>
      <c r="X196">
        <f>IFERROR(VLOOKUP(B196, [14]player_target_scoring!$B$2:$E$492, 3, FALSE), 0)</f>
        <v>0.1</v>
      </c>
      <c r="Y196">
        <f>IFERROR(VLOOKUP(B196, [14]player_target_scoring!$B$2:$E$492, 4, FALSE), 0)</f>
        <v>16.7</v>
      </c>
      <c r="Z196">
        <f>IFERROR(VLOOKUP(B196, [15]player_total_scoring_attempts!$B$2:$E$492, 3, FALSE), 0)</f>
        <v>0.7</v>
      </c>
      <c r="AA196">
        <f>IFERROR(VLOOKUP(B196, [15]player_total_scoring_attempts!$B$2:$E$492, 4, FALSE), 0)</f>
        <v>0</v>
      </c>
      <c r="AB196">
        <f>IFERROR(VLOOKUP(B196, [16]player_accurate_passes!$B$2:$E$492, 3, FALSE), 0)</f>
        <v>24.6</v>
      </c>
      <c r="AC196">
        <f>IFERROR(VLOOKUP(B196, [16]player_accurate_passes!$B$2:$E$492, 4, FALSE), 0)</f>
        <v>70.8</v>
      </c>
      <c r="AD196">
        <f>IFERROR(VLOOKUP(B196,[17]player_accurate_long_balls!$B$2:$E$492, 3, FALSE), 0)</f>
        <v>1.5</v>
      </c>
      <c r="AE196">
        <f>IFERROR(VLOOKUP(B196,[17]player_accurate_long_balls!$B$2:$E$492, 4, FALSE), 0)</f>
        <v>36.799999999999997</v>
      </c>
      <c r="AF196">
        <f>IFERROR(VLOOKUP(B196, [18]player_tackles_won!$B$2:$E$492, 3, FALSE), 0)</f>
        <v>1</v>
      </c>
      <c r="AG196">
        <f>IFERROR(VLOOKUP(B196, [18]player_tackles_won!$B$2:$E$492, 4, FALSE), 0)</f>
        <v>50</v>
      </c>
      <c r="AH196">
        <f>IFERROR(VLOOKUP(B196, [19]player_possessions!$B$2:$E$492, 3, FALSE), 0)</f>
        <v>0.3</v>
      </c>
      <c r="AI196">
        <f>IFERROR(VLOOKUP(B196, [19]player_possessions!$B$2:$E$492, 4, FALSE), 0)</f>
        <v>2.2999999999999998</v>
      </c>
      <c r="AJ196">
        <f>IFERROR(VLOOKUP(B196, [20]player_outfielder_blocks!$B$2:$E$492, 3, FALSE), 0)</f>
        <v>0.4</v>
      </c>
      <c r="AK196">
        <f>VLOOKUP(B196,[20]player_outfielder_blocks!$B$2:$E$492, 4, FALSE)</f>
        <v>4</v>
      </c>
      <c r="AL196">
        <f>VLOOKUP(B196,[21]player_interceptions!$B$2:$E$492, 3, FALSE)</f>
        <v>1.7</v>
      </c>
      <c r="AM196">
        <f>VLOOKUP(B196,[21]player_interceptions!$B$2:$E$492, 4, FALSE)</f>
        <v>16</v>
      </c>
      <c r="AN196">
        <f>VLOOKUP(B196,[22]player_effective_clearances!$B$2:$E$492, 3, FALSE)</f>
        <v>2.5</v>
      </c>
      <c r="AO196">
        <f>VLOOKUP(B196,[22]player_effective_clearances!$B$2:$E$492, 4, FALSE)</f>
        <v>23</v>
      </c>
      <c r="AP196" t="e">
        <f>VLOOKUP(B196, [12]player_penalties_won!$B$2:$E$492, 4, FALSE)</f>
        <v>#N/A</v>
      </c>
      <c r="AQ196">
        <f>VLOOKUP(B196,[23]player_fouls_committed!$B$2:$E$492, 3, FALSE)</f>
        <v>0.8</v>
      </c>
      <c r="AR196" t="e">
        <f>VLOOKUP(B196,[24]player_red_cards!$B$2:$E$492, 3, FALSE)</f>
        <v>#N/A</v>
      </c>
      <c r="AS196" t="e">
        <f>VLOOKUP(B196,[24]player_red_cards!$B$2:$E$492, 4, FALSE)</f>
        <v>#N/A</v>
      </c>
      <c r="AT196">
        <f>VLOOKUP(B196,[25]player_contests_won!$B$2:$E$492, 3, FALSE)</f>
        <v>0.8</v>
      </c>
      <c r="AU196">
        <f>VLOOKUP(B196,[25]player_contests_won!$B$2:$E$492, 4, FALSE)</f>
        <v>58.3</v>
      </c>
      <c r="AV196" t="e">
        <f>VLOOKUP(B196, [8]player_top_scorers!$B$2:$E$492, 3, FALSE)</f>
        <v>#N/A</v>
      </c>
      <c r="AW196" t="e">
        <f>VLOOKUP(B196,[26]player_player_ratings!$B$2:$E$492, 4, FALSE)</f>
        <v>#N/A</v>
      </c>
      <c r="AX196" t="e">
        <f>VLOOKUP(B196,[26]player_player_ratings!$B$2:$E$492, 3, FALSE)</f>
        <v>#N/A</v>
      </c>
      <c r="AY196">
        <v>826</v>
      </c>
      <c r="AZ196">
        <v>19</v>
      </c>
      <c r="BA196" t="s">
        <v>13</v>
      </c>
    </row>
    <row r="197" spans="1:53" x14ac:dyDescent="0.3">
      <c r="A197">
        <v>195</v>
      </c>
      <c r="B197" t="s">
        <v>267</v>
      </c>
      <c r="C197" t="s">
        <v>43</v>
      </c>
      <c r="D197">
        <v>1.3</v>
      </c>
      <c r="E197">
        <v>1</v>
      </c>
      <c r="F197">
        <f>IFERROR(VLOOKUP(B197, [1]player_expected_goals!$B$2:$E$492, 3, FALSE), 0)</f>
        <v>0.8</v>
      </c>
      <c r="G197">
        <f>VLOOKUP(B197,[2]player_on_target!$B$2:$E$492, 3, FALSE)</f>
        <v>0.5</v>
      </c>
      <c r="H197">
        <f>IFERROR(VLOOKUP(B197, [3]player_saves_made!$B$2:$E$492, 3, FALSE), 0)</f>
        <v>0</v>
      </c>
      <c r="I197">
        <f>IFERROR(VLOOKUP(B197, [3]player_saves_made!$B$2:$E$492, 4, FALSE), 0)</f>
        <v>0</v>
      </c>
      <c r="J197">
        <f>IFERROR(VLOOKUP(B197, [4]player_goals_conceded!$B$2:$E$492, 3, FALSE), 0)</f>
        <v>0</v>
      </c>
      <c r="K197">
        <f>IFERROR(VLOOKUP(B197, [5]player_clean_sheets!$B$2:$E$492, 3, FALSE), 0)</f>
        <v>0</v>
      </c>
      <c r="L197">
        <f>IFERROR(VLOOKUP(B197, [5]player_clean_sheets!$B$2:$E$492, 4, FALSE), 0)</f>
        <v>0</v>
      </c>
      <c r="M197">
        <f>IFERROR(VLOOKUP(B197, [6]player_goals_per_90!$B$2:$E$492, 3, FALSE), 0)</f>
        <v>0.04</v>
      </c>
      <c r="N197">
        <f>IFERROR(VLOOKUP(B197, [7]player_expected_assists_per_90!$B$2:$E$492, 3, FALSE), 0)</f>
        <v>0.05</v>
      </c>
      <c r="O197">
        <f>IFERROR(VLOOKUP(B197, [7]player_expected_assists_per_90!$B$2:$E$492, 4, FALSE), 0)</f>
        <v>0</v>
      </c>
      <c r="P197">
        <f>IFERROR(VLOOKUP(B197, [8]player_top_scorers!$B$2:$E$492, 4, FALSE), 0)</f>
        <v>0</v>
      </c>
      <c r="Q197">
        <f>IFERROR(VLOOKUP(B197, [9]player_total_assists_in_attack!$B$2:$E$492, 3, FALSE), 0)</f>
        <v>8</v>
      </c>
      <c r="R197">
        <f>IFERROR(VLOOKUP(B197, [9]player_total_assists_in_attack!$B$2:$E$492, 4, FALSE), 0)</f>
        <v>0.3</v>
      </c>
      <c r="S197">
        <f>IFERROR(VLOOKUP(B197, [10]player_big_chances_missed!$B$2:$E$492, 3, FALSE), 0)</f>
        <v>3</v>
      </c>
      <c r="T197">
        <f>IFERROR(VLOOKUP(B197, [10]player_big_chances_missed!$B$2:$E$492, 3, FALSE), 0)</f>
        <v>3</v>
      </c>
      <c r="U197">
        <f>IFERROR(VLOOKUP(B197, [11]player_big_chances_created!$B$2:$E$492, 3, FALSE), 0)</f>
        <v>2</v>
      </c>
      <c r="V197">
        <f>IFERROR(VLOOKUP(B197, [12]player_penalties_won!$B$2:$E$492, 3, FALSE), 0)</f>
        <v>0</v>
      </c>
      <c r="W197">
        <f>IFERROR(VLOOKUP(B197, [13]player_penalties_conceded!$B$2:$E$492, 3, FALSE), 0)</f>
        <v>2</v>
      </c>
      <c r="X197">
        <f>IFERROR(VLOOKUP(B197, [14]player_target_scoring!$B$2:$E$492, 3, FALSE), 0)</f>
        <v>0.1</v>
      </c>
      <c r="Y197">
        <f>IFERROR(VLOOKUP(B197, [14]player_target_scoring!$B$2:$E$492, 4, FALSE), 0)</f>
        <v>21.4</v>
      </c>
      <c r="Z197">
        <f>IFERROR(VLOOKUP(B197, [15]player_total_scoring_attempts!$B$2:$E$492, 3, FALSE), 0)</f>
        <v>0.5</v>
      </c>
      <c r="AA197">
        <f>IFERROR(VLOOKUP(B197, [15]player_total_scoring_attempts!$B$2:$E$492, 4, FALSE), 0)</f>
        <v>7.1</v>
      </c>
      <c r="AB197">
        <f>IFERROR(VLOOKUP(B197, [16]player_accurate_passes!$B$2:$E$492, 3, FALSE), 0)</f>
        <v>27.3</v>
      </c>
      <c r="AC197">
        <f>IFERROR(VLOOKUP(B197, [16]player_accurate_passes!$B$2:$E$492, 4, FALSE), 0)</f>
        <v>74.5</v>
      </c>
      <c r="AD197">
        <f>IFERROR(VLOOKUP(B197,[17]player_accurate_long_balls!$B$2:$E$492, 3, FALSE), 0)</f>
        <v>2.5</v>
      </c>
      <c r="AE197">
        <f>IFERROR(VLOOKUP(B197,[17]player_accurate_long_balls!$B$2:$E$492, 4, FALSE), 0)</f>
        <v>42.7</v>
      </c>
      <c r="AF197">
        <f>IFERROR(VLOOKUP(B197, [18]player_tackles_won!$B$2:$E$492, 3, FALSE), 0)</f>
        <v>1</v>
      </c>
      <c r="AG197">
        <f>IFERROR(VLOOKUP(B197, [18]player_tackles_won!$B$2:$E$492, 4, FALSE), 0)</f>
        <v>60.5</v>
      </c>
      <c r="AH197">
        <f>IFERROR(VLOOKUP(B197, [19]player_possessions!$B$2:$E$492, 3, FALSE), 0)</f>
        <v>0.3</v>
      </c>
      <c r="AI197">
        <f>IFERROR(VLOOKUP(B197, [19]player_possessions!$B$2:$E$492, 4, FALSE), 0)</f>
        <v>2.6</v>
      </c>
      <c r="AJ197">
        <f>IFERROR(VLOOKUP(B197, [20]player_outfielder_blocks!$B$2:$E$492, 3, FALSE), 0)</f>
        <v>0.4</v>
      </c>
      <c r="AK197">
        <f>VLOOKUP(B197,[20]player_outfielder_blocks!$B$2:$E$492, 4, FALSE)</f>
        <v>9</v>
      </c>
      <c r="AL197">
        <f>VLOOKUP(B197,[21]player_interceptions!$B$2:$E$492, 3, FALSE)</f>
        <v>1</v>
      </c>
      <c r="AM197">
        <f>VLOOKUP(B197,[21]player_interceptions!$B$2:$E$492, 4, FALSE)</f>
        <v>25</v>
      </c>
      <c r="AN197">
        <f>VLOOKUP(B197,[22]player_effective_clearances!$B$2:$E$492, 3, FALSE)</f>
        <v>3.2</v>
      </c>
      <c r="AO197">
        <f>VLOOKUP(B197,[22]player_effective_clearances!$B$2:$E$492, 4, FALSE)</f>
        <v>82</v>
      </c>
      <c r="AP197" t="e">
        <f>VLOOKUP(B197, [12]player_penalties_won!$B$2:$E$492, 4, FALSE)</f>
        <v>#N/A</v>
      </c>
      <c r="AQ197">
        <f>VLOOKUP(B197,[23]player_fouls_committed!$B$2:$E$492, 3, FALSE)</f>
        <v>1.7</v>
      </c>
      <c r="AR197" t="e">
        <f>VLOOKUP(B197,[24]player_red_cards!$B$2:$E$492, 3, FALSE)</f>
        <v>#N/A</v>
      </c>
      <c r="AS197" t="e">
        <f>VLOOKUP(B197,[24]player_red_cards!$B$2:$E$492, 4, FALSE)</f>
        <v>#N/A</v>
      </c>
      <c r="AT197">
        <f>VLOOKUP(B197,[25]player_contests_won!$B$2:$E$492, 3, FALSE)</f>
        <v>0.2</v>
      </c>
      <c r="AU197">
        <f>VLOOKUP(B197,[25]player_contests_won!$B$2:$E$492, 4, FALSE)</f>
        <v>75</v>
      </c>
      <c r="AV197">
        <f>VLOOKUP(B197, [8]player_top_scorers!$B$2:$E$492, 3, FALSE)</f>
        <v>1</v>
      </c>
      <c r="AW197">
        <f>VLOOKUP(B197,[26]player_player_ratings!$B$2:$E$492, 4, FALSE)</f>
        <v>0</v>
      </c>
      <c r="AX197">
        <f>VLOOKUP(B197,[26]player_player_ratings!$B$2:$E$492, 3, FALSE)</f>
        <v>6.65</v>
      </c>
      <c r="AY197">
        <v>2292</v>
      </c>
      <c r="AZ197">
        <v>29</v>
      </c>
      <c r="BA197" t="s">
        <v>180</v>
      </c>
    </row>
    <row r="198" spans="1:53" x14ac:dyDescent="0.3">
      <c r="A198">
        <v>195</v>
      </c>
      <c r="B198" t="s">
        <v>268</v>
      </c>
      <c r="C198" t="s">
        <v>63</v>
      </c>
      <c r="D198">
        <v>1.3</v>
      </c>
      <c r="E198">
        <v>1</v>
      </c>
      <c r="F198">
        <f>IFERROR(VLOOKUP(B198, [1]player_expected_goals!$B$2:$E$492, 3, FALSE), 0)</f>
        <v>0.8</v>
      </c>
      <c r="G198">
        <f>VLOOKUP(B198,[2]player_on_target!$B$2:$E$492, 3, FALSE)</f>
        <v>2.4</v>
      </c>
      <c r="H198">
        <f>IFERROR(VLOOKUP(B198, [3]player_saves_made!$B$2:$E$492, 3, FALSE), 0)</f>
        <v>0</v>
      </c>
      <c r="I198">
        <f>IFERROR(VLOOKUP(B198, [3]player_saves_made!$B$2:$E$492, 4, FALSE), 0)</f>
        <v>0</v>
      </c>
      <c r="J198">
        <f>IFERROR(VLOOKUP(B198, [4]player_goals_conceded!$B$2:$E$492, 3, FALSE), 0)</f>
        <v>0</v>
      </c>
      <c r="K198">
        <f>IFERROR(VLOOKUP(B198, [5]player_clean_sheets!$B$2:$E$492, 3, FALSE), 0)</f>
        <v>0</v>
      </c>
      <c r="L198">
        <f>IFERROR(VLOOKUP(B198, [5]player_clean_sheets!$B$2:$E$492, 4, FALSE), 0)</f>
        <v>0</v>
      </c>
      <c r="M198">
        <f>IFERROR(VLOOKUP(B198, [6]player_goals_per_90!$B$2:$E$492, 3, FALSE), 0)</f>
        <v>0.15</v>
      </c>
      <c r="N198">
        <f>IFERROR(VLOOKUP(B198, [7]player_expected_assists_per_90!$B$2:$E$492, 3, FALSE), 0)</f>
        <v>0.05</v>
      </c>
      <c r="O198">
        <f>IFERROR(VLOOKUP(B198, [7]player_expected_assists_per_90!$B$2:$E$492, 4, FALSE), 0)</f>
        <v>0</v>
      </c>
      <c r="P198">
        <f>IFERROR(VLOOKUP(B198, [8]player_top_scorers!$B$2:$E$492, 4, FALSE), 0)</f>
        <v>0</v>
      </c>
      <c r="Q198">
        <f>IFERROR(VLOOKUP(B198, [9]player_total_assists_in_attack!$B$2:$E$492, 3, FALSE), 0)</f>
        <v>8</v>
      </c>
      <c r="R198">
        <f>IFERROR(VLOOKUP(B198, [9]player_total_assists_in_attack!$B$2:$E$492, 4, FALSE), 0)</f>
        <v>0.3</v>
      </c>
      <c r="S198">
        <f>IFERROR(VLOOKUP(B198, [10]player_big_chances_missed!$B$2:$E$492, 3, FALSE), 0)</f>
        <v>0</v>
      </c>
      <c r="T198">
        <f>IFERROR(VLOOKUP(B198, [10]player_big_chances_missed!$B$2:$E$492, 3, FALSE), 0)</f>
        <v>0</v>
      </c>
      <c r="U198">
        <f>IFERROR(VLOOKUP(B198, [11]player_big_chances_created!$B$2:$E$492, 3, FALSE), 0)</f>
        <v>0</v>
      </c>
      <c r="V198">
        <f>IFERROR(VLOOKUP(B198, [12]player_penalties_won!$B$2:$E$492, 3, FALSE), 0)</f>
        <v>0</v>
      </c>
      <c r="W198">
        <f>IFERROR(VLOOKUP(B198, [13]player_penalties_conceded!$B$2:$E$492, 3, FALSE), 0)</f>
        <v>0</v>
      </c>
      <c r="X198">
        <f>IFERROR(VLOOKUP(B198, [14]player_target_scoring!$B$2:$E$492, 3, FALSE), 0)</f>
        <v>0.3</v>
      </c>
      <c r="Y198">
        <f>IFERROR(VLOOKUP(B198, [14]player_target_scoring!$B$2:$E$492, 4, FALSE), 0)</f>
        <v>66.7</v>
      </c>
      <c r="Z198">
        <f>IFERROR(VLOOKUP(B198, [15]player_total_scoring_attempts!$B$2:$E$492, 3, FALSE), 0)</f>
        <v>0.5</v>
      </c>
      <c r="AA198">
        <f>IFERROR(VLOOKUP(B198, [15]player_total_scoring_attempts!$B$2:$E$492, 4, FALSE), 0)</f>
        <v>33.299999999999997</v>
      </c>
      <c r="AB198">
        <f>IFERROR(VLOOKUP(B198, [16]player_accurate_passes!$B$2:$E$492, 3, FALSE), 0)</f>
        <v>46.6</v>
      </c>
      <c r="AC198">
        <f>IFERROR(VLOOKUP(B198, [16]player_accurate_passes!$B$2:$E$492, 4, FALSE), 0)</f>
        <v>85.2</v>
      </c>
      <c r="AD198">
        <f>IFERROR(VLOOKUP(B198,[17]player_accurate_long_balls!$B$2:$E$492, 3, FALSE), 0)</f>
        <v>3.7</v>
      </c>
      <c r="AE198">
        <f>IFERROR(VLOOKUP(B198,[17]player_accurate_long_balls!$B$2:$E$492, 4, FALSE), 0)</f>
        <v>57.1</v>
      </c>
      <c r="AF198">
        <f>IFERROR(VLOOKUP(B198, [18]player_tackles_won!$B$2:$E$492, 3, FALSE), 0)</f>
        <v>1.1000000000000001</v>
      </c>
      <c r="AG198">
        <f>IFERROR(VLOOKUP(B198, [18]player_tackles_won!$B$2:$E$492, 4, FALSE), 0)</f>
        <v>60.4</v>
      </c>
      <c r="AH198">
        <f>IFERROR(VLOOKUP(B198, [19]player_possessions!$B$2:$E$492, 3, FALSE), 0)</f>
        <v>0</v>
      </c>
      <c r="AI198">
        <f>IFERROR(VLOOKUP(B198, [19]player_possessions!$B$2:$E$492, 4, FALSE), 0)</f>
        <v>1.8</v>
      </c>
      <c r="AJ198">
        <f>IFERROR(VLOOKUP(B198, [20]player_outfielder_blocks!$B$2:$E$492, 3, FALSE), 0)</f>
        <v>0.5</v>
      </c>
      <c r="AK198">
        <f>VLOOKUP(B198,[20]player_outfielder_blocks!$B$2:$E$492, 4, FALSE)</f>
        <v>12</v>
      </c>
      <c r="AL198">
        <f>VLOOKUP(B198,[21]player_interceptions!$B$2:$E$492, 3, FALSE)</f>
        <v>0.9</v>
      </c>
      <c r="AM198">
        <f>VLOOKUP(B198,[21]player_interceptions!$B$2:$E$492, 4, FALSE)</f>
        <v>24</v>
      </c>
      <c r="AN198">
        <f>VLOOKUP(B198,[22]player_effective_clearances!$B$2:$E$492, 3, FALSE)</f>
        <v>4.4000000000000004</v>
      </c>
      <c r="AO198">
        <f>VLOOKUP(B198,[22]player_effective_clearances!$B$2:$E$492, 4, FALSE)</f>
        <v>116</v>
      </c>
      <c r="AP198" t="e">
        <f>VLOOKUP(B198, [12]player_penalties_won!$B$2:$E$492, 4, FALSE)</f>
        <v>#N/A</v>
      </c>
      <c r="AQ198">
        <f>VLOOKUP(B198,[23]player_fouls_committed!$B$2:$E$492, 3, FALSE)</f>
        <v>1</v>
      </c>
      <c r="AR198">
        <f>VLOOKUP(B198,[24]player_red_cards!$B$2:$E$492, 3, FALSE)</f>
        <v>3</v>
      </c>
      <c r="AS198">
        <f>VLOOKUP(B198,[24]player_red_cards!$B$2:$E$492, 4, FALSE)</f>
        <v>3</v>
      </c>
      <c r="AT198">
        <f>VLOOKUP(B198,[25]player_contests_won!$B$2:$E$492, 3, FALSE)</f>
        <v>0.3</v>
      </c>
      <c r="AU198">
        <f>VLOOKUP(B198,[25]player_contests_won!$B$2:$E$492, 4, FALSE)</f>
        <v>46.7</v>
      </c>
      <c r="AV198">
        <f>VLOOKUP(B198, [8]player_top_scorers!$B$2:$E$492, 3, FALSE)</f>
        <v>4</v>
      </c>
      <c r="AW198">
        <f>VLOOKUP(B198,[26]player_player_ratings!$B$2:$E$492, 4, FALSE)</f>
        <v>0</v>
      </c>
      <c r="AX198">
        <f>VLOOKUP(B198,[26]player_player_ratings!$B$2:$E$492, 3, FALSE)</f>
        <v>6.88</v>
      </c>
      <c r="AY198">
        <v>2364</v>
      </c>
      <c r="AZ198">
        <v>28</v>
      </c>
      <c r="BA198" t="s">
        <v>22</v>
      </c>
    </row>
    <row r="199" spans="1:53" x14ac:dyDescent="0.3">
      <c r="A199">
        <v>195</v>
      </c>
      <c r="B199" t="s">
        <v>269</v>
      </c>
      <c r="C199" t="s">
        <v>39</v>
      </c>
      <c r="D199">
        <v>1.3</v>
      </c>
      <c r="E199">
        <v>1</v>
      </c>
      <c r="F199">
        <f>IFERROR(VLOOKUP(B199, [1]player_expected_goals!$B$2:$E$492, 3, FALSE), 0)</f>
        <v>1.1000000000000001</v>
      </c>
      <c r="G199">
        <f>VLOOKUP(B199,[2]player_on_target!$B$2:$E$492, 3, FALSE)</f>
        <v>2.2000000000000002</v>
      </c>
      <c r="H199">
        <f>IFERROR(VLOOKUP(B199, [3]player_saves_made!$B$2:$E$492, 3, FALSE), 0)</f>
        <v>0</v>
      </c>
      <c r="I199">
        <f>IFERROR(VLOOKUP(B199, [3]player_saves_made!$B$2:$E$492, 4, FALSE), 0)</f>
        <v>0</v>
      </c>
      <c r="J199">
        <f>IFERROR(VLOOKUP(B199, [4]player_goals_conceded!$B$2:$E$492, 3, FALSE), 0)</f>
        <v>0</v>
      </c>
      <c r="K199">
        <f>IFERROR(VLOOKUP(B199, [5]player_clean_sheets!$B$2:$E$492, 3, FALSE), 0)</f>
        <v>0</v>
      </c>
      <c r="L199">
        <f>IFERROR(VLOOKUP(B199, [5]player_clean_sheets!$B$2:$E$492, 4, FALSE), 0)</f>
        <v>0</v>
      </c>
      <c r="M199">
        <f>IFERROR(VLOOKUP(B199, [6]player_goals_per_90!$B$2:$E$492, 3, FALSE), 0)</f>
        <v>0.13</v>
      </c>
      <c r="N199">
        <f>IFERROR(VLOOKUP(B199, [7]player_expected_assists_per_90!$B$2:$E$492, 3, FALSE), 0)</f>
        <v>0.08</v>
      </c>
      <c r="O199">
        <f>IFERROR(VLOOKUP(B199, [7]player_expected_assists_per_90!$B$2:$E$492, 4, FALSE), 0)</f>
        <v>0.1</v>
      </c>
      <c r="P199">
        <f>IFERROR(VLOOKUP(B199, [8]player_top_scorers!$B$2:$E$492, 4, FALSE), 0)</f>
        <v>0</v>
      </c>
      <c r="Q199">
        <f>IFERROR(VLOOKUP(B199, [9]player_total_assists_in_attack!$B$2:$E$492, 3, FALSE), 0)</f>
        <v>13</v>
      </c>
      <c r="R199">
        <f>IFERROR(VLOOKUP(B199, [9]player_total_assists_in_attack!$B$2:$E$492, 4, FALSE), 0)</f>
        <v>0.9</v>
      </c>
      <c r="S199">
        <f>IFERROR(VLOOKUP(B199, [10]player_big_chances_missed!$B$2:$E$492, 3, FALSE), 0)</f>
        <v>1</v>
      </c>
      <c r="T199">
        <f>IFERROR(VLOOKUP(B199, [10]player_big_chances_missed!$B$2:$E$492, 3, FALSE), 0)</f>
        <v>1</v>
      </c>
      <c r="U199">
        <f>IFERROR(VLOOKUP(B199, [11]player_big_chances_created!$B$2:$E$492, 3, FALSE), 0)</f>
        <v>2</v>
      </c>
      <c r="V199">
        <f>IFERROR(VLOOKUP(B199, [12]player_penalties_won!$B$2:$E$492, 3, FALSE), 0)</f>
        <v>0</v>
      </c>
      <c r="W199">
        <f>IFERROR(VLOOKUP(B199, [13]player_penalties_conceded!$B$2:$E$492, 3, FALSE), 0)</f>
        <v>1</v>
      </c>
      <c r="X199">
        <f>IFERROR(VLOOKUP(B199, [14]player_target_scoring!$B$2:$E$492, 3, FALSE), 0)</f>
        <v>0.5</v>
      </c>
      <c r="Y199">
        <f>IFERROR(VLOOKUP(B199, [14]player_target_scoring!$B$2:$E$492, 4, FALSE), 0)</f>
        <v>41.2</v>
      </c>
      <c r="Z199">
        <f>IFERROR(VLOOKUP(B199, [15]player_total_scoring_attempts!$B$2:$E$492, 3, FALSE), 0)</f>
        <v>1.1000000000000001</v>
      </c>
      <c r="AA199">
        <f>IFERROR(VLOOKUP(B199, [15]player_total_scoring_attempts!$B$2:$E$492, 4, FALSE), 0)</f>
        <v>11.8</v>
      </c>
      <c r="AB199">
        <f>IFERROR(VLOOKUP(B199, [16]player_accurate_passes!$B$2:$E$492, 3, FALSE), 0)</f>
        <v>29.2</v>
      </c>
      <c r="AC199">
        <f>IFERROR(VLOOKUP(B199, [16]player_accurate_passes!$B$2:$E$492, 4, FALSE), 0)</f>
        <v>77</v>
      </c>
      <c r="AD199">
        <f>IFERROR(VLOOKUP(B199,[17]player_accurate_long_balls!$B$2:$E$492, 3, FALSE), 0)</f>
        <v>2.8</v>
      </c>
      <c r="AE199">
        <f>IFERROR(VLOOKUP(B199,[17]player_accurate_long_balls!$B$2:$E$492, 4, FALSE), 0)</f>
        <v>50.6</v>
      </c>
      <c r="AF199">
        <f>IFERROR(VLOOKUP(B199, [18]player_tackles_won!$B$2:$E$492, 3, FALSE), 0)</f>
        <v>1</v>
      </c>
      <c r="AG199">
        <f>IFERROR(VLOOKUP(B199, [18]player_tackles_won!$B$2:$E$492, 4, FALSE), 0)</f>
        <v>53.6</v>
      </c>
      <c r="AH199">
        <f>IFERROR(VLOOKUP(B199, [19]player_possessions!$B$2:$E$492, 3, FALSE), 0)</f>
        <v>0.3</v>
      </c>
      <c r="AI199">
        <f>IFERROR(VLOOKUP(B199, [19]player_possessions!$B$2:$E$492, 4, FALSE), 0)</f>
        <v>2.1</v>
      </c>
      <c r="AJ199">
        <f>IFERROR(VLOOKUP(B199, [20]player_outfielder_blocks!$B$2:$E$492, 3, FALSE), 0)</f>
        <v>0.5</v>
      </c>
      <c r="AK199">
        <f>VLOOKUP(B199,[20]player_outfielder_blocks!$B$2:$E$492, 4, FALSE)</f>
        <v>8</v>
      </c>
      <c r="AL199">
        <f>VLOOKUP(B199,[21]player_interceptions!$B$2:$E$492, 3, FALSE)</f>
        <v>0.9</v>
      </c>
      <c r="AM199">
        <f>VLOOKUP(B199,[21]player_interceptions!$B$2:$E$492, 4, FALSE)</f>
        <v>14</v>
      </c>
      <c r="AN199">
        <f>VLOOKUP(B199,[22]player_effective_clearances!$B$2:$E$492, 3, FALSE)</f>
        <v>2.7</v>
      </c>
      <c r="AO199">
        <f>VLOOKUP(B199,[22]player_effective_clearances!$B$2:$E$492, 4, FALSE)</f>
        <v>41</v>
      </c>
      <c r="AP199" t="e">
        <f>VLOOKUP(B199, [12]player_penalties_won!$B$2:$E$492, 4, FALSE)</f>
        <v>#N/A</v>
      </c>
      <c r="AQ199">
        <f>VLOOKUP(B199,[23]player_fouls_committed!$B$2:$E$492, 3, FALSE)</f>
        <v>1.8</v>
      </c>
      <c r="AR199" t="e">
        <f>VLOOKUP(B199,[24]player_red_cards!$B$2:$E$492, 3, FALSE)</f>
        <v>#N/A</v>
      </c>
      <c r="AS199" t="e">
        <f>VLOOKUP(B199,[24]player_red_cards!$B$2:$E$492, 4, FALSE)</f>
        <v>#N/A</v>
      </c>
      <c r="AT199">
        <f>VLOOKUP(B199,[25]player_contests_won!$B$2:$E$492, 3, FALSE)</f>
        <v>0.7</v>
      </c>
      <c r="AU199">
        <f>VLOOKUP(B199,[25]player_contests_won!$B$2:$E$492, 4, FALSE)</f>
        <v>62.5</v>
      </c>
      <c r="AV199">
        <f>VLOOKUP(B199, [8]player_top_scorers!$B$2:$E$492, 3, FALSE)</f>
        <v>2</v>
      </c>
      <c r="AW199">
        <f>VLOOKUP(B199,[26]player_player_ratings!$B$2:$E$492, 4, FALSE)</f>
        <v>0</v>
      </c>
      <c r="AX199">
        <f>VLOOKUP(B199,[26]player_player_ratings!$B$2:$E$492, 3, FALSE)</f>
        <v>6.75</v>
      </c>
      <c r="AY199">
        <v>1359</v>
      </c>
      <c r="AZ199">
        <v>29</v>
      </c>
      <c r="BA199" t="s">
        <v>70</v>
      </c>
    </row>
    <row r="200" spans="1:53" x14ac:dyDescent="0.3">
      <c r="A200">
        <v>199</v>
      </c>
      <c r="B200" t="s">
        <v>270</v>
      </c>
      <c r="C200" t="s">
        <v>15</v>
      </c>
      <c r="D200">
        <v>1.3</v>
      </c>
      <c r="E200">
        <v>0</v>
      </c>
      <c r="F200">
        <f>IFERROR(VLOOKUP(B200, [1]player_expected_goals!$B$2:$E$492, 3, FALSE), 0)</f>
        <v>2.6</v>
      </c>
      <c r="G200">
        <f>VLOOKUP(B200,[2]player_on_target!$B$2:$E$492, 3, FALSE)</f>
        <v>2.8</v>
      </c>
      <c r="H200">
        <f>IFERROR(VLOOKUP(B200, [3]player_saves_made!$B$2:$E$492, 3, FALSE), 0)</f>
        <v>0</v>
      </c>
      <c r="I200">
        <f>IFERROR(VLOOKUP(B200, [3]player_saves_made!$B$2:$E$492, 4, FALSE), 0)</f>
        <v>0</v>
      </c>
      <c r="J200">
        <f>IFERROR(VLOOKUP(B200, [4]player_goals_conceded!$B$2:$E$492, 3, FALSE), 0)</f>
        <v>0</v>
      </c>
      <c r="K200">
        <f>IFERROR(VLOOKUP(B200, [5]player_clean_sheets!$B$2:$E$492, 3, FALSE), 0)</f>
        <v>0</v>
      </c>
      <c r="L200">
        <f>IFERROR(VLOOKUP(B200, [5]player_clean_sheets!$B$2:$E$492, 4, FALSE), 0)</f>
        <v>0</v>
      </c>
      <c r="M200">
        <f>IFERROR(VLOOKUP(B200, [6]player_goals_per_90!$B$2:$E$492, 3, FALSE), 0)</f>
        <v>0.03</v>
      </c>
      <c r="N200">
        <f>IFERROR(VLOOKUP(B200, [7]player_expected_assists_per_90!$B$2:$E$492, 3, FALSE), 0)</f>
        <v>0.04</v>
      </c>
      <c r="O200">
        <f>IFERROR(VLOOKUP(B200, [7]player_expected_assists_per_90!$B$2:$E$492, 4, FALSE), 0)</f>
        <v>0</v>
      </c>
      <c r="P200">
        <f>IFERROR(VLOOKUP(B200, [8]player_top_scorers!$B$2:$E$492, 4, FALSE), 0)</f>
        <v>0</v>
      </c>
      <c r="Q200">
        <f>IFERROR(VLOOKUP(B200, [9]player_total_assists_in_attack!$B$2:$E$492, 3, FALSE), 0)</f>
        <v>13</v>
      </c>
      <c r="R200">
        <f>IFERROR(VLOOKUP(B200, [9]player_total_assists_in_attack!$B$2:$E$492, 4, FALSE), 0)</f>
        <v>0.4</v>
      </c>
      <c r="S200">
        <f>IFERROR(VLOOKUP(B200, [10]player_big_chances_missed!$B$2:$E$492, 3, FALSE), 0)</f>
        <v>2</v>
      </c>
      <c r="T200">
        <f>IFERROR(VLOOKUP(B200, [10]player_big_chances_missed!$B$2:$E$492, 3, FALSE), 0)</f>
        <v>2</v>
      </c>
      <c r="U200">
        <f>IFERROR(VLOOKUP(B200, [11]player_big_chances_created!$B$2:$E$492, 3, FALSE), 0)</f>
        <v>0</v>
      </c>
      <c r="V200">
        <f>IFERROR(VLOOKUP(B200, [12]player_penalties_won!$B$2:$E$492, 3, FALSE), 0)</f>
        <v>0</v>
      </c>
      <c r="W200">
        <f>IFERROR(VLOOKUP(B200, [13]player_penalties_conceded!$B$2:$E$492, 3, FALSE), 0)</f>
        <v>2</v>
      </c>
      <c r="X200">
        <f>IFERROR(VLOOKUP(B200, [14]player_target_scoring!$B$2:$E$492, 3, FALSE), 0)</f>
        <v>0.2</v>
      </c>
      <c r="Y200">
        <f>IFERROR(VLOOKUP(B200, [14]player_target_scoring!$B$2:$E$492, 4, FALSE), 0)</f>
        <v>27.6</v>
      </c>
      <c r="Z200">
        <f>IFERROR(VLOOKUP(B200, [15]player_total_scoring_attempts!$B$2:$E$492, 3, FALSE), 0)</f>
        <v>0.9</v>
      </c>
      <c r="AA200">
        <f>IFERROR(VLOOKUP(B200, [15]player_total_scoring_attempts!$B$2:$E$492, 4, FALSE), 0)</f>
        <v>3.5</v>
      </c>
      <c r="AB200">
        <f>IFERROR(VLOOKUP(B200, [16]player_accurate_passes!$B$2:$E$492, 3, FALSE), 0)</f>
        <v>29.6</v>
      </c>
      <c r="AC200">
        <f>IFERROR(VLOOKUP(B200, [16]player_accurate_passes!$B$2:$E$492, 4, FALSE), 0)</f>
        <v>71.099999999999994</v>
      </c>
      <c r="AD200">
        <f>IFERROR(VLOOKUP(B200,[17]player_accurate_long_balls!$B$2:$E$492, 3, FALSE), 0)</f>
        <v>2.7</v>
      </c>
      <c r="AE200">
        <f>IFERROR(VLOOKUP(B200,[17]player_accurate_long_balls!$B$2:$E$492, 4, FALSE), 0)</f>
        <v>40.5</v>
      </c>
      <c r="AF200">
        <f>IFERROR(VLOOKUP(B200, [18]player_tackles_won!$B$2:$E$492, 3, FALSE), 0)</f>
        <v>1.8</v>
      </c>
      <c r="AG200">
        <f>IFERROR(VLOOKUP(B200, [18]player_tackles_won!$B$2:$E$492, 4, FALSE), 0)</f>
        <v>58.6</v>
      </c>
      <c r="AH200">
        <f>IFERROR(VLOOKUP(B200, [19]player_possessions!$B$2:$E$492, 3, FALSE), 0)</f>
        <v>0.2</v>
      </c>
      <c r="AI200">
        <f>IFERROR(VLOOKUP(B200, [19]player_possessions!$B$2:$E$492, 4, FALSE), 0)</f>
        <v>2.8</v>
      </c>
      <c r="AJ200">
        <f>IFERROR(VLOOKUP(B200, [20]player_outfielder_blocks!$B$2:$E$492, 3, FALSE), 0)</f>
        <v>0.9</v>
      </c>
      <c r="AK200">
        <f>VLOOKUP(B200,[20]player_outfielder_blocks!$B$2:$E$492, 4, FALSE)</f>
        <v>30</v>
      </c>
      <c r="AL200">
        <f>VLOOKUP(B200,[21]player_interceptions!$B$2:$E$492, 3, FALSE)</f>
        <v>1.7</v>
      </c>
      <c r="AM200">
        <f>VLOOKUP(B200,[21]player_interceptions!$B$2:$E$492, 4, FALSE)</f>
        <v>55</v>
      </c>
      <c r="AN200">
        <f>VLOOKUP(B200,[22]player_effective_clearances!$B$2:$E$492, 3, FALSE)</f>
        <v>3.2</v>
      </c>
      <c r="AO200">
        <f>VLOOKUP(B200,[22]player_effective_clearances!$B$2:$E$492, 4, FALSE)</f>
        <v>105</v>
      </c>
      <c r="AP200" t="e">
        <f>VLOOKUP(B200, [12]player_penalties_won!$B$2:$E$492, 4, FALSE)</f>
        <v>#N/A</v>
      </c>
      <c r="AQ200">
        <f>VLOOKUP(B200,[23]player_fouls_committed!$B$2:$E$492, 3, FALSE)</f>
        <v>1.7</v>
      </c>
      <c r="AR200" t="e">
        <f>VLOOKUP(B200,[24]player_red_cards!$B$2:$E$492, 3, FALSE)</f>
        <v>#N/A</v>
      </c>
      <c r="AS200" t="e">
        <f>VLOOKUP(B200,[24]player_red_cards!$B$2:$E$492, 4, FALSE)</f>
        <v>#N/A</v>
      </c>
      <c r="AT200">
        <f>VLOOKUP(B200,[25]player_contests_won!$B$2:$E$492, 3, FALSE)</f>
        <v>0.4</v>
      </c>
      <c r="AU200">
        <f>VLOOKUP(B200,[25]player_contests_won!$B$2:$E$492, 4, FALSE)</f>
        <v>57.1</v>
      </c>
      <c r="AV200">
        <f>VLOOKUP(B200, [8]player_top_scorers!$B$2:$E$492, 3, FALSE)</f>
        <v>1</v>
      </c>
      <c r="AW200">
        <f>VLOOKUP(B200,[26]player_player_ratings!$B$2:$E$492, 4, FALSE)</f>
        <v>3</v>
      </c>
      <c r="AX200">
        <f>VLOOKUP(B200,[26]player_player_ratings!$B$2:$E$492, 3, FALSE)</f>
        <v>6.94</v>
      </c>
      <c r="AY200">
        <v>2924</v>
      </c>
      <c r="AZ200">
        <v>33</v>
      </c>
      <c r="BA200" t="s">
        <v>142</v>
      </c>
    </row>
    <row r="201" spans="1:53" x14ac:dyDescent="0.3">
      <c r="A201">
        <v>199</v>
      </c>
      <c r="B201" t="s">
        <v>271</v>
      </c>
      <c r="C201" t="s">
        <v>79</v>
      </c>
      <c r="D201">
        <v>1.3</v>
      </c>
      <c r="E201">
        <v>0</v>
      </c>
      <c r="F201">
        <f>IFERROR(VLOOKUP(B201, [1]player_expected_goals!$B$2:$E$492, 3, FALSE), 0)</f>
        <v>1.7</v>
      </c>
      <c r="G201">
        <f>VLOOKUP(B201,[2]player_on_target!$B$2:$E$492, 3, FALSE)</f>
        <v>1.3</v>
      </c>
      <c r="H201">
        <f>IFERROR(VLOOKUP(B201, [3]player_saves_made!$B$2:$E$492, 3, FALSE), 0)</f>
        <v>0</v>
      </c>
      <c r="I201">
        <f>IFERROR(VLOOKUP(B201, [3]player_saves_made!$B$2:$E$492, 4, FALSE), 0)</f>
        <v>0</v>
      </c>
      <c r="J201">
        <f>IFERROR(VLOOKUP(B201, [4]player_goals_conceded!$B$2:$E$492, 3, FALSE), 0)</f>
        <v>0</v>
      </c>
      <c r="K201">
        <f>IFERROR(VLOOKUP(B201, [5]player_clean_sheets!$B$2:$E$492, 3, FALSE), 0)</f>
        <v>0</v>
      </c>
      <c r="L201">
        <f>IFERROR(VLOOKUP(B201, [5]player_clean_sheets!$B$2:$E$492, 4, FALSE), 0)</f>
        <v>0</v>
      </c>
      <c r="M201">
        <f>IFERROR(VLOOKUP(B201, [6]player_goals_per_90!$B$2:$E$492, 3, FALSE), 0)</f>
        <v>0.09</v>
      </c>
      <c r="N201">
        <f>IFERROR(VLOOKUP(B201, [7]player_expected_assists_per_90!$B$2:$E$492, 3, FALSE), 0)</f>
        <v>0.06</v>
      </c>
      <c r="O201">
        <f>IFERROR(VLOOKUP(B201, [7]player_expected_assists_per_90!$B$2:$E$492, 4, FALSE), 0)</f>
        <v>0</v>
      </c>
      <c r="P201">
        <f>IFERROR(VLOOKUP(B201, [8]player_top_scorers!$B$2:$E$492, 4, FALSE), 0)</f>
        <v>1</v>
      </c>
      <c r="Q201">
        <f>IFERROR(VLOOKUP(B201, [9]player_total_assists_in_attack!$B$2:$E$492, 3, FALSE), 0)</f>
        <v>13</v>
      </c>
      <c r="R201">
        <f>IFERROR(VLOOKUP(B201, [9]player_total_assists_in_attack!$B$2:$E$492, 4, FALSE), 0)</f>
        <v>0.6</v>
      </c>
      <c r="S201">
        <f>IFERROR(VLOOKUP(B201, [10]player_big_chances_missed!$B$2:$E$492, 3, FALSE), 0)</f>
        <v>0</v>
      </c>
      <c r="T201">
        <f>IFERROR(VLOOKUP(B201, [10]player_big_chances_missed!$B$2:$E$492, 3, FALSE), 0)</f>
        <v>0</v>
      </c>
      <c r="U201">
        <f>IFERROR(VLOOKUP(B201, [11]player_big_chances_created!$B$2:$E$492, 3, FALSE), 0)</f>
        <v>0</v>
      </c>
      <c r="V201">
        <f>IFERROR(VLOOKUP(B201, [12]player_penalties_won!$B$2:$E$492, 3, FALSE), 0)</f>
        <v>0</v>
      </c>
      <c r="W201">
        <f>IFERROR(VLOOKUP(B201, [13]player_penalties_conceded!$B$2:$E$492, 3, FALSE), 0)</f>
        <v>0</v>
      </c>
      <c r="X201">
        <f>IFERROR(VLOOKUP(B201, [14]player_target_scoring!$B$2:$E$492, 3, FALSE), 0)</f>
        <v>0.2</v>
      </c>
      <c r="Y201">
        <f>IFERROR(VLOOKUP(B201, [14]player_target_scoring!$B$2:$E$492, 4, FALSE), 0)</f>
        <v>13.8</v>
      </c>
      <c r="Z201">
        <f>IFERROR(VLOOKUP(B201, [15]player_total_scoring_attempts!$B$2:$E$492, 3, FALSE), 0)</f>
        <v>1.3</v>
      </c>
      <c r="AA201">
        <f>IFERROR(VLOOKUP(B201, [15]player_total_scoring_attempts!$B$2:$E$492, 4, FALSE), 0)</f>
        <v>6.9</v>
      </c>
      <c r="AB201">
        <f>IFERROR(VLOOKUP(B201, [16]player_accurate_passes!$B$2:$E$492, 3, FALSE), 0)</f>
        <v>23.2</v>
      </c>
      <c r="AC201">
        <f>IFERROR(VLOOKUP(B201, [16]player_accurate_passes!$B$2:$E$492, 4, FALSE), 0)</f>
        <v>75.099999999999994</v>
      </c>
      <c r="AD201">
        <f>IFERROR(VLOOKUP(B201,[17]player_accurate_long_balls!$B$2:$E$492, 3, FALSE), 0)</f>
        <v>1.2</v>
      </c>
      <c r="AE201">
        <f>IFERROR(VLOOKUP(B201,[17]player_accurate_long_balls!$B$2:$E$492, 4, FALSE), 0)</f>
        <v>44.3</v>
      </c>
      <c r="AF201">
        <f>IFERROR(VLOOKUP(B201, [18]player_tackles_won!$B$2:$E$492, 3, FALSE), 0)</f>
        <v>0.9</v>
      </c>
      <c r="AG201">
        <f>IFERROR(VLOOKUP(B201, [18]player_tackles_won!$B$2:$E$492, 4, FALSE), 0)</f>
        <v>63.3</v>
      </c>
      <c r="AH201">
        <f>IFERROR(VLOOKUP(B201, [19]player_possessions!$B$2:$E$492, 3, FALSE), 0)</f>
        <v>0.5</v>
      </c>
      <c r="AI201">
        <f>IFERROR(VLOOKUP(B201, [19]player_possessions!$B$2:$E$492, 4, FALSE), 0)</f>
        <v>3.3</v>
      </c>
      <c r="AJ201">
        <f>IFERROR(VLOOKUP(B201, [20]player_outfielder_blocks!$B$2:$E$492, 3, FALSE), 0)</f>
        <v>0.3</v>
      </c>
      <c r="AK201">
        <f>VLOOKUP(B201,[20]player_outfielder_blocks!$B$2:$E$492, 4, FALSE)</f>
        <v>7</v>
      </c>
      <c r="AL201">
        <f>VLOOKUP(B201,[21]player_interceptions!$B$2:$E$492, 3, FALSE)</f>
        <v>0.9</v>
      </c>
      <c r="AM201">
        <f>VLOOKUP(B201,[21]player_interceptions!$B$2:$E$492, 4, FALSE)</f>
        <v>20</v>
      </c>
      <c r="AN201">
        <f>VLOOKUP(B201,[22]player_effective_clearances!$B$2:$E$492, 3, FALSE)</f>
        <v>0.9</v>
      </c>
      <c r="AO201">
        <f>VLOOKUP(B201,[22]player_effective_clearances!$B$2:$E$492, 4, FALSE)</f>
        <v>20</v>
      </c>
      <c r="AP201" t="e">
        <f>VLOOKUP(B201, [12]player_penalties_won!$B$2:$E$492, 4, FALSE)</f>
        <v>#N/A</v>
      </c>
      <c r="AQ201">
        <f>VLOOKUP(B201,[23]player_fouls_committed!$B$2:$E$492, 3, FALSE)</f>
        <v>0.9</v>
      </c>
      <c r="AR201" t="e">
        <f>VLOOKUP(B201,[24]player_red_cards!$B$2:$E$492, 3, FALSE)</f>
        <v>#N/A</v>
      </c>
      <c r="AS201" t="e">
        <f>VLOOKUP(B201,[24]player_red_cards!$B$2:$E$492, 4, FALSE)</f>
        <v>#N/A</v>
      </c>
      <c r="AT201">
        <f>VLOOKUP(B201,[25]player_contests_won!$B$2:$E$492, 3, FALSE)</f>
        <v>0.4</v>
      </c>
      <c r="AU201">
        <f>VLOOKUP(B201,[25]player_contests_won!$B$2:$E$492, 4, FALSE)</f>
        <v>36.4</v>
      </c>
      <c r="AV201">
        <f>VLOOKUP(B201, [8]player_top_scorers!$B$2:$E$492, 3, FALSE)</f>
        <v>2</v>
      </c>
      <c r="AW201">
        <f>VLOOKUP(B201,[26]player_player_ratings!$B$2:$E$492, 4, FALSE)</f>
        <v>0</v>
      </c>
      <c r="AX201">
        <f>VLOOKUP(B201,[26]player_player_ratings!$B$2:$E$492, 3, FALSE)</f>
        <v>6.81</v>
      </c>
      <c r="AY201">
        <v>1994</v>
      </c>
      <c r="AZ201">
        <v>25</v>
      </c>
      <c r="BA201" t="s">
        <v>13</v>
      </c>
    </row>
    <row r="202" spans="1:53" x14ac:dyDescent="0.3">
      <c r="A202">
        <v>199</v>
      </c>
      <c r="B202" t="s">
        <v>272</v>
      </c>
      <c r="C202" t="s">
        <v>79</v>
      </c>
      <c r="D202">
        <v>1.3</v>
      </c>
      <c r="E202">
        <v>0</v>
      </c>
      <c r="F202">
        <f>IFERROR(VLOOKUP(B202, [1]player_expected_goals!$B$2:$E$492, 3, FALSE), 0)</f>
        <v>1.6</v>
      </c>
      <c r="G202">
        <f>VLOOKUP(B202,[2]player_on_target!$B$2:$E$492, 3, FALSE)</f>
        <v>1.8</v>
      </c>
      <c r="H202">
        <f>IFERROR(VLOOKUP(B202, [3]player_saves_made!$B$2:$E$492, 3, FALSE), 0)</f>
        <v>0</v>
      </c>
      <c r="I202">
        <f>IFERROR(VLOOKUP(B202, [3]player_saves_made!$B$2:$E$492, 4, FALSE), 0)</f>
        <v>0</v>
      </c>
      <c r="J202">
        <f>IFERROR(VLOOKUP(B202, [4]player_goals_conceded!$B$2:$E$492, 3, FALSE), 0)</f>
        <v>0</v>
      </c>
      <c r="K202">
        <f>IFERROR(VLOOKUP(B202, [5]player_clean_sheets!$B$2:$E$492, 3, FALSE), 0)</f>
        <v>0</v>
      </c>
      <c r="L202">
        <f>IFERROR(VLOOKUP(B202, [5]player_clean_sheets!$B$2:$E$492, 4, FALSE), 0)</f>
        <v>0</v>
      </c>
      <c r="M202">
        <f>IFERROR(VLOOKUP(B202, [6]player_goals_per_90!$B$2:$E$492, 3, FALSE), 0)</f>
        <v>0.06</v>
      </c>
      <c r="N202">
        <f>IFERROR(VLOOKUP(B202, [7]player_expected_assists_per_90!$B$2:$E$492, 3, FALSE), 0)</f>
        <v>0.04</v>
      </c>
      <c r="O202">
        <f>IFERROR(VLOOKUP(B202, [7]player_expected_assists_per_90!$B$2:$E$492, 4, FALSE), 0)</f>
        <v>0</v>
      </c>
      <c r="P202">
        <f>IFERROR(VLOOKUP(B202, [8]player_top_scorers!$B$2:$E$492, 4, FALSE), 0)</f>
        <v>0</v>
      </c>
      <c r="Q202">
        <f>IFERROR(VLOOKUP(B202, [9]player_total_assists_in_attack!$B$2:$E$492, 3, FALSE), 0)</f>
        <v>9</v>
      </c>
      <c r="R202">
        <f>IFERROR(VLOOKUP(B202, [9]player_total_assists_in_attack!$B$2:$E$492, 4, FALSE), 0)</f>
        <v>0.3</v>
      </c>
      <c r="S202">
        <f>IFERROR(VLOOKUP(B202, [10]player_big_chances_missed!$B$2:$E$492, 3, FALSE), 0)</f>
        <v>0</v>
      </c>
      <c r="T202">
        <f>IFERROR(VLOOKUP(B202, [10]player_big_chances_missed!$B$2:$E$492, 3, FALSE), 0)</f>
        <v>0</v>
      </c>
      <c r="U202">
        <f>IFERROR(VLOOKUP(B202, [11]player_big_chances_created!$B$2:$E$492, 3, FALSE), 0)</f>
        <v>0</v>
      </c>
      <c r="V202">
        <f>IFERROR(VLOOKUP(B202, [12]player_penalties_won!$B$2:$E$492, 3, FALSE), 0)</f>
        <v>1</v>
      </c>
      <c r="W202">
        <f>IFERROR(VLOOKUP(B202, [13]player_penalties_conceded!$B$2:$E$492, 3, FALSE), 0)</f>
        <v>0</v>
      </c>
      <c r="X202">
        <f>IFERROR(VLOOKUP(B202, [14]player_target_scoring!$B$2:$E$492, 3, FALSE), 0)</f>
        <v>0.1</v>
      </c>
      <c r="Y202">
        <f>IFERROR(VLOOKUP(B202, [14]player_target_scoring!$B$2:$E$492, 4, FALSE), 0)</f>
        <v>23.1</v>
      </c>
      <c r="Z202">
        <f>IFERROR(VLOOKUP(B202, [15]player_total_scoring_attempts!$B$2:$E$492, 3, FALSE), 0)</f>
        <v>0.4</v>
      </c>
      <c r="AA202">
        <f>IFERROR(VLOOKUP(B202, [15]player_total_scoring_attempts!$B$2:$E$492, 4, FALSE), 0)</f>
        <v>15.4</v>
      </c>
      <c r="AB202">
        <f>IFERROR(VLOOKUP(B202, [16]player_accurate_passes!$B$2:$E$492, 3, FALSE), 0)</f>
        <v>41.4</v>
      </c>
      <c r="AC202">
        <f>IFERROR(VLOOKUP(B202, [16]player_accurate_passes!$B$2:$E$492, 4, FALSE), 0)</f>
        <v>81.7</v>
      </c>
      <c r="AD202">
        <f>IFERROR(VLOOKUP(B202,[17]player_accurate_long_balls!$B$2:$E$492, 3, FALSE), 0)</f>
        <v>3.1</v>
      </c>
      <c r="AE202">
        <f>IFERROR(VLOOKUP(B202,[17]player_accurate_long_balls!$B$2:$E$492, 4, FALSE), 0)</f>
        <v>41.2</v>
      </c>
      <c r="AF202">
        <f>IFERROR(VLOOKUP(B202, [18]player_tackles_won!$B$2:$E$492, 3, FALSE), 0)</f>
        <v>0.6</v>
      </c>
      <c r="AG202">
        <f>IFERROR(VLOOKUP(B202, [18]player_tackles_won!$B$2:$E$492, 4, FALSE), 0)</f>
        <v>56.8</v>
      </c>
      <c r="AH202">
        <f>IFERROR(VLOOKUP(B202, [19]player_possessions!$B$2:$E$492, 3, FALSE), 0)</f>
        <v>0.1</v>
      </c>
      <c r="AI202">
        <f>IFERROR(VLOOKUP(B202, [19]player_possessions!$B$2:$E$492, 4, FALSE), 0)</f>
        <v>1.9</v>
      </c>
      <c r="AJ202">
        <f>IFERROR(VLOOKUP(B202, [20]player_outfielder_blocks!$B$2:$E$492, 3, FALSE), 0)</f>
        <v>1.1000000000000001</v>
      </c>
      <c r="AK202">
        <f>VLOOKUP(B202,[20]player_outfielder_blocks!$B$2:$E$492, 4, FALSE)</f>
        <v>35</v>
      </c>
      <c r="AL202">
        <f>VLOOKUP(B202,[21]player_interceptions!$B$2:$E$492, 3, FALSE)</f>
        <v>1.4</v>
      </c>
      <c r="AM202">
        <f>VLOOKUP(B202,[21]player_interceptions!$B$2:$E$492, 4, FALSE)</f>
        <v>46</v>
      </c>
      <c r="AN202">
        <f>VLOOKUP(B202,[22]player_effective_clearances!$B$2:$E$492, 3, FALSE)</f>
        <v>5.4</v>
      </c>
      <c r="AO202">
        <f>VLOOKUP(B202,[22]player_effective_clearances!$B$2:$E$492, 4, FALSE)</f>
        <v>174</v>
      </c>
      <c r="AP202">
        <f>VLOOKUP(B202, [12]player_penalties_won!$B$2:$E$492, 4, FALSE)</f>
        <v>0.7</v>
      </c>
      <c r="AQ202">
        <f>VLOOKUP(B202,[23]player_fouls_committed!$B$2:$E$492, 3, FALSE)</f>
        <v>0.9</v>
      </c>
      <c r="AR202">
        <f>VLOOKUP(B202,[24]player_red_cards!$B$2:$E$492, 3, FALSE)</f>
        <v>1</v>
      </c>
      <c r="AS202">
        <f>VLOOKUP(B202,[24]player_red_cards!$B$2:$E$492, 4, FALSE)</f>
        <v>3</v>
      </c>
      <c r="AT202">
        <f>VLOOKUP(B202,[25]player_contests_won!$B$2:$E$492, 3, FALSE)</f>
        <v>0.2</v>
      </c>
      <c r="AU202">
        <f>VLOOKUP(B202,[25]player_contests_won!$B$2:$E$492, 4, FALSE)</f>
        <v>85.7</v>
      </c>
      <c r="AV202">
        <f>VLOOKUP(B202, [8]player_top_scorers!$B$2:$E$492, 3, FALSE)</f>
        <v>2</v>
      </c>
      <c r="AW202">
        <f>VLOOKUP(B202,[26]player_player_ratings!$B$2:$E$492, 4, FALSE)</f>
        <v>1</v>
      </c>
      <c r="AX202">
        <f>VLOOKUP(B202,[26]player_player_ratings!$B$2:$E$492, 3, FALSE)</f>
        <v>6.85</v>
      </c>
      <c r="AY202">
        <v>2922</v>
      </c>
      <c r="AZ202">
        <v>33</v>
      </c>
      <c r="BA202" t="s">
        <v>13</v>
      </c>
    </row>
    <row r="203" spans="1:53" x14ac:dyDescent="0.3">
      <c r="A203">
        <v>202</v>
      </c>
      <c r="B203" t="s">
        <v>273</v>
      </c>
      <c r="C203" t="s">
        <v>9</v>
      </c>
      <c r="D203">
        <v>1.2</v>
      </c>
      <c r="E203">
        <v>3</v>
      </c>
      <c r="F203">
        <f>IFERROR(VLOOKUP(B203, [1]player_expected_goals!$B$2:$E$492, 3, FALSE), 0)</f>
        <v>3.1</v>
      </c>
      <c r="G203">
        <f>VLOOKUP(B203,[2]player_on_target!$B$2:$E$492, 3, FALSE)</f>
        <v>2.1</v>
      </c>
      <c r="H203">
        <f>IFERROR(VLOOKUP(B203, [3]player_saves_made!$B$2:$E$492, 3, FALSE), 0)</f>
        <v>0</v>
      </c>
      <c r="I203">
        <f>IFERROR(VLOOKUP(B203, [3]player_saves_made!$B$2:$E$492, 4, FALSE), 0)</f>
        <v>0</v>
      </c>
      <c r="J203">
        <f>IFERROR(VLOOKUP(B203, [4]player_goals_conceded!$B$2:$E$492, 3, FALSE), 0)</f>
        <v>0</v>
      </c>
      <c r="K203">
        <f>IFERROR(VLOOKUP(B203, [5]player_clean_sheets!$B$2:$E$492, 3, FALSE), 0)</f>
        <v>0</v>
      </c>
      <c r="L203">
        <f>IFERROR(VLOOKUP(B203, [5]player_clean_sheets!$B$2:$E$492, 4, FALSE), 0)</f>
        <v>0</v>
      </c>
      <c r="M203">
        <f>IFERROR(VLOOKUP(B203, [6]player_goals_per_90!$B$2:$E$492, 3, FALSE), 0)</f>
        <v>0.4</v>
      </c>
      <c r="N203">
        <f>IFERROR(VLOOKUP(B203, [7]player_expected_assists_per_90!$B$2:$E$492, 3, FALSE), 0)</f>
        <v>0.23</v>
      </c>
      <c r="O203">
        <f>IFERROR(VLOOKUP(B203, [7]player_expected_assists_per_90!$B$2:$E$492, 4, FALSE), 0)</f>
        <v>0.6</v>
      </c>
      <c r="P203">
        <f>IFERROR(VLOOKUP(B203, [8]player_top_scorers!$B$2:$E$492, 4, FALSE), 0)</f>
        <v>0</v>
      </c>
      <c r="Q203">
        <f>IFERROR(VLOOKUP(B203, [9]player_total_assists_in_attack!$B$2:$E$492, 3, FALSE), 0)</f>
        <v>9</v>
      </c>
      <c r="R203">
        <f>IFERROR(VLOOKUP(B203, [9]player_total_assists_in_attack!$B$2:$E$492, 4, FALSE), 0)</f>
        <v>1.8</v>
      </c>
      <c r="S203">
        <f>IFERROR(VLOOKUP(B203, [10]player_big_chances_missed!$B$2:$E$492, 3, FALSE), 0)</f>
        <v>1</v>
      </c>
      <c r="T203">
        <f>IFERROR(VLOOKUP(B203, [10]player_big_chances_missed!$B$2:$E$492, 3, FALSE), 0)</f>
        <v>1</v>
      </c>
      <c r="U203">
        <f>IFERROR(VLOOKUP(B203, [11]player_big_chances_created!$B$2:$E$492, 3, FALSE), 0)</f>
        <v>2</v>
      </c>
      <c r="V203">
        <f>IFERROR(VLOOKUP(B203, [12]player_penalties_won!$B$2:$E$492, 3, FALSE), 0)</f>
        <v>0</v>
      </c>
      <c r="W203">
        <f>IFERROR(VLOOKUP(B203, [13]player_penalties_conceded!$B$2:$E$492, 3, FALSE), 0)</f>
        <v>0</v>
      </c>
      <c r="X203">
        <f>IFERROR(VLOOKUP(B203, [14]player_target_scoring!$B$2:$E$492, 3, FALSE), 0)</f>
        <v>1.2</v>
      </c>
      <c r="Y203">
        <f>IFERROR(VLOOKUP(B203, [14]player_target_scoring!$B$2:$E$492, 4, FALSE), 0)</f>
        <v>33.299999999999997</v>
      </c>
      <c r="Z203">
        <f>IFERROR(VLOOKUP(B203, [15]player_total_scoring_attempts!$B$2:$E$492, 3, FALSE), 0)</f>
        <v>3.6</v>
      </c>
      <c r="AA203">
        <f>IFERROR(VLOOKUP(B203, [15]player_total_scoring_attempts!$B$2:$E$492, 4, FALSE), 0)</f>
        <v>11.1</v>
      </c>
      <c r="AB203">
        <f>IFERROR(VLOOKUP(B203, [16]player_accurate_passes!$B$2:$E$492, 3, FALSE), 0)</f>
        <v>24.3</v>
      </c>
      <c r="AC203">
        <f>IFERROR(VLOOKUP(B203, [16]player_accurate_passes!$B$2:$E$492, 4, FALSE), 0)</f>
        <v>80.8</v>
      </c>
      <c r="AD203">
        <f>IFERROR(VLOOKUP(B203,[17]player_accurate_long_balls!$B$2:$E$492, 3, FALSE), 0)</f>
        <v>1</v>
      </c>
      <c r="AE203">
        <f>IFERROR(VLOOKUP(B203,[17]player_accurate_long_balls!$B$2:$E$492, 4, FALSE), 0)</f>
        <v>71.400000000000006</v>
      </c>
      <c r="AF203">
        <f>IFERROR(VLOOKUP(B203, [18]player_tackles_won!$B$2:$E$492, 3, FALSE), 0)</f>
        <v>0.8</v>
      </c>
      <c r="AG203">
        <f>IFERROR(VLOOKUP(B203, [18]player_tackles_won!$B$2:$E$492, 4, FALSE), 0)</f>
        <v>40</v>
      </c>
      <c r="AH203">
        <f>IFERROR(VLOOKUP(B203, [19]player_possessions!$B$2:$E$492, 3, FALSE), 0)</f>
        <v>0.2</v>
      </c>
      <c r="AI203">
        <f>IFERROR(VLOOKUP(B203, [19]player_possessions!$B$2:$E$492, 4, FALSE), 0)</f>
        <v>3</v>
      </c>
      <c r="AJ203">
        <f>IFERROR(VLOOKUP(B203, [20]player_outfielder_blocks!$B$2:$E$492, 3, FALSE), 0)</f>
        <v>0.2</v>
      </c>
      <c r="AK203">
        <f>VLOOKUP(B203,[20]player_outfielder_blocks!$B$2:$E$492, 4, FALSE)</f>
        <v>1</v>
      </c>
      <c r="AL203">
        <f>VLOOKUP(B203,[21]player_interceptions!$B$2:$E$492, 3, FALSE)</f>
        <v>0.4</v>
      </c>
      <c r="AM203">
        <f>VLOOKUP(B203,[21]player_interceptions!$B$2:$E$492, 4, FALSE)</f>
        <v>2</v>
      </c>
      <c r="AN203">
        <f>VLOOKUP(B203,[22]player_effective_clearances!$B$2:$E$492, 3, FALSE)</f>
        <v>0.2</v>
      </c>
      <c r="AO203">
        <f>VLOOKUP(B203,[22]player_effective_clearances!$B$2:$E$492, 4, FALSE)</f>
        <v>1</v>
      </c>
      <c r="AP203" t="e">
        <f>VLOOKUP(B203, [12]player_penalties_won!$B$2:$E$492, 4, FALSE)</f>
        <v>#N/A</v>
      </c>
      <c r="AQ203">
        <f>VLOOKUP(B203,[23]player_fouls_committed!$B$2:$E$492, 3, FALSE)</f>
        <v>1.6</v>
      </c>
      <c r="AR203" t="e">
        <f>VLOOKUP(B203,[24]player_red_cards!$B$2:$E$492, 3, FALSE)</f>
        <v>#N/A</v>
      </c>
      <c r="AS203" t="e">
        <f>VLOOKUP(B203,[24]player_red_cards!$B$2:$E$492, 4, FALSE)</f>
        <v>#N/A</v>
      </c>
      <c r="AT203">
        <f>VLOOKUP(B203,[25]player_contests_won!$B$2:$E$492, 3, FALSE)</f>
        <v>0.8</v>
      </c>
      <c r="AU203">
        <f>VLOOKUP(B203,[25]player_contests_won!$B$2:$E$492, 4, FALSE)</f>
        <v>30.8</v>
      </c>
      <c r="AV203">
        <f>VLOOKUP(B203, [8]player_top_scorers!$B$2:$E$492, 3, FALSE)</f>
        <v>2</v>
      </c>
      <c r="AW203" t="e">
        <f>VLOOKUP(B203,[26]player_player_ratings!$B$2:$E$492, 4, FALSE)</f>
        <v>#N/A</v>
      </c>
      <c r="AX203" t="e">
        <f>VLOOKUP(B203,[26]player_player_ratings!$B$2:$E$492, 3, FALSE)</f>
        <v>#N/A</v>
      </c>
      <c r="AY203">
        <v>451</v>
      </c>
      <c r="AZ203">
        <v>23</v>
      </c>
      <c r="BA203" t="s">
        <v>58</v>
      </c>
    </row>
    <row r="204" spans="1:53" x14ac:dyDescent="0.3">
      <c r="A204">
        <v>202</v>
      </c>
      <c r="B204" t="s">
        <v>274</v>
      </c>
      <c r="C204" t="s">
        <v>39</v>
      </c>
      <c r="D204">
        <v>1.2</v>
      </c>
      <c r="E204">
        <v>3</v>
      </c>
      <c r="F204">
        <f>IFERROR(VLOOKUP(B204, [1]player_expected_goals!$B$2:$E$492, 3, FALSE), 0)</f>
        <v>0.4</v>
      </c>
      <c r="G204">
        <f>VLOOKUP(B204,[2]player_on_target!$B$2:$E$492, 3, FALSE)</f>
        <v>0.5</v>
      </c>
      <c r="H204">
        <f>IFERROR(VLOOKUP(B204, [3]player_saves_made!$B$2:$E$492, 3, FALSE), 0)</f>
        <v>0</v>
      </c>
      <c r="I204">
        <f>IFERROR(VLOOKUP(B204, [3]player_saves_made!$B$2:$E$492, 4, FALSE), 0)</f>
        <v>0</v>
      </c>
      <c r="J204">
        <f>IFERROR(VLOOKUP(B204, [4]player_goals_conceded!$B$2:$E$492, 3, FALSE), 0)</f>
        <v>0</v>
      </c>
      <c r="K204">
        <f>IFERROR(VLOOKUP(B204, [5]player_clean_sheets!$B$2:$E$492, 3, FALSE), 0)</f>
        <v>0</v>
      </c>
      <c r="L204">
        <f>IFERROR(VLOOKUP(B204, [5]player_clean_sheets!$B$2:$E$492, 4, FALSE), 0)</f>
        <v>0</v>
      </c>
      <c r="M204">
        <f>IFERROR(VLOOKUP(B204, [6]player_goals_per_90!$B$2:$E$492, 3, FALSE), 0)</f>
        <v>0</v>
      </c>
      <c r="N204">
        <f>IFERROR(VLOOKUP(B204, [7]player_expected_assists_per_90!$B$2:$E$492, 3, FALSE), 0)</f>
        <v>0.06</v>
      </c>
      <c r="O204">
        <f>IFERROR(VLOOKUP(B204, [7]player_expected_assists_per_90!$B$2:$E$492, 4, FALSE), 0)</f>
        <v>0.2</v>
      </c>
      <c r="P204">
        <f>IFERROR(VLOOKUP(B204, [8]player_top_scorers!$B$2:$E$492, 4, FALSE), 0)</f>
        <v>0</v>
      </c>
      <c r="Q204">
        <f>IFERROR(VLOOKUP(B204, [9]player_total_assists_in_attack!$B$2:$E$492, 3, FALSE), 0)</f>
        <v>15</v>
      </c>
      <c r="R204">
        <f>IFERROR(VLOOKUP(B204, [9]player_total_assists_in_attack!$B$2:$E$492, 4, FALSE), 0)</f>
        <v>0.8</v>
      </c>
      <c r="S204">
        <f>IFERROR(VLOOKUP(B204, [10]player_big_chances_missed!$B$2:$E$492, 3, FALSE), 0)</f>
        <v>0</v>
      </c>
      <c r="T204">
        <f>IFERROR(VLOOKUP(B204, [10]player_big_chances_missed!$B$2:$E$492, 3, FALSE), 0)</f>
        <v>0</v>
      </c>
      <c r="U204">
        <f>IFERROR(VLOOKUP(B204, [11]player_big_chances_created!$B$2:$E$492, 3, FALSE), 0)</f>
        <v>3</v>
      </c>
      <c r="V204">
        <f>IFERROR(VLOOKUP(B204, [12]player_penalties_won!$B$2:$E$492, 3, FALSE), 0)</f>
        <v>0</v>
      </c>
      <c r="W204">
        <f>IFERROR(VLOOKUP(B204, [13]player_penalties_conceded!$B$2:$E$492, 3, FALSE), 0)</f>
        <v>0</v>
      </c>
      <c r="X204">
        <f>IFERROR(VLOOKUP(B204, [14]player_target_scoring!$B$2:$E$492, 3, FALSE), 0)</f>
        <v>0.1</v>
      </c>
      <c r="Y204">
        <f>IFERROR(VLOOKUP(B204, [14]player_target_scoring!$B$2:$E$492, 4, FALSE), 0)</f>
        <v>16.7</v>
      </c>
      <c r="Z204">
        <f>IFERROR(VLOOKUP(B204, [15]player_total_scoring_attempts!$B$2:$E$492, 3, FALSE), 0)</f>
        <v>0.6</v>
      </c>
      <c r="AA204">
        <f>IFERROR(VLOOKUP(B204, [15]player_total_scoring_attempts!$B$2:$E$492, 4, FALSE), 0)</f>
        <v>0</v>
      </c>
      <c r="AB204">
        <f>IFERROR(VLOOKUP(B204, [16]player_accurate_passes!$B$2:$E$492, 3, FALSE), 0)</f>
        <v>37.4</v>
      </c>
      <c r="AC204">
        <f>IFERROR(VLOOKUP(B204, [16]player_accurate_passes!$B$2:$E$492, 4, FALSE), 0)</f>
        <v>82.9</v>
      </c>
      <c r="AD204">
        <f>IFERROR(VLOOKUP(B204,[17]player_accurate_long_balls!$B$2:$E$492, 3, FALSE), 0)</f>
        <v>2.4</v>
      </c>
      <c r="AE204">
        <f>IFERROR(VLOOKUP(B204,[17]player_accurate_long_balls!$B$2:$E$492, 4, FALSE), 0)</f>
        <v>56.6</v>
      </c>
      <c r="AF204">
        <f>IFERROR(VLOOKUP(B204, [18]player_tackles_won!$B$2:$E$492, 3, FALSE), 0)</f>
        <v>1.9</v>
      </c>
      <c r="AG204">
        <f>IFERROR(VLOOKUP(B204, [18]player_tackles_won!$B$2:$E$492, 4, FALSE), 0)</f>
        <v>59.4</v>
      </c>
      <c r="AH204">
        <f>IFERROR(VLOOKUP(B204, [19]player_possessions!$B$2:$E$492, 3, FALSE), 0)</f>
        <v>0.5</v>
      </c>
      <c r="AI204">
        <f>IFERROR(VLOOKUP(B204, [19]player_possessions!$B$2:$E$492, 4, FALSE), 0)</f>
        <v>2.8</v>
      </c>
      <c r="AJ204">
        <f>IFERROR(VLOOKUP(B204, [20]player_outfielder_blocks!$B$2:$E$492, 3, FALSE), 0)</f>
        <v>0.4</v>
      </c>
      <c r="AK204">
        <f>VLOOKUP(B204,[20]player_outfielder_blocks!$B$2:$E$492, 4, FALSE)</f>
        <v>8</v>
      </c>
      <c r="AL204">
        <f>VLOOKUP(B204,[21]player_interceptions!$B$2:$E$492, 3, FALSE)</f>
        <v>2.1</v>
      </c>
      <c r="AM204">
        <f>VLOOKUP(B204,[21]player_interceptions!$B$2:$E$492, 4, FALSE)</f>
        <v>41</v>
      </c>
      <c r="AN204">
        <f>VLOOKUP(B204,[22]player_effective_clearances!$B$2:$E$492, 3, FALSE)</f>
        <v>2.8</v>
      </c>
      <c r="AO204">
        <f>VLOOKUP(B204,[22]player_effective_clearances!$B$2:$E$492, 4, FALSE)</f>
        <v>55</v>
      </c>
      <c r="AP204" t="e">
        <f>VLOOKUP(B204, [12]player_penalties_won!$B$2:$E$492, 4, FALSE)</f>
        <v>#N/A</v>
      </c>
      <c r="AQ204">
        <f>VLOOKUP(B204,[23]player_fouls_committed!$B$2:$E$492, 3, FALSE)</f>
        <v>1.8</v>
      </c>
      <c r="AR204" t="e">
        <f>VLOOKUP(B204,[24]player_red_cards!$B$2:$E$492, 3, FALSE)</f>
        <v>#N/A</v>
      </c>
      <c r="AS204" t="e">
        <f>VLOOKUP(B204,[24]player_red_cards!$B$2:$E$492, 4, FALSE)</f>
        <v>#N/A</v>
      </c>
      <c r="AT204">
        <f>VLOOKUP(B204,[25]player_contests_won!$B$2:$E$492, 3, FALSE)</f>
        <v>0.4</v>
      </c>
      <c r="AU204">
        <f>VLOOKUP(B204,[25]player_contests_won!$B$2:$E$492, 4, FALSE)</f>
        <v>42.1</v>
      </c>
      <c r="AV204" t="e">
        <f>VLOOKUP(B204, [8]player_top_scorers!$B$2:$E$492, 3, FALSE)</f>
        <v>#N/A</v>
      </c>
      <c r="AW204">
        <f>VLOOKUP(B204,[26]player_player_ratings!$B$2:$E$492, 4, FALSE)</f>
        <v>0</v>
      </c>
      <c r="AX204">
        <f>VLOOKUP(B204,[26]player_player_ratings!$B$2:$E$492, 3, FALSE)</f>
        <v>6.91</v>
      </c>
      <c r="AY204">
        <v>1791</v>
      </c>
      <c r="AZ204">
        <v>32</v>
      </c>
      <c r="BA204" t="s">
        <v>70</v>
      </c>
    </row>
    <row r="205" spans="1:53" x14ac:dyDescent="0.3">
      <c r="A205">
        <v>204</v>
      </c>
      <c r="B205" t="s">
        <v>275</v>
      </c>
      <c r="C205" t="s">
        <v>25</v>
      </c>
      <c r="D205">
        <v>1.2</v>
      </c>
      <c r="E205">
        <v>2</v>
      </c>
      <c r="F205">
        <f>IFERROR(VLOOKUP(B205, [1]player_expected_goals!$B$2:$E$492, 3, FALSE), 0)</f>
        <v>0.1</v>
      </c>
      <c r="G205">
        <f>VLOOKUP(B205,[2]player_on_target!$B$2:$E$492, 3, FALSE)</f>
        <v>0.2</v>
      </c>
      <c r="H205">
        <f>IFERROR(VLOOKUP(B205, [3]player_saves_made!$B$2:$E$492, 3, FALSE), 0)</f>
        <v>0</v>
      </c>
      <c r="I205">
        <f>IFERROR(VLOOKUP(B205, [3]player_saves_made!$B$2:$E$492, 4, FALSE), 0)</f>
        <v>0</v>
      </c>
      <c r="J205">
        <f>IFERROR(VLOOKUP(B205, [4]player_goals_conceded!$B$2:$E$492, 3, FALSE), 0)</f>
        <v>0</v>
      </c>
      <c r="K205">
        <f>IFERROR(VLOOKUP(B205, [5]player_clean_sheets!$B$2:$E$492, 3, FALSE), 0)</f>
        <v>0</v>
      </c>
      <c r="L205">
        <f>IFERROR(VLOOKUP(B205, [5]player_clean_sheets!$B$2:$E$492, 4, FALSE), 0)</f>
        <v>0</v>
      </c>
      <c r="M205">
        <f>IFERROR(VLOOKUP(B205, [6]player_goals_per_90!$B$2:$E$492, 3, FALSE), 0)</f>
        <v>0</v>
      </c>
      <c r="N205">
        <f>IFERROR(VLOOKUP(B205, [7]player_expected_assists_per_90!$B$2:$E$492, 3, FALSE), 0)</f>
        <v>0.1</v>
      </c>
      <c r="O205">
        <f>IFERROR(VLOOKUP(B205, [7]player_expected_assists_per_90!$B$2:$E$492, 4, FALSE), 0)</f>
        <v>0.2</v>
      </c>
      <c r="P205">
        <f>IFERROR(VLOOKUP(B205, [8]player_top_scorers!$B$2:$E$492, 4, FALSE), 0)</f>
        <v>0</v>
      </c>
      <c r="Q205">
        <f>IFERROR(VLOOKUP(B205, [9]player_total_assists_in_attack!$B$2:$E$492, 3, FALSE), 0)</f>
        <v>8</v>
      </c>
      <c r="R205">
        <f>IFERROR(VLOOKUP(B205, [9]player_total_assists_in_attack!$B$2:$E$492, 4, FALSE), 0)</f>
        <v>0.7</v>
      </c>
      <c r="S205">
        <f>IFERROR(VLOOKUP(B205, [10]player_big_chances_missed!$B$2:$E$492, 3, FALSE), 0)</f>
        <v>0</v>
      </c>
      <c r="T205">
        <f>IFERROR(VLOOKUP(B205, [10]player_big_chances_missed!$B$2:$E$492, 3, FALSE), 0)</f>
        <v>0</v>
      </c>
      <c r="U205">
        <f>IFERROR(VLOOKUP(B205, [11]player_big_chances_created!$B$2:$E$492, 3, FALSE), 0)</f>
        <v>3</v>
      </c>
      <c r="V205">
        <f>IFERROR(VLOOKUP(B205, [12]player_penalties_won!$B$2:$E$492, 3, FALSE), 0)</f>
        <v>0</v>
      </c>
      <c r="W205">
        <f>IFERROR(VLOOKUP(B205, [13]player_penalties_conceded!$B$2:$E$492, 3, FALSE), 0)</f>
        <v>1</v>
      </c>
      <c r="X205">
        <f>IFERROR(VLOOKUP(B205, [14]player_target_scoring!$B$2:$E$492, 3, FALSE), 0)</f>
        <v>0.1</v>
      </c>
      <c r="Y205">
        <f>IFERROR(VLOOKUP(B205, [14]player_target_scoring!$B$2:$E$492, 4, FALSE), 0)</f>
        <v>33.299999999999997</v>
      </c>
      <c r="Z205">
        <f>IFERROR(VLOOKUP(B205, [15]player_total_scoring_attempts!$B$2:$E$492, 3, FALSE), 0)</f>
        <v>0.3</v>
      </c>
      <c r="AA205">
        <f>IFERROR(VLOOKUP(B205, [15]player_total_scoring_attempts!$B$2:$E$492, 4, FALSE), 0)</f>
        <v>0</v>
      </c>
      <c r="AB205">
        <f>IFERROR(VLOOKUP(B205, [16]player_accurate_passes!$B$2:$E$492, 3, FALSE), 0)</f>
        <v>71.3</v>
      </c>
      <c r="AC205">
        <f>IFERROR(VLOOKUP(B205, [16]player_accurate_passes!$B$2:$E$492, 4, FALSE), 0)</f>
        <v>88.9</v>
      </c>
      <c r="AD205">
        <f>IFERROR(VLOOKUP(B205,[17]player_accurate_long_balls!$B$2:$E$492, 3, FALSE), 0)</f>
        <v>3.2</v>
      </c>
      <c r="AE205">
        <f>IFERROR(VLOOKUP(B205,[17]player_accurate_long_balls!$B$2:$E$492, 4, FALSE), 0)</f>
        <v>50.7</v>
      </c>
      <c r="AF205">
        <f>IFERROR(VLOOKUP(B205, [18]player_tackles_won!$B$2:$E$492, 3, FALSE), 0)</f>
        <v>1.1000000000000001</v>
      </c>
      <c r="AG205">
        <f>IFERROR(VLOOKUP(B205, [18]player_tackles_won!$B$2:$E$492, 4, FALSE), 0)</f>
        <v>57.1</v>
      </c>
      <c r="AH205">
        <f>IFERROR(VLOOKUP(B205, [19]player_possessions!$B$2:$E$492, 3, FALSE), 0)</f>
        <v>0.3</v>
      </c>
      <c r="AI205">
        <f>IFERROR(VLOOKUP(B205, [19]player_possessions!$B$2:$E$492, 4, FALSE), 0)</f>
        <v>2.2999999999999998</v>
      </c>
      <c r="AJ205">
        <f>IFERROR(VLOOKUP(B205, [20]player_outfielder_blocks!$B$2:$E$492, 3, FALSE), 0)</f>
        <v>0.7</v>
      </c>
      <c r="AK205">
        <f>VLOOKUP(B205,[20]player_outfielder_blocks!$B$2:$E$492, 4, FALSE)</f>
        <v>8</v>
      </c>
      <c r="AL205">
        <f>VLOOKUP(B205,[21]player_interceptions!$B$2:$E$492, 3, FALSE)</f>
        <v>0.7</v>
      </c>
      <c r="AM205">
        <f>VLOOKUP(B205,[21]player_interceptions!$B$2:$E$492, 4, FALSE)</f>
        <v>8</v>
      </c>
      <c r="AN205">
        <f>VLOOKUP(B205,[22]player_effective_clearances!$B$2:$E$492, 3, FALSE)</f>
        <v>2.1</v>
      </c>
      <c r="AO205">
        <f>VLOOKUP(B205,[22]player_effective_clearances!$B$2:$E$492, 4, FALSE)</f>
        <v>24</v>
      </c>
      <c r="AP205" t="e">
        <f>VLOOKUP(B205, [12]player_penalties_won!$B$2:$E$492, 4, FALSE)</f>
        <v>#N/A</v>
      </c>
      <c r="AQ205">
        <f>VLOOKUP(B205,[23]player_fouls_committed!$B$2:$E$492, 3, FALSE)</f>
        <v>0.8</v>
      </c>
      <c r="AR205" t="e">
        <f>VLOOKUP(B205,[24]player_red_cards!$B$2:$E$492, 3, FALSE)</f>
        <v>#N/A</v>
      </c>
      <c r="AS205" t="e">
        <f>VLOOKUP(B205,[24]player_red_cards!$B$2:$E$492, 4, FALSE)</f>
        <v>#N/A</v>
      </c>
      <c r="AT205">
        <f>VLOOKUP(B205,[25]player_contests_won!$B$2:$E$492, 3, FALSE)</f>
        <v>0.2</v>
      </c>
      <c r="AU205">
        <f>VLOOKUP(B205,[25]player_contests_won!$B$2:$E$492, 4, FALSE)</f>
        <v>33.299999999999997</v>
      </c>
      <c r="AV205" t="e">
        <f>VLOOKUP(B205, [8]player_top_scorers!$B$2:$E$492, 3, FALSE)</f>
        <v>#N/A</v>
      </c>
      <c r="AW205" t="e">
        <f>VLOOKUP(B205,[26]player_player_ratings!$B$2:$E$492, 4, FALSE)</f>
        <v>#N/A</v>
      </c>
      <c r="AX205" t="e">
        <f>VLOOKUP(B205,[26]player_player_ratings!$B$2:$E$492, 3, FALSE)</f>
        <v>#N/A</v>
      </c>
      <c r="AY205">
        <v>1008</v>
      </c>
      <c r="AZ205">
        <v>22</v>
      </c>
      <c r="BA205" t="s">
        <v>22</v>
      </c>
    </row>
    <row r="206" spans="1:53" x14ac:dyDescent="0.3">
      <c r="A206">
        <v>204</v>
      </c>
      <c r="B206" t="s">
        <v>276</v>
      </c>
      <c r="C206" t="s">
        <v>31</v>
      </c>
      <c r="D206">
        <v>1.2</v>
      </c>
      <c r="E206">
        <v>2</v>
      </c>
      <c r="F206">
        <f>IFERROR(VLOOKUP(B206, [1]player_expected_goals!$B$2:$E$492, 3, FALSE), 0)</f>
        <v>1.7</v>
      </c>
      <c r="G206">
        <f>VLOOKUP(B206,[2]player_on_target!$B$2:$E$492, 3, FALSE)</f>
        <v>1.4</v>
      </c>
      <c r="H206">
        <f>IFERROR(VLOOKUP(B206, [3]player_saves_made!$B$2:$E$492, 3, FALSE), 0)</f>
        <v>0</v>
      </c>
      <c r="I206">
        <f>IFERROR(VLOOKUP(B206, [3]player_saves_made!$B$2:$E$492, 4, FALSE), 0)</f>
        <v>0</v>
      </c>
      <c r="J206">
        <f>IFERROR(VLOOKUP(B206, [4]player_goals_conceded!$B$2:$E$492, 3, FALSE), 0)</f>
        <v>0</v>
      </c>
      <c r="K206">
        <f>IFERROR(VLOOKUP(B206, [5]player_clean_sheets!$B$2:$E$492, 3, FALSE), 0)</f>
        <v>0</v>
      </c>
      <c r="L206">
        <f>IFERROR(VLOOKUP(B206, [5]player_clean_sheets!$B$2:$E$492, 4, FALSE), 0)</f>
        <v>0</v>
      </c>
      <c r="M206">
        <f>IFERROR(VLOOKUP(B206, [6]player_goals_per_90!$B$2:$E$492, 3, FALSE), 0)</f>
        <v>0.09</v>
      </c>
      <c r="N206">
        <f>IFERROR(VLOOKUP(B206, [7]player_expected_assists_per_90!$B$2:$E$492, 3, FALSE), 0)</f>
        <v>0.11</v>
      </c>
      <c r="O206">
        <f>IFERROR(VLOOKUP(B206, [7]player_expected_assists_per_90!$B$2:$E$492, 4, FALSE), 0)</f>
        <v>0.2</v>
      </c>
      <c r="P206">
        <f>IFERROR(VLOOKUP(B206, [8]player_top_scorers!$B$2:$E$492, 4, FALSE), 0)</f>
        <v>0</v>
      </c>
      <c r="Q206">
        <f>IFERROR(VLOOKUP(B206, [9]player_total_assists_in_attack!$B$2:$E$492, 3, FALSE), 0)</f>
        <v>14</v>
      </c>
      <c r="R206">
        <f>IFERROR(VLOOKUP(B206, [9]player_total_assists_in_attack!$B$2:$E$492, 4, FALSE), 0)</f>
        <v>1.2</v>
      </c>
      <c r="S206">
        <f>IFERROR(VLOOKUP(B206, [10]player_big_chances_missed!$B$2:$E$492, 3, FALSE), 0)</f>
        <v>2</v>
      </c>
      <c r="T206">
        <f>IFERROR(VLOOKUP(B206, [10]player_big_chances_missed!$B$2:$E$492, 3, FALSE), 0)</f>
        <v>2</v>
      </c>
      <c r="U206">
        <f>IFERROR(VLOOKUP(B206, [11]player_big_chances_created!$B$2:$E$492, 3, FALSE), 0)</f>
        <v>0</v>
      </c>
      <c r="V206">
        <f>IFERROR(VLOOKUP(B206, [12]player_penalties_won!$B$2:$E$492, 3, FALSE), 0)</f>
        <v>0</v>
      </c>
      <c r="W206">
        <f>IFERROR(VLOOKUP(B206, [13]player_penalties_conceded!$B$2:$E$492, 3, FALSE), 0)</f>
        <v>0</v>
      </c>
      <c r="X206">
        <f>IFERROR(VLOOKUP(B206, [14]player_target_scoring!$B$2:$E$492, 3, FALSE), 0)</f>
        <v>0.3</v>
      </c>
      <c r="Y206">
        <f>IFERROR(VLOOKUP(B206, [14]player_target_scoring!$B$2:$E$492, 4, FALSE), 0)</f>
        <v>13</v>
      </c>
      <c r="Z206">
        <f>IFERROR(VLOOKUP(B206, [15]player_total_scoring_attempts!$B$2:$E$492, 3, FALSE), 0)</f>
        <v>2</v>
      </c>
      <c r="AA206">
        <f>IFERROR(VLOOKUP(B206, [15]player_total_scoring_attempts!$B$2:$E$492, 4, FALSE), 0)</f>
        <v>4.4000000000000004</v>
      </c>
      <c r="AB206">
        <f>IFERROR(VLOOKUP(B206, [16]player_accurate_passes!$B$2:$E$492, 3, FALSE), 0)</f>
        <v>33.799999999999997</v>
      </c>
      <c r="AC206">
        <f>IFERROR(VLOOKUP(B206, [16]player_accurate_passes!$B$2:$E$492, 4, FALSE), 0)</f>
        <v>84.1</v>
      </c>
      <c r="AD206">
        <f>IFERROR(VLOOKUP(B206,[17]player_accurate_long_balls!$B$2:$E$492, 3, FALSE), 0)</f>
        <v>1.6</v>
      </c>
      <c r="AE206">
        <f>IFERROR(VLOOKUP(B206,[17]player_accurate_long_balls!$B$2:$E$492, 4, FALSE), 0)</f>
        <v>69.2</v>
      </c>
      <c r="AF206">
        <f>IFERROR(VLOOKUP(B206, [18]player_tackles_won!$B$2:$E$492, 3, FALSE), 0)</f>
        <v>1.2</v>
      </c>
      <c r="AG206">
        <f>IFERROR(VLOOKUP(B206, [18]player_tackles_won!$B$2:$E$492, 4, FALSE), 0)</f>
        <v>68.400000000000006</v>
      </c>
      <c r="AH206">
        <f>IFERROR(VLOOKUP(B206, [19]player_possessions!$B$2:$E$492, 3, FALSE), 0)</f>
        <v>0.4</v>
      </c>
      <c r="AI206">
        <f>IFERROR(VLOOKUP(B206, [19]player_possessions!$B$2:$E$492, 4, FALSE), 0)</f>
        <v>2.6</v>
      </c>
      <c r="AJ206">
        <f>IFERROR(VLOOKUP(B206, [20]player_outfielder_blocks!$B$2:$E$492, 3, FALSE), 0)</f>
        <v>0.4</v>
      </c>
      <c r="AK206">
        <f>VLOOKUP(B206,[20]player_outfielder_blocks!$B$2:$E$492, 4, FALSE)</f>
        <v>5</v>
      </c>
      <c r="AL206">
        <f>VLOOKUP(B206,[21]player_interceptions!$B$2:$E$492, 3, FALSE)</f>
        <v>1</v>
      </c>
      <c r="AM206">
        <f>VLOOKUP(B206,[21]player_interceptions!$B$2:$E$492, 4, FALSE)</f>
        <v>11</v>
      </c>
      <c r="AN206">
        <f>VLOOKUP(B206,[22]player_effective_clearances!$B$2:$E$492, 3, FALSE)</f>
        <v>1.7</v>
      </c>
      <c r="AO206">
        <f>VLOOKUP(B206,[22]player_effective_clearances!$B$2:$E$492, 4, FALSE)</f>
        <v>19</v>
      </c>
      <c r="AP206" t="e">
        <f>VLOOKUP(B206, [12]player_penalties_won!$B$2:$E$492, 4, FALSE)</f>
        <v>#N/A</v>
      </c>
      <c r="AQ206">
        <f>VLOOKUP(B206,[23]player_fouls_committed!$B$2:$E$492, 3, FALSE)</f>
        <v>0.8</v>
      </c>
      <c r="AR206" t="e">
        <f>VLOOKUP(B206,[24]player_red_cards!$B$2:$E$492, 3, FALSE)</f>
        <v>#N/A</v>
      </c>
      <c r="AS206" t="e">
        <f>VLOOKUP(B206,[24]player_red_cards!$B$2:$E$492, 4, FALSE)</f>
        <v>#N/A</v>
      </c>
      <c r="AT206">
        <f>VLOOKUP(B206,[25]player_contests_won!$B$2:$E$492, 3, FALSE)</f>
        <v>0.8</v>
      </c>
      <c r="AU206">
        <f>VLOOKUP(B206,[25]player_contests_won!$B$2:$E$492, 4, FALSE)</f>
        <v>60</v>
      </c>
      <c r="AV206">
        <f>VLOOKUP(B206, [8]player_top_scorers!$B$2:$E$492, 3, FALSE)</f>
        <v>1</v>
      </c>
      <c r="AW206">
        <f>VLOOKUP(B206,[26]player_player_ratings!$B$2:$E$492, 4, FALSE)</f>
        <v>0</v>
      </c>
      <c r="AX206">
        <f>VLOOKUP(B206,[26]player_player_ratings!$B$2:$E$492, 3, FALSE)</f>
        <v>6.85</v>
      </c>
      <c r="AY206">
        <v>1016</v>
      </c>
      <c r="AZ206">
        <v>20</v>
      </c>
      <c r="BA206" t="s">
        <v>13</v>
      </c>
    </row>
    <row r="207" spans="1:53" x14ac:dyDescent="0.3">
      <c r="A207">
        <v>204</v>
      </c>
      <c r="B207" t="s">
        <v>277</v>
      </c>
      <c r="C207" t="s">
        <v>15</v>
      </c>
      <c r="D207">
        <v>1.2</v>
      </c>
      <c r="E207">
        <v>2</v>
      </c>
      <c r="F207">
        <f>IFERROR(VLOOKUP(B207, [1]player_expected_goals!$B$2:$E$492, 3, FALSE), 0)</f>
        <v>0.9</v>
      </c>
      <c r="G207">
        <f>VLOOKUP(B207,[2]player_on_target!$B$2:$E$492, 3, FALSE)</f>
        <v>1.4</v>
      </c>
      <c r="H207">
        <f>IFERROR(VLOOKUP(B207, [3]player_saves_made!$B$2:$E$492, 3, FALSE), 0)</f>
        <v>0</v>
      </c>
      <c r="I207">
        <f>IFERROR(VLOOKUP(B207, [3]player_saves_made!$B$2:$E$492, 4, FALSE), 0)</f>
        <v>0</v>
      </c>
      <c r="J207">
        <f>IFERROR(VLOOKUP(B207, [4]player_goals_conceded!$B$2:$E$492, 3, FALSE), 0)</f>
        <v>0</v>
      </c>
      <c r="K207">
        <f>IFERROR(VLOOKUP(B207, [5]player_clean_sheets!$B$2:$E$492, 3, FALSE), 0)</f>
        <v>0</v>
      </c>
      <c r="L207">
        <f>IFERROR(VLOOKUP(B207, [5]player_clean_sheets!$B$2:$E$492, 4, FALSE), 0)</f>
        <v>0</v>
      </c>
      <c r="M207">
        <f>IFERROR(VLOOKUP(B207, [6]player_goals_per_90!$B$2:$E$492, 3, FALSE), 0)</f>
        <v>0</v>
      </c>
      <c r="N207">
        <f>IFERROR(VLOOKUP(B207, [7]player_expected_assists_per_90!$B$2:$E$492, 3, FALSE), 0)</f>
        <v>0</v>
      </c>
      <c r="O207">
        <f>IFERROR(VLOOKUP(B207, [7]player_expected_assists_per_90!$B$2:$E$492, 4, FALSE), 0)</f>
        <v>0</v>
      </c>
      <c r="P207">
        <f>IFERROR(VLOOKUP(B207, [8]player_top_scorers!$B$2:$E$492, 4, FALSE), 0)</f>
        <v>0</v>
      </c>
      <c r="Q207">
        <f>IFERROR(VLOOKUP(B207, [9]player_total_assists_in_attack!$B$2:$E$492, 3, FALSE), 0)</f>
        <v>14</v>
      </c>
      <c r="R207">
        <f>IFERROR(VLOOKUP(B207, [9]player_total_assists_in_attack!$B$2:$E$492, 4, FALSE), 0)</f>
        <v>1.3</v>
      </c>
      <c r="S207">
        <f>IFERROR(VLOOKUP(B207, [10]player_big_chances_missed!$B$2:$E$492, 3, FALSE), 0)</f>
        <v>0</v>
      </c>
      <c r="T207">
        <f>IFERROR(VLOOKUP(B207, [10]player_big_chances_missed!$B$2:$E$492, 3, FALSE), 0)</f>
        <v>0</v>
      </c>
      <c r="U207">
        <f>IFERROR(VLOOKUP(B207, [11]player_big_chances_created!$B$2:$E$492, 3, FALSE), 0)</f>
        <v>3</v>
      </c>
      <c r="V207">
        <f>IFERROR(VLOOKUP(B207, [12]player_penalties_won!$B$2:$E$492, 3, FALSE), 0)</f>
        <v>0</v>
      </c>
      <c r="W207">
        <f>IFERROR(VLOOKUP(B207, [13]player_penalties_conceded!$B$2:$E$492, 3, FALSE), 0)</f>
        <v>0</v>
      </c>
      <c r="X207">
        <f>IFERROR(VLOOKUP(B207, [14]player_target_scoring!$B$2:$E$492, 3, FALSE), 0)</f>
        <v>0</v>
      </c>
      <c r="Y207">
        <f>IFERROR(VLOOKUP(B207, [14]player_target_scoring!$B$2:$E$492, 4, FALSE), 0)</f>
        <v>0</v>
      </c>
      <c r="Z207">
        <f>IFERROR(VLOOKUP(B207, [15]player_total_scoring_attempts!$B$2:$E$492, 3, FALSE), 0)</f>
        <v>0</v>
      </c>
      <c r="AA207">
        <f>IFERROR(VLOOKUP(B207, [15]player_total_scoring_attempts!$B$2:$E$492, 4, FALSE), 0)</f>
        <v>0</v>
      </c>
      <c r="AB207">
        <f>IFERROR(VLOOKUP(B207, [16]player_accurate_passes!$B$2:$E$492, 3, FALSE), 0)</f>
        <v>0</v>
      </c>
      <c r="AC207">
        <f>IFERROR(VLOOKUP(B207, [16]player_accurate_passes!$B$2:$E$492, 4, FALSE), 0)</f>
        <v>0</v>
      </c>
      <c r="AD207">
        <f>IFERROR(VLOOKUP(B207,[17]player_accurate_long_balls!$B$2:$E$492, 3, FALSE), 0)</f>
        <v>0</v>
      </c>
      <c r="AE207">
        <f>IFERROR(VLOOKUP(B207,[17]player_accurate_long_balls!$B$2:$E$492, 4, FALSE), 0)</f>
        <v>0</v>
      </c>
      <c r="AF207">
        <f>IFERROR(VLOOKUP(B207, [18]player_tackles_won!$B$2:$E$492, 3, FALSE), 0)</f>
        <v>0</v>
      </c>
      <c r="AG207">
        <f>IFERROR(VLOOKUP(B207, [18]player_tackles_won!$B$2:$E$492, 4, FALSE), 0)</f>
        <v>0</v>
      </c>
      <c r="AH207">
        <f>IFERROR(VLOOKUP(B207, [19]player_possessions!$B$2:$E$492, 3, FALSE), 0)</f>
        <v>0</v>
      </c>
      <c r="AI207">
        <f>IFERROR(VLOOKUP(B207, [19]player_possessions!$B$2:$E$492, 4, FALSE), 0)</f>
        <v>0</v>
      </c>
      <c r="AJ207">
        <f>IFERROR(VLOOKUP(B207, [20]player_outfielder_blocks!$B$2:$E$492, 3, FALSE), 0)</f>
        <v>0</v>
      </c>
      <c r="AK207" t="e">
        <f>VLOOKUP(B207,[20]player_outfielder_blocks!$B$2:$E$492, 4, FALSE)</f>
        <v>#N/A</v>
      </c>
      <c r="AL207" t="e">
        <f>VLOOKUP(B207,[21]player_interceptions!$B$2:$E$492, 3, FALSE)</f>
        <v>#N/A</v>
      </c>
      <c r="AM207" t="e">
        <f>VLOOKUP(B207,[21]player_interceptions!$B$2:$E$492, 4, FALSE)</f>
        <v>#N/A</v>
      </c>
      <c r="AN207" t="e">
        <f>VLOOKUP(B207,[22]player_effective_clearances!$B$2:$E$492, 3, FALSE)</f>
        <v>#N/A</v>
      </c>
      <c r="AO207" t="e">
        <f>VLOOKUP(B207,[22]player_effective_clearances!$B$2:$E$492, 4, FALSE)</f>
        <v>#N/A</v>
      </c>
      <c r="AP207" t="e">
        <f>VLOOKUP(B207, [12]player_penalties_won!$B$2:$E$492, 4, FALSE)</f>
        <v>#N/A</v>
      </c>
      <c r="AQ207" t="e">
        <f>VLOOKUP(B207,[23]player_fouls_committed!$B$2:$E$492, 3, FALSE)</f>
        <v>#N/A</v>
      </c>
      <c r="AR207">
        <f>VLOOKUP(B207,[24]player_red_cards!$B$2:$E$492, 3, FALSE)</f>
        <v>1</v>
      </c>
      <c r="AS207">
        <f>VLOOKUP(B207,[24]player_red_cards!$B$2:$E$492, 4, FALSE)</f>
        <v>2</v>
      </c>
      <c r="AT207" t="e">
        <f>VLOOKUP(B207,[25]player_contests_won!$B$2:$E$492, 3, FALSE)</f>
        <v>#N/A</v>
      </c>
      <c r="AU207" t="e">
        <f>VLOOKUP(B207,[25]player_contests_won!$B$2:$E$492, 4, FALSE)</f>
        <v>#N/A</v>
      </c>
      <c r="AV207">
        <f>VLOOKUP(B207, [8]player_top_scorers!$B$2:$E$492, 3, FALSE)</f>
        <v>2</v>
      </c>
      <c r="AW207" t="e">
        <f>VLOOKUP(B207,[26]player_player_ratings!$B$2:$E$492, 4, FALSE)</f>
        <v>#N/A</v>
      </c>
      <c r="AX207" t="e">
        <f>VLOOKUP(B207,[26]player_player_ratings!$B$2:$E$492, 3, FALSE)</f>
        <v>#N/A</v>
      </c>
      <c r="AY207">
        <v>966</v>
      </c>
      <c r="AZ207">
        <v>15</v>
      </c>
      <c r="BA207" t="s">
        <v>13</v>
      </c>
    </row>
    <row r="208" spans="1:53" x14ac:dyDescent="0.3">
      <c r="A208">
        <v>207</v>
      </c>
      <c r="B208" t="s">
        <v>278</v>
      </c>
      <c r="C208" t="s">
        <v>100</v>
      </c>
      <c r="D208">
        <v>1.2</v>
      </c>
      <c r="E208">
        <v>1</v>
      </c>
      <c r="F208">
        <f>IFERROR(VLOOKUP(B208, [1]player_expected_goals!$B$2:$E$492, 3, FALSE), 0)</f>
        <v>0.9</v>
      </c>
      <c r="G208">
        <f>VLOOKUP(B208,[2]player_on_target!$B$2:$E$492, 3, FALSE)</f>
        <v>0.4</v>
      </c>
      <c r="H208">
        <f>IFERROR(VLOOKUP(B208, [3]player_saves_made!$B$2:$E$492, 3, FALSE), 0)</f>
        <v>0</v>
      </c>
      <c r="I208">
        <f>IFERROR(VLOOKUP(B208, [3]player_saves_made!$B$2:$E$492, 4, FALSE), 0)</f>
        <v>0</v>
      </c>
      <c r="J208">
        <f>IFERROR(VLOOKUP(B208, [4]player_goals_conceded!$B$2:$E$492, 3, FALSE), 0)</f>
        <v>0</v>
      </c>
      <c r="K208">
        <f>IFERROR(VLOOKUP(B208, [5]player_clean_sheets!$B$2:$E$492, 3, FALSE), 0)</f>
        <v>0</v>
      </c>
      <c r="L208">
        <f>IFERROR(VLOOKUP(B208, [5]player_clean_sheets!$B$2:$E$492, 4, FALSE), 0)</f>
        <v>0</v>
      </c>
      <c r="M208">
        <f>IFERROR(VLOOKUP(B208, [6]player_goals_per_90!$B$2:$E$492, 3, FALSE), 0)</f>
        <v>7.0000000000000007E-2</v>
      </c>
      <c r="N208">
        <f>IFERROR(VLOOKUP(B208, [7]player_expected_assists_per_90!$B$2:$E$492, 3, FALSE), 0)</f>
        <v>0.09</v>
      </c>
      <c r="O208">
        <f>IFERROR(VLOOKUP(B208, [7]player_expected_assists_per_90!$B$2:$E$492, 4, FALSE), 0)</f>
        <v>0.1</v>
      </c>
      <c r="P208">
        <f>IFERROR(VLOOKUP(B208, [8]player_top_scorers!$B$2:$E$492, 4, FALSE), 0)</f>
        <v>0</v>
      </c>
      <c r="Q208">
        <f>IFERROR(VLOOKUP(B208, [9]player_total_assists_in_attack!$B$2:$E$492, 3, FALSE), 0)</f>
        <v>10</v>
      </c>
      <c r="R208">
        <f>IFERROR(VLOOKUP(B208, [9]player_total_assists_in_attack!$B$2:$E$492, 4, FALSE), 0)</f>
        <v>0.7</v>
      </c>
      <c r="S208">
        <f>IFERROR(VLOOKUP(B208, [10]player_big_chances_missed!$B$2:$E$492, 3, FALSE), 0)</f>
        <v>0</v>
      </c>
      <c r="T208">
        <f>IFERROR(VLOOKUP(B208, [10]player_big_chances_missed!$B$2:$E$492, 3, FALSE), 0)</f>
        <v>0</v>
      </c>
      <c r="U208">
        <f>IFERROR(VLOOKUP(B208, [11]player_big_chances_created!$B$2:$E$492, 3, FALSE), 0)</f>
        <v>1</v>
      </c>
      <c r="V208">
        <f>IFERROR(VLOOKUP(B208, [12]player_penalties_won!$B$2:$E$492, 3, FALSE), 0)</f>
        <v>0</v>
      </c>
      <c r="W208">
        <f>IFERROR(VLOOKUP(B208, [13]player_penalties_conceded!$B$2:$E$492, 3, FALSE), 0)</f>
        <v>0</v>
      </c>
      <c r="X208">
        <f>IFERROR(VLOOKUP(B208, [14]player_target_scoring!$B$2:$E$492, 3, FALSE), 0)</f>
        <v>0.3</v>
      </c>
      <c r="Y208">
        <f>IFERROR(VLOOKUP(B208, [14]player_target_scoring!$B$2:$E$492, 4, FALSE), 0)</f>
        <v>26.7</v>
      </c>
      <c r="Z208">
        <f>IFERROR(VLOOKUP(B208, [15]player_total_scoring_attempts!$B$2:$E$492, 3, FALSE), 0)</f>
        <v>1.1000000000000001</v>
      </c>
      <c r="AA208">
        <f>IFERROR(VLOOKUP(B208, [15]player_total_scoring_attempts!$B$2:$E$492, 4, FALSE), 0)</f>
        <v>6.7</v>
      </c>
      <c r="AB208">
        <f>IFERROR(VLOOKUP(B208, [16]player_accurate_passes!$B$2:$E$492, 3, FALSE), 0)</f>
        <v>28</v>
      </c>
      <c r="AC208">
        <f>IFERROR(VLOOKUP(B208, [16]player_accurate_passes!$B$2:$E$492, 4, FALSE), 0)</f>
        <v>75.099999999999994</v>
      </c>
      <c r="AD208">
        <f>IFERROR(VLOOKUP(B208,[17]player_accurate_long_balls!$B$2:$E$492, 3, FALSE), 0)</f>
        <v>1.3</v>
      </c>
      <c r="AE208">
        <f>IFERROR(VLOOKUP(B208,[17]player_accurate_long_balls!$B$2:$E$492, 4, FALSE), 0)</f>
        <v>35.4</v>
      </c>
      <c r="AF208">
        <f>IFERROR(VLOOKUP(B208, [18]player_tackles_won!$B$2:$E$492, 3, FALSE), 0)</f>
        <v>1.8</v>
      </c>
      <c r="AG208">
        <f>IFERROR(VLOOKUP(B208, [18]player_tackles_won!$B$2:$E$492, 4, FALSE), 0)</f>
        <v>66.7</v>
      </c>
      <c r="AH208">
        <f>IFERROR(VLOOKUP(B208, [19]player_possessions!$B$2:$E$492, 3, FALSE), 0)</f>
        <v>0.6</v>
      </c>
      <c r="AI208">
        <f>IFERROR(VLOOKUP(B208, [19]player_possessions!$B$2:$E$492, 4, FALSE), 0)</f>
        <v>3</v>
      </c>
      <c r="AJ208">
        <f>IFERROR(VLOOKUP(B208, [20]player_outfielder_blocks!$B$2:$E$492, 3, FALSE), 0)</f>
        <v>0.3</v>
      </c>
      <c r="AK208">
        <f>VLOOKUP(B208,[20]player_outfielder_blocks!$B$2:$E$492, 4, FALSE)</f>
        <v>4</v>
      </c>
      <c r="AL208">
        <f>VLOOKUP(B208,[21]player_interceptions!$B$2:$E$492, 3, FALSE)</f>
        <v>0.9</v>
      </c>
      <c r="AM208">
        <f>VLOOKUP(B208,[21]player_interceptions!$B$2:$E$492, 4, FALSE)</f>
        <v>12</v>
      </c>
      <c r="AN208">
        <f>VLOOKUP(B208,[22]player_effective_clearances!$B$2:$E$492, 3, FALSE)</f>
        <v>1.3</v>
      </c>
      <c r="AO208">
        <f>VLOOKUP(B208,[22]player_effective_clearances!$B$2:$E$492, 4, FALSE)</f>
        <v>18</v>
      </c>
      <c r="AP208" t="e">
        <f>VLOOKUP(B208, [12]player_penalties_won!$B$2:$E$492, 4, FALSE)</f>
        <v>#N/A</v>
      </c>
      <c r="AQ208">
        <f>VLOOKUP(B208,[23]player_fouls_committed!$B$2:$E$492, 3, FALSE)</f>
        <v>1.6</v>
      </c>
      <c r="AR208" t="e">
        <f>VLOOKUP(B208,[24]player_red_cards!$B$2:$E$492, 3, FALSE)</f>
        <v>#N/A</v>
      </c>
      <c r="AS208" t="e">
        <f>VLOOKUP(B208,[24]player_red_cards!$B$2:$E$492, 4, FALSE)</f>
        <v>#N/A</v>
      </c>
      <c r="AT208">
        <f>VLOOKUP(B208,[25]player_contests_won!$B$2:$E$492, 3, FALSE)</f>
        <v>0.6</v>
      </c>
      <c r="AU208">
        <f>VLOOKUP(B208,[25]player_contests_won!$B$2:$E$492, 4, FALSE)</f>
        <v>44.4</v>
      </c>
      <c r="AV208">
        <f>VLOOKUP(B208, [8]player_top_scorers!$B$2:$E$492, 3, FALSE)</f>
        <v>1</v>
      </c>
      <c r="AW208">
        <f>VLOOKUP(B208,[26]player_player_ratings!$B$2:$E$492, 4, FALSE)</f>
        <v>1</v>
      </c>
      <c r="AX208">
        <f>VLOOKUP(B208,[26]player_player_ratings!$B$2:$E$492, 3, FALSE)</f>
        <v>6.73</v>
      </c>
      <c r="AY208">
        <v>1223</v>
      </c>
      <c r="AZ208">
        <v>21</v>
      </c>
      <c r="BA208" t="s">
        <v>13</v>
      </c>
    </row>
    <row r="209" spans="1:53" x14ac:dyDescent="0.3">
      <c r="A209">
        <v>207</v>
      </c>
      <c r="B209" t="s">
        <v>279</v>
      </c>
      <c r="C209" t="s">
        <v>15</v>
      </c>
      <c r="D209">
        <v>1.2</v>
      </c>
      <c r="E209">
        <v>1</v>
      </c>
      <c r="F209">
        <f>IFERROR(VLOOKUP(B209, [1]player_expected_goals!$B$2:$E$492, 3, FALSE), 0)</f>
        <v>2.2999999999999998</v>
      </c>
      <c r="G209">
        <f>VLOOKUP(B209,[2]player_on_target!$B$2:$E$492, 3, FALSE)</f>
        <v>1.7</v>
      </c>
      <c r="H209">
        <f>IFERROR(VLOOKUP(B209, [3]player_saves_made!$B$2:$E$492, 3, FALSE), 0)</f>
        <v>0</v>
      </c>
      <c r="I209">
        <f>IFERROR(VLOOKUP(B209, [3]player_saves_made!$B$2:$E$492, 4, FALSE), 0)</f>
        <v>0</v>
      </c>
      <c r="J209">
        <f>IFERROR(VLOOKUP(B209, [4]player_goals_conceded!$B$2:$E$492, 3, FALSE), 0)</f>
        <v>0</v>
      </c>
      <c r="K209">
        <f>IFERROR(VLOOKUP(B209, [5]player_clean_sheets!$B$2:$E$492, 3, FALSE), 0)</f>
        <v>0</v>
      </c>
      <c r="L209">
        <f>IFERROR(VLOOKUP(B209, [5]player_clean_sheets!$B$2:$E$492, 4, FALSE), 0)</f>
        <v>0</v>
      </c>
      <c r="M209">
        <f>IFERROR(VLOOKUP(B209, [6]player_goals_per_90!$B$2:$E$492, 3, FALSE), 0)</f>
        <v>0.17</v>
      </c>
      <c r="N209">
        <f>IFERROR(VLOOKUP(B209, [7]player_expected_assists_per_90!$B$2:$E$492, 3, FALSE), 0)</f>
        <v>0.21</v>
      </c>
      <c r="O209">
        <f>IFERROR(VLOOKUP(B209, [7]player_expected_assists_per_90!$B$2:$E$492, 4, FALSE), 0)</f>
        <v>0.2</v>
      </c>
      <c r="P209">
        <f>IFERROR(VLOOKUP(B209, [8]player_top_scorers!$B$2:$E$492, 4, FALSE), 0)</f>
        <v>0</v>
      </c>
      <c r="Q209">
        <f>IFERROR(VLOOKUP(B209, [9]player_total_assists_in_attack!$B$2:$E$492, 3, FALSE), 0)</f>
        <v>10</v>
      </c>
      <c r="R209">
        <f>IFERROR(VLOOKUP(B209, [9]player_total_assists_in_attack!$B$2:$E$492, 4, FALSE), 0)</f>
        <v>1.7</v>
      </c>
      <c r="S209">
        <f>IFERROR(VLOOKUP(B209, [10]player_big_chances_missed!$B$2:$E$492, 3, FALSE), 0)</f>
        <v>4</v>
      </c>
      <c r="T209">
        <f>IFERROR(VLOOKUP(B209, [10]player_big_chances_missed!$B$2:$E$492, 3, FALSE), 0)</f>
        <v>4</v>
      </c>
      <c r="U209">
        <f>IFERROR(VLOOKUP(B209, [11]player_big_chances_created!$B$2:$E$492, 3, FALSE), 0)</f>
        <v>1</v>
      </c>
      <c r="V209">
        <f>IFERROR(VLOOKUP(B209, [12]player_penalties_won!$B$2:$E$492, 3, FALSE), 0)</f>
        <v>0</v>
      </c>
      <c r="W209">
        <f>IFERROR(VLOOKUP(B209, [13]player_penalties_conceded!$B$2:$E$492, 3, FALSE), 0)</f>
        <v>0</v>
      </c>
      <c r="X209">
        <f>IFERROR(VLOOKUP(B209, [14]player_target_scoring!$B$2:$E$492, 3, FALSE), 0)</f>
        <v>1</v>
      </c>
      <c r="Y209">
        <f>IFERROR(VLOOKUP(B209, [14]player_target_scoring!$B$2:$E$492, 4, FALSE), 0)</f>
        <v>46.2</v>
      </c>
      <c r="Z209">
        <f>IFERROR(VLOOKUP(B209, [15]player_total_scoring_attempts!$B$2:$E$492, 3, FALSE), 0)</f>
        <v>2.2000000000000002</v>
      </c>
      <c r="AA209">
        <f>IFERROR(VLOOKUP(B209, [15]player_total_scoring_attempts!$B$2:$E$492, 4, FALSE), 0)</f>
        <v>7.7</v>
      </c>
      <c r="AB209">
        <f>IFERROR(VLOOKUP(B209, [16]player_accurate_passes!$B$2:$E$492, 3, FALSE), 0)</f>
        <v>17.3</v>
      </c>
      <c r="AC209">
        <f>IFERROR(VLOOKUP(B209, [16]player_accurate_passes!$B$2:$E$492, 4, FALSE), 0)</f>
        <v>64.7</v>
      </c>
      <c r="AD209">
        <f>IFERROR(VLOOKUP(B209,[17]player_accurate_long_balls!$B$2:$E$492, 3, FALSE), 0)</f>
        <v>0</v>
      </c>
      <c r="AE209">
        <f>IFERROR(VLOOKUP(B209,[17]player_accurate_long_balls!$B$2:$E$492, 4, FALSE), 0)</f>
        <v>0</v>
      </c>
      <c r="AF209">
        <f>IFERROR(VLOOKUP(B209, [18]player_tackles_won!$B$2:$E$492, 3, FALSE), 0)</f>
        <v>0.7</v>
      </c>
      <c r="AG209">
        <f>IFERROR(VLOOKUP(B209, [18]player_tackles_won!$B$2:$E$492, 4, FALSE), 0)</f>
        <v>44.4</v>
      </c>
      <c r="AH209">
        <f>IFERROR(VLOOKUP(B209, [19]player_possessions!$B$2:$E$492, 3, FALSE), 0)</f>
        <v>1.4</v>
      </c>
      <c r="AI209">
        <f>IFERROR(VLOOKUP(B209, [19]player_possessions!$B$2:$E$492, 4, FALSE), 0)</f>
        <v>2.2000000000000002</v>
      </c>
      <c r="AJ209">
        <f>IFERROR(VLOOKUP(B209, [20]player_outfielder_blocks!$B$2:$E$492, 3, FALSE), 0)</f>
        <v>0</v>
      </c>
      <c r="AK209" t="e">
        <f>VLOOKUP(B209,[20]player_outfielder_blocks!$B$2:$E$492, 4, FALSE)</f>
        <v>#N/A</v>
      </c>
      <c r="AL209">
        <f>VLOOKUP(B209,[21]player_interceptions!$B$2:$E$492, 3, FALSE)</f>
        <v>0.3</v>
      </c>
      <c r="AM209">
        <f>VLOOKUP(B209,[21]player_interceptions!$B$2:$E$492, 4, FALSE)</f>
        <v>2</v>
      </c>
      <c r="AN209">
        <f>VLOOKUP(B209,[22]player_effective_clearances!$B$2:$E$492, 3, FALSE)</f>
        <v>0.2</v>
      </c>
      <c r="AO209">
        <f>VLOOKUP(B209,[22]player_effective_clearances!$B$2:$E$492, 4, FALSE)</f>
        <v>1</v>
      </c>
      <c r="AP209" t="e">
        <f>VLOOKUP(B209, [12]player_penalties_won!$B$2:$E$492, 4, FALSE)</f>
        <v>#N/A</v>
      </c>
      <c r="AQ209">
        <f>VLOOKUP(B209,[23]player_fouls_committed!$B$2:$E$492, 3, FALSE)</f>
        <v>0.7</v>
      </c>
      <c r="AR209" t="e">
        <f>VLOOKUP(B209,[24]player_red_cards!$B$2:$E$492, 3, FALSE)</f>
        <v>#N/A</v>
      </c>
      <c r="AS209" t="e">
        <f>VLOOKUP(B209,[24]player_red_cards!$B$2:$E$492, 4, FALSE)</f>
        <v>#N/A</v>
      </c>
      <c r="AT209">
        <f>VLOOKUP(B209,[25]player_contests_won!$B$2:$E$492, 3, FALSE)</f>
        <v>2.1</v>
      </c>
      <c r="AU209">
        <f>VLOOKUP(B209,[25]player_contests_won!$B$2:$E$492, 4, FALSE)</f>
        <v>60</v>
      </c>
      <c r="AV209">
        <f>VLOOKUP(B209, [8]player_top_scorers!$B$2:$E$492, 3, FALSE)</f>
        <v>1</v>
      </c>
      <c r="AW209" t="e">
        <f>VLOOKUP(B209,[26]player_player_ratings!$B$2:$E$492, 4, FALSE)</f>
        <v>#N/A</v>
      </c>
      <c r="AX209" t="e">
        <f>VLOOKUP(B209,[26]player_player_ratings!$B$2:$E$492, 3, FALSE)</f>
        <v>#N/A</v>
      </c>
      <c r="AY209">
        <v>525</v>
      </c>
      <c r="AZ209">
        <v>20</v>
      </c>
      <c r="BA209" t="s">
        <v>13</v>
      </c>
    </row>
    <row r="210" spans="1:53" x14ac:dyDescent="0.3">
      <c r="A210">
        <v>209</v>
      </c>
      <c r="B210" t="s">
        <v>280</v>
      </c>
      <c r="C210" t="s">
        <v>66</v>
      </c>
      <c r="D210">
        <v>1.2</v>
      </c>
      <c r="E210">
        <v>0</v>
      </c>
      <c r="F210">
        <f>IFERROR(VLOOKUP(B210, [1]player_expected_goals!$B$2:$E$492, 3, FALSE), 0)</f>
        <v>1.6</v>
      </c>
      <c r="G210">
        <f>VLOOKUP(B210,[2]player_on_target!$B$2:$E$492, 3, FALSE)</f>
        <v>0.6</v>
      </c>
      <c r="H210">
        <f>IFERROR(VLOOKUP(B210, [3]player_saves_made!$B$2:$E$492, 3, FALSE), 0)</f>
        <v>0</v>
      </c>
      <c r="I210">
        <f>IFERROR(VLOOKUP(B210, [3]player_saves_made!$B$2:$E$492, 4, FALSE), 0)</f>
        <v>0</v>
      </c>
      <c r="J210">
        <f>IFERROR(VLOOKUP(B210, [4]player_goals_conceded!$B$2:$E$492, 3, FALSE), 0)</f>
        <v>0</v>
      </c>
      <c r="K210">
        <f>IFERROR(VLOOKUP(B210, [5]player_clean_sheets!$B$2:$E$492, 3, FALSE), 0)</f>
        <v>0</v>
      </c>
      <c r="L210">
        <f>IFERROR(VLOOKUP(B210, [5]player_clean_sheets!$B$2:$E$492, 4, FALSE), 0)</f>
        <v>0</v>
      </c>
      <c r="M210">
        <f>IFERROR(VLOOKUP(B210, [6]player_goals_per_90!$B$2:$E$492, 3, FALSE), 0)</f>
        <v>0.04</v>
      </c>
      <c r="N210">
        <f>IFERROR(VLOOKUP(B210, [7]player_expected_assists_per_90!$B$2:$E$492, 3, FALSE), 0)</f>
        <v>0.05</v>
      </c>
      <c r="O210">
        <f>IFERROR(VLOOKUP(B210, [7]player_expected_assists_per_90!$B$2:$E$492, 4, FALSE), 0)</f>
        <v>0</v>
      </c>
      <c r="P210">
        <f>IFERROR(VLOOKUP(B210, [8]player_top_scorers!$B$2:$E$492, 4, FALSE), 0)</f>
        <v>0</v>
      </c>
      <c r="Q210">
        <f>IFERROR(VLOOKUP(B210, [9]player_total_assists_in_attack!$B$2:$E$492, 3, FALSE), 0)</f>
        <v>15</v>
      </c>
      <c r="R210">
        <f>IFERROR(VLOOKUP(B210, [9]player_total_assists_in_attack!$B$2:$E$492, 4, FALSE), 0)</f>
        <v>0.6</v>
      </c>
      <c r="S210">
        <f>IFERROR(VLOOKUP(B210, [10]player_big_chances_missed!$B$2:$E$492, 3, FALSE), 0)</f>
        <v>2</v>
      </c>
      <c r="T210">
        <f>IFERROR(VLOOKUP(B210, [10]player_big_chances_missed!$B$2:$E$492, 3, FALSE), 0)</f>
        <v>2</v>
      </c>
      <c r="U210">
        <f>IFERROR(VLOOKUP(B210, [11]player_big_chances_created!$B$2:$E$492, 3, FALSE), 0)</f>
        <v>1</v>
      </c>
      <c r="V210">
        <f>IFERROR(VLOOKUP(B210, [12]player_penalties_won!$B$2:$E$492, 3, FALSE), 0)</f>
        <v>0</v>
      </c>
      <c r="W210">
        <f>IFERROR(VLOOKUP(B210, [13]player_penalties_conceded!$B$2:$E$492, 3, FALSE), 0)</f>
        <v>0</v>
      </c>
      <c r="X210">
        <f>IFERROR(VLOOKUP(B210, [14]player_target_scoring!$B$2:$E$492, 3, FALSE), 0)</f>
        <v>0.3</v>
      </c>
      <c r="Y210">
        <f>IFERROR(VLOOKUP(B210, [14]player_target_scoring!$B$2:$E$492, 4, FALSE), 0)</f>
        <v>28</v>
      </c>
      <c r="Z210">
        <f>IFERROR(VLOOKUP(B210, [15]player_total_scoring_attempts!$B$2:$E$492, 3, FALSE), 0)</f>
        <v>1</v>
      </c>
      <c r="AA210">
        <f>IFERROR(VLOOKUP(B210, [15]player_total_scoring_attempts!$B$2:$E$492, 4, FALSE), 0)</f>
        <v>4</v>
      </c>
      <c r="AB210">
        <f>IFERROR(VLOOKUP(B210, [16]player_accurate_passes!$B$2:$E$492, 3, FALSE), 0)</f>
        <v>35.5</v>
      </c>
      <c r="AC210">
        <f>IFERROR(VLOOKUP(B210, [16]player_accurate_passes!$B$2:$E$492, 4, FALSE), 0)</f>
        <v>76.8</v>
      </c>
      <c r="AD210">
        <f>IFERROR(VLOOKUP(B210,[17]player_accurate_long_balls!$B$2:$E$492, 3, FALSE), 0)</f>
        <v>2.9</v>
      </c>
      <c r="AE210">
        <f>IFERROR(VLOOKUP(B210,[17]player_accurate_long_balls!$B$2:$E$492, 4, FALSE), 0)</f>
        <v>36.6</v>
      </c>
      <c r="AF210">
        <f>IFERROR(VLOOKUP(B210, [18]player_tackles_won!$B$2:$E$492, 3, FALSE), 0)</f>
        <v>1.7</v>
      </c>
      <c r="AG210">
        <f>IFERROR(VLOOKUP(B210, [18]player_tackles_won!$B$2:$E$492, 4, FALSE), 0)</f>
        <v>64.599999999999994</v>
      </c>
      <c r="AH210">
        <f>IFERROR(VLOOKUP(B210, [19]player_possessions!$B$2:$E$492, 3, FALSE), 0)</f>
        <v>0.3</v>
      </c>
      <c r="AI210">
        <f>IFERROR(VLOOKUP(B210, [19]player_possessions!$B$2:$E$492, 4, FALSE), 0)</f>
        <v>2.7</v>
      </c>
      <c r="AJ210">
        <f>IFERROR(VLOOKUP(B210, [20]player_outfielder_blocks!$B$2:$E$492, 3, FALSE), 0)</f>
        <v>0.2</v>
      </c>
      <c r="AK210">
        <f>VLOOKUP(B210,[20]player_outfielder_blocks!$B$2:$E$492, 4, FALSE)</f>
        <v>6</v>
      </c>
      <c r="AL210">
        <f>VLOOKUP(B210,[21]player_interceptions!$B$2:$E$492, 3, FALSE)</f>
        <v>1.8</v>
      </c>
      <c r="AM210">
        <f>VLOOKUP(B210,[21]player_interceptions!$B$2:$E$492, 4, FALSE)</f>
        <v>43</v>
      </c>
      <c r="AN210">
        <f>VLOOKUP(B210,[22]player_effective_clearances!$B$2:$E$492, 3, FALSE)</f>
        <v>2.1</v>
      </c>
      <c r="AO210">
        <f>VLOOKUP(B210,[22]player_effective_clearances!$B$2:$E$492, 4, FALSE)</f>
        <v>52</v>
      </c>
      <c r="AP210" t="e">
        <f>VLOOKUP(B210, [12]player_penalties_won!$B$2:$E$492, 4, FALSE)</f>
        <v>#N/A</v>
      </c>
      <c r="AQ210">
        <f>VLOOKUP(B210,[23]player_fouls_committed!$B$2:$E$492, 3, FALSE)</f>
        <v>2</v>
      </c>
      <c r="AR210">
        <f>VLOOKUP(B210,[24]player_red_cards!$B$2:$E$492, 3, FALSE)</f>
        <v>1</v>
      </c>
      <c r="AS210">
        <f>VLOOKUP(B210,[24]player_red_cards!$B$2:$E$492, 4, FALSE)</f>
        <v>13</v>
      </c>
      <c r="AT210">
        <f>VLOOKUP(B210,[25]player_contests_won!$B$2:$E$492, 3, FALSE)</f>
        <v>0.2</v>
      </c>
      <c r="AU210">
        <f>VLOOKUP(B210,[25]player_contests_won!$B$2:$E$492, 4, FALSE)</f>
        <v>45.5</v>
      </c>
      <c r="AV210">
        <f>VLOOKUP(B210, [8]player_top_scorers!$B$2:$E$492, 3, FALSE)</f>
        <v>1</v>
      </c>
      <c r="AW210">
        <f>VLOOKUP(B210,[26]player_player_ratings!$B$2:$E$492, 4, FALSE)</f>
        <v>0</v>
      </c>
      <c r="AX210">
        <f>VLOOKUP(B210,[26]player_player_ratings!$B$2:$E$492, 3, FALSE)</f>
        <v>7.01</v>
      </c>
      <c r="AY210">
        <v>2190</v>
      </c>
      <c r="AZ210">
        <v>31</v>
      </c>
      <c r="BA210" t="s">
        <v>13</v>
      </c>
    </row>
    <row r="211" spans="1:53" x14ac:dyDescent="0.3">
      <c r="A211">
        <v>209</v>
      </c>
      <c r="B211" t="s">
        <v>281</v>
      </c>
      <c r="C211" t="s">
        <v>72</v>
      </c>
      <c r="D211">
        <v>1.2</v>
      </c>
      <c r="E211">
        <v>0</v>
      </c>
      <c r="F211">
        <f>IFERROR(VLOOKUP(B211, [1]player_expected_goals!$B$2:$E$492, 3, FALSE), 0)</f>
        <v>2.2999999999999998</v>
      </c>
      <c r="G211">
        <f>VLOOKUP(B211,[2]player_on_target!$B$2:$E$492, 3, FALSE)</f>
        <v>2.5</v>
      </c>
      <c r="H211">
        <f>IFERROR(VLOOKUP(B211, [3]player_saves_made!$B$2:$E$492, 3, FALSE), 0)</f>
        <v>0</v>
      </c>
      <c r="I211">
        <f>IFERROR(VLOOKUP(B211, [3]player_saves_made!$B$2:$E$492, 4, FALSE), 0)</f>
        <v>0</v>
      </c>
      <c r="J211">
        <f>IFERROR(VLOOKUP(B211, [4]player_goals_conceded!$B$2:$E$492, 3, FALSE), 0)</f>
        <v>0</v>
      </c>
      <c r="K211">
        <f>IFERROR(VLOOKUP(B211, [5]player_clean_sheets!$B$2:$E$492, 3, FALSE), 0)</f>
        <v>0</v>
      </c>
      <c r="L211">
        <f>IFERROR(VLOOKUP(B211, [5]player_clean_sheets!$B$2:$E$492, 4, FALSE), 0)</f>
        <v>0</v>
      </c>
      <c r="M211">
        <f>IFERROR(VLOOKUP(B211, [6]player_goals_per_90!$B$2:$E$492, 3, FALSE), 0)</f>
        <v>0.06</v>
      </c>
      <c r="N211">
        <f>IFERROR(VLOOKUP(B211, [7]player_expected_assists_per_90!$B$2:$E$492, 3, FALSE), 0)</f>
        <v>7.0000000000000007E-2</v>
      </c>
      <c r="O211">
        <f>IFERROR(VLOOKUP(B211, [7]player_expected_assists_per_90!$B$2:$E$492, 4, FALSE), 0)</f>
        <v>0</v>
      </c>
      <c r="P211">
        <f>IFERROR(VLOOKUP(B211, [8]player_top_scorers!$B$2:$E$492, 4, FALSE), 0)</f>
        <v>0</v>
      </c>
      <c r="Q211">
        <f>IFERROR(VLOOKUP(B211, [9]player_total_assists_in_attack!$B$2:$E$492, 3, FALSE), 0)</f>
        <v>16</v>
      </c>
      <c r="R211">
        <f>IFERROR(VLOOKUP(B211, [9]player_total_assists_in_attack!$B$2:$E$492, 4, FALSE), 0)</f>
        <v>0.9</v>
      </c>
      <c r="S211">
        <f>IFERROR(VLOOKUP(B211, [10]player_big_chances_missed!$B$2:$E$492, 3, FALSE), 0)</f>
        <v>4</v>
      </c>
      <c r="T211">
        <f>IFERROR(VLOOKUP(B211, [10]player_big_chances_missed!$B$2:$E$492, 3, FALSE), 0)</f>
        <v>4</v>
      </c>
      <c r="U211">
        <f>IFERROR(VLOOKUP(B211, [11]player_big_chances_created!$B$2:$E$492, 3, FALSE), 0)</f>
        <v>1</v>
      </c>
      <c r="V211">
        <f>IFERROR(VLOOKUP(B211, [12]player_penalties_won!$B$2:$E$492, 3, FALSE), 0)</f>
        <v>0</v>
      </c>
      <c r="W211">
        <f>IFERROR(VLOOKUP(B211, [13]player_penalties_conceded!$B$2:$E$492, 3, FALSE), 0)</f>
        <v>0</v>
      </c>
      <c r="X211">
        <f>IFERROR(VLOOKUP(B211, [14]player_target_scoring!$B$2:$E$492, 3, FALSE), 0)</f>
        <v>0.7</v>
      </c>
      <c r="Y211">
        <f>IFERROR(VLOOKUP(B211, [14]player_target_scoring!$B$2:$E$492, 4, FALSE), 0)</f>
        <v>32.4</v>
      </c>
      <c r="Z211">
        <f>IFERROR(VLOOKUP(B211, [15]player_total_scoring_attempts!$B$2:$E$492, 3, FALSE), 0)</f>
        <v>2.1</v>
      </c>
      <c r="AA211">
        <f>IFERROR(VLOOKUP(B211, [15]player_total_scoring_attempts!$B$2:$E$492, 4, FALSE), 0)</f>
        <v>2.7</v>
      </c>
      <c r="AB211">
        <f>IFERROR(VLOOKUP(B211, [16]player_accurate_passes!$B$2:$E$492, 3, FALSE), 0)</f>
        <v>17.3</v>
      </c>
      <c r="AC211">
        <f>IFERROR(VLOOKUP(B211, [16]player_accurate_passes!$B$2:$E$492, 4, FALSE), 0)</f>
        <v>69.400000000000006</v>
      </c>
      <c r="AD211">
        <f>IFERROR(VLOOKUP(B211,[17]player_accurate_long_balls!$B$2:$E$492, 3, FALSE), 0)</f>
        <v>1.3</v>
      </c>
      <c r="AE211">
        <f>IFERROR(VLOOKUP(B211,[17]player_accurate_long_balls!$B$2:$E$492, 4, FALSE), 0)</f>
        <v>45.1</v>
      </c>
      <c r="AF211">
        <f>IFERROR(VLOOKUP(B211, [18]player_tackles_won!$B$2:$E$492, 3, FALSE), 0)</f>
        <v>1</v>
      </c>
      <c r="AG211">
        <f>IFERROR(VLOOKUP(B211, [18]player_tackles_won!$B$2:$E$492, 4, FALSE), 0)</f>
        <v>64.3</v>
      </c>
      <c r="AH211">
        <f>IFERROR(VLOOKUP(B211, [19]player_possessions!$B$2:$E$492, 3, FALSE), 0)</f>
        <v>0.4</v>
      </c>
      <c r="AI211">
        <f>IFERROR(VLOOKUP(B211, [19]player_possessions!$B$2:$E$492, 4, FALSE), 0)</f>
        <v>1.9</v>
      </c>
      <c r="AJ211">
        <f>IFERROR(VLOOKUP(B211, [20]player_outfielder_blocks!$B$2:$E$492, 3, FALSE), 0)</f>
        <v>0.3</v>
      </c>
      <c r="AK211">
        <f>VLOOKUP(B211,[20]player_outfielder_blocks!$B$2:$E$492, 4, FALSE)</f>
        <v>6</v>
      </c>
      <c r="AL211">
        <f>VLOOKUP(B211,[21]player_interceptions!$B$2:$E$492, 3, FALSE)</f>
        <v>0.5</v>
      </c>
      <c r="AM211">
        <f>VLOOKUP(B211,[21]player_interceptions!$B$2:$E$492, 4, FALSE)</f>
        <v>8</v>
      </c>
      <c r="AN211">
        <f>VLOOKUP(B211,[22]player_effective_clearances!$B$2:$E$492, 3, FALSE)</f>
        <v>1.4</v>
      </c>
      <c r="AO211">
        <f>VLOOKUP(B211,[22]player_effective_clearances!$B$2:$E$492, 4, FALSE)</f>
        <v>24</v>
      </c>
      <c r="AP211" t="e">
        <f>VLOOKUP(B211, [12]player_penalties_won!$B$2:$E$492, 4, FALSE)</f>
        <v>#N/A</v>
      </c>
      <c r="AQ211">
        <f>VLOOKUP(B211,[23]player_fouls_committed!$B$2:$E$492, 3, FALSE)</f>
        <v>1.5</v>
      </c>
      <c r="AR211">
        <f>VLOOKUP(B211,[24]player_red_cards!$B$2:$E$492, 3, FALSE)</f>
        <v>1</v>
      </c>
      <c r="AS211">
        <f>VLOOKUP(B211,[24]player_red_cards!$B$2:$E$492, 4, FALSE)</f>
        <v>4</v>
      </c>
      <c r="AT211">
        <f>VLOOKUP(B211,[25]player_contests_won!$B$2:$E$492, 3, FALSE)</f>
        <v>1</v>
      </c>
      <c r="AU211">
        <f>VLOOKUP(B211,[25]player_contests_won!$B$2:$E$492, 4, FALSE)</f>
        <v>75</v>
      </c>
      <c r="AV211">
        <f>VLOOKUP(B211, [8]player_top_scorers!$B$2:$E$492, 3, FALSE)</f>
        <v>1</v>
      </c>
      <c r="AW211">
        <f>VLOOKUP(B211,[26]player_player_ratings!$B$2:$E$492, 4, FALSE)</f>
        <v>0</v>
      </c>
      <c r="AX211">
        <f>VLOOKUP(B211,[26]player_player_ratings!$B$2:$E$492, 3, FALSE)</f>
        <v>6.62</v>
      </c>
      <c r="AY211">
        <v>1588</v>
      </c>
      <c r="AZ211">
        <v>22</v>
      </c>
      <c r="BA211" t="s">
        <v>13</v>
      </c>
    </row>
    <row r="212" spans="1:53" x14ac:dyDescent="0.3">
      <c r="A212">
        <v>211</v>
      </c>
      <c r="B212" t="s">
        <v>282</v>
      </c>
      <c r="C212" t="s">
        <v>21</v>
      </c>
      <c r="D212">
        <v>1.1000000000000001</v>
      </c>
      <c r="E212">
        <v>3</v>
      </c>
      <c r="F212">
        <f>IFERROR(VLOOKUP(B212, [1]player_expected_goals!$B$2:$E$492, 3, FALSE), 0)</f>
        <v>0</v>
      </c>
      <c r="G212">
        <f>VLOOKUP(B212,[2]player_on_target!$B$2:$E$492, 3, FALSE)</f>
        <v>1</v>
      </c>
      <c r="H212">
        <f>IFERROR(VLOOKUP(B212, [3]player_saves_made!$B$2:$E$492, 3, FALSE), 0)</f>
        <v>0</v>
      </c>
      <c r="I212">
        <f>IFERROR(VLOOKUP(B212, [3]player_saves_made!$B$2:$E$492, 4, FALSE), 0)</f>
        <v>0</v>
      </c>
      <c r="J212">
        <f>IFERROR(VLOOKUP(B212, [4]player_goals_conceded!$B$2:$E$492, 3, FALSE), 0)</f>
        <v>0</v>
      </c>
      <c r="K212">
        <f>IFERROR(VLOOKUP(B212, [5]player_clean_sheets!$B$2:$E$492, 3, FALSE), 0)</f>
        <v>0</v>
      </c>
      <c r="L212">
        <f>IFERROR(VLOOKUP(B212, [5]player_clean_sheets!$B$2:$E$492, 4, FALSE), 0)</f>
        <v>0</v>
      </c>
      <c r="M212">
        <f>IFERROR(VLOOKUP(B212, [6]player_goals_per_90!$B$2:$E$492, 3, FALSE), 0)</f>
        <v>0.09</v>
      </c>
      <c r="N212">
        <f>IFERROR(VLOOKUP(B212, [7]player_expected_assists_per_90!$B$2:$E$492, 3, FALSE), 0)</f>
        <v>0.05</v>
      </c>
      <c r="O212">
        <f>IFERROR(VLOOKUP(B212, [7]player_expected_assists_per_90!$B$2:$E$492, 4, FALSE), 0)</f>
        <v>0.1</v>
      </c>
      <c r="P212">
        <f>IFERROR(VLOOKUP(B212, [8]player_top_scorers!$B$2:$E$492, 4, FALSE), 0)</f>
        <v>0</v>
      </c>
      <c r="Q212">
        <f>IFERROR(VLOOKUP(B212, [9]player_total_assists_in_attack!$B$2:$E$492, 3, FALSE), 0)</f>
        <v>12</v>
      </c>
      <c r="R212">
        <f>IFERROR(VLOOKUP(B212, [9]player_total_assists_in_attack!$B$2:$E$492, 4, FALSE), 0)</f>
        <v>0.5</v>
      </c>
      <c r="S212">
        <f>IFERROR(VLOOKUP(B212, [10]player_big_chances_missed!$B$2:$E$492, 3, FALSE), 0)</f>
        <v>1</v>
      </c>
      <c r="T212">
        <f>IFERROR(VLOOKUP(B212, [10]player_big_chances_missed!$B$2:$E$492, 3, FALSE), 0)</f>
        <v>1</v>
      </c>
      <c r="U212">
        <f>IFERROR(VLOOKUP(B212, [11]player_big_chances_created!$B$2:$E$492, 3, FALSE), 0)</f>
        <v>2</v>
      </c>
      <c r="V212">
        <f>IFERROR(VLOOKUP(B212, [12]player_penalties_won!$B$2:$E$492, 3, FALSE), 0)</f>
        <v>0</v>
      </c>
      <c r="W212">
        <f>IFERROR(VLOOKUP(B212, [13]player_penalties_conceded!$B$2:$E$492, 3, FALSE), 0)</f>
        <v>0</v>
      </c>
      <c r="X212">
        <f>IFERROR(VLOOKUP(B212, [14]player_target_scoring!$B$2:$E$492, 3, FALSE), 0)</f>
        <v>0.1</v>
      </c>
      <c r="Y212">
        <f>IFERROR(VLOOKUP(B212, [14]player_target_scoring!$B$2:$E$492, 4, FALSE), 0)</f>
        <v>15.8</v>
      </c>
      <c r="Z212">
        <f>IFERROR(VLOOKUP(B212, [15]player_total_scoring_attempts!$B$2:$E$492, 3, FALSE), 0)</f>
        <v>0.8</v>
      </c>
      <c r="AA212">
        <f>IFERROR(VLOOKUP(B212, [15]player_total_scoring_attempts!$B$2:$E$492, 4, FALSE), 0)</f>
        <v>10.5</v>
      </c>
      <c r="AB212">
        <f>IFERROR(VLOOKUP(B212, [16]player_accurate_passes!$B$2:$E$492, 3, FALSE), 0)</f>
        <v>51</v>
      </c>
      <c r="AC212">
        <f>IFERROR(VLOOKUP(B212, [16]player_accurate_passes!$B$2:$E$492, 4, FALSE), 0)</f>
        <v>83.8</v>
      </c>
      <c r="AD212">
        <f>IFERROR(VLOOKUP(B212,[17]player_accurate_long_balls!$B$2:$E$492, 3, FALSE), 0)</f>
        <v>2.5</v>
      </c>
      <c r="AE212">
        <f>IFERROR(VLOOKUP(B212,[17]player_accurate_long_balls!$B$2:$E$492, 4, FALSE), 0)</f>
        <v>37.4</v>
      </c>
      <c r="AF212">
        <f>IFERROR(VLOOKUP(B212, [18]player_tackles_won!$B$2:$E$492, 3, FALSE), 0)</f>
        <v>1.3</v>
      </c>
      <c r="AG212">
        <f>IFERROR(VLOOKUP(B212, [18]player_tackles_won!$B$2:$E$492, 4, FALSE), 0)</f>
        <v>47</v>
      </c>
      <c r="AH212">
        <f>IFERROR(VLOOKUP(B212, [19]player_possessions!$B$2:$E$492, 3, FALSE), 0)</f>
        <v>0.2</v>
      </c>
      <c r="AI212">
        <f>IFERROR(VLOOKUP(B212, [19]player_possessions!$B$2:$E$492, 4, FALSE), 0)</f>
        <v>2.5</v>
      </c>
      <c r="AJ212">
        <f>IFERROR(VLOOKUP(B212, [20]player_outfielder_blocks!$B$2:$E$492, 3, FALSE), 0)</f>
        <v>1.1000000000000001</v>
      </c>
      <c r="AK212">
        <f>VLOOKUP(B212,[20]player_outfielder_blocks!$B$2:$E$492, 4, FALSE)</f>
        <v>26</v>
      </c>
      <c r="AL212">
        <f>VLOOKUP(B212,[21]player_interceptions!$B$2:$E$492, 3, FALSE)</f>
        <v>1.7</v>
      </c>
      <c r="AM212">
        <f>VLOOKUP(B212,[21]player_interceptions!$B$2:$E$492, 4, FALSE)</f>
        <v>38</v>
      </c>
      <c r="AN212">
        <f>VLOOKUP(B212,[22]player_effective_clearances!$B$2:$E$492, 3, FALSE)</f>
        <v>4.5999999999999996</v>
      </c>
      <c r="AO212">
        <f>VLOOKUP(B212,[22]player_effective_clearances!$B$2:$E$492, 4, FALSE)</f>
        <v>106</v>
      </c>
      <c r="AP212" t="e">
        <f>VLOOKUP(B212, [12]player_penalties_won!$B$2:$E$492, 4, FALSE)</f>
        <v>#N/A</v>
      </c>
      <c r="AQ212">
        <f>VLOOKUP(B212,[23]player_fouls_committed!$B$2:$E$492, 3, FALSE)</f>
        <v>1.2</v>
      </c>
      <c r="AR212">
        <f>VLOOKUP(B212,[24]player_red_cards!$B$2:$E$492, 3, FALSE)</f>
        <v>1</v>
      </c>
      <c r="AS212">
        <f>VLOOKUP(B212,[24]player_red_cards!$B$2:$E$492, 4, FALSE)</f>
        <v>2</v>
      </c>
      <c r="AT212">
        <f>VLOOKUP(B212,[25]player_contests_won!$B$2:$E$492, 3, FALSE)</f>
        <v>0.1</v>
      </c>
      <c r="AU212">
        <f>VLOOKUP(B212,[25]player_contests_won!$B$2:$E$492, 4, FALSE)</f>
        <v>50</v>
      </c>
      <c r="AV212">
        <f>VLOOKUP(B212, [8]player_top_scorers!$B$2:$E$492, 3, FALSE)</f>
        <v>2</v>
      </c>
      <c r="AW212">
        <f>VLOOKUP(B212,[26]player_player_ratings!$B$2:$E$492, 4, FALSE)</f>
        <v>0</v>
      </c>
      <c r="AX212">
        <f>VLOOKUP(B212,[26]player_player_ratings!$B$2:$E$492, 3, FALSE)</f>
        <v>7.01</v>
      </c>
      <c r="AY212">
        <v>2070</v>
      </c>
      <c r="AZ212">
        <v>25</v>
      </c>
      <c r="BA212" t="s">
        <v>16</v>
      </c>
    </row>
    <row r="213" spans="1:53" x14ac:dyDescent="0.3">
      <c r="A213">
        <v>212</v>
      </c>
      <c r="B213" t="s">
        <v>283</v>
      </c>
      <c r="C213" t="s">
        <v>72</v>
      </c>
      <c r="D213">
        <v>1.1000000000000001</v>
      </c>
      <c r="E213">
        <v>2</v>
      </c>
      <c r="F213">
        <f>IFERROR(VLOOKUP(B213, [1]player_expected_goals!$B$2:$E$492, 3, FALSE), 0)</f>
        <v>4.0999999999999996</v>
      </c>
      <c r="G213">
        <f>VLOOKUP(B213,[2]player_on_target!$B$2:$E$492, 3, FALSE)</f>
        <v>3.6</v>
      </c>
      <c r="H213">
        <f>IFERROR(VLOOKUP(B213, [3]player_saves_made!$B$2:$E$492, 3, FALSE), 0)</f>
        <v>0</v>
      </c>
      <c r="I213">
        <f>IFERROR(VLOOKUP(B213, [3]player_saves_made!$B$2:$E$492, 4, FALSE), 0)</f>
        <v>0</v>
      </c>
      <c r="J213">
        <f>IFERROR(VLOOKUP(B213, [4]player_goals_conceded!$B$2:$E$492, 3, FALSE), 0)</f>
        <v>0</v>
      </c>
      <c r="K213">
        <f>IFERROR(VLOOKUP(B213, [5]player_clean_sheets!$B$2:$E$492, 3, FALSE), 0)</f>
        <v>0</v>
      </c>
      <c r="L213">
        <f>IFERROR(VLOOKUP(B213, [5]player_clean_sheets!$B$2:$E$492, 4, FALSE), 0)</f>
        <v>0</v>
      </c>
      <c r="M213">
        <f>IFERROR(VLOOKUP(B213, [6]player_goals_per_90!$B$2:$E$492, 3, FALSE), 0)</f>
        <v>0.11</v>
      </c>
      <c r="N213">
        <f>IFERROR(VLOOKUP(B213, [7]player_expected_assists_per_90!$B$2:$E$492, 3, FALSE), 0)</f>
        <v>0.12</v>
      </c>
      <c r="O213">
        <f>IFERROR(VLOOKUP(B213, [7]player_expected_assists_per_90!$B$2:$E$492, 4, FALSE), 0)</f>
        <v>0.2</v>
      </c>
      <c r="P213">
        <f>IFERROR(VLOOKUP(B213, [8]player_top_scorers!$B$2:$E$492, 4, FALSE), 0)</f>
        <v>0</v>
      </c>
      <c r="Q213">
        <f>IFERROR(VLOOKUP(B213, [9]player_total_assists_in_attack!$B$2:$E$492, 3, FALSE), 0)</f>
        <v>12</v>
      </c>
      <c r="R213">
        <f>IFERROR(VLOOKUP(B213, [9]player_total_assists_in_attack!$B$2:$E$492, 4, FALSE), 0)</f>
        <v>1.4</v>
      </c>
      <c r="S213">
        <f>IFERROR(VLOOKUP(B213, [10]player_big_chances_missed!$B$2:$E$492, 3, FALSE), 0)</f>
        <v>8</v>
      </c>
      <c r="T213">
        <f>IFERROR(VLOOKUP(B213, [10]player_big_chances_missed!$B$2:$E$492, 3, FALSE), 0)</f>
        <v>8</v>
      </c>
      <c r="U213">
        <f>IFERROR(VLOOKUP(B213, [11]player_big_chances_created!$B$2:$E$492, 3, FALSE), 0)</f>
        <v>4</v>
      </c>
      <c r="V213">
        <f>IFERROR(VLOOKUP(B213, [12]player_penalties_won!$B$2:$E$492, 3, FALSE), 0)</f>
        <v>1</v>
      </c>
      <c r="W213">
        <f>IFERROR(VLOOKUP(B213, [13]player_penalties_conceded!$B$2:$E$492, 3, FALSE), 0)</f>
        <v>0</v>
      </c>
      <c r="X213">
        <f>IFERROR(VLOOKUP(B213, [14]player_target_scoring!$B$2:$E$492, 3, FALSE), 0)</f>
        <v>1.6</v>
      </c>
      <c r="Y213">
        <f>IFERROR(VLOOKUP(B213, [14]player_target_scoring!$B$2:$E$492, 4, FALSE), 0)</f>
        <v>45.2</v>
      </c>
      <c r="Z213">
        <f>IFERROR(VLOOKUP(B213, [15]player_total_scoring_attempts!$B$2:$E$492, 3, FALSE), 0)</f>
        <v>3.5</v>
      </c>
      <c r="AA213">
        <f>IFERROR(VLOOKUP(B213, [15]player_total_scoring_attempts!$B$2:$E$492, 4, FALSE), 0)</f>
        <v>3.2</v>
      </c>
      <c r="AB213">
        <f>IFERROR(VLOOKUP(B213, [16]player_accurate_passes!$B$2:$E$492, 3, FALSE), 0)</f>
        <v>14.8</v>
      </c>
      <c r="AC213">
        <f>IFERROR(VLOOKUP(B213, [16]player_accurate_passes!$B$2:$E$492, 4, FALSE), 0)</f>
        <v>72</v>
      </c>
      <c r="AD213">
        <f>IFERROR(VLOOKUP(B213,[17]player_accurate_long_balls!$B$2:$E$492, 3, FALSE), 0)</f>
        <v>0.3</v>
      </c>
      <c r="AE213">
        <f>IFERROR(VLOOKUP(B213,[17]player_accurate_long_balls!$B$2:$E$492, 4, FALSE), 0)</f>
        <v>50</v>
      </c>
      <c r="AF213">
        <f>IFERROR(VLOOKUP(B213, [18]player_tackles_won!$B$2:$E$492, 3, FALSE), 0)</f>
        <v>1</v>
      </c>
      <c r="AG213">
        <f>IFERROR(VLOOKUP(B213, [18]player_tackles_won!$B$2:$E$492, 4, FALSE), 0)</f>
        <v>64.3</v>
      </c>
      <c r="AH213">
        <f>IFERROR(VLOOKUP(B213, [19]player_possessions!$B$2:$E$492, 3, FALSE), 0)</f>
        <v>0.3</v>
      </c>
      <c r="AI213">
        <f>IFERROR(VLOOKUP(B213, [19]player_possessions!$B$2:$E$492, 4, FALSE), 0)</f>
        <v>2.7</v>
      </c>
      <c r="AJ213">
        <f>IFERROR(VLOOKUP(B213, [20]player_outfielder_blocks!$B$2:$E$492, 3, FALSE), 0)</f>
        <v>0.1</v>
      </c>
      <c r="AK213">
        <f>VLOOKUP(B213,[20]player_outfielder_blocks!$B$2:$E$492, 4, FALSE)</f>
        <v>1</v>
      </c>
      <c r="AL213">
        <f>VLOOKUP(B213,[21]player_interceptions!$B$2:$E$492, 3, FALSE)</f>
        <v>0.6</v>
      </c>
      <c r="AM213">
        <f>VLOOKUP(B213,[21]player_interceptions!$B$2:$E$492, 4, FALSE)</f>
        <v>5</v>
      </c>
      <c r="AN213">
        <f>VLOOKUP(B213,[22]player_effective_clearances!$B$2:$E$492, 3, FALSE)</f>
        <v>0.7</v>
      </c>
      <c r="AO213">
        <f>VLOOKUP(B213,[22]player_effective_clearances!$B$2:$E$492, 4, FALSE)</f>
        <v>6</v>
      </c>
      <c r="AP213">
        <f>VLOOKUP(B213, [12]player_penalties_won!$B$2:$E$492, 4, FALSE)</f>
        <v>1.5</v>
      </c>
      <c r="AQ213">
        <f>VLOOKUP(B213,[23]player_fouls_committed!$B$2:$E$492, 3, FALSE)</f>
        <v>2</v>
      </c>
      <c r="AR213" t="e">
        <f>VLOOKUP(B213,[24]player_red_cards!$B$2:$E$492, 3, FALSE)</f>
        <v>#N/A</v>
      </c>
      <c r="AS213" t="e">
        <f>VLOOKUP(B213,[24]player_red_cards!$B$2:$E$492, 4, FALSE)</f>
        <v>#N/A</v>
      </c>
      <c r="AT213">
        <f>VLOOKUP(B213,[25]player_contests_won!$B$2:$E$492, 3, FALSE)</f>
        <v>0.8</v>
      </c>
      <c r="AU213">
        <f>VLOOKUP(B213,[25]player_contests_won!$B$2:$E$492, 4, FALSE)</f>
        <v>41.2</v>
      </c>
      <c r="AV213">
        <f>VLOOKUP(B213, [8]player_top_scorers!$B$2:$E$492, 3, FALSE)</f>
        <v>1</v>
      </c>
      <c r="AW213" t="e">
        <f>VLOOKUP(B213,[26]player_player_ratings!$B$2:$E$492, 4, FALSE)</f>
        <v>#N/A</v>
      </c>
      <c r="AX213" t="e">
        <f>VLOOKUP(B213,[26]player_player_ratings!$B$2:$E$492, 3, FALSE)</f>
        <v>#N/A</v>
      </c>
      <c r="AY213">
        <v>797</v>
      </c>
      <c r="AZ213">
        <v>20</v>
      </c>
      <c r="BA213" t="s">
        <v>284</v>
      </c>
    </row>
    <row r="214" spans="1:53" x14ac:dyDescent="0.3">
      <c r="A214">
        <v>213</v>
      </c>
      <c r="B214" t="s">
        <v>285</v>
      </c>
      <c r="C214" t="s">
        <v>43</v>
      </c>
      <c r="D214">
        <v>1.1000000000000001</v>
      </c>
      <c r="E214">
        <v>1</v>
      </c>
      <c r="F214">
        <f>IFERROR(VLOOKUP(B214, [1]player_expected_goals!$B$2:$E$492, 3, FALSE), 0)</f>
        <v>1.4</v>
      </c>
      <c r="G214">
        <f>VLOOKUP(B214,[2]player_on_target!$B$2:$E$492, 3, FALSE)</f>
        <v>1.1000000000000001</v>
      </c>
      <c r="H214">
        <f>IFERROR(VLOOKUP(B214, [3]player_saves_made!$B$2:$E$492, 3, FALSE), 0)</f>
        <v>0</v>
      </c>
      <c r="I214">
        <f>IFERROR(VLOOKUP(B214, [3]player_saves_made!$B$2:$E$492, 4, FALSE), 0)</f>
        <v>0</v>
      </c>
      <c r="J214">
        <f>IFERROR(VLOOKUP(B214, [4]player_goals_conceded!$B$2:$E$492, 3, FALSE), 0)</f>
        <v>0</v>
      </c>
      <c r="K214">
        <f>IFERROR(VLOOKUP(B214, [5]player_clean_sheets!$B$2:$E$492, 3, FALSE), 0)</f>
        <v>0</v>
      </c>
      <c r="L214">
        <f>IFERROR(VLOOKUP(B214, [5]player_clean_sheets!$B$2:$E$492, 4, FALSE), 0)</f>
        <v>0</v>
      </c>
      <c r="M214">
        <f>IFERROR(VLOOKUP(B214, [6]player_goals_per_90!$B$2:$E$492, 3, FALSE), 0)</f>
        <v>0.04</v>
      </c>
      <c r="N214">
        <f>IFERROR(VLOOKUP(B214, [7]player_expected_assists_per_90!$B$2:$E$492, 3, FALSE), 0)</f>
        <v>0.05</v>
      </c>
      <c r="O214">
        <f>IFERROR(VLOOKUP(B214, [7]player_expected_assists_per_90!$B$2:$E$492, 4, FALSE), 0)</f>
        <v>0</v>
      </c>
      <c r="P214">
        <f>IFERROR(VLOOKUP(B214, [8]player_top_scorers!$B$2:$E$492, 4, FALSE), 0)</f>
        <v>0</v>
      </c>
      <c r="Q214">
        <f>IFERROR(VLOOKUP(B214, [9]player_total_assists_in_attack!$B$2:$E$492, 3, FALSE), 0)</f>
        <v>3</v>
      </c>
      <c r="R214">
        <f>IFERROR(VLOOKUP(B214, [9]player_total_assists_in_attack!$B$2:$E$492, 4, FALSE), 0)</f>
        <v>0.1</v>
      </c>
      <c r="S214">
        <f>IFERROR(VLOOKUP(B214, [10]player_big_chances_missed!$B$2:$E$492, 3, FALSE), 0)</f>
        <v>1</v>
      </c>
      <c r="T214">
        <f>IFERROR(VLOOKUP(B214, [10]player_big_chances_missed!$B$2:$E$492, 3, FALSE), 0)</f>
        <v>1</v>
      </c>
      <c r="U214">
        <f>IFERROR(VLOOKUP(B214, [11]player_big_chances_created!$B$2:$E$492, 3, FALSE), 0)</f>
        <v>2</v>
      </c>
      <c r="V214">
        <f>IFERROR(VLOOKUP(B214, [12]player_penalties_won!$B$2:$E$492, 3, FALSE), 0)</f>
        <v>0</v>
      </c>
      <c r="W214">
        <f>IFERROR(VLOOKUP(B214, [13]player_penalties_conceded!$B$2:$E$492, 3, FALSE), 0)</f>
        <v>2</v>
      </c>
      <c r="X214">
        <f>IFERROR(VLOOKUP(B214, [14]player_target_scoring!$B$2:$E$492, 3, FALSE), 0)</f>
        <v>0.1</v>
      </c>
      <c r="Y214">
        <f>IFERROR(VLOOKUP(B214, [14]player_target_scoring!$B$2:$E$492, 4, FALSE), 0)</f>
        <v>16.7</v>
      </c>
      <c r="Z214">
        <f>IFERROR(VLOOKUP(B214, [15]player_total_scoring_attempts!$B$2:$E$492, 3, FALSE), 0)</f>
        <v>0.8</v>
      </c>
      <c r="AA214">
        <f>IFERROR(VLOOKUP(B214, [15]player_total_scoring_attempts!$B$2:$E$492, 4, FALSE), 0)</f>
        <v>5.6</v>
      </c>
      <c r="AB214">
        <f>IFERROR(VLOOKUP(B214, [16]player_accurate_passes!$B$2:$E$492, 3, FALSE), 0)</f>
        <v>30.2</v>
      </c>
      <c r="AC214">
        <f>IFERROR(VLOOKUP(B214, [16]player_accurate_passes!$B$2:$E$492, 4, FALSE), 0)</f>
        <v>80.900000000000006</v>
      </c>
      <c r="AD214">
        <f>IFERROR(VLOOKUP(B214,[17]player_accurate_long_balls!$B$2:$E$492, 3, FALSE), 0)</f>
        <v>2.2999999999999998</v>
      </c>
      <c r="AE214">
        <f>IFERROR(VLOOKUP(B214,[17]player_accurate_long_balls!$B$2:$E$492, 4, FALSE), 0)</f>
        <v>38.1</v>
      </c>
      <c r="AF214">
        <f>IFERROR(VLOOKUP(B214, [18]player_tackles_won!$B$2:$E$492, 3, FALSE), 0)</f>
        <v>1.1000000000000001</v>
      </c>
      <c r="AG214">
        <f>IFERROR(VLOOKUP(B214, [18]player_tackles_won!$B$2:$E$492, 4, FALSE), 0)</f>
        <v>60</v>
      </c>
      <c r="AH214">
        <f>IFERROR(VLOOKUP(B214, [19]player_possessions!$B$2:$E$492, 3, FALSE), 0)</f>
        <v>0</v>
      </c>
      <c r="AI214">
        <f>IFERROR(VLOOKUP(B214, [19]player_possessions!$B$2:$E$492, 4, FALSE), 0)</f>
        <v>0</v>
      </c>
      <c r="AJ214">
        <f>IFERROR(VLOOKUP(B214, [20]player_outfielder_blocks!$B$2:$E$492, 3, FALSE), 0)</f>
        <v>0.8</v>
      </c>
      <c r="AK214">
        <f>VLOOKUP(B214,[20]player_outfielder_blocks!$B$2:$E$492, 4, FALSE)</f>
        <v>17</v>
      </c>
      <c r="AL214">
        <f>VLOOKUP(B214,[21]player_interceptions!$B$2:$E$492, 3, FALSE)</f>
        <v>0.7</v>
      </c>
      <c r="AM214">
        <f>VLOOKUP(B214,[21]player_interceptions!$B$2:$E$492, 4, FALSE)</f>
        <v>16</v>
      </c>
      <c r="AN214">
        <f>VLOOKUP(B214,[22]player_effective_clearances!$B$2:$E$492, 3, FALSE)</f>
        <v>4.4000000000000004</v>
      </c>
      <c r="AO214">
        <f>VLOOKUP(B214,[22]player_effective_clearances!$B$2:$E$492, 4, FALSE)</f>
        <v>98</v>
      </c>
      <c r="AP214" t="e">
        <f>VLOOKUP(B214, [12]player_penalties_won!$B$2:$E$492, 4, FALSE)</f>
        <v>#N/A</v>
      </c>
      <c r="AQ214">
        <f>VLOOKUP(B214,[23]player_fouls_committed!$B$2:$E$492, 3, FALSE)</f>
        <v>1.8</v>
      </c>
      <c r="AR214" t="e">
        <f>VLOOKUP(B214,[24]player_red_cards!$B$2:$E$492, 3, FALSE)</f>
        <v>#N/A</v>
      </c>
      <c r="AS214" t="e">
        <f>VLOOKUP(B214,[24]player_red_cards!$B$2:$E$492, 4, FALSE)</f>
        <v>#N/A</v>
      </c>
      <c r="AT214">
        <f>VLOOKUP(B214,[25]player_contests_won!$B$2:$E$492, 3, FALSE)</f>
        <v>0.4</v>
      </c>
      <c r="AU214">
        <f>VLOOKUP(B214,[25]player_contests_won!$B$2:$E$492, 4, FALSE)</f>
        <v>88.9</v>
      </c>
      <c r="AV214">
        <f>VLOOKUP(B214, [8]player_top_scorers!$B$2:$E$492, 3, FALSE)</f>
        <v>1</v>
      </c>
      <c r="AW214">
        <f>VLOOKUP(B214,[26]player_player_ratings!$B$2:$E$492, 4, FALSE)</f>
        <v>1</v>
      </c>
      <c r="AX214">
        <f>VLOOKUP(B214,[26]player_player_ratings!$B$2:$E$492, 3, FALSE)</f>
        <v>6.69</v>
      </c>
      <c r="AY214">
        <v>2026</v>
      </c>
      <c r="AZ214">
        <v>24</v>
      </c>
      <c r="BA214" t="s">
        <v>13</v>
      </c>
    </row>
    <row r="215" spans="1:53" x14ac:dyDescent="0.3">
      <c r="A215">
        <v>213</v>
      </c>
      <c r="B215" t="s">
        <v>286</v>
      </c>
      <c r="C215" t="s">
        <v>72</v>
      </c>
      <c r="D215">
        <v>1.1000000000000001</v>
      </c>
      <c r="E215">
        <v>1</v>
      </c>
      <c r="F215">
        <f>IFERROR(VLOOKUP(B215, [1]player_expected_goals!$B$2:$E$492, 3, FALSE), 0)</f>
        <v>0.2</v>
      </c>
      <c r="G215">
        <f>VLOOKUP(B215,[2]player_on_target!$B$2:$E$492, 3, FALSE)</f>
        <v>0.4</v>
      </c>
      <c r="H215">
        <f>IFERROR(VLOOKUP(B215, [3]player_saves_made!$B$2:$E$492, 3, FALSE), 0)</f>
        <v>0</v>
      </c>
      <c r="I215">
        <f>IFERROR(VLOOKUP(B215, [3]player_saves_made!$B$2:$E$492, 4, FALSE), 0)</f>
        <v>0</v>
      </c>
      <c r="J215">
        <f>IFERROR(VLOOKUP(B215, [4]player_goals_conceded!$B$2:$E$492, 3, FALSE), 0)</f>
        <v>0</v>
      </c>
      <c r="K215">
        <f>IFERROR(VLOOKUP(B215, [5]player_clean_sheets!$B$2:$E$492, 3, FALSE), 0)</f>
        <v>0</v>
      </c>
      <c r="L215">
        <f>IFERROR(VLOOKUP(B215, [5]player_clean_sheets!$B$2:$E$492, 4, FALSE), 0)</f>
        <v>0</v>
      </c>
      <c r="M215">
        <f>IFERROR(VLOOKUP(B215, [6]player_goals_per_90!$B$2:$E$492, 3, FALSE), 0)</f>
        <v>0</v>
      </c>
      <c r="N215">
        <f>IFERROR(VLOOKUP(B215, [7]player_expected_assists_per_90!$B$2:$E$492, 3, FALSE), 0)</f>
        <v>0.09</v>
      </c>
      <c r="O215">
        <f>IFERROR(VLOOKUP(B215, [7]player_expected_assists_per_90!$B$2:$E$492, 4, FALSE), 0)</f>
        <v>0.1</v>
      </c>
      <c r="P215">
        <f>IFERROR(VLOOKUP(B215, [8]player_top_scorers!$B$2:$E$492, 4, FALSE), 0)</f>
        <v>0</v>
      </c>
      <c r="Q215">
        <f>IFERROR(VLOOKUP(B215, [9]player_total_assists_in_attack!$B$2:$E$492, 3, FALSE), 0)</f>
        <v>5</v>
      </c>
      <c r="R215">
        <f>IFERROR(VLOOKUP(B215, [9]player_total_assists_in_attack!$B$2:$E$492, 4, FALSE), 0)</f>
        <v>0.4</v>
      </c>
      <c r="S215">
        <f>IFERROR(VLOOKUP(B215, [10]player_big_chances_missed!$B$2:$E$492, 3, FALSE), 0)</f>
        <v>0</v>
      </c>
      <c r="T215">
        <f>IFERROR(VLOOKUP(B215, [10]player_big_chances_missed!$B$2:$E$492, 3, FALSE), 0)</f>
        <v>0</v>
      </c>
      <c r="U215">
        <f>IFERROR(VLOOKUP(B215, [11]player_big_chances_created!$B$2:$E$492, 3, FALSE), 0)</f>
        <v>0</v>
      </c>
      <c r="V215">
        <f>IFERROR(VLOOKUP(B215, [12]player_penalties_won!$B$2:$E$492, 3, FALSE), 0)</f>
        <v>0</v>
      </c>
      <c r="W215">
        <f>IFERROR(VLOOKUP(B215, [13]player_penalties_conceded!$B$2:$E$492, 3, FALSE), 0)</f>
        <v>0</v>
      </c>
      <c r="X215">
        <f>IFERROR(VLOOKUP(B215, [14]player_target_scoring!$B$2:$E$492, 3, FALSE), 0)</f>
        <v>0.4</v>
      </c>
      <c r="Y215">
        <f>IFERROR(VLOOKUP(B215, [14]player_target_scoring!$B$2:$E$492, 4, FALSE), 0)</f>
        <v>62.5</v>
      </c>
      <c r="Z215">
        <f>IFERROR(VLOOKUP(B215, [15]player_total_scoring_attempts!$B$2:$E$492, 3, FALSE), 0)</f>
        <v>0.6</v>
      </c>
      <c r="AA215">
        <f>IFERROR(VLOOKUP(B215, [15]player_total_scoring_attempts!$B$2:$E$492, 4, FALSE), 0)</f>
        <v>0</v>
      </c>
      <c r="AB215">
        <f>IFERROR(VLOOKUP(B215, [16]player_accurate_passes!$B$2:$E$492, 3, FALSE), 0)</f>
        <v>29.9</v>
      </c>
      <c r="AC215">
        <f>IFERROR(VLOOKUP(B215, [16]player_accurate_passes!$B$2:$E$492, 4, FALSE), 0)</f>
        <v>72.3</v>
      </c>
      <c r="AD215">
        <f>IFERROR(VLOOKUP(B215,[17]player_accurate_long_balls!$B$2:$E$492, 3, FALSE), 0)</f>
        <v>1.8</v>
      </c>
      <c r="AE215">
        <f>IFERROR(VLOOKUP(B215,[17]player_accurate_long_balls!$B$2:$E$492, 4, FALSE), 0)</f>
        <v>35.4</v>
      </c>
      <c r="AF215">
        <f>IFERROR(VLOOKUP(B215, [18]player_tackles_won!$B$2:$E$492, 3, FALSE), 0)</f>
        <v>1.2</v>
      </c>
      <c r="AG215">
        <f>IFERROR(VLOOKUP(B215, [18]player_tackles_won!$B$2:$E$492, 4, FALSE), 0)</f>
        <v>55.6</v>
      </c>
      <c r="AH215">
        <f>IFERROR(VLOOKUP(B215, [19]player_possessions!$B$2:$E$492, 3, FALSE), 0)</f>
        <v>0.2</v>
      </c>
      <c r="AI215">
        <f>IFERROR(VLOOKUP(B215, [19]player_possessions!$B$2:$E$492, 4, FALSE), 0)</f>
        <v>2.4</v>
      </c>
      <c r="AJ215">
        <f>IFERROR(VLOOKUP(B215, [20]player_outfielder_blocks!$B$2:$E$492, 3, FALSE), 0)</f>
        <v>0.3</v>
      </c>
      <c r="AK215">
        <f>VLOOKUP(B215,[20]player_outfielder_blocks!$B$2:$E$492, 4, FALSE)</f>
        <v>4</v>
      </c>
      <c r="AL215">
        <f>VLOOKUP(B215,[21]player_interceptions!$B$2:$E$492, 3, FALSE)</f>
        <v>0.5</v>
      </c>
      <c r="AM215">
        <f>VLOOKUP(B215,[21]player_interceptions!$B$2:$E$492, 4, FALSE)</f>
        <v>7</v>
      </c>
      <c r="AN215">
        <f>VLOOKUP(B215,[22]player_effective_clearances!$B$2:$E$492, 3, FALSE)</f>
        <v>2</v>
      </c>
      <c r="AO215">
        <f>VLOOKUP(B215,[22]player_effective_clearances!$B$2:$E$492, 4, FALSE)</f>
        <v>26</v>
      </c>
      <c r="AP215" t="e">
        <f>VLOOKUP(B215, [12]player_penalties_won!$B$2:$E$492, 4, FALSE)</f>
        <v>#N/A</v>
      </c>
      <c r="AQ215">
        <f>VLOOKUP(B215,[23]player_fouls_committed!$B$2:$E$492, 3, FALSE)</f>
        <v>0.7</v>
      </c>
      <c r="AR215" t="e">
        <f>VLOOKUP(B215,[24]player_red_cards!$B$2:$E$492, 3, FALSE)</f>
        <v>#N/A</v>
      </c>
      <c r="AS215" t="e">
        <f>VLOOKUP(B215,[24]player_red_cards!$B$2:$E$492, 4, FALSE)</f>
        <v>#N/A</v>
      </c>
      <c r="AT215">
        <f>VLOOKUP(B215,[25]player_contests_won!$B$2:$E$492, 3, FALSE)</f>
        <v>0.4</v>
      </c>
      <c r="AU215">
        <f>VLOOKUP(B215,[25]player_contests_won!$B$2:$E$492, 4, FALSE)</f>
        <v>41.7</v>
      </c>
      <c r="AV215" t="e">
        <f>VLOOKUP(B215, [8]player_top_scorers!$B$2:$E$492, 3, FALSE)</f>
        <v>#N/A</v>
      </c>
      <c r="AW215">
        <f>VLOOKUP(B215,[26]player_player_ratings!$B$2:$E$492, 4, FALSE)</f>
        <v>0</v>
      </c>
      <c r="AX215">
        <f>VLOOKUP(B215,[26]player_player_ratings!$B$2:$E$492, 3, FALSE)</f>
        <v>6.52</v>
      </c>
      <c r="AY215">
        <v>1154</v>
      </c>
      <c r="AZ215">
        <v>22</v>
      </c>
      <c r="BA215" t="s">
        <v>13</v>
      </c>
    </row>
    <row r="216" spans="1:53" x14ac:dyDescent="0.3">
      <c r="A216">
        <v>213</v>
      </c>
      <c r="B216" t="s">
        <v>287</v>
      </c>
      <c r="C216" t="s">
        <v>43</v>
      </c>
      <c r="D216">
        <v>1.1000000000000001</v>
      </c>
      <c r="E216">
        <v>1</v>
      </c>
      <c r="F216">
        <f>IFERROR(VLOOKUP(B216, [1]player_expected_goals!$B$2:$E$492, 3, FALSE), 0)</f>
        <v>0.3</v>
      </c>
      <c r="G216">
        <f>VLOOKUP(B216,[2]player_on_target!$B$2:$E$492, 3, FALSE)</f>
        <v>0.2</v>
      </c>
      <c r="H216">
        <f>IFERROR(VLOOKUP(B216, [3]player_saves_made!$B$2:$E$492, 3, FALSE), 0)</f>
        <v>0</v>
      </c>
      <c r="I216">
        <f>IFERROR(VLOOKUP(B216, [3]player_saves_made!$B$2:$E$492, 4, FALSE), 0)</f>
        <v>0</v>
      </c>
      <c r="J216">
        <f>IFERROR(VLOOKUP(B216, [4]player_goals_conceded!$B$2:$E$492, 3, FALSE), 0)</f>
        <v>0</v>
      </c>
      <c r="K216">
        <f>IFERROR(VLOOKUP(B216, [5]player_clean_sheets!$B$2:$E$492, 3, FALSE), 0)</f>
        <v>0</v>
      </c>
      <c r="L216">
        <f>IFERROR(VLOOKUP(B216, [5]player_clean_sheets!$B$2:$E$492, 4, FALSE), 0)</f>
        <v>0</v>
      </c>
      <c r="M216">
        <f>IFERROR(VLOOKUP(B216, [6]player_goals_per_90!$B$2:$E$492, 3, FALSE), 0)</f>
        <v>0</v>
      </c>
      <c r="N216">
        <f>IFERROR(VLOOKUP(B216, [7]player_expected_assists_per_90!$B$2:$E$492, 3, FALSE), 0)</f>
        <v>0.33</v>
      </c>
      <c r="O216">
        <f>IFERROR(VLOOKUP(B216, [7]player_expected_assists_per_90!$B$2:$E$492, 4, FALSE), 0)</f>
        <v>0.3</v>
      </c>
      <c r="P216">
        <f>IFERROR(VLOOKUP(B216, [8]player_top_scorers!$B$2:$E$492, 4, FALSE), 0)</f>
        <v>0</v>
      </c>
      <c r="Q216">
        <f>IFERROR(VLOOKUP(B216, [9]player_total_assists_in_attack!$B$2:$E$492, 3, FALSE), 0)</f>
        <v>9</v>
      </c>
      <c r="R216">
        <f>IFERROR(VLOOKUP(B216, [9]player_total_assists_in_attack!$B$2:$E$492, 4, FALSE), 0)</f>
        <v>2.6</v>
      </c>
      <c r="S216">
        <f>IFERROR(VLOOKUP(B216, [10]player_big_chances_missed!$B$2:$E$492, 3, FALSE), 0)</f>
        <v>0</v>
      </c>
      <c r="T216">
        <f>IFERROR(VLOOKUP(B216, [10]player_big_chances_missed!$B$2:$E$492, 3, FALSE), 0)</f>
        <v>0</v>
      </c>
      <c r="U216">
        <f>IFERROR(VLOOKUP(B216, [11]player_big_chances_created!$B$2:$E$492, 3, FALSE), 0)</f>
        <v>2</v>
      </c>
      <c r="V216">
        <f>IFERROR(VLOOKUP(B216, [12]player_penalties_won!$B$2:$E$492, 3, FALSE), 0)</f>
        <v>0</v>
      </c>
      <c r="W216">
        <f>IFERROR(VLOOKUP(B216, [13]player_penalties_conceded!$B$2:$E$492, 3, FALSE), 0)</f>
        <v>0</v>
      </c>
      <c r="X216">
        <f>IFERROR(VLOOKUP(B216, [14]player_target_scoring!$B$2:$E$492, 3, FALSE), 0)</f>
        <v>0.3</v>
      </c>
      <c r="Y216">
        <f>IFERROR(VLOOKUP(B216, [14]player_target_scoring!$B$2:$E$492, 4, FALSE), 0)</f>
        <v>12.5</v>
      </c>
      <c r="Z216">
        <f>IFERROR(VLOOKUP(B216, [15]player_total_scoring_attempts!$B$2:$E$492, 3, FALSE), 0)</f>
        <v>2.2999999999999998</v>
      </c>
      <c r="AA216">
        <f>IFERROR(VLOOKUP(B216, [15]player_total_scoring_attempts!$B$2:$E$492, 4, FALSE), 0)</f>
        <v>0</v>
      </c>
      <c r="AB216">
        <f>IFERROR(VLOOKUP(B216, [16]player_accurate_passes!$B$2:$E$492, 3, FALSE), 0)</f>
        <v>29.7</v>
      </c>
      <c r="AC216">
        <f>IFERROR(VLOOKUP(B216, [16]player_accurate_passes!$B$2:$E$492, 4, FALSE), 0)</f>
        <v>71.7</v>
      </c>
      <c r="AD216">
        <f>IFERROR(VLOOKUP(B216,[17]player_accurate_long_balls!$B$2:$E$492, 3, FALSE), 0)</f>
        <v>1.4</v>
      </c>
      <c r="AE216">
        <f>IFERROR(VLOOKUP(B216,[17]player_accurate_long_balls!$B$2:$E$492, 4, FALSE), 0)</f>
        <v>35.700000000000003</v>
      </c>
      <c r="AF216">
        <f>IFERROR(VLOOKUP(B216, [18]player_tackles_won!$B$2:$E$492, 3, FALSE), 0)</f>
        <v>1.1000000000000001</v>
      </c>
      <c r="AG216">
        <f>IFERROR(VLOOKUP(B216, [18]player_tackles_won!$B$2:$E$492, 4, FALSE), 0)</f>
        <v>100</v>
      </c>
      <c r="AH216">
        <f>IFERROR(VLOOKUP(B216, [19]player_possessions!$B$2:$E$492, 3, FALSE), 0)</f>
        <v>1.1000000000000001</v>
      </c>
      <c r="AI216">
        <f>IFERROR(VLOOKUP(B216, [19]player_possessions!$B$2:$E$492, 4, FALSE), 0)</f>
        <v>4.3</v>
      </c>
      <c r="AJ216">
        <f>IFERROR(VLOOKUP(B216, [20]player_outfielder_blocks!$B$2:$E$492, 3, FALSE), 0)</f>
        <v>0</v>
      </c>
      <c r="AK216" t="e">
        <f>VLOOKUP(B216,[20]player_outfielder_blocks!$B$2:$E$492, 4, FALSE)</f>
        <v>#N/A</v>
      </c>
      <c r="AL216">
        <f>VLOOKUP(B216,[21]player_interceptions!$B$2:$E$492, 3, FALSE)</f>
        <v>0.6</v>
      </c>
      <c r="AM216">
        <f>VLOOKUP(B216,[21]player_interceptions!$B$2:$E$492, 4, FALSE)</f>
        <v>2</v>
      </c>
      <c r="AN216">
        <f>VLOOKUP(B216,[22]player_effective_clearances!$B$2:$E$492, 3, FALSE)</f>
        <v>0.3</v>
      </c>
      <c r="AO216">
        <f>VLOOKUP(B216,[22]player_effective_clearances!$B$2:$E$492, 4, FALSE)</f>
        <v>1</v>
      </c>
      <c r="AP216" t="e">
        <f>VLOOKUP(B216, [12]player_penalties_won!$B$2:$E$492, 4, FALSE)</f>
        <v>#N/A</v>
      </c>
      <c r="AQ216">
        <f>VLOOKUP(B216,[23]player_fouls_committed!$B$2:$E$492, 3, FALSE)</f>
        <v>1.7</v>
      </c>
      <c r="AR216" t="e">
        <f>VLOOKUP(B216,[24]player_red_cards!$B$2:$E$492, 3, FALSE)</f>
        <v>#N/A</v>
      </c>
      <c r="AS216" t="e">
        <f>VLOOKUP(B216,[24]player_red_cards!$B$2:$E$492, 4, FALSE)</f>
        <v>#N/A</v>
      </c>
      <c r="AT216">
        <f>VLOOKUP(B216,[25]player_contests_won!$B$2:$E$492, 3, FALSE)</f>
        <v>3.1</v>
      </c>
      <c r="AU216">
        <f>VLOOKUP(B216,[25]player_contests_won!$B$2:$E$492, 4, FALSE)</f>
        <v>45.8</v>
      </c>
      <c r="AV216" t="e">
        <f>VLOOKUP(B216, [8]player_top_scorers!$B$2:$E$492, 3, FALSE)</f>
        <v>#N/A</v>
      </c>
      <c r="AW216" t="e">
        <f>VLOOKUP(B216,[26]player_player_ratings!$B$2:$E$492, 4, FALSE)</f>
        <v>#N/A</v>
      </c>
      <c r="AX216" t="e">
        <f>VLOOKUP(B216,[26]player_player_ratings!$B$2:$E$492, 3, FALSE)</f>
        <v>#N/A</v>
      </c>
      <c r="AY216">
        <v>315</v>
      </c>
      <c r="AZ216">
        <v>22</v>
      </c>
      <c r="BA216" t="s">
        <v>13</v>
      </c>
    </row>
    <row r="217" spans="1:53" x14ac:dyDescent="0.3">
      <c r="A217">
        <v>213</v>
      </c>
      <c r="B217" t="s">
        <v>288</v>
      </c>
      <c r="C217" t="s">
        <v>15</v>
      </c>
      <c r="D217">
        <v>1.1000000000000001</v>
      </c>
      <c r="E217">
        <v>1</v>
      </c>
      <c r="F217">
        <f>IFERROR(VLOOKUP(B217, [1]player_expected_goals!$B$2:$E$492, 3, FALSE), 0)</f>
        <v>2.1</v>
      </c>
      <c r="G217">
        <f>VLOOKUP(B217,[2]player_on_target!$B$2:$E$492, 3, FALSE)</f>
        <v>2.9</v>
      </c>
      <c r="H217">
        <f>IFERROR(VLOOKUP(B217, [3]player_saves_made!$B$2:$E$492, 3, FALSE), 0)</f>
        <v>0</v>
      </c>
      <c r="I217">
        <f>IFERROR(VLOOKUP(B217, [3]player_saves_made!$B$2:$E$492, 4, FALSE), 0)</f>
        <v>0</v>
      </c>
      <c r="J217">
        <f>IFERROR(VLOOKUP(B217, [4]player_goals_conceded!$B$2:$E$492, 3, FALSE), 0)</f>
        <v>0</v>
      </c>
      <c r="K217">
        <f>IFERROR(VLOOKUP(B217, [5]player_clean_sheets!$B$2:$E$492, 3, FALSE), 0)</f>
        <v>0</v>
      </c>
      <c r="L217">
        <f>IFERROR(VLOOKUP(B217, [5]player_clean_sheets!$B$2:$E$492, 4, FALSE), 0)</f>
        <v>0</v>
      </c>
      <c r="M217">
        <f>IFERROR(VLOOKUP(B217, [6]player_goals_per_90!$B$2:$E$492, 3, FALSE), 0)</f>
        <v>0.21</v>
      </c>
      <c r="N217">
        <f>IFERROR(VLOOKUP(B217, [7]player_expected_assists_per_90!$B$2:$E$492, 3, FALSE), 0)</f>
        <v>0.04</v>
      </c>
      <c r="O217">
        <f>IFERROR(VLOOKUP(B217, [7]player_expected_assists_per_90!$B$2:$E$492, 4, FALSE), 0)</f>
        <v>0</v>
      </c>
      <c r="P217">
        <f>IFERROR(VLOOKUP(B217, [8]player_top_scorers!$B$2:$E$492, 4, FALSE), 0)</f>
        <v>0</v>
      </c>
      <c r="Q217">
        <f>IFERROR(VLOOKUP(B217, [9]player_total_assists_in_attack!$B$2:$E$492, 3, FALSE), 0)</f>
        <v>10</v>
      </c>
      <c r="R217">
        <f>IFERROR(VLOOKUP(B217, [9]player_total_assists_in_attack!$B$2:$E$492, 4, FALSE), 0)</f>
        <v>0.4</v>
      </c>
      <c r="S217">
        <f>IFERROR(VLOOKUP(B217, [10]player_big_chances_missed!$B$2:$E$492, 3, FALSE), 0)</f>
        <v>2</v>
      </c>
      <c r="T217">
        <f>IFERROR(VLOOKUP(B217, [10]player_big_chances_missed!$B$2:$E$492, 3, FALSE), 0)</f>
        <v>2</v>
      </c>
      <c r="U217">
        <f>IFERROR(VLOOKUP(B217, [11]player_big_chances_created!$B$2:$E$492, 3, FALSE), 0)</f>
        <v>0</v>
      </c>
      <c r="V217">
        <f>IFERROR(VLOOKUP(B217, [12]player_penalties_won!$B$2:$E$492, 3, FALSE), 0)</f>
        <v>2</v>
      </c>
      <c r="W217">
        <f>IFERROR(VLOOKUP(B217, [13]player_penalties_conceded!$B$2:$E$492, 3, FALSE), 0)</f>
        <v>2</v>
      </c>
      <c r="X217">
        <f>IFERROR(VLOOKUP(B217, [14]player_target_scoring!$B$2:$E$492, 3, FALSE), 0)</f>
        <v>0.5</v>
      </c>
      <c r="Y217">
        <f>IFERROR(VLOOKUP(B217, [14]player_target_scoring!$B$2:$E$492, 4, FALSE), 0)</f>
        <v>44.4</v>
      </c>
      <c r="Z217">
        <f>IFERROR(VLOOKUP(B217, [15]player_total_scoring_attempts!$B$2:$E$492, 3, FALSE), 0)</f>
        <v>1.1000000000000001</v>
      </c>
      <c r="AA217">
        <f>IFERROR(VLOOKUP(B217, [15]player_total_scoring_attempts!$B$2:$E$492, 4, FALSE), 0)</f>
        <v>18.5</v>
      </c>
      <c r="AB217">
        <f>IFERROR(VLOOKUP(B217, [16]player_accurate_passes!$B$2:$E$492, 3, FALSE), 0)</f>
        <v>32.799999999999997</v>
      </c>
      <c r="AC217">
        <f>IFERROR(VLOOKUP(B217, [16]player_accurate_passes!$B$2:$E$492, 4, FALSE), 0)</f>
        <v>79.3</v>
      </c>
      <c r="AD217">
        <f>IFERROR(VLOOKUP(B217,[17]player_accurate_long_balls!$B$2:$E$492, 3, FALSE), 0)</f>
        <v>1.8</v>
      </c>
      <c r="AE217">
        <f>IFERROR(VLOOKUP(B217,[17]player_accurate_long_balls!$B$2:$E$492, 4, FALSE), 0)</f>
        <v>41</v>
      </c>
      <c r="AF217">
        <f>IFERROR(VLOOKUP(B217, [18]player_tackles_won!$B$2:$E$492, 3, FALSE), 0)</f>
        <v>0.9</v>
      </c>
      <c r="AG217">
        <f>IFERROR(VLOOKUP(B217, [18]player_tackles_won!$B$2:$E$492, 4, FALSE), 0)</f>
        <v>52.4</v>
      </c>
      <c r="AH217">
        <f>IFERROR(VLOOKUP(B217, [19]player_possessions!$B$2:$E$492, 3, FALSE), 0)</f>
        <v>0.1</v>
      </c>
      <c r="AI217">
        <f>IFERROR(VLOOKUP(B217, [19]player_possessions!$B$2:$E$492, 4, FALSE), 0)</f>
        <v>2.6</v>
      </c>
      <c r="AJ217">
        <f>IFERROR(VLOOKUP(B217, [20]player_outfielder_blocks!$B$2:$E$492, 3, FALSE), 0)</f>
        <v>0.9</v>
      </c>
      <c r="AK217">
        <f>VLOOKUP(B217,[20]player_outfielder_blocks!$B$2:$E$492, 4, FALSE)</f>
        <v>23</v>
      </c>
      <c r="AL217">
        <f>VLOOKUP(B217,[21]player_interceptions!$B$2:$E$492, 3, FALSE)</f>
        <v>1.4</v>
      </c>
      <c r="AM217">
        <f>VLOOKUP(B217,[21]player_interceptions!$B$2:$E$492, 4, FALSE)</f>
        <v>33</v>
      </c>
      <c r="AN217">
        <f>VLOOKUP(B217,[22]player_effective_clearances!$B$2:$E$492, 3, FALSE)</f>
        <v>4.0999999999999996</v>
      </c>
      <c r="AO217">
        <f>VLOOKUP(B217,[22]player_effective_clearances!$B$2:$E$492, 4, FALSE)</f>
        <v>100</v>
      </c>
      <c r="AP217">
        <f>VLOOKUP(B217, [12]player_penalties_won!$B$2:$E$492, 4, FALSE)</f>
        <v>1.3</v>
      </c>
      <c r="AQ217">
        <f>VLOOKUP(B217,[23]player_fouls_committed!$B$2:$E$492, 3, FALSE)</f>
        <v>1.5</v>
      </c>
      <c r="AR217" t="e">
        <f>VLOOKUP(B217,[24]player_red_cards!$B$2:$E$492, 3, FALSE)</f>
        <v>#N/A</v>
      </c>
      <c r="AS217" t="e">
        <f>VLOOKUP(B217,[24]player_red_cards!$B$2:$E$492, 4, FALSE)</f>
        <v>#N/A</v>
      </c>
      <c r="AT217">
        <f>VLOOKUP(B217,[25]player_contests_won!$B$2:$E$492, 3, FALSE)</f>
        <v>0.2</v>
      </c>
      <c r="AU217">
        <f>VLOOKUP(B217,[25]player_contests_won!$B$2:$E$492, 4, FALSE)</f>
        <v>75</v>
      </c>
      <c r="AV217">
        <f>VLOOKUP(B217, [8]player_top_scorers!$B$2:$E$492, 3, FALSE)</f>
        <v>5</v>
      </c>
      <c r="AW217">
        <f>VLOOKUP(B217,[26]player_player_ratings!$B$2:$E$492, 4, FALSE)</f>
        <v>0</v>
      </c>
      <c r="AX217">
        <f>VLOOKUP(B217,[26]player_player_ratings!$B$2:$E$492, 3, FALSE)</f>
        <v>7.08</v>
      </c>
      <c r="AY217">
        <v>2184</v>
      </c>
      <c r="AZ217">
        <v>27</v>
      </c>
      <c r="BA217" t="s">
        <v>13</v>
      </c>
    </row>
    <row r="218" spans="1:53" x14ac:dyDescent="0.3">
      <c r="A218">
        <v>213</v>
      </c>
      <c r="B218" t="s">
        <v>289</v>
      </c>
      <c r="C218" t="s">
        <v>66</v>
      </c>
      <c r="D218">
        <v>1.1000000000000001</v>
      </c>
      <c r="E218">
        <v>1</v>
      </c>
      <c r="F218">
        <f>IFERROR(VLOOKUP(B218, [1]player_expected_goals!$B$2:$E$492, 3, FALSE), 0)</f>
        <v>4.5</v>
      </c>
      <c r="G218">
        <f>VLOOKUP(B218,[2]player_on_target!$B$2:$E$492, 3, FALSE)</f>
        <v>5.6</v>
      </c>
      <c r="H218">
        <f>IFERROR(VLOOKUP(B218, [3]player_saves_made!$B$2:$E$492, 3, FALSE), 0)</f>
        <v>0</v>
      </c>
      <c r="I218">
        <f>IFERROR(VLOOKUP(B218, [3]player_saves_made!$B$2:$E$492, 4, FALSE), 0)</f>
        <v>0</v>
      </c>
      <c r="J218">
        <f>IFERROR(VLOOKUP(B218, [4]player_goals_conceded!$B$2:$E$492, 3, FALSE), 0)</f>
        <v>0</v>
      </c>
      <c r="K218">
        <f>IFERROR(VLOOKUP(B218, [5]player_clean_sheets!$B$2:$E$492, 3, FALSE), 0)</f>
        <v>0</v>
      </c>
      <c r="L218">
        <f>IFERROR(VLOOKUP(B218, [5]player_clean_sheets!$B$2:$E$492, 4, FALSE), 0)</f>
        <v>0</v>
      </c>
      <c r="M218">
        <f>IFERROR(VLOOKUP(B218, [6]player_goals_per_90!$B$2:$E$492, 3, FALSE), 0)</f>
        <v>0.14000000000000001</v>
      </c>
      <c r="N218">
        <f>IFERROR(VLOOKUP(B218, [7]player_expected_assists_per_90!$B$2:$E$492, 3, FALSE), 0)</f>
        <v>0.04</v>
      </c>
      <c r="O218">
        <f>IFERROR(VLOOKUP(B218, [7]player_expected_assists_per_90!$B$2:$E$492, 4, FALSE), 0)</f>
        <v>0</v>
      </c>
      <c r="P218">
        <f>IFERROR(VLOOKUP(B218, [8]player_top_scorers!$B$2:$E$492, 4, FALSE), 0)</f>
        <v>0</v>
      </c>
      <c r="Q218">
        <f>IFERROR(VLOOKUP(B218, [9]player_total_assists_in_attack!$B$2:$E$492, 3, FALSE), 0)</f>
        <v>20</v>
      </c>
      <c r="R218">
        <f>IFERROR(VLOOKUP(B218, [9]player_total_assists_in_attack!$B$2:$E$492, 4, FALSE), 0)</f>
        <v>0.7</v>
      </c>
      <c r="S218">
        <f>IFERROR(VLOOKUP(B218, [10]player_big_chances_missed!$B$2:$E$492, 3, FALSE), 0)</f>
        <v>3</v>
      </c>
      <c r="T218">
        <f>IFERROR(VLOOKUP(B218, [10]player_big_chances_missed!$B$2:$E$492, 3, FALSE), 0)</f>
        <v>3</v>
      </c>
      <c r="U218">
        <f>IFERROR(VLOOKUP(B218, [11]player_big_chances_created!$B$2:$E$492, 3, FALSE), 0)</f>
        <v>1</v>
      </c>
      <c r="V218">
        <f>IFERROR(VLOOKUP(B218, [12]player_penalties_won!$B$2:$E$492, 3, FALSE), 0)</f>
        <v>0</v>
      </c>
      <c r="W218">
        <f>IFERROR(VLOOKUP(B218, [13]player_penalties_conceded!$B$2:$E$492, 3, FALSE), 0)</f>
        <v>0</v>
      </c>
      <c r="X218">
        <f>IFERROR(VLOOKUP(B218, [14]player_target_scoring!$B$2:$E$492, 3, FALSE), 0)</f>
        <v>0.5</v>
      </c>
      <c r="Y218">
        <f>IFERROR(VLOOKUP(B218, [14]player_target_scoring!$B$2:$E$492, 4, FALSE), 0)</f>
        <v>39.5</v>
      </c>
      <c r="Z218">
        <f>IFERROR(VLOOKUP(B218, [15]player_total_scoring_attempts!$B$2:$E$492, 3, FALSE), 0)</f>
        <v>1.3</v>
      </c>
      <c r="AA218">
        <f>IFERROR(VLOOKUP(B218, [15]player_total_scoring_attempts!$B$2:$E$492, 4, FALSE), 0)</f>
        <v>10.5</v>
      </c>
      <c r="AB218">
        <f>IFERROR(VLOOKUP(B218, [16]player_accurate_passes!$B$2:$E$492, 3, FALSE), 0)</f>
        <v>23.3</v>
      </c>
      <c r="AC218">
        <f>IFERROR(VLOOKUP(B218, [16]player_accurate_passes!$B$2:$E$492, 4, FALSE), 0)</f>
        <v>73.900000000000006</v>
      </c>
      <c r="AD218">
        <f>IFERROR(VLOOKUP(B218,[17]player_accurate_long_balls!$B$2:$E$492, 3, FALSE), 0)</f>
        <v>1.1000000000000001</v>
      </c>
      <c r="AE218">
        <f>IFERROR(VLOOKUP(B218,[17]player_accurate_long_balls!$B$2:$E$492, 4, FALSE), 0)</f>
        <v>37.799999999999997</v>
      </c>
      <c r="AF218">
        <f>IFERROR(VLOOKUP(B218, [18]player_tackles_won!$B$2:$E$492, 3, FALSE), 0)</f>
        <v>1.4</v>
      </c>
      <c r="AG218">
        <f>IFERROR(VLOOKUP(B218, [18]player_tackles_won!$B$2:$E$492, 4, FALSE), 0)</f>
        <v>61.5</v>
      </c>
      <c r="AH218">
        <f>IFERROR(VLOOKUP(B218, [19]player_possessions!$B$2:$E$492, 3, FALSE), 0)</f>
        <v>0.3</v>
      </c>
      <c r="AI218">
        <f>IFERROR(VLOOKUP(B218, [19]player_possessions!$B$2:$E$492, 4, FALSE), 0)</f>
        <v>2.6</v>
      </c>
      <c r="AJ218">
        <f>IFERROR(VLOOKUP(B218, [20]player_outfielder_blocks!$B$2:$E$492, 3, FALSE), 0)</f>
        <v>0.6</v>
      </c>
      <c r="AK218">
        <f>VLOOKUP(B218,[20]player_outfielder_blocks!$B$2:$E$492, 4, FALSE)</f>
        <v>16</v>
      </c>
      <c r="AL218">
        <f>VLOOKUP(B218,[21]player_interceptions!$B$2:$E$492, 3, FALSE)</f>
        <v>1.2</v>
      </c>
      <c r="AM218">
        <f>VLOOKUP(B218,[21]player_interceptions!$B$2:$E$492, 4, FALSE)</f>
        <v>36</v>
      </c>
      <c r="AN218">
        <f>VLOOKUP(B218,[22]player_effective_clearances!$B$2:$E$492, 3, FALSE)</f>
        <v>1.8</v>
      </c>
      <c r="AO218">
        <f>VLOOKUP(B218,[22]player_effective_clearances!$B$2:$E$492, 4, FALSE)</f>
        <v>52</v>
      </c>
      <c r="AP218" t="e">
        <f>VLOOKUP(B218, [12]player_penalties_won!$B$2:$E$492, 4, FALSE)</f>
        <v>#N/A</v>
      </c>
      <c r="AQ218">
        <f>VLOOKUP(B218,[23]player_fouls_committed!$B$2:$E$492, 3, FALSE)</f>
        <v>2</v>
      </c>
      <c r="AR218" t="e">
        <f>VLOOKUP(B218,[24]player_red_cards!$B$2:$E$492, 3, FALSE)</f>
        <v>#N/A</v>
      </c>
      <c r="AS218" t="e">
        <f>VLOOKUP(B218,[24]player_red_cards!$B$2:$E$492, 4, FALSE)</f>
        <v>#N/A</v>
      </c>
      <c r="AT218">
        <f>VLOOKUP(B218,[25]player_contests_won!$B$2:$E$492, 3, FALSE)</f>
        <v>0.5</v>
      </c>
      <c r="AU218">
        <f>VLOOKUP(B218,[25]player_contests_won!$B$2:$E$492, 4, FALSE)</f>
        <v>50</v>
      </c>
      <c r="AV218">
        <f>VLOOKUP(B218, [8]player_top_scorers!$B$2:$E$492, 3, FALSE)</f>
        <v>4</v>
      </c>
      <c r="AW218">
        <f>VLOOKUP(B218,[26]player_player_ratings!$B$2:$E$492, 4, FALSE)</f>
        <v>2</v>
      </c>
      <c r="AX218">
        <f>VLOOKUP(B218,[26]player_player_ratings!$B$2:$E$492, 3, FALSE)</f>
        <v>7.06</v>
      </c>
      <c r="AY218">
        <v>2606</v>
      </c>
      <c r="AZ218">
        <v>31</v>
      </c>
      <c r="BA218" t="s">
        <v>290</v>
      </c>
    </row>
    <row r="219" spans="1:53" x14ac:dyDescent="0.3">
      <c r="A219">
        <v>213</v>
      </c>
      <c r="B219" t="s">
        <v>291</v>
      </c>
      <c r="C219" t="s">
        <v>21</v>
      </c>
      <c r="D219">
        <v>1.1000000000000001</v>
      </c>
      <c r="E219">
        <v>1</v>
      </c>
      <c r="F219">
        <f>IFERROR(VLOOKUP(B219, [1]player_expected_goals!$B$2:$E$492, 3, FALSE), 0)</f>
        <v>0.2</v>
      </c>
      <c r="G219" t="e">
        <f>VLOOKUP(B219,[2]player_on_target!$B$2:$E$492, 3, FALSE)</f>
        <v>#N/A</v>
      </c>
      <c r="H219">
        <f>IFERROR(VLOOKUP(B219, [3]player_saves_made!$B$2:$E$492, 3, FALSE), 0)</f>
        <v>0</v>
      </c>
      <c r="I219">
        <f>IFERROR(VLOOKUP(B219, [3]player_saves_made!$B$2:$E$492, 4, FALSE), 0)</f>
        <v>0</v>
      </c>
      <c r="J219">
        <f>IFERROR(VLOOKUP(B219, [4]player_goals_conceded!$B$2:$E$492, 3, FALSE), 0)</f>
        <v>0</v>
      </c>
      <c r="K219">
        <f>IFERROR(VLOOKUP(B219, [5]player_clean_sheets!$B$2:$E$492, 3, FALSE), 0)</f>
        <v>0</v>
      </c>
      <c r="L219">
        <f>IFERROR(VLOOKUP(B219, [5]player_clean_sheets!$B$2:$E$492, 4, FALSE), 0)</f>
        <v>0</v>
      </c>
      <c r="M219">
        <f>IFERROR(VLOOKUP(B219, [6]player_goals_per_90!$B$2:$E$492, 3, FALSE), 0)</f>
        <v>0</v>
      </c>
      <c r="N219">
        <f>IFERROR(VLOOKUP(B219, [7]player_expected_assists_per_90!$B$2:$E$492, 3, FALSE), 0)</f>
        <v>0</v>
      </c>
      <c r="O219">
        <f>IFERROR(VLOOKUP(B219, [7]player_expected_assists_per_90!$B$2:$E$492, 4, FALSE), 0)</f>
        <v>0</v>
      </c>
      <c r="P219">
        <f>IFERROR(VLOOKUP(B219, [8]player_top_scorers!$B$2:$E$492, 4, FALSE), 0)</f>
        <v>0</v>
      </c>
      <c r="Q219">
        <f>IFERROR(VLOOKUP(B219, [9]player_total_assists_in_attack!$B$2:$E$492, 3, FALSE), 0)</f>
        <v>8</v>
      </c>
      <c r="R219">
        <f>IFERROR(VLOOKUP(B219, [9]player_total_assists_in_attack!$B$2:$E$492, 4, FALSE), 0)</f>
        <v>1</v>
      </c>
      <c r="S219">
        <f>IFERROR(VLOOKUP(B219, [10]player_big_chances_missed!$B$2:$E$492, 3, FALSE), 0)</f>
        <v>1</v>
      </c>
      <c r="T219">
        <f>IFERROR(VLOOKUP(B219, [10]player_big_chances_missed!$B$2:$E$492, 3, FALSE), 0)</f>
        <v>1</v>
      </c>
      <c r="U219">
        <f>IFERROR(VLOOKUP(B219, [11]player_big_chances_created!$B$2:$E$492, 3, FALSE), 0)</f>
        <v>1</v>
      </c>
      <c r="V219">
        <f>IFERROR(VLOOKUP(B219, [12]player_penalties_won!$B$2:$E$492, 3, FALSE), 0)</f>
        <v>0</v>
      </c>
      <c r="W219">
        <f>IFERROR(VLOOKUP(B219, [13]player_penalties_conceded!$B$2:$E$492, 3, FALSE), 0)</f>
        <v>0</v>
      </c>
      <c r="X219">
        <f>IFERROR(VLOOKUP(B219, [14]player_target_scoring!$B$2:$E$492, 3, FALSE), 0)</f>
        <v>0</v>
      </c>
      <c r="Y219">
        <f>IFERROR(VLOOKUP(B219, [14]player_target_scoring!$B$2:$E$492, 4, FALSE), 0)</f>
        <v>0</v>
      </c>
      <c r="Z219">
        <f>IFERROR(VLOOKUP(B219, [15]player_total_scoring_attempts!$B$2:$E$492, 3, FALSE), 0)</f>
        <v>0</v>
      </c>
      <c r="AA219">
        <f>IFERROR(VLOOKUP(B219, [15]player_total_scoring_attempts!$B$2:$E$492, 4, FALSE), 0)</f>
        <v>0</v>
      </c>
      <c r="AB219">
        <f>IFERROR(VLOOKUP(B219, [16]player_accurate_passes!$B$2:$E$492, 3, FALSE), 0)</f>
        <v>0</v>
      </c>
      <c r="AC219">
        <f>IFERROR(VLOOKUP(B219, [16]player_accurate_passes!$B$2:$E$492, 4, FALSE), 0)</f>
        <v>0</v>
      </c>
      <c r="AD219">
        <f>IFERROR(VLOOKUP(B219,[17]player_accurate_long_balls!$B$2:$E$492, 3, FALSE), 0)</f>
        <v>0</v>
      </c>
      <c r="AE219">
        <f>IFERROR(VLOOKUP(B219,[17]player_accurate_long_balls!$B$2:$E$492, 4, FALSE), 0)</f>
        <v>0</v>
      </c>
      <c r="AF219">
        <f>IFERROR(VLOOKUP(B219, [18]player_tackles_won!$B$2:$E$492, 3, FALSE), 0)</f>
        <v>0</v>
      </c>
      <c r="AG219">
        <f>IFERROR(VLOOKUP(B219, [18]player_tackles_won!$B$2:$E$492, 4, FALSE), 0)</f>
        <v>0</v>
      </c>
      <c r="AH219">
        <f>IFERROR(VLOOKUP(B219, [19]player_possessions!$B$2:$E$492, 3, FALSE), 0)</f>
        <v>0</v>
      </c>
      <c r="AI219">
        <f>IFERROR(VLOOKUP(B219, [19]player_possessions!$B$2:$E$492, 4, FALSE), 0)</f>
        <v>0</v>
      </c>
      <c r="AJ219">
        <f>IFERROR(VLOOKUP(B219, [20]player_outfielder_blocks!$B$2:$E$492, 3, FALSE), 0)</f>
        <v>0</v>
      </c>
      <c r="AK219" t="e">
        <f>VLOOKUP(B219,[20]player_outfielder_blocks!$B$2:$E$492, 4, FALSE)</f>
        <v>#N/A</v>
      </c>
      <c r="AL219" t="e">
        <f>VLOOKUP(B219,[21]player_interceptions!$B$2:$E$492, 3, FALSE)</f>
        <v>#N/A</v>
      </c>
      <c r="AM219" t="e">
        <f>VLOOKUP(B219,[21]player_interceptions!$B$2:$E$492, 4, FALSE)</f>
        <v>#N/A</v>
      </c>
      <c r="AN219" t="e">
        <f>VLOOKUP(B219,[22]player_effective_clearances!$B$2:$E$492, 3, FALSE)</f>
        <v>#N/A</v>
      </c>
      <c r="AO219" t="e">
        <f>VLOOKUP(B219,[22]player_effective_clearances!$B$2:$E$492, 4, FALSE)</f>
        <v>#N/A</v>
      </c>
      <c r="AP219" t="e">
        <f>VLOOKUP(B219, [12]player_penalties_won!$B$2:$E$492, 4, FALSE)</f>
        <v>#N/A</v>
      </c>
      <c r="AQ219" t="e">
        <f>VLOOKUP(B219,[23]player_fouls_committed!$B$2:$E$492, 3, FALSE)</f>
        <v>#N/A</v>
      </c>
      <c r="AR219" t="e">
        <f>VLOOKUP(B219,[24]player_red_cards!$B$2:$E$492, 3, FALSE)</f>
        <v>#N/A</v>
      </c>
      <c r="AS219" t="e">
        <f>VLOOKUP(B219,[24]player_red_cards!$B$2:$E$492, 4, FALSE)</f>
        <v>#N/A</v>
      </c>
      <c r="AT219" t="e">
        <f>VLOOKUP(B219,[25]player_contests_won!$B$2:$E$492, 3, FALSE)</f>
        <v>#N/A</v>
      </c>
      <c r="AU219" t="e">
        <f>VLOOKUP(B219,[25]player_contests_won!$B$2:$E$492, 4, FALSE)</f>
        <v>#N/A</v>
      </c>
      <c r="AV219" t="e">
        <f>VLOOKUP(B219, [8]player_top_scorers!$B$2:$E$492, 3, FALSE)</f>
        <v>#N/A</v>
      </c>
      <c r="AW219" t="e">
        <f>VLOOKUP(B219,[26]player_player_ratings!$B$2:$E$492, 4, FALSE)</f>
        <v>#N/A</v>
      </c>
      <c r="AX219" t="e">
        <f>VLOOKUP(B219,[26]player_player_ratings!$B$2:$E$492, 3, FALSE)</f>
        <v>#N/A</v>
      </c>
      <c r="AY219">
        <v>749</v>
      </c>
      <c r="AZ219">
        <v>15</v>
      </c>
      <c r="BA219" t="s">
        <v>16</v>
      </c>
    </row>
    <row r="220" spans="1:53" x14ac:dyDescent="0.3">
      <c r="A220">
        <v>219</v>
      </c>
      <c r="B220" t="s">
        <v>292</v>
      </c>
      <c r="C220" t="s">
        <v>31</v>
      </c>
      <c r="D220">
        <v>1.1000000000000001</v>
      </c>
      <c r="E220">
        <v>0</v>
      </c>
      <c r="F220">
        <f>IFERROR(VLOOKUP(B220, [1]player_expected_goals!$B$2:$E$492, 3, FALSE), 0)</f>
        <v>0.9</v>
      </c>
      <c r="G220">
        <f>VLOOKUP(B220,[2]player_on_target!$B$2:$E$492, 3, FALSE)</f>
        <v>0.4</v>
      </c>
      <c r="H220">
        <f>IFERROR(VLOOKUP(B220, [3]player_saves_made!$B$2:$E$492, 3, FALSE), 0)</f>
        <v>0</v>
      </c>
      <c r="I220">
        <f>IFERROR(VLOOKUP(B220, [3]player_saves_made!$B$2:$E$492, 4, FALSE), 0)</f>
        <v>0</v>
      </c>
      <c r="J220">
        <f>IFERROR(VLOOKUP(B220, [4]player_goals_conceded!$B$2:$E$492, 3, FALSE), 0)</f>
        <v>0</v>
      </c>
      <c r="K220">
        <f>IFERROR(VLOOKUP(B220, [5]player_clean_sheets!$B$2:$E$492, 3, FALSE), 0)</f>
        <v>0</v>
      </c>
      <c r="L220">
        <f>IFERROR(VLOOKUP(B220, [5]player_clean_sheets!$B$2:$E$492, 4, FALSE), 0)</f>
        <v>0</v>
      </c>
      <c r="M220">
        <f>IFERROR(VLOOKUP(B220, [6]player_goals_per_90!$B$2:$E$492, 3, FALSE), 0)</f>
        <v>0</v>
      </c>
      <c r="N220">
        <f>IFERROR(VLOOKUP(B220, [7]player_expected_assists_per_90!$B$2:$E$492, 3, FALSE), 0)</f>
        <v>0</v>
      </c>
      <c r="O220">
        <f>IFERROR(VLOOKUP(B220, [7]player_expected_assists_per_90!$B$2:$E$492, 4, FALSE), 0)</f>
        <v>0</v>
      </c>
      <c r="P220">
        <f>IFERROR(VLOOKUP(B220, [8]player_top_scorers!$B$2:$E$492, 4, FALSE), 0)</f>
        <v>0</v>
      </c>
      <c r="Q220">
        <f>IFERROR(VLOOKUP(B220, [9]player_total_assists_in_attack!$B$2:$E$492, 3, FALSE), 0)</f>
        <v>7</v>
      </c>
      <c r="R220">
        <f>IFERROR(VLOOKUP(B220, [9]player_total_assists_in_attack!$B$2:$E$492, 4, FALSE), 0)</f>
        <v>2.2999999999999998</v>
      </c>
      <c r="S220">
        <f>IFERROR(VLOOKUP(B220, [10]player_big_chances_missed!$B$2:$E$492, 3, FALSE), 0)</f>
        <v>1</v>
      </c>
      <c r="T220">
        <f>IFERROR(VLOOKUP(B220, [10]player_big_chances_missed!$B$2:$E$492, 3, FALSE), 0)</f>
        <v>1</v>
      </c>
      <c r="U220">
        <f>IFERROR(VLOOKUP(B220, [11]player_big_chances_created!$B$2:$E$492, 3, FALSE), 0)</f>
        <v>1</v>
      </c>
      <c r="V220">
        <f>IFERROR(VLOOKUP(B220, [12]player_penalties_won!$B$2:$E$492, 3, FALSE), 0)</f>
        <v>0</v>
      </c>
      <c r="W220">
        <f>IFERROR(VLOOKUP(B220, [13]player_penalties_conceded!$B$2:$E$492, 3, FALSE), 0)</f>
        <v>0</v>
      </c>
      <c r="X220">
        <f>IFERROR(VLOOKUP(B220, [14]player_target_scoring!$B$2:$E$492, 3, FALSE), 0)</f>
        <v>0</v>
      </c>
      <c r="Y220">
        <f>IFERROR(VLOOKUP(B220, [14]player_target_scoring!$B$2:$E$492, 4, FALSE), 0)</f>
        <v>0</v>
      </c>
      <c r="Z220">
        <f>IFERROR(VLOOKUP(B220, [15]player_total_scoring_attempts!$B$2:$E$492, 3, FALSE), 0)</f>
        <v>0</v>
      </c>
      <c r="AA220">
        <f>IFERROR(VLOOKUP(B220, [15]player_total_scoring_attempts!$B$2:$E$492, 4, FALSE), 0)</f>
        <v>0</v>
      </c>
      <c r="AB220">
        <f>IFERROR(VLOOKUP(B220, [16]player_accurate_passes!$B$2:$E$492, 3, FALSE), 0)</f>
        <v>0</v>
      </c>
      <c r="AC220">
        <f>IFERROR(VLOOKUP(B220, [16]player_accurate_passes!$B$2:$E$492, 4, FALSE), 0)</f>
        <v>0</v>
      </c>
      <c r="AD220">
        <f>IFERROR(VLOOKUP(B220,[17]player_accurate_long_balls!$B$2:$E$492, 3, FALSE), 0)</f>
        <v>0</v>
      </c>
      <c r="AE220">
        <f>IFERROR(VLOOKUP(B220,[17]player_accurate_long_balls!$B$2:$E$492, 4, FALSE), 0)</f>
        <v>0</v>
      </c>
      <c r="AF220">
        <f>IFERROR(VLOOKUP(B220, [18]player_tackles_won!$B$2:$E$492, 3, FALSE), 0)</f>
        <v>0</v>
      </c>
      <c r="AG220">
        <f>IFERROR(VLOOKUP(B220, [18]player_tackles_won!$B$2:$E$492, 4, FALSE), 0)</f>
        <v>0</v>
      </c>
      <c r="AH220">
        <f>IFERROR(VLOOKUP(B220, [19]player_possessions!$B$2:$E$492, 3, FALSE), 0)</f>
        <v>0</v>
      </c>
      <c r="AI220">
        <f>IFERROR(VLOOKUP(B220, [19]player_possessions!$B$2:$E$492, 4, FALSE), 0)</f>
        <v>0</v>
      </c>
      <c r="AJ220">
        <f>IFERROR(VLOOKUP(B220, [20]player_outfielder_blocks!$B$2:$E$492, 3, FALSE), 0)</f>
        <v>0</v>
      </c>
      <c r="AK220" t="e">
        <f>VLOOKUP(B220,[20]player_outfielder_blocks!$B$2:$E$492, 4, FALSE)</f>
        <v>#N/A</v>
      </c>
      <c r="AL220" t="e">
        <f>VLOOKUP(B220,[21]player_interceptions!$B$2:$E$492, 3, FALSE)</f>
        <v>#N/A</v>
      </c>
      <c r="AM220" t="e">
        <f>VLOOKUP(B220,[21]player_interceptions!$B$2:$E$492, 4, FALSE)</f>
        <v>#N/A</v>
      </c>
      <c r="AN220" t="e">
        <f>VLOOKUP(B220,[22]player_effective_clearances!$B$2:$E$492, 3, FALSE)</f>
        <v>#N/A</v>
      </c>
      <c r="AO220" t="e">
        <f>VLOOKUP(B220,[22]player_effective_clearances!$B$2:$E$492, 4, FALSE)</f>
        <v>#N/A</v>
      </c>
      <c r="AP220" t="e">
        <f>VLOOKUP(B220, [12]player_penalties_won!$B$2:$E$492, 4, FALSE)</f>
        <v>#N/A</v>
      </c>
      <c r="AQ220" t="e">
        <f>VLOOKUP(B220,[23]player_fouls_committed!$B$2:$E$492, 3, FALSE)</f>
        <v>#N/A</v>
      </c>
      <c r="AR220" t="e">
        <f>VLOOKUP(B220,[24]player_red_cards!$B$2:$E$492, 3, FALSE)</f>
        <v>#N/A</v>
      </c>
      <c r="AS220" t="e">
        <f>VLOOKUP(B220,[24]player_red_cards!$B$2:$E$492, 4, FALSE)</f>
        <v>#N/A</v>
      </c>
      <c r="AT220" t="e">
        <f>VLOOKUP(B220,[25]player_contests_won!$B$2:$E$492, 3, FALSE)</f>
        <v>#N/A</v>
      </c>
      <c r="AU220" t="e">
        <f>VLOOKUP(B220,[25]player_contests_won!$B$2:$E$492, 4, FALSE)</f>
        <v>#N/A</v>
      </c>
      <c r="AV220" t="e">
        <f>VLOOKUP(B220, [8]player_top_scorers!$B$2:$E$492, 3, FALSE)</f>
        <v>#N/A</v>
      </c>
      <c r="AW220" t="e">
        <f>VLOOKUP(B220,[26]player_player_ratings!$B$2:$E$492, 4, FALSE)</f>
        <v>#N/A</v>
      </c>
      <c r="AX220" t="e">
        <f>VLOOKUP(B220,[26]player_player_ratings!$B$2:$E$492, 3, FALSE)</f>
        <v>#N/A</v>
      </c>
      <c r="AY220">
        <v>271</v>
      </c>
      <c r="AZ220">
        <v>11</v>
      </c>
      <c r="BA220" t="s">
        <v>180</v>
      </c>
    </row>
    <row r="221" spans="1:53" x14ac:dyDescent="0.3">
      <c r="A221">
        <v>220</v>
      </c>
      <c r="B221" t="s">
        <v>293</v>
      </c>
      <c r="C221" t="s">
        <v>102</v>
      </c>
      <c r="D221">
        <v>1</v>
      </c>
      <c r="E221">
        <v>3</v>
      </c>
      <c r="F221">
        <f>IFERROR(VLOOKUP(B221, [1]player_expected_goals!$B$2:$E$492, 3, FALSE), 0)</f>
        <v>4.5999999999999996</v>
      </c>
      <c r="G221">
        <f>VLOOKUP(B221,[2]player_on_target!$B$2:$E$492, 3, FALSE)</f>
        <v>5.4</v>
      </c>
      <c r="H221">
        <f>IFERROR(VLOOKUP(B221, [3]player_saves_made!$B$2:$E$492, 3, FALSE), 0)</f>
        <v>0</v>
      </c>
      <c r="I221">
        <f>IFERROR(VLOOKUP(B221, [3]player_saves_made!$B$2:$E$492, 4, FALSE), 0)</f>
        <v>0</v>
      </c>
      <c r="J221">
        <f>IFERROR(VLOOKUP(B221, [4]player_goals_conceded!$B$2:$E$492, 3, FALSE), 0)</f>
        <v>0</v>
      </c>
      <c r="K221">
        <f>IFERROR(VLOOKUP(B221, [5]player_clean_sheets!$B$2:$E$492, 3, FALSE), 0)</f>
        <v>0</v>
      </c>
      <c r="L221">
        <f>IFERROR(VLOOKUP(B221, [5]player_clean_sheets!$B$2:$E$492, 4, FALSE), 0)</f>
        <v>0</v>
      </c>
      <c r="M221">
        <f>IFERROR(VLOOKUP(B221, [6]player_goals_per_90!$B$2:$E$492, 3, FALSE), 0)</f>
        <v>0.06</v>
      </c>
      <c r="N221">
        <f>IFERROR(VLOOKUP(B221, [7]player_expected_assists_per_90!$B$2:$E$492, 3, FALSE), 0)</f>
        <v>0.06</v>
      </c>
      <c r="O221">
        <f>IFERROR(VLOOKUP(B221, [7]player_expected_assists_per_90!$B$2:$E$492, 4, FALSE), 0)</f>
        <v>0.2</v>
      </c>
      <c r="P221">
        <f>IFERROR(VLOOKUP(B221, [8]player_top_scorers!$B$2:$E$492, 4, FALSE), 0)</f>
        <v>0</v>
      </c>
      <c r="Q221">
        <f>IFERROR(VLOOKUP(B221, [9]player_total_assists_in_attack!$B$2:$E$492, 3, FALSE), 0)</f>
        <v>19</v>
      </c>
      <c r="R221">
        <f>IFERROR(VLOOKUP(B221, [9]player_total_assists_in_attack!$B$2:$E$492, 4, FALSE), 0)</f>
        <v>1.1000000000000001</v>
      </c>
      <c r="S221">
        <f>IFERROR(VLOOKUP(B221, [10]player_big_chances_missed!$B$2:$E$492, 3, FALSE), 0)</f>
        <v>7</v>
      </c>
      <c r="T221">
        <f>IFERROR(VLOOKUP(B221, [10]player_big_chances_missed!$B$2:$E$492, 3, FALSE), 0)</f>
        <v>7</v>
      </c>
      <c r="U221">
        <f>IFERROR(VLOOKUP(B221, [11]player_big_chances_created!$B$2:$E$492, 3, FALSE), 0)</f>
        <v>2</v>
      </c>
      <c r="V221">
        <f>IFERROR(VLOOKUP(B221, [12]player_penalties_won!$B$2:$E$492, 3, FALSE), 0)</f>
        <v>0</v>
      </c>
      <c r="W221">
        <f>IFERROR(VLOOKUP(B221, [13]player_penalties_conceded!$B$2:$E$492, 3, FALSE), 0)</f>
        <v>0</v>
      </c>
      <c r="X221">
        <f>IFERROR(VLOOKUP(B221, [14]player_target_scoring!$B$2:$E$492, 3, FALSE), 0)</f>
        <v>1.1000000000000001</v>
      </c>
      <c r="Y221">
        <f>IFERROR(VLOOKUP(B221, [14]player_target_scoring!$B$2:$E$492, 4, FALSE), 0)</f>
        <v>39.6</v>
      </c>
      <c r="Z221">
        <f>IFERROR(VLOOKUP(B221, [15]player_total_scoring_attempts!$B$2:$E$492, 3, FALSE), 0)</f>
        <v>2.7</v>
      </c>
      <c r="AA221">
        <f>IFERROR(VLOOKUP(B221, [15]player_total_scoring_attempts!$B$2:$E$492, 4, FALSE), 0)</f>
        <v>2.1</v>
      </c>
      <c r="AB221">
        <f>IFERROR(VLOOKUP(B221, [16]player_accurate_passes!$B$2:$E$492, 3, FALSE), 0)</f>
        <v>15.9</v>
      </c>
      <c r="AC221">
        <f>IFERROR(VLOOKUP(B221, [16]player_accurate_passes!$B$2:$E$492, 4, FALSE), 0)</f>
        <v>71.400000000000006</v>
      </c>
      <c r="AD221">
        <f>IFERROR(VLOOKUP(B221,[17]player_accurate_long_balls!$B$2:$E$492, 3, FALSE), 0)</f>
        <v>0.4</v>
      </c>
      <c r="AE221">
        <f>IFERROR(VLOOKUP(B221,[17]player_accurate_long_balls!$B$2:$E$492, 4, FALSE), 0)</f>
        <v>38.1</v>
      </c>
      <c r="AF221">
        <f>IFERROR(VLOOKUP(B221, [18]player_tackles_won!$B$2:$E$492, 3, FALSE), 0)</f>
        <v>0.3</v>
      </c>
      <c r="AG221">
        <f>IFERROR(VLOOKUP(B221, [18]player_tackles_won!$B$2:$E$492, 4, FALSE), 0)</f>
        <v>54.5</v>
      </c>
      <c r="AH221">
        <f>IFERROR(VLOOKUP(B221, [19]player_possessions!$B$2:$E$492, 3, FALSE), 0)</f>
        <v>0.8</v>
      </c>
      <c r="AI221">
        <f>IFERROR(VLOOKUP(B221, [19]player_possessions!$B$2:$E$492, 4, FALSE), 0)</f>
        <v>2.2000000000000002</v>
      </c>
      <c r="AJ221">
        <f>IFERROR(VLOOKUP(B221, [20]player_outfielder_blocks!$B$2:$E$492, 3, FALSE), 0)</f>
        <v>0.1</v>
      </c>
      <c r="AK221">
        <f>VLOOKUP(B221,[20]player_outfielder_blocks!$B$2:$E$492, 4, FALSE)</f>
        <v>1</v>
      </c>
      <c r="AL221">
        <f>VLOOKUP(B221,[21]player_interceptions!$B$2:$E$492, 3, FALSE)</f>
        <v>0.1</v>
      </c>
      <c r="AM221">
        <f>VLOOKUP(B221,[21]player_interceptions!$B$2:$E$492, 4, FALSE)</f>
        <v>2</v>
      </c>
      <c r="AN221">
        <f>VLOOKUP(B221,[22]player_effective_clearances!$B$2:$E$492, 3, FALSE)</f>
        <v>1.2</v>
      </c>
      <c r="AO221">
        <f>VLOOKUP(B221,[22]player_effective_clearances!$B$2:$E$492, 4, FALSE)</f>
        <v>21</v>
      </c>
      <c r="AP221" t="e">
        <f>VLOOKUP(B221, [12]player_penalties_won!$B$2:$E$492, 4, FALSE)</f>
        <v>#N/A</v>
      </c>
      <c r="AQ221">
        <f>VLOOKUP(B221,[23]player_fouls_committed!$B$2:$E$492, 3, FALSE)</f>
        <v>1.6</v>
      </c>
      <c r="AR221" t="e">
        <f>VLOOKUP(B221,[24]player_red_cards!$B$2:$E$492, 3, FALSE)</f>
        <v>#N/A</v>
      </c>
      <c r="AS221" t="e">
        <f>VLOOKUP(B221,[24]player_red_cards!$B$2:$E$492, 4, FALSE)</f>
        <v>#N/A</v>
      </c>
      <c r="AT221">
        <f>VLOOKUP(B221,[25]player_contests_won!$B$2:$E$492, 3, FALSE)</f>
        <v>0.4</v>
      </c>
      <c r="AU221">
        <f>VLOOKUP(B221,[25]player_contests_won!$B$2:$E$492, 4, FALSE)</f>
        <v>43.8</v>
      </c>
      <c r="AV221">
        <f>VLOOKUP(B221, [8]player_top_scorers!$B$2:$E$492, 3, FALSE)</f>
        <v>1</v>
      </c>
      <c r="AW221">
        <f>VLOOKUP(B221,[26]player_player_ratings!$B$2:$E$492, 4, FALSE)</f>
        <v>0</v>
      </c>
      <c r="AX221">
        <f>VLOOKUP(B221,[26]player_player_ratings!$B$2:$E$492, 3, FALSE)</f>
        <v>6.59</v>
      </c>
      <c r="AY221">
        <v>1625</v>
      </c>
      <c r="AZ221">
        <v>24</v>
      </c>
      <c r="BA221" t="s">
        <v>13</v>
      </c>
    </row>
    <row r="222" spans="1:53" x14ac:dyDescent="0.3">
      <c r="A222">
        <v>221</v>
      </c>
      <c r="B222" t="s">
        <v>294</v>
      </c>
      <c r="C222" t="s">
        <v>100</v>
      </c>
      <c r="D222">
        <v>1</v>
      </c>
      <c r="E222">
        <v>2</v>
      </c>
      <c r="F222">
        <f>IFERROR(VLOOKUP(B222, [1]player_expected_goals!$B$2:$E$492, 3, FALSE), 0)</f>
        <v>1.8</v>
      </c>
      <c r="G222">
        <f>VLOOKUP(B222,[2]player_on_target!$B$2:$E$492, 3, FALSE)</f>
        <v>1.4</v>
      </c>
      <c r="H222">
        <f>IFERROR(VLOOKUP(B222, [3]player_saves_made!$B$2:$E$492, 3, FALSE), 0)</f>
        <v>0</v>
      </c>
      <c r="I222">
        <f>IFERROR(VLOOKUP(B222, [3]player_saves_made!$B$2:$E$492, 4, FALSE), 0)</f>
        <v>0</v>
      </c>
      <c r="J222">
        <f>IFERROR(VLOOKUP(B222, [4]player_goals_conceded!$B$2:$E$492, 3, FALSE), 0)</f>
        <v>0</v>
      </c>
      <c r="K222">
        <f>IFERROR(VLOOKUP(B222, [5]player_clean_sheets!$B$2:$E$492, 3, FALSE), 0)</f>
        <v>0</v>
      </c>
      <c r="L222">
        <f>IFERROR(VLOOKUP(B222, [5]player_clean_sheets!$B$2:$E$492, 4, FALSE), 0)</f>
        <v>0</v>
      </c>
      <c r="M222">
        <f>IFERROR(VLOOKUP(B222, [6]player_goals_per_90!$B$2:$E$492, 3, FALSE), 0)</f>
        <v>7.0000000000000007E-2</v>
      </c>
      <c r="N222">
        <f>IFERROR(VLOOKUP(B222, [7]player_expected_assists_per_90!$B$2:$E$492, 3, FALSE), 0)</f>
        <v>7.0000000000000007E-2</v>
      </c>
      <c r="O222">
        <f>IFERROR(VLOOKUP(B222, [7]player_expected_assists_per_90!$B$2:$E$492, 4, FALSE), 0)</f>
        <v>0.1</v>
      </c>
      <c r="P222">
        <f>IFERROR(VLOOKUP(B222, [8]player_top_scorers!$B$2:$E$492, 4, FALSE), 0)</f>
        <v>0</v>
      </c>
      <c r="Q222">
        <f>IFERROR(VLOOKUP(B222, [9]player_total_assists_in_attack!$B$2:$E$492, 3, FALSE), 0)</f>
        <v>18</v>
      </c>
      <c r="R222">
        <f>IFERROR(VLOOKUP(B222, [9]player_total_assists_in_attack!$B$2:$E$492, 4, FALSE), 0)</f>
        <v>1.3</v>
      </c>
      <c r="S222">
        <f>IFERROR(VLOOKUP(B222, [10]player_big_chances_missed!$B$2:$E$492, 3, FALSE), 0)</f>
        <v>2</v>
      </c>
      <c r="T222">
        <f>IFERROR(VLOOKUP(B222, [10]player_big_chances_missed!$B$2:$E$492, 3, FALSE), 0)</f>
        <v>2</v>
      </c>
      <c r="U222">
        <f>IFERROR(VLOOKUP(B222, [11]player_big_chances_created!$B$2:$E$492, 3, FALSE), 0)</f>
        <v>3</v>
      </c>
      <c r="V222">
        <f>IFERROR(VLOOKUP(B222, [12]player_penalties_won!$B$2:$E$492, 3, FALSE), 0)</f>
        <v>0</v>
      </c>
      <c r="W222">
        <f>IFERROR(VLOOKUP(B222, [13]player_penalties_conceded!$B$2:$E$492, 3, FALSE), 0)</f>
        <v>0</v>
      </c>
      <c r="X222">
        <f>IFERROR(VLOOKUP(B222, [14]player_target_scoring!$B$2:$E$492, 3, FALSE), 0)</f>
        <v>0.4</v>
      </c>
      <c r="Y222">
        <f>IFERROR(VLOOKUP(B222, [14]player_target_scoring!$B$2:$E$492, 4, FALSE), 0)</f>
        <v>23.8</v>
      </c>
      <c r="Z222">
        <f>IFERROR(VLOOKUP(B222, [15]player_total_scoring_attempts!$B$2:$E$492, 3, FALSE), 0)</f>
        <v>1.6</v>
      </c>
      <c r="AA222">
        <f>IFERROR(VLOOKUP(B222, [15]player_total_scoring_attempts!$B$2:$E$492, 4, FALSE), 0)</f>
        <v>4.8</v>
      </c>
      <c r="AB222">
        <f>IFERROR(VLOOKUP(B222, [16]player_accurate_passes!$B$2:$E$492, 3, FALSE), 0)</f>
        <v>29.4</v>
      </c>
      <c r="AC222">
        <f>IFERROR(VLOOKUP(B222, [16]player_accurate_passes!$B$2:$E$492, 4, FALSE), 0)</f>
        <v>76.5</v>
      </c>
      <c r="AD222">
        <f>IFERROR(VLOOKUP(B222,[17]player_accurate_long_balls!$B$2:$E$492, 3, FALSE), 0)</f>
        <v>0.9</v>
      </c>
      <c r="AE222">
        <f>IFERROR(VLOOKUP(B222,[17]player_accurate_long_balls!$B$2:$E$492, 4, FALSE), 0)</f>
        <v>35.299999999999997</v>
      </c>
      <c r="AF222">
        <f>IFERROR(VLOOKUP(B222, [18]player_tackles_won!$B$2:$E$492, 3, FALSE), 0)</f>
        <v>1.2</v>
      </c>
      <c r="AG222">
        <f>IFERROR(VLOOKUP(B222, [18]player_tackles_won!$B$2:$E$492, 4, FALSE), 0)</f>
        <v>55.2</v>
      </c>
      <c r="AH222">
        <f>IFERROR(VLOOKUP(B222, [19]player_possessions!$B$2:$E$492, 3, FALSE), 0)</f>
        <v>0.7</v>
      </c>
      <c r="AI222">
        <f>IFERROR(VLOOKUP(B222, [19]player_possessions!$B$2:$E$492, 4, FALSE), 0)</f>
        <v>2.7</v>
      </c>
      <c r="AJ222">
        <f>IFERROR(VLOOKUP(B222, [20]player_outfielder_blocks!$B$2:$E$492, 3, FALSE), 0)</f>
        <v>0.3</v>
      </c>
      <c r="AK222">
        <f>VLOOKUP(B222,[20]player_outfielder_blocks!$B$2:$E$492, 4, FALSE)</f>
        <v>4</v>
      </c>
      <c r="AL222">
        <f>VLOOKUP(B222,[21]player_interceptions!$B$2:$E$492, 3, FALSE)</f>
        <v>1.5</v>
      </c>
      <c r="AM222">
        <f>VLOOKUP(B222,[21]player_interceptions!$B$2:$E$492, 4, FALSE)</f>
        <v>20</v>
      </c>
      <c r="AN222">
        <f>VLOOKUP(B222,[22]player_effective_clearances!$B$2:$E$492, 3, FALSE)</f>
        <v>1.6</v>
      </c>
      <c r="AO222">
        <f>VLOOKUP(B222,[22]player_effective_clearances!$B$2:$E$492, 4, FALSE)</f>
        <v>22</v>
      </c>
      <c r="AP222" t="e">
        <f>VLOOKUP(B222, [12]player_penalties_won!$B$2:$E$492, 4, FALSE)</f>
        <v>#N/A</v>
      </c>
      <c r="AQ222">
        <f>VLOOKUP(B222,[23]player_fouls_committed!$B$2:$E$492, 3, FALSE)</f>
        <v>1.6</v>
      </c>
      <c r="AR222">
        <f>VLOOKUP(B222,[24]player_red_cards!$B$2:$E$492, 3, FALSE)</f>
        <v>1</v>
      </c>
      <c r="AS222">
        <f>VLOOKUP(B222,[24]player_red_cards!$B$2:$E$492, 4, FALSE)</f>
        <v>1</v>
      </c>
      <c r="AT222">
        <f>VLOOKUP(B222,[25]player_contests_won!$B$2:$E$492, 3, FALSE)</f>
        <v>1.6</v>
      </c>
      <c r="AU222">
        <f>VLOOKUP(B222,[25]player_contests_won!$B$2:$E$492, 4, FALSE)</f>
        <v>44.7</v>
      </c>
      <c r="AV222">
        <f>VLOOKUP(B222, [8]player_top_scorers!$B$2:$E$492, 3, FALSE)</f>
        <v>1</v>
      </c>
      <c r="AW222">
        <f>VLOOKUP(B222,[26]player_player_ratings!$B$2:$E$492, 4, FALSE)</f>
        <v>1</v>
      </c>
      <c r="AX222">
        <f>VLOOKUP(B222,[26]player_player_ratings!$B$2:$E$492, 3, FALSE)</f>
        <v>6.77</v>
      </c>
      <c r="AY222">
        <v>1218</v>
      </c>
      <c r="AZ222">
        <v>20</v>
      </c>
      <c r="BA222" t="s">
        <v>104</v>
      </c>
    </row>
    <row r="223" spans="1:53" x14ac:dyDescent="0.3">
      <c r="A223">
        <v>221</v>
      </c>
      <c r="B223" t="s">
        <v>295</v>
      </c>
      <c r="C223" t="s">
        <v>15</v>
      </c>
      <c r="D223">
        <v>1</v>
      </c>
      <c r="E223">
        <v>2</v>
      </c>
      <c r="F223">
        <f>IFERROR(VLOOKUP(B223, [1]player_expected_goals!$B$2:$E$492, 3, FALSE), 0)</f>
        <v>2.2999999999999998</v>
      </c>
      <c r="G223">
        <f>VLOOKUP(B223,[2]player_on_target!$B$2:$E$492, 3, FALSE)</f>
        <v>1.7</v>
      </c>
      <c r="H223">
        <f>IFERROR(VLOOKUP(B223, [3]player_saves_made!$B$2:$E$492, 3, FALSE), 0)</f>
        <v>0</v>
      </c>
      <c r="I223">
        <f>IFERROR(VLOOKUP(B223, [3]player_saves_made!$B$2:$E$492, 4, FALSE), 0)</f>
        <v>0</v>
      </c>
      <c r="J223">
        <f>IFERROR(VLOOKUP(B223, [4]player_goals_conceded!$B$2:$E$492, 3, FALSE), 0)</f>
        <v>0</v>
      </c>
      <c r="K223">
        <f>IFERROR(VLOOKUP(B223, [5]player_clean_sheets!$B$2:$E$492, 3, FALSE), 0)</f>
        <v>0</v>
      </c>
      <c r="L223">
        <f>IFERROR(VLOOKUP(B223, [5]player_clean_sheets!$B$2:$E$492, 4, FALSE), 0)</f>
        <v>0</v>
      </c>
      <c r="M223">
        <f>IFERROR(VLOOKUP(B223, [6]player_goals_per_90!$B$2:$E$492, 3, FALSE), 0)</f>
        <v>0.03</v>
      </c>
      <c r="N223">
        <f>IFERROR(VLOOKUP(B223, [7]player_expected_assists_per_90!$B$2:$E$492, 3, FALSE), 0)</f>
        <v>0.04</v>
      </c>
      <c r="O223">
        <f>IFERROR(VLOOKUP(B223, [7]player_expected_assists_per_90!$B$2:$E$492, 4, FALSE), 0)</f>
        <v>0.1</v>
      </c>
      <c r="P223">
        <f>IFERROR(VLOOKUP(B223, [8]player_top_scorers!$B$2:$E$492, 4, FALSE), 0)</f>
        <v>0</v>
      </c>
      <c r="Q223">
        <f>IFERROR(VLOOKUP(B223, [9]player_total_assists_in_attack!$B$2:$E$492, 3, FALSE), 0)</f>
        <v>19</v>
      </c>
      <c r="R223">
        <f>IFERROR(VLOOKUP(B223, [9]player_total_assists_in_attack!$B$2:$E$492, 4, FALSE), 0)</f>
        <v>0.7</v>
      </c>
      <c r="S223">
        <f>IFERROR(VLOOKUP(B223, [10]player_big_chances_missed!$B$2:$E$492, 3, FALSE), 0)</f>
        <v>1</v>
      </c>
      <c r="T223">
        <f>IFERROR(VLOOKUP(B223, [10]player_big_chances_missed!$B$2:$E$492, 3, FALSE), 0)</f>
        <v>1</v>
      </c>
      <c r="U223">
        <f>IFERROR(VLOOKUP(B223, [11]player_big_chances_created!$B$2:$E$492, 3, FALSE), 0)</f>
        <v>2</v>
      </c>
      <c r="V223">
        <f>IFERROR(VLOOKUP(B223, [12]player_penalties_won!$B$2:$E$492, 3, FALSE), 0)</f>
        <v>0</v>
      </c>
      <c r="W223">
        <f>IFERROR(VLOOKUP(B223, [13]player_penalties_conceded!$B$2:$E$492, 3, FALSE), 0)</f>
        <v>0</v>
      </c>
      <c r="X223">
        <f>IFERROR(VLOOKUP(B223, [14]player_target_scoring!$B$2:$E$492, 3, FALSE), 0)</f>
        <v>0.2</v>
      </c>
      <c r="Y223">
        <f>IFERROR(VLOOKUP(B223, [14]player_target_scoring!$B$2:$E$492, 4, FALSE), 0)</f>
        <v>21.4</v>
      </c>
      <c r="Z223">
        <f>IFERROR(VLOOKUP(B223, [15]player_total_scoring_attempts!$B$2:$E$492, 3, FALSE), 0)</f>
        <v>1</v>
      </c>
      <c r="AA223">
        <f>IFERROR(VLOOKUP(B223, [15]player_total_scoring_attempts!$B$2:$E$492, 4, FALSE), 0)</f>
        <v>3.6</v>
      </c>
      <c r="AB223">
        <f>IFERROR(VLOOKUP(B223, [16]player_accurate_passes!$B$2:$E$492, 3, FALSE), 0)</f>
        <v>22.4</v>
      </c>
      <c r="AC223">
        <f>IFERROR(VLOOKUP(B223, [16]player_accurate_passes!$B$2:$E$492, 4, FALSE), 0)</f>
        <v>72.7</v>
      </c>
      <c r="AD223">
        <f>IFERROR(VLOOKUP(B223,[17]player_accurate_long_balls!$B$2:$E$492, 3, FALSE), 0)</f>
        <v>0.8</v>
      </c>
      <c r="AE223">
        <f>IFERROR(VLOOKUP(B223,[17]player_accurate_long_balls!$B$2:$E$492, 4, FALSE), 0)</f>
        <v>32.4</v>
      </c>
      <c r="AF223">
        <f>IFERROR(VLOOKUP(B223, [18]player_tackles_won!$B$2:$E$492, 3, FALSE), 0)</f>
        <v>1.3</v>
      </c>
      <c r="AG223">
        <f>IFERROR(VLOOKUP(B223, [18]player_tackles_won!$B$2:$E$492, 4, FALSE), 0)</f>
        <v>58.7</v>
      </c>
      <c r="AH223">
        <f>IFERROR(VLOOKUP(B223, [19]player_possessions!$B$2:$E$492, 3, FALSE), 0)</f>
        <v>0.4</v>
      </c>
      <c r="AI223">
        <f>IFERROR(VLOOKUP(B223, [19]player_possessions!$B$2:$E$492, 4, FALSE), 0)</f>
        <v>2.6</v>
      </c>
      <c r="AJ223">
        <f>IFERROR(VLOOKUP(B223, [20]player_outfielder_blocks!$B$2:$E$492, 3, FALSE), 0)</f>
        <v>0.3</v>
      </c>
      <c r="AK223">
        <f>VLOOKUP(B223,[20]player_outfielder_blocks!$B$2:$E$492, 4, FALSE)</f>
        <v>8</v>
      </c>
      <c r="AL223">
        <f>VLOOKUP(B223,[21]player_interceptions!$B$2:$E$492, 3, FALSE)</f>
        <v>0.9</v>
      </c>
      <c r="AM223">
        <f>VLOOKUP(B223,[21]player_interceptions!$B$2:$E$492, 4, FALSE)</f>
        <v>25</v>
      </c>
      <c r="AN223">
        <f>VLOOKUP(B223,[22]player_effective_clearances!$B$2:$E$492, 3, FALSE)</f>
        <v>1.7</v>
      </c>
      <c r="AO223">
        <f>VLOOKUP(B223,[22]player_effective_clearances!$B$2:$E$492, 4, FALSE)</f>
        <v>49</v>
      </c>
      <c r="AP223" t="e">
        <f>VLOOKUP(B223, [12]player_penalties_won!$B$2:$E$492, 4, FALSE)</f>
        <v>#N/A</v>
      </c>
      <c r="AQ223">
        <f>VLOOKUP(B223,[23]player_fouls_committed!$B$2:$E$492, 3, FALSE)</f>
        <v>1.3</v>
      </c>
      <c r="AR223" t="e">
        <f>VLOOKUP(B223,[24]player_red_cards!$B$2:$E$492, 3, FALSE)</f>
        <v>#N/A</v>
      </c>
      <c r="AS223" t="e">
        <f>VLOOKUP(B223,[24]player_red_cards!$B$2:$E$492, 4, FALSE)</f>
        <v>#N/A</v>
      </c>
      <c r="AT223">
        <f>VLOOKUP(B223,[25]player_contests_won!$B$2:$E$492, 3, FALSE)</f>
        <v>0.3</v>
      </c>
      <c r="AU223">
        <f>VLOOKUP(B223,[25]player_contests_won!$B$2:$E$492, 4, FALSE)</f>
        <v>43.5</v>
      </c>
      <c r="AV223">
        <f>VLOOKUP(B223, [8]player_top_scorers!$B$2:$E$492, 3, FALSE)</f>
        <v>1</v>
      </c>
      <c r="AW223">
        <f>VLOOKUP(B223,[26]player_player_ratings!$B$2:$E$492, 4, FALSE)</f>
        <v>0</v>
      </c>
      <c r="AX223">
        <f>VLOOKUP(B223,[26]player_player_ratings!$B$2:$E$492, 3, FALSE)</f>
        <v>6.91</v>
      </c>
      <c r="AY223">
        <v>2586</v>
      </c>
      <c r="AZ223">
        <v>31</v>
      </c>
      <c r="BA223" t="s">
        <v>22</v>
      </c>
    </row>
    <row r="224" spans="1:53" x14ac:dyDescent="0.3">
      <c r="A224">
        <v>221</v>
      </c>
      <c r="B224" t="s">
        <v>296</v>
      </c>
      <c r="C224" t="s">
        <v>102</v>
      </c>
      <c r="D224">
        <v>1</v>
      </c>
      <c r="E224">
        <v>2</v>
      </c>
      <c r="F224">
        <f>IFERROR(VLOOKUP(B224, [1]player_expected_goals!$B$2:$E$492, 3, FALSE), 0)</f>
        <v>1.2</v>
      </c>
      <c r="G224">
        <f>VLOOKUP(B224,[2]player_on_target!$B$2:$E$492, 3, FALSE)</f>
        <v>0.5</v>
      </c>
      <c r="H224">
        <f>IFERROR(VLOOKUP(B224, [3]player_saves_made!$B$2:$E$492, 3, FALSE), 0)</f>
        <v>0</v>
      </c>
      <c r="I224">
        <f>IFERROR(VLOOKUP(B224, [3]player_saves_made!$B$2:$E$492, 4, FALSE), 0)</f>
        <v>0</v>
      </c>
      <c r="J224">
        <f>IFERROR(VLOOKUP(B224, [4]player_goals_conceded!$B$2:$E$492, 3, FALSE), 0)</f>
        <v>0</v>
      </c>
      <c r="K224">
        <f>IFERROR(VLOOKUP(B224, [5]player_clean_sheets!$B$2:$E$492, 3, FALSE), 0)</f>
        <v>0</v>
      </c>
      <c r="L224">
        <f>IFERROR(VLOOKUP(B224, [5]player_clean_sheets!$B$2:$E$492, 4, FALSE), 0)</f>
        <v>0</v>
      </c>
      <c r="M224">
        <f>IFERROR(VLOOKUP(B224, [6]player_goals_per_90!$B$2:$E$492, 3, FALSE), 0)</f>
        <v>0.08</v>
      </c>
      <c r="N224">
        <f>IFERROR(VLOOKUP(B224, [7]player_expected_assists_per_90!$B$2:$E$492, 3, FALSE), 0)</f>
        <v>0.04</v>
      </c>
      <c r="O224">
        <f>IFERROR(VLOOKUP(B224, [7]player_expected_assists_per_90!$B$2:$E$492, 4, FALSE), 0)</f>
        <v>0.1</v>
      </c>
      <c r="P224">
        <f>IFERROR(VLOOKUP(B224, [8]player_top_scorers!$B$2:$E$492, 4, FALSE), 0)</f>
        <v>0</v>
      </c>
      <c r="Q224">
        <f>IFERROR(VLOOKUP(B224, [9]player_total_assists_in_attack!$B$2:$E$492, 3, FALSE), 0)</f>
        <v>12</v>
      </c>
      <c r="R224">
        <f>IFERROR(VLOOKUP(B224, [9]player_total_assists_in_attack!$B$2:$E$492, 4, FALSE), 0)</f>
        <v>0.5</v>
      </c>
      <c r="S224">
        <f>IFERROR(VLOOKUP(B224, [10]player_big_chances_missed!$B$2:$E$492, 3, FALSE), 0)</f>
        <v>1</v>
      </c>
      <c r="T224">
        <f>IFERROR(VLOOKUP(B224, [10]player_big_chances_missed!$B$2:$E$492, 3, FALSE), 0)</f>
        <v>1</v>
      </c>
      <c r="U224">
        <f>IFERROR(VLOOKUP(B224, [11]player_big_chances_created!$B$2:$E$492, 3, FALSE), 0)</f>
        <v>2</v>
      </c>
      <c r="V224">
        <f>IFERROR(VLOOKUP(B224, [12]player_penalties_won!$B$2:$E$492, 3, FALSE), 0)</f>
        <v>0</v>
      </c>
      <c r="W224">
        <f>IFERROR(VLOOKUP(B224, [13]player_penalties_conceded!$B$2:$E$492, 3, FALSE), 0)</f>
        <v>0</v>
      </c>
      <c r="X224">
        <f>IFERROR(VLOOKUP(B224, [14]player_target_scoring!$B$2:$E$492, 3, FALSE), 0)</f>
        <v>0.1</v>
      </c>
      <c r="Y224">
        <f>IFERROR(VLOOKUP(B224, [14]player_target_scoring!$B$2:$E$492, 4, FALSE), 0)</f>
        <v>22.2</v>
      </c>
      <c r="Z224">
        <f>IFERROR(VLOOKUP(B224, [15]player_total_scoring_attempts!$B$2:$E$492, 3, FALSE), 0)</f>
        <v>0.3</v>
      </c>
      <c r="AA224">
        <f>IFERROR(VLOOKUP(B224, [15]player_total_scoring_attempts!$B$2:$E$492, 4, FALSE), 0)</f>
        <v>22.2</v>
      </c>
      <c r="AB224">
        <f>IFERROR(VLOOKUP(B224, [16]player_accurate_passes!$B$2:$E$492, 3, FALSE), 0)</f>
        <v>39.6</v>
      </c>
      <c r="AC224">
        <f>IFERROR(VLOOKUP(B224, [16]player_accurate_passes!$B$2:$E$492, 4, FALSE), 0)</f>
        <v>87.7</v>
      </c>
      <c r="AD224">
        <f>IFERROR(VLOOKUP(B224,[17]player_accurate_long_balls!$B$2:$E$492, 3, FALSE), 0)</f>
        <v>2.9</v>
      </c>
      <c r="AE224">
        <f>IFERROR(VLOOKUP(B224,[17]player_accurate_long_balls!$B$2:$E$492, 4, FALSE), 0)</f>
        <v>52.1</v>
      </c>
      <c r="AF224">
        <f>IFERROR(VLOOKUP(B224, [18]player_tackles_won!$B$2:$E$492, 3, FALSE), 0)</f>
        <v>0.8</v>
      </c>
      <c r="AG224">
        <f>IFERROR(VLOOKUP(B224, [18]player_tackles_won!$B$2:$E$492, 4, FALSE), 0)</f>
        <v>59.5</v>
      </c>
      <c r="AH224">
        <f>IFERROR(VLOOKUP(B224, [19]player_possessions!$B$2:$E$492, 3, FALSE), 0)</f>
        <v>0</v>
      </c>
      <c r="AI224">
        <f>IFERROR(VLOOKUP(B224, [19]player_possessions!$B$2:$E$492, 4, FALSE), 0)</f>
        <v>0</v>
      </c>
      <c r="AJ224">
        <f>IFERROR(VLOOKUP(B224, [20]player_outfielder_blocks!$B$2:$E$492, 3, FALSE), 0)</f>
        <v>0.8</v>
      </c>
      <c r="AK224">
        <f>VLOOKUP(B224,[20]player_outfielder_blocks!$B$2:$E$492, 4, FALSE)</f>
        <v>20</v>
      </c>
      <c r="AL224">
        <f>VLOOKUP(B224,[21]player_interceptions!$B$2:$E$492, 3, FALSE)</f>
        <v>0.8</v>
      </c>
      <c r="AM224">
        <f>VLOOKUP(B224,[21]player_interceptions!$B$2:$E$492, 4, FALSE)</f>
        <v>21</v>
      </c>
      <c r="AN224">
        <f>VLOOKUP(B224,[22]player_effective_clearances!$B$2:$E$492, 3, FALSE)</f>
        <v>3.4</v>
      </c>
      <c r="AO224">
        <f>VLOOKUP(B224,[22]player_effective_clearances!$B$2:$E$492, 4, FALSE)</f>
        <v>90</v>
      </c>
      <c r="AP224" t="e">
        <f>VLOOKUP(B224, [12]player_penalties_won!$B$2:$E$492, 4, FALSE)</f>
        <v>#N/A</v>
      </c>
      <c r="AQ224">
        <f>VLOOKUP(B224,[23]player_fouls_committed!$B$2:$E$492, 3, FALSE)</f>
        <v>1.1000000000000001</v>
      </c>
      <c r="AR224" t="e">
        <f>VLOOKUP(B224,[24]player_red_cards!$B$2:$E$492, 3, FALSE)</f>
        <v>#N/A</v>
      </c>
      <c r="AS224" t="e">
        <f>VLOOKUP(B224,[24]player_red_cards!$B$2:$E$492, 4, FALSE)</f>
        <v>#N/A</v>
      </c>
      <c r="AT224">
        <f>VLOOKUP(B224,[25]player_contests_won!$B$2:$E$492, 3, FALSE)</f>
        <v>0.2</v>
      </c>
      <c r="AU224">
        <f>VLOOKUP(B224,[25]player_contests_won!$B$2:$E$492, 4, FALSE)</f>
        <v>85.7</v>
      </c>
      <c r="AV224">
        <f>VLOOKUP(B224, [8]player_top_scorers!$B$2:$E$492, 3, FALSE)</f>
        <v>2</v>
      </c>
      <c r="AW224">
        <f>VLOOKUP(B224,[26]player_player_ratings!$B$2:$E$492, 4, FALSE)</f>
        <v>1</v>
      </c>
      <c r="AX224">
        <f>VLOOKUP(B224,[26]player_player_ratings!$B$2:$E$492, 3, FALSE)</f>
        <v>6.51</v>
      </c>
      <c r="AY224">
        <v>2356</v>
      </c>
      <c r="AZ224">
        <v>30</v>
      </c>
      <c r="BA224" t="s">
        <v>16</v>
      </c>
    </row>
    <row r="225" spans="1:53" x14ac:dyDescent="0.3">
      <c r="A225">
        <v>221</v>
      </c>
      <c r="B225" t="s">
        <v>297</v>
      </c>
      <c r="C225" t="s">
        <v>66</v>
      </c>
      <c r="D225">
        <v>1</v>
      </c>
      <c r="E225">
        <v>2</v>
      </c>
      <c r="F225">
        <f>IFERROR(VLOOKUP(B225, [1]player_expected_goals!$B$2:$E$492, 3, FALSE), 0)</f>
        <v>6.1</v>
      </c>
      <c r="G225">
        <f>VLOOKUP(B225,[2]player_on_target!$B$2:$E$492, 3, FALSE)</f>
        <v>7.3</v>
      </c>
      <c r="H225">
        <f>IFERROR(VLOOKUP(B225, [3]player_saves_made!$B$2:$E$492, 3, FALSE), 0)</f>
        <v>0</v>
      </c>
      <c r="I225">
        <f>IFERROR(VLOOKUP(B225, [3]player_saves_made!$B$2:$E$492, 4, FALSE), 0)</f>
        <v>0</v>
      </c>
      <c r="J225">
        <f>IFERROR(VLOOKUP(B225, [4]player_goals_conceded!$B$2:$E$492, 3, FALSE), 0)</f>
        <v>0</v>
      </c>
      <c r="K225">
        <f>IFERROR(VLOOKUP(B225, [5]player_clean_sheets!$B$2:$E$492, 3, FALSE), 0)</f>
        <v>0</v>
      </c>
      <c r="L225">
        <f>IFERROR(VLOOKUP(B225, [5]player_clean_sheets!$B$2:$E$492, 4, FALSE), 0)</f>
        <v>0</v>
      </c>
      <c r="M225">
        <f>IFERROR(VLOOKUP(B225, [6]player_goals_per_90!$B$2:$E$492, 3, FALSE), 0)</f>
        <v>0.47</v>
      </c>
      <c r="N225">
        <f>IFERROR(VLOOKUP(B225, [7]player_expected_assists_per_90!$B$2:$E$492, 3, FALSE), 0)</f>
        <v>0.06</v>
      </c>
      <c r="O225">
        <f>IFERROR(VLOOKUP(B225, [7]player_expected_assists_per_90!$B$2:$E$492, 4, FALSE), 0)</f>
        <v>0.1</v>
      </c>
      <c r="P225">
        <f>IFERROR(VLOOKUP(B225, [8]player_top_scorers!$B$2:$E$492, 4, FALSE), 0)</f>
        <v>1</v>
      </c>
      <c r="Q225">
        <f>IFERROR(VLOOKUP(B225, [9]player_total_assists_in_attack!$B$2:$E$492, 3, FALSE), 0)</f>
        <v>15</v>
      </c>
      <c r="R225">
        <f>IFERROR(VLOOKUP(B225, [9]player_total_assists_in_attack!$B$2:$E$492, 4, FALSE), 0)</f>
        <v>0.9</v>
      </c>
      <c r="S225">
        <f>IFERROR(VLOOKUP(B225, [10]player_big_chances_missed!$B$2:$E$492, 3, FALSE), 0)</f>
        <v>8</v>
      </c>
      <c r="T225">
        <f>IFERROR(VLOOKUP(B225, [10]player_big_chances_missed!$B$2:$E$492, 3, FALSE), 0)</f>
        <v>8</v>
      </c>
      <c r="U225">
        <f>IFERROR(VLOOKUP(B225, [11]player_big_chances_created!$B$2:$E$492, 3, FALSE), 0)</f>
        <v>4</v>
      </c>
      <c r="V225">
        <f>IFERROR(VLOOKUP(B225, [12]player_penalties_won!$B$2:$E$492, 3, FALSE), 0)</f>
        <v>0</v>
      </c>
      <c r="W225">
        <f>IFERROR(VLOOKUP(B225, [13]player_penalties_conceded!$B$2:$E$492, 3, FALSE), 0)</f>
        <v>0</v>
      </c>
      <c r="X225">
        <f>IFERROR(VLOOKUP(B225, [14]player_target_scoring!$B$2:$E$492, 3, FALSE), 0)</f>
        <v>1</v>
      </c>
      <c r="Y225">
        <f>IFERROR(VLOOKUP(B225, [14]player_target_scoring!$B$2:$E$492, 4, FALSE), 0)</f>
        <v>41.5</v>
      </c>
      <c r="Z225">
        <f>IFERROR(VLOOKUP(B225, [15]player_total_scoring_attempts!$B$2:$E$492, 3, FALSE), 0)</f>
        <v>2.4</v>
      </c>
      <c r="AA225">
        <f>IFERROR(VLOOKUP(B225, [15]player_total_scoring_attempts!$B$2:$E$492, 4, FALSE), 0)</f>
        <v>19.5</v>
      </c>
      <c r="AB225">
        <f>IFERROR(VLOOKUP(B225, [16]player_accurate_passes!$B$2:$E$492, 3, FALSE), 0)</f>
        <v>15</v>
      </c>
      <c r="AC225">
        <f>IFERROR(VLOOKUP(B225, [16]player_accurate_passes!$B$2:$E$492, 4, FALSE), 0)</f>
        <v>72</v>
      </c>
      <c r="AD225">
        <f>IFERROR(VLOOKUP(B225,[17]player_accurate_long_balls!$B$2:$E$492, 3, FALSE), 0)</f>
        <v>0.6</v>
      </c>
      <c r="AE225">
        <f>IFERROR(VLOOKUP(B225,[17]player_accurate_long_balls!$B$2:$E$492, 4, FALSE), 0)</f>
        <v>43.5</v>
      </c>
      <c r="AF225">
        <f>IFERROR(VLOOKUP(B225, [18]player_tackles_won!$B$2:$E$492, 3, FALSE), 0)</f>
        <v>0.5</v>
      </c>
      <c r="AG225">
        <f>IFERROR(VLOOKUP(B225, [18]player_tackles_won!$B$2:$E$492, 4, FALSE), 0)</f>
        <v>66.7</v>
      </c>
      <c r="AH225">
        <f>IFERROR(VLOOKUP(B225, [19]player_possessions!$B$2:$E$492, 3, FALSE), 0)</f>
        <v>0.6</v>
      </c>
      <c r="AI225">
        <f>IFERROR(VLOOKUP(B225, [19]player_possessions!$B$2:$E$492, 4, FALSE), 0)</f>
        <v>2.4</v>
      </c>
      <c r="AJ225">
        <f>IFERROR(VLOOKUP(B225, [20]player_outfielder_blocks!$B$2:$E$492, 3, FALSE), 0)</f>
        <v>0.2</v>
      </c>
      <c r="AK225">
        <f>VLOOKUP(B225,[20]player_outfielder_blocks!$B$2:$E$492, 4, FALSE)</f>
        <v>3</v>
      </c>
      <c r="AL225">
        <f>VLOOKUP(B225,[21]player_interceptions!$B$2:$E$492, 3, FALSE)</f>
        <v>0.2</v>
      </c>
      <c r="AM225">
        <f>VLOOKUP(B225,[21]player_interceptions!$B$2:$E$492, 4, FALSE)</f>
        <v>3</v>
      </c>
      <c r="AN225">
        <f>VLOOKUP(B225,[22]player_effective_clearances!$B$2:$E$492, 3, FALSE)</f>
        <v>0.1</v>
      </c>
      <c r="AO225">
        <f>VLOOKUP(B225,[22]player_effective_clearances!$B$2:$E$492, 4, FALSE)</f>
        <v>2</v>
      </c>
      <c r="AP225" t="e">
        <f>VLOOKUP(B225, [12]player_penalties_won!$B$2:$E$492, 4, FALSE)</f>
        <v>#N/A</v>
      </c>
      <c r="AQ225">
        <f>VLOOKUP(B225,[23]player_fouls_committed!$B$2:$E$492, 3, FALSE)</f>
        <v>1.1000000000000001</v>
      </c>
      <c r="AR225" t="e">
        <f>VLOOKUP(B225,[24]player_red_cards!$B$2:$E$492, 3, FALSE)</f>
        <v>#N/A</v>
      </c>
      <c r="AS225" t="e">
        <f>VLOOKUP(B225,[24]player_red_cards!$B$2:$E$492, 4, FALSE)</f>
        <v>#N/A</v>
      </c>
      <c r="AT225">
        <f>VLOOKUP(B225,[25]player_contests_won!$B$2:$E$492, 3, FALSE)</f>
        <v>1.3</v>
      </c>
      <c r="AU225">
        <f>VLOOKUP(B225,[25]player_contests_won!$B$2:$E$492, 4, FALSE)</f>
        <v>44.2</v>
      </c>
      <c r="AV225">
        <f>VLOOKUP(B225, [8]player_top_scorers!$B$2:$E$492, 3, FALSE)</f>
        <v>8</v>
      </c>
      <c r="AW225">
        <f>VLOOKUP(B225,[26]player_player_ratings!$B$2:$E$492, 4, FALSE)</f>
        <v>1</v>
      </c>
      <c r="AX225">
        <f>VLOOKUP(B225,[26]player_player_ratings!$B$2:$E$492, 3, FALSE)</f>
        <v>6.87</v>
      </c>
      <c r="AY225">
        <v>1541</v>
      </c>
      <c r="AZ225">
        <v>21</v>
      </c>
      <c r="BA225" t="s">
        <v>13</v>
      </c>
    </row>
    <row r="226" spans="1:53" x14ac:dyDescent="0.3">
      <c r="A226">
        <v>225</v>
      </c>
      <c r="B226" t="s">
        <v>298</v>
      </c>
      <c r="C226" t="s">
        <v>33</v>
      </c>
      <c r="D226">
        <v>1</v>
      </c>
      <c r="E226">
        <v>0</v>
      </c>
      <c r="F226">
        <f>IFERROR(VLOOKUP(B226, [1]player_expected_goals!$B$2:$E$492, 3, FALSE), 0)</f>
        <v>0.1</v>
      </c>
      <c r="G226">
        <f>VLOOKUP(B226,[2]player_on_target!$B$2:$E$492, 3, FALSE)</f>
        <v>0</v>
      </c>
      <c r="H226">
        <f>IFERROR(VLOOKUP(B226, [3]player_saves_made!$B$2:$E$492, 3, FALSE), 0)</f>
        <v>0</v>
      </c>
      <c r="I226">
        <f>IFERROR(VLOOKUP(B226, [3]player_saves_made!$B$2:$E$492, 4, FALSE), 0)</f>
        <v>0</v>
      </c>
      <c r="J226">
        <f>IFERROR(VLOOKUP(B226, [4]player_goals_conceded!$B$2:$E$492, 3, FALSE), 0)</f>
        <v>0</v>
      </c>
      <c r="K226">
        <f>IFERROR(VLOOKUP(B226, [5]player_clean_sheets!$B$2:$E$492, 3, FALSE), 0)</f>
        <v>0</v>
      </c>
      <c r="L226">
        <f>IFERROR(VLOOKUP(B226, [5]player_clean_sheets!$B$2:$E$492, 4, FALSE), 0)</f>
        <v>0</v>
      </c>
      <c r="M226">
        <f>IFERROR(VLOOKUP(B226, [6]player_goals_per_90!$B$2:$E$492, 3, FALSE), 0)</f>
        <v>0</v>
      </c>
      <c r="N226">
        <f>IFERROR(VLOOKUP(B226, [7]player_expected_assists_per_90!$B$2:$E$492, 3, FALSE), 0)</f>
        <v>0</v>
      </c>
      <c r="O226">
        <f>IFERROR(VLOOKUP(B226, [7]player_expected_assists_per_90!$B$2:$E$492, 4, FALSE), 0)</f>
        <v>0</v>
      </c>
      <c r="P226">
        <f>IFERROR(VLOOKUP(B226, [8]player_top_scorers!$B$2:$E$492, 4, FALSE), 0)</f>
        <v>0</v>
      </c>
      <c r="Q226">
        <f>IFERROR(VLOOKUP(B226, [9]player_total_assists_in_attack!$B$2:$E$492, 3, FALSE), 0)</f>
        <v>3</v>
      </c>
      <c r="R226">
        <f>IFERROR(VLOOKUP(B226, [9]player_total_assists_in_attack!$B$2:$E$492, 4, FALSE), 0)</f>
        <v>0.7</v>
      </c>
      <c r="S226">
        <f>IFERROR(VLOOKUP(B226, [10]player_big_chances_missed!$B$2:$E$492, 3, FALSE), 0)</f>
        <v>0</v>
      </c>
      <c r="T226">
        <f>IFERROR(VLOOKUP(B226, [10]player_big_chances_missed!$B$2:$E$492, 3, FALSE), 0)</f>
        <v>0</v>
      </c>
      <c r="U226">
        <f>IFERROR(VLOOKUP(B226, [11]player_big_chances_created!$B$2:$E$492, 3, FALSE), 0)</f>
        <v>2</v>
      </c>
      <c r="V226">
        <f>IFERROR(VLOOKUP(B226, [12]player_penalties_won!$B$2:$E$492, 3, FALSE), 0)</f>
        <v>0</v>
      </c>
      <c r="W226">
        <f>IFERROR(VLOOKUP(B226, [13]player_penalties_conceded!$B$2:$E$492, 3, FALSE), 0)</f>
        <v>0</v>
      </c>
      <c r="X226">
        <f>IFERROR(VLOOKUP(B226, [14]player_target_scoring!$B$2:$E$492, 3, FALSE), 0)</f>
        <v>0</v>
      </c>
      <c r="Y226">
        <f>IFERROR(VLOOKUP(B226, [14]player_target_scoring!$B$2:$E$492, 4, FALSE), 0)</f>
        <v>0</v>
      </c>
      <c r="Z226">
        <f>IFERROR(VLOOKUP(B226, [15]player_total_scoring_attempts!$B$2:$E$492, 3, FALSE), 0)</f>
        <v>0</v>
      </c>
      <c r="AA226">
        <f>IFERROR(VLOOKUP(B226, [15]player_total_scoring_attempts!$B$2:$E$492, 4, FALSE), 0)</f>
        <v>0</v>
      </c>
      <c r="AB226">
        <f>IFERROR(VLOOKUP(B226, [16]player_accurate_passes!$B$2:$E$492, 3, FALSE), 0)</f>
        <v>0</v>
      </c>
      <c r="AC226">
        <f>IFERROR(VLOOKUP(B226, [16]player_accurate_passes!$B$2:$E$492, 4, FALSE), 0)</f>
        <v>0</v>
      </c>
      <c r="AD226">
        <f>IFERROR(VLOOKUP(B226,[17]player_accurate_long_balls!$B$2:$E$492, 3, FALSE), 0)</f>
        <v>0</v>
      </c>
      <c r="AE226">
        <f>IFERROR(VLOOKUP(B226,[17]player_accurate_long_balls!$B$2:$E$492, 4, FALSE), 0)</f>
        <v>0</v>
      </c>
      <c r="AF226">
        <f>IFERROR(VLOOKUP(B226, [18]player_tackles_won!$B$2:$E$492, 3, FALSE), 0)</f>
        <v>0</v>
      </c>
      <c r="AG226">
        <f>IFERROR(VLOOKUP(B226, [18]player_tackles_won!$B$2:$E$492, 4, FALSE), 0)</f>
        <v>0</v>
      </c>
      <c r="AH226">
        <f>IFERROR(VLOOKUP(B226, [19]player_possessions!$B$2:$E$492, 3, FALSE), 0)</f>
        <v>0</v>
      </c>
      <c r="AI226">
        <f>IFERROR(VLOOKUP(B226, [19]player_possessions!$B$2:$E$492, 4, FALSE), 0)</f>
        <v>0</v>
      </c>
      <c r="AJ226">
        <f>IFERROR(VLOOKUP(B226, [20]player_outfielder_blocks!$B$2:$E$492, 3, FALSE), 0)</f>
        <v>0</v>
      </c>
      <c r="AK226" t="e">
        <f>VLOOKUP(B226,[20]player_outfielder_blocks!$B$2:$E$492, 4, FALSE)</f>
        <v>#N/A</v>
      </c>
      <c r="AL226" t="e">
        <f>VLOOKUP(B226,[21]player_interceptions!$B$2:$E$492, 3, FALSE)</f>
        <v>#N/A</v>
      </c>
      <c r="AM226" t="e">
        <f>VLOOKUP(B226,[21]player_interceptions!$B$2:$E$492, 4, FALSE)</f>
        <v>#N/A</v>
      </c>
      <c r="AN226" t="e">
        <f>VLOOKUP(B226,[22]player_effective_clearances!$B$2:$E$492, 3, FALSE)</f>
        <v>#N/A</v>
      </c>
      <c r="AO226" t="e">
        <f>VLOOKUP(B226,[22]player_effective_clearances!$B$2:$E$492, 4, FALSE)</f>
        <v>#N/A</v>
      </c>
      <c r="AP226" t="e">
        <f>VLOOKUP(B226, [12]player_penalties_won!$B$2:$E$492, 4, FALSE)</f>
        <v>#N/A</v>
      </c>
      <c r="AQ226" t="e">
        <f>VLOOKUP(B226,[23]player_fouls_committed!$B$2:$E$492, 3, FALSE)</f>
        <v>#N/A</v>
      </c>
      <c r="AR226" t="e">
        <f>VLOOKUP(B226,[24]player_red_cards!$B$2:$E$492, 3, FALSE)</f>
        <v>#N/A</v>
      </c>
      <c r="AS226" t="e">
        <f>VLOOKUP(B226,[24]player_red_cards!$B$2:$E$492, 4, FALSE)</f>
        <v>#N/A</v>
      </c>
      <c r="AT226" t="e">
        <f>VLOOKUP(B226,[25]player_contests_won!$B$2:$E$492, 3, FALSE)</f>
        <v>#N/A</v>
      </c>
      <c r="AU226" t="e">
        <f>VLOOKUP(B226,[25]player_contests_won!$B$2:$E$492, 4, FALSE)</f>
        <v>#N/A</v>
      </c>
      <c r="AV226" t="e">
        <f>VLOOKUP(B226, [8]player_top_scorers!$B$2:$E$492, 3, FALSE)</f>
        <v>#N/A</v>
      </c>
      <c r="AW226" t="e">
        <f>VLOOKUP(B226,[26]player_player_ratings!$B$2:$E$492, 4, FALSE)</f>
        <v>#N/A</v>
      </c>
      <c r="AX226" t="e">
        <f>VLOOKUP(B226,[26]player_player_ratings!$B$2:$E$492, 3, FALSE)</f>
        <v>#N/A</v>
      </c>
      <c r="AY226">
        <v>390</v>
      </c>
      <c r="AZ226">
        <v>7</v>
      </c>
      <c r="BA226" t="s">
        <v>104</v>
      </c>
    </row>
    <row r="227" spans="1:53" x14ac:dyDescent="0.3">
      <c r="A227">
        <v>225</v>
      </c>
      <c r="B227" t="s">
        <v>299</v>
      </c>
      <c r="C227" t="s">
        <v>100</v>
      </c>
      <c r="D227">
        <v>1</v>
      </c>
      <c r="E227">
        <v>0</v>
      </c>
      <c r="F227">
        <f>IFERROR(VLOOKUP(B227, [1]player_expected_goals!$B$2:$E$492, 3, FALSE), 0)</f>
        <v>1.2</v>
      </c>
      <c r="G227">
        <f>VLOOKUP(B227,[2]player_on_target!$B$2:$E$492, 3, FALSE)</f>
        <v>0.5</v>
      </c>
      <c r="H227">
        <f>IFERROR(VLOOKUP(B227, [3]player_saves_made!$B$2:$E$492, 3, FALSE), 0)</f>
        <v>0</v>
      </c>
      <c r="I227">
        <f>IFERROR(VLOOKUP(B227, [3]player_saves_made!$B$2:$E$492, 4, FALSE), 0)</f>
        <v>0</v>
      </c>
      <c r="J227">
        <f>IFERROR(VLOOKUP(B227, [4]player_goals_conceded!$B$2:$E$492, 3, FALSE), 0)</f>
        <v>0</v>
      </c>
      <c r="K227">
        <f>IFERROR(VLOOKUP(B227, [5]player_clean_sheets!$B$2:$E$492, 3, FALSE), 0)</f>
        <v>0</v>
      </c>
      <c r="L227">
        <f>IFERROR(VLOOKUP(B227, [5]player_clean_sheets!$B$2:$E$492, 4, FALSE), 0)</f>
        <v>0</v>
      </c>
      <c r="M227">
        <f>IFERROR(VLOOKUP(B227, [6]player_goals_per_90!$B$2:$E$492, 3, FALSE), 0)</f>
        <v>0.08</v>
      </c>
      <c r="N227">
        <f>IFERROR(VLOOKUP(B227, [7]player_expected_assists_per_90!$B$2:$E$492, 3, FALSE), 0)</f>
        <v>0.04</v>
      </c>
      <c r="O227">
        <f>IFERROR(VLOOKUP(B227, [7]player_expected_assists_per_90!$B$2:$E$492, 4, FALSE), 0)</f>
        <v>0</v>
      </c>
      <c r="P227">
        <f>IFERROR(VLOOKUP(B227, [8]player_top_scorers!$B$2:$E$492, 4, FALSE), 0)</f>
        <v>0</v>
      </c>
      <c r="Q227">
        <f>IFERROR(VLOOKUP(B227, [9]player_total_assists_in_attack!$B$2:$E$492, 3, FALSE), 0)</f>
        <v>4</v>
      </c>
      <c r="R227">
        <f>IFERROR(VLOOKUP(B227, [9]player_total_assists_in_attack!$B$2:$E$492, 4, FALSE), 0)</f>
        <v>0.2</v>
      </c>
      <c r="S227">
        <f>IFERROR(VLOOKUP(B227, [10]player_big_chances_missed!$B$2:$E$492, 3, FALSE), 0)</f>
        <v>1</v>
      </c>
      <c r="T227">
        <f>IFERROR(VLOOKUP(B227, [10]player_big_chances_missed!$B$2:$E$492, 3, FALSE), 0)</f>
        <v>1</v>
      </c>
      <c r="U227">
        <f>IFERROR(VLOOKUP(B227, [11]player_big_chances_created!$B$2:$E$492, 3, FALSE), 0)</f>
        <v>0</v>
      </c>
      <c r="V227">
        <f>IFERROR(VLOOKUP(B227, [12]player_penalties_won!$B$2:$E$492, 3, FALSE), 0)</f>
        <v>1</v>
      </c>
      <c r="W227">
        <f>IFERROR(VLOOKUP(B227, [13]player_penalties_conceded!$B$2:$E$492, 3, FALSE), 0)</f>
        <v>0</v>
      </c>
      <c r="X227">
        <f>IFERROR(VLOOKUP(B227, [14]player_target_scoring!$B$2:$E$492, 3, FALSE), 0)</f>
        <v>0.1</v>
      </c>
      <c r="Y227">
        <f>IFERROR(VLOOKUP(B227, [14]player_target_scoring!$B$2:$E$492, 4, FALSE), 0)</f>
        <v>12.5</v>
      </c>
      <c r="Z227">
        <f>IFERROR(VLOOKUP(B227, [15]player_total_scoring_attempts!$B$2:$E$492, 3, FALSE), 0)</f>
        <v>0.7</v>
      </c>
      <c r="AA227">
        <f>IFERROR(VLOOKUP(B227, [15]player_total_scoring_attempts!$B$2:$E$492, 4, FALSE), 0)</f>
        <v>12.5</v>
      </c>
      <c r="AB227">
        <f>IFERROR(VLOOKUP(B227, [16]player_accurate_passes!$B$2:$E$492, 3, FALSE), 0)</f>
        <v>30.7</v>
      </c>
      <c r="AC227">
        <f>IFERROR(VLOOKUP(B227, [16]player_accurate_passes!$B$2:$E$492, 4, FALSE), 0)</f>
        <v>80.8</v>
      </c>
      <c r="AD227">
        <f>IFERROR(VLOOKUP(B227,[17]player_accurate_long_balls!$B$2:$E$492, 3, FALSE), 0)</f>
        <v>2.9</v>
      </c>
      <c r="AE227">
        <f>IFERROR(VLOOKUP(B227,[17]player_accurate_long_balls!$B$2:$E$492, 4, FALSE), 0)</f>
        <v>44.5</v>
      </c>
      <c r="AF227">
        <f>IFERROR(VLOOKUP(B227, [18]player_tackles_won!$B$2:$E$492, 3, FALSE), 0)</f>
        <v>1</v>
      </c>
      <c r="AG227">
        <f>IFERROR(VLOOKUP(B227, [18]player_tackles_won!$B$2:$E$492, 4, FALSE), 0)</f>
        <v>67.599999999999994</v>
      </c>
      <c r="AH227">
        <f>IFERROR(VLOOKUP(B227, [19]player_possessions!$B$2:$E$492, 3, FALSE), 0)</f>
        <v>0</v>
      </c>
      <c r="AI227">
        <f>IFERROR(VLOOKUP(B227, [19]player_possessions!$B$2:$E$492, 4, FALSE), 0)</f>
        <v>1</v>
      </c>
      <c r="AJ227">
        <f>IFERROR(VLOOKUP(B227, [20]player_outfielder_blocks!$B$2:$E$492, 3, FALSE), 0)</f>
        <v>1</v>
      </c>
      <c r="AK227">
        <f>VLOOKUP(B227,[20]player_outfielder_blocks!$B$2:$E$492, 4, FALSE)</f>
        <v>25</v>
      </c>
      <c r="AL227">
        <f>VLOOKUP(B227,[21]player_interceptions!$B$2:$E$492, 3, FALSE)</f>
        <v>1.6</v>
      </c>
      <c r="AM227">
        <f>VLOOKUP(B227,[21]player_interceptions!$B$2:$E$492, 4, FALSE)</f>
        <v>38</v>
      </c>
      <c r="AN227">
        <f>VLOOKUP(B227,[22]player_effective_clearances!$B$2:$E$492, 3, FALSE)</f>
        <v>4.3</v>
      </c>
      <c r="AO227">
        <f>VLOOKUP(B227,[22]player_effective_clearances!$B$2:$E$492, 4, FALSE)</f>
        <v>103</v>
      </c>
      <c r="AP227">
        <f>VLOOKUP(B227, [12]player_penalties_won!$B$2:$E$492, 4, FALSE)</f>
        <v>0.8</v>
      </c>
      <c r="AQ227">
        <f>VLOOKUP(B227,[23]player_fouls_committed!$B$2:$E$492, 3, FALSE)</f>
        <v>0.5</v>
      </c>
      <c r="AR227" t="e">
        <f>VLOOKUP(B227,[24]player_red_cards!$B$2:$E$492, 3, FALSE)</f>
        <v>#N/A</v>
      </c>
      <c r="AS227" t="e">
        <f>VLOOKUP(B227,[24]player_red_cards!$B$2:$E$492, 4, FALSE)</f>
        <v>#N/A</v>
      </c>
      <c r="AT227">
        <f>VLOOKUP(B227,[25]player_contests_won!$B$2:$E$492, 3, FALSE)</f>
        <v>0.1</v>
      </c>
      <c r="AU227">
        <f>VLOOKUP(B227,[25]player_contests_won!$B$2:$E$492, 4, FALSE)</f>
        <v>100</v>
      </c>
      <c r="AV227">
        <f>VLOOKUP(B227, [8]player_top_scorers!$B$2:$E$492, 3, FALSE)</f>
        <v>2</v>
      </c>
      <c r="AW227">
        <f>VLOOKUP(B227,[26]player_player_ratings!$B$2:$E$492, 4, FALSE)</f>
        <v>1</v>
      </c>
      <c r="AX227">
        <f>VLOOKUP(B227,[26]player_player_ratings!$B$2:$E$492, 3, FALSE)</f>
        <v>6.7</v>
      </c>
      <c r="AY227">
        <v>2160</v>
      </c>
      <c r="AZ227">
        <v>24</v>
      </c>
      <c r="BA227" t="s">
        <v>27</v>
      </c>
    </row>
    <row r="228" spans="1:53" x14ac:dyDescent="0.3">
      <c r="A228">
        <v>225</v>
      </c>
      <c r="B228" t="s">
        <v>300</v>
      </c>
      <c r="C228" t="s">
        <v>102</v>
      </c>
      <c r="D228">
        <v>1</v>
      </c>
      <c r="E228">
        <v>0</v>
      </c>
      <c r="F228">
        <f>IFERROR(VLOOKUP(B228, [1]player_expected_goals!$B$2:$E$492, 3, FALSE), 0)</f>
        <v>0.6</v>
      </c>
      <c r="G228">
        <f>VLOOKUP(B228,[2]player_on_target!$B$2:$E$492, 3, FALSE)</f>
        <v>0.4</v>
      </c>
      <c r="H228">
        <f>IFERROR(VLOOKUP(B228, [3]player_saves_made!$B$2:$E$492, 3, FALSE), 0)</f>
        <v>0</v>
      </c>
      <c r="I228">
        <f>IFERROR(VLOOKUP(B228, [3]player_saves_made!$B$2:$E$492, 4, FALSE), 0)</f>
        <v>0</v>
      </c>
      <c r="J228">
        <f>IFERROR(VLOOKUP(B228, [4]player_goals_conceded!$B$2:$E$492, 3, FALSE), 0)</f>
        <v>0</v>
      </c>
      <c r="K228">
        <f>IFERROR(VLOOKUP(B228, [5]player_clean_sheets!$B$2:$E$492, 3, FALSE), 0)</f>
        <v>0</v>
      </c>
      <c r="L228">
        <f>IFERROR(VLOOKUP(B228, [5]player_clean_sheets!$B$2:$E$492, 4, FALSE), 0)</f>
        <v>0</v>
      </c>
      <c r="M228">
        <f>IFERROR(VLOOKUP(B228, [6]player_goals_per_90!$B$2:$E$492, 3, FALSE), 0)</f>
        <v>0.05</v>
      </c>
      <c r="N228">
        <f>IFERROR(VLOOKUP(B228, [7]player_expected_assists_per_90!$B$2:$E$492, 3, FALSE), 0)</f>
        <v>0.06</v>
      </c>
      <c r="O228">
        <f>IFERROR(VLOOKUP(B228, [7]player_expected_assists_per_90!$B$2:$E$492, 4, FALSE), 0)</f>
        <v>0</v>
      </c>
      <c r="P228">
        <f>IFERROR(VLOOKUP(B228, [8]player_top_scorers!$B$2:$E$492, 4, FALSE), 0)</f>
        <v>0</v>
      </c>
      <c r="Q228">
        <f>IFERROR(VLOOKUP(B228, [9]player_total_assists_in_attack!$B$2:$E$492, 3, FALSE), 0)</f>
        <v>9</v>
      </c>
      <c r="R228">
        <f>IFERROR(VLOOKUP(B228, [9]player_total_assists_in_attack!$B$2:$E$492, 4, FALSE), 0)</f>
        <v>0.5</v>
      </c>
      <c r="S228">
        <f>IFERROR(VLOOKUP(B228, [10]player_big_chances_missed!$B$2:$E$492, 3, FALSE), 0)</f>
        <v>0</v>
      </c>
      <c r="T228">
        <f>IFERROR(VLOOKUP(B228, [10]player_big_chances_missed!$B$2:$E$492, 3, FALSE), 0)</f>
        <v>0</v>
      </c>
      <c r="U228">
        <f>IFERROR(VLOOKUP(B228, [11]player_big_chances_created!$B$2:$E$492, 3, FALSE), 0)</f>
        <v>1</v>
      </c>
      <c r="V228">
        <f>IFERROR(VLOOKUP(B228, [12]player_penalties_won!$B$2:$E$492, 3, FALSE), 0)</f>
        <v>0</v>
      </c>
      <c r="W228">
        <f>IFERROR(VLOOKUP(B228, [13]player_penalties_conceded!$B$2:$E$492, 3, FALSE), 0)</f>
        <v>1</v>
      </c>
      <c r="X228">
        <f>IFERROR(VLOOKUP(B228, [14]player_target_scoring!$B$2:$E$492, 3, FALSE), 0)</f>
        <v>0.1</v>
      </c>
      <c r="Y228">
        <f>IFERROR(VLOOKUP(B228, [14]player_target_scoring!$B$2:$E$492, 4, FALSE), 0)</f>
        <v>20</v>
      </c>
      <c r="Z228">
        <f>IFERROR(VLOOKUP(B228, [15]player_total_scoring_attempts!$B$2:$E$492, 3, FALSE), 0)</f>
        <v>0.5</v>
      </c>
      <c r="AA228">
        <f>IFERROR(VLOOKUP(B228, [15]player_total_scoring_attempts!$B$2:$E$492, 4, FALSE), 0)</f>
        <v>10</v>
      </c>
      <c r="AB228">
        <f>IFERROR(VLOOKUP(B228, [16]player_accurate_passes!$B$2:$E$492, 3, FALSE), 0)</f>
        <v>40</v>
      </c>
      <c r="AC228">
        <f>IFERROR(VLOOKUP(B228, [16]player_accurate_passes!$B$2:$E$492, 4, FALSE), 0)</f>
        <v>76.8</v>
      </c>
      <c r="AD228">
        <f>IFERROR(VLOOKUP(B228,[17]player_accurate_long_balls!$B$2:$E$492, 3, FALSE), 0)</f>
        <v>3.8</v>
      </c>
      <c r="AE228">
        <f>IFERROR(VLOOKUP(B228,[17]player_accurate_long_balls!$B$2:$E$492, 4, FALSE), 0)</f>
        <v>35.9</v>
      </c>
      <c r="AF228">
        <f>IFERROR(VLOOKUP(B228, [18]player_tackles_won!$B$2:$E$492, 3, FALSE), 0)</f>
        <v>1.1000000000000001</v>
      </c>
      <c r="AG228">
        <f>IFERROR(VLOOKUP(B228, [18]player_tackles_won!$B$2:$E$492, 4, FALSE), 0)</f>
        <v>60</v>
      </c>
      <c r="AH228">
        <f>IFERROR(VLOOKUP(B228, [19]player_possessions!$B$2:$E$492, 3, FALSE), 0)</f>
        <v>0.2</v>
      </c>
      <c r="AI228">
        <f>IFERROR(VLOOKUP(B228, [19]player_possessions!$B$2:$E$492, 4, FALSE), 0)</f>
        <v>1.8</v>
      </c>
      <c r="AJ228">
        <f>IFERROR(VLOOKUP(B228, [20]player_outfielder_blocks!$B$2:$E$492, 3, FALSE), 0)</f>
        <v>0.6</v>
      </c>
      <c r="AK228">
        <f>VLOOKUP(B228,[20]player_outfielder_blocks!$B$2:$E$492, 4, FALSE)</f>
        <v>11</v>
      </c>
      <c r="AL228">
        <f>VLOOKUP(B228,[21]player_interceptions!$B$2:$E$492, 3, FALSE)</f>
        <v>1.2</v>
      </c>
      <c r="AM228">
        <f>VLOOKUP(B228,[21]player_interceptions!$B$2:$E$492, 4, FALSE)</f>
        <v>22</v>
      </c>
      <c r="AN228">
        <f>VLOOKUP(B228,[22]player_effective_clearances!$B$2:$E$492, 3, FALSE)</f>
        <v>4.7</v>
      </c>
      <c r="AO228">
        <f>VLOOKUP(B228,[22]player_effective_clearances!$B$2:$E$492, 4, FALSE)</f>
        <v>88</v>
      </c>
      <c r="AP228" t="e">
        <f>VLOOKUP(B228, [12]player_penalties_won!$B$2:$E$492, 4, FALSE)</f>
        <v>#N/A</v>
      </c>
      <c r="AQ228">
        <f>VLOOKUP(B228,[23]player_fouls_committed!$B$2:$E$492, 3, FALSE)</f>
        <v>1.6</v>
      </c>
      <c r="AR228">
        <f>VLOOKUP(B228,[24]player_red_cards!$B$2:$E$492, 3, FALSE)</f>
        <v>2</v>
      </c>
      <c r="AS228">
        <f>VLOOKUP(B228,[24]player_red_cards!$B$2:$E$492, 4, FALSE)</f>
        <v>7</v>
      </c>
      <c r="AT228">
        <f>VLOOKUP(B228,[25]player_contests_won!$B$2:$E$492, 3, FALSE)</f>
        <v>0.1</v>
      </c>
      <c r="AU228">
        <f>VLOOKUP(B228,[25]player_contests_won!$B$2:$E$492, 4, FALSE)</f>
        <v>25</v>
      </c>
      <c r="AV228">
        <f>VLOOKUP(B228, [8]player_top_scorers!$B$2:$E$492, 3, FALSE)</f>
        <v>1</v>
      </c>
      <c r="AW228">
        <f>VLOOKUP(B228,[26]player_player_ratings!$B$2:$E$492, 4, FALSE)</f>
        <v>0</v>
      </c>
      <c r="AX228">
        <f>VLOOKUP(B228,[26]player_player_ratings!$B$2:$E$492, 3, FALSE)</f>
        <v>6.38</v>
      </c>
      <c r="AY228">
        <v>1701</v>
      </c>
      <c r="AZ228">
        <v>26</v>
      </c>
      <c r="BA228" t="s">
        <v>37</v>
      </c>
    </row>
    <row r="229" spans="1:53" x14ac:dyDescent="0.3">
      <c r="A229">
        <v>225</v>
      </c>
      <c r="B229" t="s">
        <v>301</v>
      </c>
      <c r="C229" t="s">
        <v>72</v>
      </c>
      <c r="D229">
        <v>1</v>
      </c>
      <c r="E229">
        <v>0</v>
      </c>
      <c r="F229">
        <f>IFERROR(VLOOKUP(B229, [1]player_expected_goals!$B$2:$E$492, 3, FALSE), 0)</f>
        <v>1.8</v>
      </c>
      <c r="G229">
        <f>VLOOKUP(B229,[2]player_on_target!$B$2:$E$492, 3, FALSE)</f>
        <v>1.3</v>
      </c>
      <c r="H229">
        <f>IFERROR(VLOOKUP(B229, [3]player_saves_made!$B$2:$E$492, 3, FALSE), 0)</f>
        <v>0</v>
      </c>
      <c r="I229">
        <f>IFERROR(VLOOKUP(B229, [3]player_saves_made!$B$2:$E$492, 4, FALSE), 0)</f>
        <v>0</v>
      </c>
      <c r="J229">
        <f>IFERROR(VLOOKUP(B229, [4]player_goals_conceded!$B$2:$E$492, 3, FALSE), 0)</f>
        <v>0</v>
      </c>
      <c r="K229">
        <f>IFERROR(VLOOKUP(B229, [5]player_clean_sheets!$B$2:$E$492, 3, FALSE), 0)</f>
        <v>0</v>
      </c>
      <c r="L229">
        <f>IFERROR(VLOOKUP(B229, [5]player_clean_sheets!$B$2:$E$492, 4, FALSE), 0)</f>
        <v>0</v>
      </c>
      <c r="M229">
        <f>IFERROR(VLOOKUP(B229, [6]player_goals_per_90!$B$2:$E$492, 3, FALSE), 0)</f>
        <v>0</v>
      </c>
      <c r="N229">
        <f>IFERROR(VLOOKUP(B229, [7]player_expected_assists_per_90!$B$2:$E$492, 3, FALSE), 0)</f>
        <v>0.03</v>
      </c>
      <c r="O229">
        <f>IFERROR(VLOOKUP(B229, [7]player_expected_assists_per_90!$B$2:$E$492, 4, FALSE), 0)</f>
        <v>0</v>
      </c>
      <c r="P229">
        <f>IFERROR(VLOOKUP(B229, [8]player_top_scorers!$B$2:$E$492, 4, FALSE), 0)</f>
        <v>0</v>
      </c>
      <c r="Q229">
        <f>IFERROR(VLOOKUP(B229, [9]player_total_assists_in_attack!$B$2:$E$492, 3, FALSE), 0)</f>
        <v>6</v>
      </c>
      <c r="R229">
        <f>IFERROR(VLOOKUP(B229, [9]player_total_assists_in_attack!$B$2:$E$492, 4, FALSE), 0)</f>
        <v>0.2</v>
      </c>
      <c r="S229">
        <f>IFERROR(VLOOKUP(B229, [10]player_big_chances_missed!$B$2:$E$492, 3, FALSE), 0)</f>
        <v>2</v>
      </c>
      <c r="T229">
        <f>IFERROR(VLOOKUP(B229, [10]player_big_chances_missed!$B$2:$E$492, 3, FALSE), 0)</f>
        <v>2</v>
      </c>
      <c r="U229">
        <f>IFERROR(VLOOKUP(B229, [11]player_big_chances_created!$B$2:$E$492, 3, FALSE), 0)</f>
        <v>1</v>
      </c>
      <c r="V229">
        <f>IFERROR(VLOOKUP(B229, [12]player_penalties_won!$B$2:$E$492, 3, FALSE), 0)</f>
        <v>1</v>
      </c>
      <c r="W229">
        <f>IFERROR(VLOOKUP(B229, [13]player_penalties_conceded!$B$2:$E$492, 3, FALSE), 0)</f>
        <v>0</v>
      </c>
      <c r="X229">
        <f>IFERROR(VLOOKUP(B229, [14]player_target_scoring!$B$2:$E$492, 3, FALSE), 0)</f>
        <v>0.2</v>
      </c>
      <c r="Y229">
        <f>IFERROR(VLOOKUP(B229, [14]player_target_scoring!$B$2:$E$492, 4, FALSE), 0)</f>
        <v>22.7</v>
      </c>
      <c r="Z229">
        <f>IFERROR(VLOOKUP(B229, [15]player_total_scoring_attempts!$B$2:$E$492, 3, FALSE), 0)</f>
        <v>0.7</v>
      </c>
      <c r="AA229">
        <f>IFERROR(VLOOKUP(B229, [15]player_total_scoring_attempts!$B$2:$E$492, 4, FALSE), 0)</f>
        <v>0</v>
      </c>
      <c r="AB229">
        <f>IFERROR(VLOOKUP(B229, [16]player_accurate_passes!$B$2:$E$492, 3, FALSE), 0)</f>
        <v>47.4</v>
      </c>
      <c r="AC229">
        <f>IFERROR(VLOOKUP(B229, [16]player_accurate_passes!$B$2:$E$492, 4, FALSE), 0)</f>
        <v>84.8</v>
      </c>
      <c r="AD229">
        <f>IFERROR(VLOOKUP(B229,[17]player_accurate_long_balls!$B$2:$E$492, 3, FALSE), 0)</f>
        <v>2.7</v>
      </c>
      <c r="AE229">
        <f>IFERROR(VLOOKUP(B229,[17]player_accurate_long_balls!$B$2:$E$492, 4, FALSE), 0)</f>
        <v>39</v>
      </c>
      <c r="AF229">
        <f>IFERROR(VLOOKUP(B229, [18]player_tackles_won!$B$2:$E$492, 3, FALSE), 0)</f>
        <v>1.5</v>
      </c>
      <c r="AG229">
        <f>IFERROR(VLOOKUP(B229, [18]player_tackles_won!$B$2:$E$492, 4, FALSE), 0)</f>
        <v>69.099999999999994</v>
      </c>
      <c r="AH229">
        <f>IFERROR(VLOOKUP(B229, [19]player_possessions!$B$2:$E$492, 3, FALSE), 0)</f>
        <v>0</v>
      </c>
      <c r="AI229">
        <f>IFERROR(VLOOKUP(B229, [19]player_possessions!$B$2:$E$492, 4, FALSE), 0)</f>
        <v>2</v>
      </c>
      <c r="AJ229">
        <f>IFERROR(VLOOKUP(B229, [20]player_outfielder_blocks!$B$2:$E$492, 3, FALSE), 0)</f>
        <v>0.9</v>
      </c>
      <c r="AK229">
        <f>VLOOKUP(B229,[20]player_outfielder_blocks!$B$2:$E$492, 4, FALSE)</f>
        <v>28</v>
      </c>
      <c r="AL229">
        <f>VLOOKUP(B229,[21]player_interceptions!$B$2:$E$492, 3, FALSE)</f>
        <v>2</v>
      </c>
      <c r="AM229">
        <f>VLOOKUP(B229,[21]player_interceptions!$B$2:$E$492, 4, FALSE)</f>
        <v>63</v>
      </c>
      <c r="AN229">
        <f>VLOOKUP(B229,[22]player_effective_clearances!$B$2:$E$492, 3, FALSE)</f>
        <v>5.4</v>
      </c>
      <c r="AO229">
        <f>VLOOKUP(B229,[22]player_effective_clearances!$B$2:$E$492, 4, FALSE)</f>
        <v>167</v>
      </c>
      <c r="AP229">
        <f>VLOOKUP(B229, [12]player_penalties_won!$B$2:$E$492, 4, FALSE)</f>
        <v>0.8</v>
      </c>
      <c r="AQ229">
        <f>VLOOKUP(B229,[23]player_fouls_committed!$B$2:$E$492, 3, FALSE)</f>
        <v>1.4</v>
      </c>
      <c r="AR229" t="e">
        <f>VLOOKUP(B229,[24]player_red_cards!$B$2:$E$492, 3, FALSE)</f>
        <v>#N/A</v>
      </c>
      <c r="AS229" t="e">
        <f>VLOOKUP(B229,[24]player_red_cards!$B$2:$E$492, 4, FALSE)</f>
        <v>#N/A</v>
      </c>
      <c r="AT229">
        <f>VLOOKUP(B229,[25]player_contests_won!$B$2:$E$492, 3, FALSE)</f>
        <v>0.1</v>
      </c>
      <c r="AU229">
        <f>VLOOKUP(B229,[25]player_contests_won!$B$2:$E$492, 4, FALSE)</f>
        <v>66.7</v>
      </c>
      <c r="AV229" t="e">
        <f>VLOOKUP(B229, [8]player_top_scorers!$B$2:$E$492, 3, FALSE)</f>
        <v>#N/A</v>
      </c>
      <c r="AW229">
        <f>VLOOKUP(B229,[26]player_player_ratings!$B$2:$E$492, 4, FALSE)</f>
        <v>2</v>
      </c>
      <c r="AX229">
        <f>VLOOKUP(B229,[26]player_player_ratings!$B$2:$E$492, 3, FALSE)</f>
        <v>7.06</v>
      </c>
      <c r="AY229">
        <v>2779</v>
      </c>
      <c r="AZ229">
        <v>31</v>
      </c>
      <c r="BA229" t="s">
        <v>13</v>
      </c>
    </row>
    <row r="230" spans="1:53" x14ac:dyDescent="0.3">
      <c r="A230">
        <v>229</v>
      </c>
      <c r="B230" t="s">
        <v>302</v>
      </c>
      <c r="C230" t="s">
        <v>15</v>
      </c>
      <c r="D230">
        <v>0.9</v>
      </c>
      <c r="E230">
        <v>2</v>
      </c>
      <c r="F230">
        <f>IFERROR(VLOOKUP(B230, [1]player_expected_goals!$B$2:$E$492, 3, FALSE), 0)</f>
        <v>2.4</v>
      </c>
      <c r="G230">
        <f>VLOOKUP(B230,[2]player_on_target!$B$2:$E$492, 3, FALSE)</f>
        <v>1.6</v>
      </c>
      <c r="H230">
        <f>IFERROR(VLOOKUP(B230, [3]player_saves_made!$B$2:$E$492, 3, FALSE), 0)</f>
        <v>0</v>
      </c>
      <c r="I230">
        <f>IFERROR(VLOOKUP(B230, [3]player_saves_made!$B$2:$E$492, 4, FALSE), 0)</f>
        <v>0</v>
      </c>
      <c r="J230">
        <f>IFERROR(VLOOKUP(B230, [4]player_goals_conceded!$B$2:$E$492, 3, FALSE), 0)</f>
        <v>0</v>
      </c>
      <c r="K230">
        <f>IFERROR(VLOOKUP(B230, [5]player_clean_sheets!$B$2:$E$492, 3, FALSE), 0)</f>
        <v>0</v>
      </c>
      <c r="L230">
        <f>IFERROR(VLOOKUP(B230, [5]player_clean_sheets!$B$2:$E$492, 4, FALSE), 0)</f>
        <v>0</v>
      </c>
      <c r="M230">
        <f>IFERROR(VLOOKUP(B230, [6]player_goals_per_90!$B$2:$E$492, 3, FALSE), 0)</f>
        <v>0.14000000000000001</v>
      </c>
      <c r="N230">
        <f>IFERROR(VLOOKUP(B230, [7]player_expected_assists_per_90!$B$2:$E$492, 3, FALSE), 0)</f>
        <v>7.0000000000000007E-2</v>
      </c>
      <c r="O230">
        <f>IFERROR(VLOOKUP(B230, [7]player_expected_assists_per_90!$B$2:$E$492, 4, FALSE), 0)</f>
        <v>0.1</v>
      </c>
      <c r="P230">
        <f>IFERROR(VLOOKUP(B230, [8]player_top_scorers!$B$2:$E$492, 4, FALSE), 0)</f>
        <v>0</v>
      </c>
      <c r="Q230">
        <f>IFERROR(VLOOKUP(B230, [9]player_total_assists_in_attack!$B$2:$E$492, 3, FALSE), 0)</f>
        <v>15</v>
      </c>
      <c r="R230">
        <f>IFERROR(VLOOKUP(B230, [9]player_total_assists_in_attack!$B$2:$E$492, 4, FALSE), 0)</f>
        <v>1.1000000000000001</v>
      </c>
      <c r="S230">
        <f>IFERROR(VLOOKUP(B230, [10]player_big_chances_missed!$B$2:$E$492, 3, FALSE), 0)</f>
        <v>4</v>
      </c>
      <c r="T230">
        <f>IFERROR(VLOOKUP(B230, [10]player_big_chances_missed!$B$2:$E$492, 3, FALSE), 0)</f>
        <v>4</v>
      </c>
      <c r="U230">
        <f>IFERROR(VLOOKUP(B230, [11]player_big_chances_created!$B$2:$E$492, 3, FALSE), 0)</f>
        <v>5</v>
      </c>
      <c r="V230">
        <f>IFERROR(VLOOKUP(B230, [12]player_penalties_won!$B$2:$E$492, 3, FALSE), 0)</f>
        <v>0</v>
      </c>
      <c r="W230">
        <f>IFERROR(VLOOKUP(B230, [13]player_penalties_conceded!$B$2:$E$492, 3, FALSE), 0)</f>
        <v>0</v>
      </c>
      <c r="X230">
        <f>IFERROR(VLOOKUP(B230, [14]player_target_scoring!$B$2:$E$492, 3, FALSE), 0)</f>
        <v>0.6</v>
      </c>
      <c r="Y230">
        <f>IFERROR(VLOOKUP(B230, [14]player_target_scoring!$B$2:$E$492, 4, FALSE), 0)</f>
        <v>30.8</v>
      </c>
      <c r="Z230">
        <f>IFERROR(VLOOKUP(B230, [15]player_total_scoring_attempts!$B$2:$E$492, 3, FALSE), 0)</f>
        <v>1.9</v>
      </c>
      <c r="AA230">
        <f>IFERROR(VLOOKUP(B230, [15]player_total_scoring_attempts!$B$2:$E$492, 4, FALSE), 0)</f>
        <v>7.7</v>
      </c>
      <c r="AB230">
        <f>IFERROR(VLOOKUP(B230, [16]player_accurate_passes!$B$2:$E$492, 3, FALSE), 0)</f>
        <v>9.5</v>
      </c>
      <c r="AC230">
        <f>IFERROR(VLOOKUP(B230, [16]player_accurate_passes!$B$2:$E$492, 4, FALSE), 0)</f>
        <v>63</v>
      </c>
      <c r="AD230">
        <f>IFERROR(VLOOKUP(B230,[17]player_accurate_long_balls!$B$2:$E$492, 3, FALSE), 0)</f>
        <v>0</v>
      </c>
      <c r="AE230">
        <f>IFERROR(VLOOKUP(B230,[17]player_accurate_long_balls!$B$2:$E$492, 4, FALSE), 0)</f>
        <v>0</v>
      </c>
      <c r="AF230">
        <f>IFERROR(VLOOKUP(B230, [18]player_tackles_won!$B$2:$E$492, 3, FALSE), 0)</f>
        <v>0.5</v>
      </c>
      <c r="AG230">
        <f>IFERROR(VLOOKUP(B230, [18]player_tackles_won!$B$2:$E$492, 4, FALSE), 0)</f>
        <v>63.6</v>
      </c>
      <c r="AH230">
        <f>IFERROR(VLOOKUP(B230, [19]player_possessions!$B$2:$E$492, 3, FALSE), 0)</f>
        <v>1.3</v>
      </c>
      <c r="AI230">
        <f>IFERROR(VLOOKUP(B230, [19]player_possessions!$B$2:$E$492, 4, FALSE), 0)</f>
        <v>1.2</v>
      </c>
      <c r="AJ230">
        <f>IFERROR(VLOOKUP(B230, [20]player_outfielder_blocks!$B$2:$E$492, 3, FALSE), 0)</f>
        <v>0.1</v>
      </c>
      <c r="AK230">
        <f>VLOOKUP(B230,[20]player_outfielder_blocks!$B$2:$E$492, 4, FALSE)</f>
        <v>2</v>
      </c>
      <c r="AL230" t="e">
        <f>VLOOKUP(B230,[21]player_interceptions!$B$2:$E$492, 3, FALSE)</f>
        <v>#N/A</v>
      </c>
      <c r="AM230" t="e">
        <f>VLOOKUP(B230,[21]player_interceptions!$B$2:$E$492, 4, FALSE)</f>
        <v>#N/A</v>
      </c>
      <c r="AN230">
        <f>VLOOKUP(B230,[22]player_effective_clearances!$B$2:$E$492, 3, FALSE)</f>
        <v>0.3</v>
      </c>
      <c r="AO230">
        <f>VLOOKUP(B230,[22]player_effective_clearances!$B$2:$E$492, 4, FALSE)</f>
        <v>4</v>
      </c>
      <c r="AP230" t="e">
        <f>VLOOKUP(B230, [12]player_penalties_won!$B$2:$E$492, 4, FALSE)</f>
        <v>#N/A</v>
      </c>
      <c r="AQ230">
        <f>VLOOKUP(B230,[23]player_fouls_committed!$B$2:$E$492, 3, FALSE)</f>
        <v>2.2999999999999998</v>
      </c>
      <c r="AR230" t="e">
        <f>VLOOKUP(B230,[24]player_red_cards!$B$2:$E$492, 3, FALSE)</f>
        <v>#N/A</v>
      </c>
      <c r="AS230" t="e">
        <f>VLOOKUP(B230,[24]player_red_cards!$B$2:$E$492, 4, FALSE)</f>
        <v>#N/A</v>
      </c>
      <c r="AT230">
        <f>VLOOKUP(B230,[25]player_contests_won!$B$2:$E$492, 3, FALSE)</f>
        <v>0.8</v>
      </c>
      <c r="AU230">
        <f>VLOOKUP(B230,[25]player_contests_won!$B$2:$E$492, 4, FALSE)</f>
        <v>36.700000000000003</v>
      </c>
      <c r="AV230">
        <f>VLOOKUP(B230, [8]player_top_scorers!$B$2:$E$492, 3, FALSE)</f>
        <v>2</v>
      </c>
      <c r="AW230">
        <f>VLOOKUP(B230,[26]player_player_ratings!$B$2:$E$492, 4, FALSE)</f>
        <v>0</v>
      </c>
      <c r="AX230">
        <f>VLOOKUP(B230,[26]player_player_ratings!$B$2:$E$492, 3, FALSE)</f>
        <v>6.16</v>
      </c>
      <c r="AY230">
        <v>1242</v>
      </c>
      <c r="AZ230">
        <v>26</v>
      </c>
      <c r="BA230" t="s">
        <v>13</v>
      </c>
    </row>
    <row r="231" spans="1:53" x14ac:dyDescent="0.3">
      <c r="A231">
        <v>229</v>
      </c>
      <c r="B231" t="s">
        <v>303</v>
      </c>
      <c r="C231" t="s">
        <v>9</v>
      </c>
      <c r="D231">
        <v>0.9</v>
      </c>
      <c r="E231">
        <v>2</v>
      </c>
      <c r="F231">
        <f>IFERROR(VLOOKUP(B231, [1]player_expected_goals!$B$2:$E$492, 3, FALSE), 0)</f>
        <v>0</v>
      </c>
      <c r="G231">
        <f>VLOOKUP(B231,[2]player_on_target!$B$2:$E$492, 3, FALSE)</f>
        <v>1.9</v>
      </c>
      <c r="H231">
        <f>IFERROR(VLOOKUP(B231, [3]player_saves_made!$B$2:$E$492, 3, FALSE), 0)</f>
        <v>0</v>
      </c>
      <c r="I231">
        <f>IFERROR(VLOOKUP(B231, [3]player_saves_made!$B$2:$E$492, 4, FALSE), 0)</f>
        <v>0</v>
      </c>
      <c r="J231">
        <f>IFERROR(VLOOKUP(B231, [4]player_goals_conceded!$B$2:$E$492, 3, FALSE), 0)</f>
        <v>0</v>
      </c>
      <c r="K231">
        <f>IFERROR(VLOOKUP(B231, [5]player_clean_sheets!$B$2:$E$492, 3, FALSE), 0)</f>
        <v>0</v>
      </c>
      <c r="L231">
        <f>IFERROR(VLOOKUP(B231, [5]player_clean_sheets!$B$2:$E$492, 4, FALSE), 0)</f>
        <v>0</v>
      </c>
      <c r="M231">
        <f>IFERROR(VLOOKUP(B231, [6]player_goals_per_90!$B$2:$E$492, 3, FALSE), 0)</f>
        <v>0.06</v>
      </c>
      <c r="N231">
        <f>IFERROR(VLOOKUP(B231, [7]player_expected_assists_per_90!$B$2:$E$492, 3, FALSE), 0)</f>
        <v>0.05</v>
      </c>
      <c r="O231">
        <f>IFERROR(VLOOKUP(B231, [7]player_expected_assists_per_90!$B$2:$E$492, 4, FALSE), 0)</f>
        <v>0.1</v>
      </c>
      <c r="P231">
        <f>IFERROR(VLOOKUP(B231, [8]player_top_scorers!$B$2:$E$492, 4, FALSE), 0)</f>
        <v>0</v>
      </c>
      <c r="Q231">
        <f>IFERROR(VLOOKUP(B231, [9]player_total_assists_in_attack!$B$2:$E$492, 3, FALSE), 0)</f>
        <v>6</v>
      </c>
      <c r="R231">
        <f>IFERROR(VLOOKUP(B231, [9]player_total_assists_in_attack!$B$2:$E$492, 4, FALSE), 0)</f>
        <v>0.4</v>
      </c>
      <c r="S231">
        <f>IFERROR(VLOOKUP(B231, [10]player_big_chances_missed!$B$2:$E$492, 3, FALSE), 0)</f>
        <v>3</v>
      </c>
      <c r="T231">
        <f>IFERROR(VLOOKUP(B231, [10]player_big_chances_missed!$B$2:$E$492, 3, FALSE), 0)</f>
        <v>3</v>
      </c>
      <c r="U231">
        <f>IFERROR(VLOOKUP(B231, [11]player_big_chances_created!$B$2:$E$492, 3, FALSE), 0)</f>
        <v>1</v>
      </c>
      <c r="V231">
        <f>IFERROR(VLOOKUP(B231, [12]player_penalties_won!$B$2:$E$492, 3, FALSE), 0)</f>
        <v>0</v>
      </c>
      <c r="W231">
        <f>IFERROR(VLOOKUP(B231, [13]player_penalties_conceded!$B$2:$E$492, 3, FALSE), 0)</f>
        <v>0</v>
      </c>
      <c r="X231">
        <f>IFERROR(VLOOKUP(B231, [14]player_target_scoring!$B$2:$E$492, 3, FALSE), 0)</f>
        <v>0.4</v>
      </c>
      <c r="Y231">
        <f>IFERROR(VLOOKUP(B231, [14]player_target_scoring!$B$2:$E$492, 4, FALSE), 0)</f>
        <v>33.299999999999997</v>
      </c>
      <c r="Z231">
        <f>IFERROR(VLOOKUP(B231, [15]player_total_scoring_attempts!$B$2:$E$492, 3, FALSE), 0)</f>
        <v>1.1000000000000001</v>
      </c>
      <c r="AA231">
        <f>IFERROR(VLOOKUP(B231, [15]player_total_scoring_attempts!$B$2:$E$492, 4, FALSE), 0)</f>
        <v>5.6</v>
      </c>
      <c r="AB231">
        <f>IFERROR(VLOOKUP(B231, [16]player_accurate_passes!$B$2:$E$492, 3, FALSE), 0)</f>
        <v>77.599999999999994</v>
      </c>
      <c r="AC231">
        <f>IFERROR(VLOOKUP(B231, [16]player_accurate_passes!$B$2:$E$492, 4, FALSE), 0)</f>
        <v>91.8</v>
      </c>
      <c r="AD231">
        <f>IFERROR(VLOOKUP(B231,[17]player_accurate_long_balls!$B$2:$E$492, 3, FALSE), 0)</f>
        <v>2.2999999999999998</v>
      </c>
      <c r="AE231">
        <f>IFERROR(VLOOKUP(B231,[17]player_accurate_long_balls!$B$2:$E$492, 4, FALSE), 0)</f>
        <v>50</v>
      </c>
      <c r="AF231">
        <f>IFERROR(VLOOKUP(B231, [18]player_tackles_won!$B$2:$E$492, 3, FALSE), 0)</f>
        <v>1.3</v>
      </c>
      <c r="AG231">
        <f>IFERROR(VLOOKUP(B231, [18]player_tackles_won!$B$2:$E$492, 4, FALSE), 0)</f>
        <v>62.9</v>
      </c>
      <c r="AH231">
        <f>IFERROR(VLOOKUP(B231, [19]player_possessions!$B$2:$E$492, 3, FALSE), 0)</f>
        <v>0.1</v>
      </c>
      <c r="AI231">
        <f>IFERROR(VLOOKUP(B231, [19]player_possessions!$B$2:$E$492, 4, FALSE), 0)</f>
        <v>2.1</v>
      </c>
      <c r="AJ231">
        <f>IFERROR(VLOOKUP(B231, [20]player_outfielder_blocks!$B$2:$E$492, 3, FALSE), 0)</f>
        <v>0.4</v>
      </c>
      <c r="AK231">
        <f>VLOOKUP(B231,[20]player_outfielder_blocks!$B$2:$E$492, 4, FALSE)</f>
        <v>7</v>
      </c>
      <c r="AL231">
        <f>VLOOKUP(B231,[21]player_interceptions!$B$2:$E$492, 3, FALSE)</f>
        <v>0.8</v>
      </c>
      <c r="AM231">
        <f>VLOOKUP(B231,[21]player_interceptions!$B$2:$E$492, 4, FALSE)</f>
        <v>13</v>
      </c>
      <c r="AN231">
        <f>VLOOKUP(B231,[22]player_effective_clearances!$B$2:$E$492, 3, FALSE)</f>
        <v>2.5</v>
      </c>
      <c r="AO231">
        <f>VLOOKUP(B231,[22]player_effective_clearances!$B$2:$E$492, 4, FALSE)</f>
        <v>42</v>
      </c>
      <c r="AP231" t="e">
        <f>VLOOKUP(B231, [12]player_penalties_won!$B$2:$E$492, 4, FALSE)</f>
        <v>#N/A</v>
      </c>
      <c r="AQ231">
        <f>VLOOKUP(B231,[23]player_fouls_committed!$B$2:$E$492, 3, FALSE)</f>
        <v>1</v>
      </c>
      <c r="AR231" t="e">
        <f>VLOOKUP(B231,[24]player_red_cards!$B$2:$E$492, 3, FALSE)</f>
        <v>#N/A</v>
      </c>
      <c r="AS231" t="e">
        <f>VLOOKUP(B231,[24]player_red_cards!$B$2:$E$492, 4, FALSE)</f>
        <v>#N/A</v>
      </c>
      <c r="AT231">
        <f>VLOOKUP(B231,[25]player_contests_won!$B$2:$E$492, 3, FALSE)</f>
        <v>0.1</v>
      </c>
      <c r="AU231">
        <f>VLOOKUP(B231,[25]player_contests_won!$B$2:$E$492, 4, FALSE)</f>
        <v>16.7</v>
      </c>
      <c r="AV231">
        <f>VLOOKUP(B231, [8]player_top_scorers!$B$2:$E$492, 3, FALSE)</f>
        <v>1</v>
      </c>
      <c r="AW231">
        <f>VLOOKUP(B231,[26]player_player_ratings!$B$2:$E$492, 4, FALSE)</f>
        <v>0</v>
      </c>
      <c r="AX231">
        <f>VLOOKUP(B231,[26]player_player_ratings!$B$2:$E$492, 3, FALSE)</f>
        <v>7.28</v>
      </c>
      <c r="AY231">
        <v>1484</v>
      </c>
      <c r="AZ231">
        <v>26</v>
      </c>
      <c r="BA231" t="s">
        <v>224</v>
      </c>
    </row>
    <row r="232" spans="1:53" x14ac:dyDescent="0.3">
      <c r="A232">
        <v>231</v>
      </c>
      <c r="B232" t="s">
        <v>304</v>
      </c>
      <c r="C232" t="s">
        <v>15</v>
      </c>
      <c r="D232">
        <v>0.9</v>
      </c>
      <c r="E232">
        <v>1</v>
      </c>
      <c r="F232">
        <f>IFERROR(VLOOKUP(B232, [1]player_expected_goals!$B$2:$E$492, 3, FALSE), 0)</f>
        <v>0.1</v>
      </c>
      <c r="G232">
        <f>VLOOKUP(B232,[2]player_on_target!$B$2:$E$492, 3, FALSE)</f>
        <v>0</v>
      </c>
      <c r="H232">
        <f>IFERROR(VLOOKUP(B232, [3]player_saves_made!$B$2:$E$492, 3, FALSE), 0)</f>
        <v>0</v>
      </c>
      <c r="I232">
        <f>IFERROR(VLOOKUP(B232, [3]player_saves_made!$B$2:$E$492, 4, FALSE), 0)</f>
        <v>0</v>
      </c>
      <c r="J232">
        <f>IFERROR(VLOOKUP(B232, [4]player_goals_conceded!$B$2:$E$492, 3, FALSE), 0)</f>
        <v>0</v>
      </c>
      <c r="K232">
        <f>IFERROR(VLOOKUP(B232, [5]player_clean_sheets!$B$2:$E$492, 3, FALSE), 0)</f>
        <v>0</v>
      </c>
      <c r="L232">
        <f>IFERROR(VLOOKUP(B232, [5]player_clean_sheets!$B$2:$E$492, 4, FALSE), 0)</f>
        <v>0</v>
      </c>
      <c r="M232">
        <f>IFERROR(VLOOKUP(B232, [6]player_goals_per_90!$B$2:$E$492, 3, FALSE), 0)</f>
        <v>0</v>
      </c>
      <c r="N232">
        <f>IFERROR(VLOOKUP(B232, [7]player_expected_assists_per_90!$B$2:$E$492, 3, FALSE), 0)</f>
        <v>7.0000000000000007E-2</v>
      </c>
      <c r="O232">
        <f>IFERROR(VLOOKUP(B232, [7]player_expected_assists_per_90!$B$2:$E$492, 4, FALSE), 0)</f>
        <v>0.1</v>
      </c>
      <c r="P232">
        <f>IFERROR(VLOOKUP(B232, [8]player_top_scorers!$B$2:$E$492, 4, FALSE), 0)</f>
        <v>0</v>
      </c>
      <c r="Q232">
        <f>IFERROR(VLOOKUP(B232, [9]player_total_assists_in_attack!$B$2:$E$492, 3, FALSE), 0)</f>
        <v>10</v>
      </c>
      <c r="R232">
        <f>IFERROR(VLOOKUP(B232, [9]player_total_assists_in_attack!$B$2:$E$492, 4, FALSE), 0)</f>
        <v>0.8</v>
      </c>
      <c r="S232">
        <f>IFERROR(VLOOKUP(B232, [10]player_big_chances_missed!$B$2:$E$492, 3, FALSE), 0)</f>
        <v>0</v>
      </c>
      <c r="T232">
        <f>IFERROR(VLOOKUP(B232, [10]player_big_chances_missed!$B$2:$E$492, 3, FALSE), 0)</f>
        <v>0</v>
      </c>
      <c r="U232">
        <f>IFERROR(VLOOKUP(B232, [11]player_big_chances_created!$B$2:$E$492, 3, FALSE), 0)</f>
        <v>2</v>
      </c>
      <c r="V232">
        <f>IFERROR(VLOOKUP(B232, [12]player_penalties_won!$B$2:$E$492, 3, FALSE), 0)</f>
        <v>0</v>
      </c>
      <c r="W232">
        <f>IFERROR(VLOOKUP(B232, [13]player_penalties_conceded!$B$2:$E$492, 3, FALSE), 0)</f>
        <v>1</v>
      </c>
      <c r="X232">
        <f>IFERROR(VLOOKUP(B232, [14]player_target_scoring!$B$2:$E$492, 3, FALSE), 0)</f>
        <v>0.1</v>
      </c>
      <c r="Y232">
        <f>IFERROR(VLOOKUP(B232, [14]player_target_scoring!$B$2:$E$492, 4, FALSE), 0)</f>
        <v>16.7</v>
      </c>
      <c r="Z232">
        <f>IFERROR(VLOOKUP(B232, [15]player_total_scoring_attempts!$B$2:$E$492, 3, FALSE), 0)</f>
        <v>0.5</v>
      </c>
      <c r="AA232">
        <f>IFERROR(VLOOKUP(B232, [15]player_total_scoring_attempts!$B$2:$E$492, 4, FALSE), 0)</f>
        <v>0</v>
      </c>
      <c r="AB232">
        <f>IFERROR(VLOOKUP(B232, [16]player_accurate_passes!$B$2:$E$492, 3, FALSE), 0)</f>
        <v>20.5</v>
      </c>
      <c r="AC232">
        <f>IFERROR(VLOOKUP(B232, [16]player_accurate_passes!$B$2:$E$492, 4, FALSE), 0)</f>
        <v>74.400000000000006</v>
      </c>
      <c r="AD232">
        <f>IFERROR(VLOOKUP(B232,[17]player_accurate_long_balls!$B$2:$E$492, 3, FALSE), 0)</f>
        <v>2.2000000000000002</v>
      </c>
      <c r="AE232">
        <f>IFERROR(VLOOKUP(B232,[17]player_accurate_long_balls!$B$2:$E$492, 4, FALSE), 0)</f>
        <v>39.200000000000003</v>
      </c>
      <c r="AF232">
        <f>IFERROR(VLOOKUP(B232, [18]player_tackles_won!$B$2:$E$492, 3, FALSE), 0)</f>
        <v>1.4</v>
      </c>
      <c r="AG232">
        <f>IFERROR(VLOOKUP(B232, [18]player_tackles_won!$B$2:$E$492, 4, FALSE), 0)</f>
        <v>75</v>
      </c>
      <c r="AH232">
        <f>IFERROR(VLOOKUP(B232, [19]player_possessions!$B$2:$E$492, 3, FALSE), 0)</f>
        <v>0.7</v>
      </c>
      <c r="AI232">
        <f>IFERROR(VLOOKUP(B232, [19]player_possessions!$B$2:$E$492, 4, FALSE), 0)</f>
        <v>2.6</v>
      </c>
      <c r="AJ232">
        <f>IFERROR(VLOOKUP(B232, [20]player_outfielder_blocks!$B$2:$E$492, 3, FALSE), 0)</f>
        <v>0.5</v>
      </c>
      <c r="AK232">
        <f>VLOOKUP(B232,[20]player_outfielder_blocks!$B$2:$E$492, 4, FALSE)</f>
        <v>7</v>
      </c>
      <c r="AL232">
        <f>VLOOKUP(B232,[21]player_interceptions!$B$2:$E$492, 3, FALSE)</f>
        <v>1.1000000000000001</v>
      </c>
      <c r="AM232">
        <f>VLOOKUP(B232,[21]player_interceptions!$B$2:$E$492, 4, FALSE)</f>
        <v>15</v>
      </c>
      <c r="AN232">
        <f>VLOOKUP(B232,[22]player_effective_clearances!$B$2:$E$492, 3, FALSE)</f>
        <v>2.1</v>
      </c>
      <c r="AO232">
        <f>VLOOKUP(B232,[22]player_effective_clearances!$B$2:$E$492, 4, FALSE)</f>
        <v>28</v>
      </c>
      <c r="AP232" t="e">
        <f>VLOOKUP(B232, [12]player_penalties_won!$B$2:$E$492, 4, FALSE)</f>
        <v>#N/A</v>
      </c>
      <c r="AQ232">
        <f>VLOOKUP(B232,[23]player_fouls_committed!$B$2:$E$492, 3, FALSE)</f>
        <v>1.1000000000000001</v>
      </c>
      <c r="AR232" t="e">
        <f>VLOOKUP(B232,[24]player_red_cards!$B$2:$E$492, 3, FALSE)</f>
        <v>#N/A</v>
      </c>
      <c r="AS232" t="e">
        <f>VLOOKUP(B232,[24]player_red_cards!$B$2:$E$492, 4, FALSE)</f>
        <v>#N/A</v>
      </c>
      <c r="AT232">
        <f>VLOOKUP(B232,[25]player_contests_won!$B$2:$E$492, 3, FALSE)</f>
        <v>0.4</v>
      </c>
      <c r="AU232">
        <f>VLOOKUP(B232,[25]player_contests_won!$B$2:$E$492, 4, FALSE)</f>
        <v>55.6</v>
      </c>
      <c r="AV232" t="e">
        <f>VLOOKUP(B232, [8]player_top_scorers!$B$2:$E$492, 3, FALSE)</f>
        <v>#N/A</v>
      </c>
      <c r="AW232">
        <f>VLOOKUP(B232,[26]player_player_ratings!$B$2:$E$492, 4, FALSE)</f>
        <v>0</v>
      </c>
      <c r="AX232">
        <f>VLOOKUP(B232,[26]player_player_ratings!$B$2:$E$492, 3, FALSE)</f>
        <v>6.69</v>
      </c>
      <c r="AY232">
        <v>1187</v>
      </c>
      <c r="AZ232">
        <v>22</v>
      </c>
      <c r="BA232" t="s">
        <v>305</v>
      </c>
    </row>
    <row r="233" spans="1:53" x14ac:dyDescent="0.3">
      <c r="A233">
        <v>231</v>
      </c>
      <c r="B233" t="s">
        <v>306</v>
      </c>
      <c r="C233" t="s">
        <v>9</v>
      </c>
      <c r="D233">
        <v>0.9</v>
      </c>
      <c r="E233">
        <v>1</v>
      </c>
      <c r="F233">
        <f>IFERROR(VLOOKUP(B233, [1]player_expected_goals!$B$2:$E$492, 3, FALSE), 0)</f>
        <v>2.1</v>
      </c>
      <c r="G233">
        <f>VLOOKUP(B233,[2]player_on_target!$B$2:$E$492, 3, FALSE)</f>
        <v>2.9</v>
      </c>
      <c r="H233">
        <f>IFERROR(VLOOKUP(B233, [3]player_saves_made!$B$2:$E$492, 3, FALSE), 0)</f>
        <v>0</v>
      </c>
      <c r="I233">
        <f>IFERROR(VLOOKUP(B233, [3]player_saves_made!$B$2:$E$492, 4, FALSE), 0)</f>
        <v>0</v>
      </c>
      <c r="J233">
        <f>IFERROR(VLOOKUP(B233, [4]player_goals_conceded!$B$2:$E$492, 3, FALSE), 0)</f>
        <v>0</v>
      </c>
      <c r="K233">
        <f>IFERROR(VLOOKUP(B233, [5]player_clean_sheets!$B$2:$E$492, 3, FALSE), 0)</f>
        <v>0</v>
      </c>
      <c r="L233">
        <f>IFERROR(VLOOKUP(B233, [5]player_clean_sheets!$B$2:$E$492, 4, FALSE), 0)</f>
        <v>0</v>
      </c>
      <c r="M233">
        <f>IFERROR(VLOOKUP(B233, [6]player_goals_per_90!$B$2:$E$492, 3, FALSE), 0)</f>
        <v>0.14000000000000001</v>
      </c>
      <c r="N233">
        <f>IFERROR(VLOOKUP(B233, [7]player_expected_assists_per_90!$B$2:$E$492, 3, FALSE), 0)</f>
        <v>0.03</v>
      </c>
      <c r="O233">
        <f>IFERROR(VLOOKUP(B233, [7]player_expected_assists_per_90!$B$2:$E$492, 4, FALSE), 0)</f>
        <v>0</v>
      </c>
      <c r="P233">
        <f>IFERROR(VLOOKUP(B233, [8]player_top_scorers!$B$2:$E$492, 4, FALSE), 0)</f>
        <v>0</v>
      </c>
      <c r="Q233">
        <f>IFERROR(VLOOKUP(B233, [9]player_total_assists_in_attack!$B$2:$E$492, 3, FALSE), 0)</f>
        <v>5</v>
      </c>
      <c r="R233">
        <f>IFERROR(VLOOKUP(B233, [9]player_total_assists_in_attack!$B$2:$E$492, 4, FALSE), 0)</f>
        <v>0.2</v>
      </c>
      <c r="S233">
        <f>IFERROR(VLOOKUP(B233, [10]player_big_chances_missed!$B$2:$E$492, 3, FALSE), 0)</f>
        <v>2</v>
      </c>
      <c r="T233">
        <f>IFERROR(VLOOKUP(B233, [10]player_big_chances_missed!$B$2:$E$492, 3, FALSE), 0)</f>
        <v>2</v>
      </c>
      <c r="U233">
        <f>IFERROR(VLOOKUP(B233, [11]player_big_chances_created!$B$2:$E$492, 3, FALSE), 0)</f>
        <v>1</v>
      </c>
      <c r="V233">
        <f>IFERROR(VLOOKUP(B233, [12]player_penalties_won!$B$2:$E$492, 3, FALSE), 0)</f>
        <v>0</v>
      </c>
      <c r="W233">
        <f>IFERROR(VLOOKUP(B233, [13]player_penalties_conceded!$B$2:$E$492, 3, FALSE), 0)</f>
        <v>0</v>
      </c>
      <c r="X233">
        <f>IFERROR(VLOOKUP(B233, [14]player_target_scoring!$B$2:$E$492, 3, FALSE), 0)</f>
        <v>0.3</v>
      </c>
      <c r="Y233">
        <f>IFERROR(VLOOKUP(B233, [14]player_target_scoring!$B$2:$E$492, 4, FALSE), 0)</f>
        <v>38.5</v>
      </c>
      <c r="Z233">
        <f>IFERROR(VLOOKUP(B233, [15]player_total_scoring_attempts!$B$2:$E$492, 3, FALSE), 0)</f>
        <v>0.9</v>
      </c>
      <c r="AA233">
        <f>IFERROR(VLOOKUP(B233, [15]player_total_scoring_attempts!$B$2:$E$492, 4, FALSE), 0)</f>
        <v>15.4</v>
      </c>
      <c r="AB233">
        <f>IFERROR(VLOOKUP(B233, [16]player_accurate_passes!$B$2:$E$492, 3, FALSE), 0)</f>
        <v>70.7</v>
      </c>
      <c r="AC233">
        <f>IFERROR(VLOOKUP(B233, [16]player_accurate_passes!$B$2:$E$492, 4, FALSE), 0)</f>
        <v>94.7</v>
      </c>
      <c r="AD233">
        <f>IFERROR(VLOOKUP(B233,[17]player_accurate_long_balls!$B$2:$E$492, 3, FALSE), 0)</f>
        <v>1.8</v>
      </c>
      <c r="AE233">
        <f>IFERROR(VLOOKUP(B233,[17]player_accurate_long_balls!$B$2:$E$492, 4, FALSE), 0)</f>
        <v>60.2</v>
      </c>
      <c r="AF233">
        <f>IFERROR(VLOOKUP(B233, [18]player_tackles_won!$B$2:$E$492, 3, FALSE), 0)</f>
        <v>0.3</v>
      </c>
      <c r="AG233">
        <f>IFERROR(VLOOKUP(B233, [18]player_tackles_won!$B$2:$E$492, 4, FALSE), 0)</f>
        <v>47.4</v>
      </c>
      <c r="AH233">
        <f>IFERROR(VLOOKUP(B233, [19]player_possessions!$B$2:$E$492, 3, FALSE), 0)</f>
        <v>0</v>
      </c>
      <c r="AI233">
        <f>IFERROR(VLOOKUP(B233, [19]player_possessions!$B$2:$E$492, 4, FALSE), 0)</f>
        <v>2.6</v>
      </c>
      <c r="AJ233">
        <f>IFERROR(VLOOKUP(B233, [20]player_outfielder_blocks!$B$2:$E$492, 3, FALSE), 0)</f>
        <v>0.8</v>
      </c>
      <c r="AK233">
        <f>VLOOKUP(B233,[20]player_outfielder_blocks!$B$2:$E$492, 4, FALSE)</f>
        <v>23</v>
      </c>
      <c r="AL233">
        <f>VLOOKUP(B233,[21]player_interceptions!$B$2:$E$492, 3, FALSE)</f>
        <v>0.8</v>
      </c>
      <c r="AM233">
        <f>VLOOKUP(B233,[21]player_interceptions!$B$2:$E$492, 4, FALSE)</f>
        <v>23</v>
      </c>
      <c r="AN233">
        <f>VLOOKUP(B233,[22]player_effective_clearances!$B$2:$E$492, 3, FALSE)</f>
        <v>3.2</v>
      </c>
      <c r="AO233">
        <f>VLOOKUP(B233,[22]player_effective_clearances!$B$2:$E$492, 4, FALSE)</f>
        <v>95</v>
      </c>
      <c r="AP233" t="e">
        <f>VLOOKUP(B233, [12]player_penalties_won!$B$2:$E$492, 4, FALSE)</f>
        <v>#N/A</v>
      </c>
      <c r="AQ233">
        <f>VLOOKUP(B233,[23]player_fouls_committed!$B$2:$E$492, 3, FALSE)</f>
        <v>1.1000000000000001</v>
      </c>
      <c r="AR233" t="e">
        <f>VLOOKUP(B233,[24]player_red_cards!$B$2:$E$492, 3, FALSE)</f>
        <v>#N/A</v>
      </c>
      <c r="AS233" t="e">
        <f>VLOOKUP(B233,[24]player_red_cards!$B$2:$E$492, 4, FALSE)</f>
        <v>#N/A</v>
      </c>
      <c r="AT233">
        <f>VLOOKUP(B233,[25]player_contests_won!$B$2:$E$492, 3, FALSE)</f>
        <v>0.2</v>
      </c>
      <c r="AU233">
        <f>VLOOKUP(B233,[25]player_contests_won!$B$2:$E$492, 4, FALSE)</f>
        <v>55.6</v>
      </c>
      <c r="AV233">
        <f>VLOOKUP(B233, [8]player_top_scorers!$B$2:$E$492, 3, FALSE)</f>
        <v>4</v>
      </c>
      <c r="AW233">
        <f>VLOOKUP(B233,[26]player_player_ratings!$B$2:$E$492, 4, FALSE)</f>
        <v>0</v>
      </c>
      <c r="AX233">
        <f>VLOOKUP(B233,[26]player_player_ratings!$B$2:$E$492, 3, FALSE)</f>
        <v>7.36</v>
      </c>
      <c r="AY233">
        <v>2632</v>
      </c>
      <c r="AZ233">
        <v>31</v>
      </c>
      <c r="BA233" t="s">
        <v>13</v>
      </c>
    </row>
    <row r="234" spans="1:53" x14ac:dyDescent="0.3">
      <c r="A234">
        <v>231</v>
      </c>
      <c r="B234" t="s">
        <v>307</v>
      </c>
      <c r="C234" t="s">
        <v>79</v>
      </c>
      <c r="D234">
        <v>0.9</v>
      </c>
      <c r="E234">
        <v>1</v>
      </c>
      <c r="F234">
        <f>IFERROR(VLOOKUP(B234, [1]player_expected_goals!$B$2:$E$492, 3, FALSE), 0)</f>
        <v>0.8</v>
      </c>
      <c r="G234">
        <f>VLOOKUP(B234,[2]player_on_target!$B$2:$E$492, 3, FALSE)</f>
        <v>1.6</v>
      </c>
      <c r="H234">
        <f>IFERROR(VLOOKUP(B234, [3]player_saves_made!$B$2:$E$492, 3, FALSE), 0)</f>
        <v>0</v>
      </c>
      <c r="I234">
        <f>IFERROR(VLOOKUP(B234, [3]player_saves_made!$B$2:$E$492, 4, FALSE), 0)</f>
        <v>0</v>
      </c>
      <c r="J234">
        <f>IFERROR(VLOOKUP(B234, [4]player_goals_conceded!$B$2:$E$492, 3, FALSE), 0)</f>
        <v>0</v>
      </c>
      <c r="K234">
        <f>IFERROR(VLOOKUP(B234, [5]player_clean_sheets!$B$2:$E$492, 3, FALSE), 0)</f>
        <v>0</v>
      </c>
      <c r="L234">
        <f>IFERROR(VLOOKUP(B234, [5]player_clean_sheets!$B$2:$E$492, 4, FALSE), 0)</f>
        <v>0</v>
      </c>
      <c r="M234">
        <f>IFERROR(VLOOKUP(B234, [6]player_goals_per_90!$B$2:$E$492, 3, FALSE), 0)</f>
        <v>0.14000000000000001</v>
      </c>
      <c r="N234">
        <f>IFERROR(VLOOKUP(B234, [7]player_expected_assists_per_90!$B$2:$E$492, 3, FALSE), 0)</f>
        <v>7.0000000000000007E-2</v>
      </c>
      <c r="O234">
        <f>IFERROR(VLOOKUP(B234, [7]player_expected_assists_per_90!$B$2:$E$492, 4, FALSE), 0)</f>
        <v>0.1</v>
      </c>
      <c r="P234">
        <f>IFERROR(VLOOKUP(B234, [8]player_top_scorers!$B$2:$E$492, 4, FALSE), 0)</f>
        <v>0</v>
      </c>
      <c r="Q234">
        <f>IFERROR(VLOOKUP(B234, [9]player_total_assists_in_attack!$B$2:$E$492, 3, FALSE), 0)</f>
        <v>8</v>
      </c>
      <c r="R234">
        <f>IFERROR(VLOOKUP(B234, [9]player_total_assists_in_attack!$B$2:$E$492, 4, FALSE), 0)</f>
        <v>0.6</v>
      </c>
      <c r="S234">
        <f>IFERROR(VLOOKUP(B234, [10]player_big_chances_missed!$B$2:$E$492, 3, FALSE), 0)</f>
        <v>0</v>
      </c>
      <c r="T234">
        <f>IFERROR(VLOOKUP(B234, [10]player_big_chances_missed!$B$2:$E$492, 3, FALSE), 0)</f>
        <v>0</v>
      </c>
      <c r="U234">
        <f>IFERROR(VLOOKUP(B234, [11]player_big_chances_created!$B$2:$E$492, 3, FALSE), 0)</f>
        <v>0</v>
      </c>
      <c r="V234">
        <f>IFERROR(VLOOKUP(B234, [12]player_penalties_won!$B$2:$E$492, 3, FALSE), 0)</f>
        <v>0</v>
      </c>
      <c r="W234">
        <f>IFERROR(VLOOKUP(B234, [13]player_penalties_conceded!$B$2:$E$492, 3, FALSE), 0)</f>
        <v>0</v>
      </c>
      <c r="X234">
        <f>IFERROR(VLOOKUP(B234, [14]player_target_scoring!$B$2:$E$492, 3, FALSE), 0)</f>
        <v>0.4</v>
      </c>
      <c r="Y234">
        <f>IFERROR(VLOOKUP(B234, [14]player_target_scoring!$B$2:$E$492, 4, FALSE), 0)</f>
        <v>35.700000000000003</v>
      </c>
      <c r="Z234">
        <f>IFERROR(VLOOKUP(B234, [15]player_total_scoring_attempts!$B$2:$E$492, 3, FALSE), 0)</f>
        <v>1</v>
      </c>
      <c r="AA234">
        <f>IFERROR(VLOOKUP(B234, [15]player_total_scoring_attempts!$B$2:$E$492, 4, FALSE), 0)</f>
        <v>14.3</v>
      </c>
      <c r="AB234">
        <f>IFERROR(VLOOKUP(B234, [16]player_accurate_passes!$B$2:$E$492, 3, FALSE), 0)</f>
        <v>35.1</v>
      </c>
      <c r="AC234">
        <f>IFERROR(VLOOKUP(B234, [16]player_accurate_passes!$B$2:$E$492, 4, FALSE), 0)</f>
        <v>80.900000000000006</v>
      </c>
      <c r="AD234">
        <f>IFERROR(VLOOKUP(B234,[17]player_accurate_long_balls!$B$2:$E$492, 3, FALSE), 0)</f>
        <v>2.2000000000000002</v>
      </c>
      <c r="AE234">
        <f>IFERROR(VLOOKUP(B234,[17]player_accurate_long_balls!$B$2:$E$492, 4, FALSE), 0)</f>
        <v>54.4</v>
      </c>
      <c r="AF234">
        <f>IFERROR(VLOOKUP(B234, [18]player_tackles_won!$B$2:$E$492, 3, FALSE), 0)</f>
        <v>1.2</v>
      </c>
      <c r="AG234">
        <f>IFERROR(VLOOKUP(B234, [18]player_tackles_won!$B$2:$E$492, 4, FALSE), 0)</f>
        <v>54.8</v>
      </c>
      <c r="AH234">
        <f>IFERROR(VLOOKUP(B234, [19]player_possessions!$B$2:$E$492, 3, FALSE), 0)</f>
        <v>0.3</v>
      </c>
      <c r="AI234">
        <f>IFERROR(VLOOKUP(B234, [19]player_possessions!$B$2:$E$492, 4, FALSE), 0)</f>
        <v>3.6</v>
      </c>
      <c r="AJ234">
        <f>IFERROR(VLOOKUP(B234, [20]player_outfielder_blocks!$B$2:$E$492, 3, FALSE), 0)</f>
        <v>0.1</v>
      </c>
      <c r="AK234">
        <f>VLOOKUP(B234,[20]player_outfielder_blocks!$B$2:$E$492, 4, FALSE)</f>
        <v>1</v>
      </c>
      <c r="AL234">
        <f>VLOOKUP(B234,[21]player_interceptions!$B$2:$E$492, 3, FALSE)</f>
        <v>1.6</v>
      </c>
      <c r="AM234">
        <f>VLOOKUP(B234,[21]player_interceptions!$B$2:$E$492, 4, FALSE)</f>
        <v>22</v>
      </c>
      <c r="AN234">
        <f>VLOOKUP(B234,[22]player_effective_clearances!$B$2:$E$492, 3, FALSE)</f>
        <v>1.1000000000000001</v>
      </c>
      <c r="AO234">
        <f>VLOOKUP(B234,[22]player_effective_clearances!$B$2:$E$492, 4, FALSE)</f>
        <v>16</v>
      </c>
      <c r="AP234" t="e">
        <f>VLOOKUP(B234, [12]player_penalties_won!$B$2:$E$492, 4, FALSE)</f>
        <v>#N/A</v>
      </c>
      <c r="AQ234">
        <f>VLOOKUP(B234,[23]player_fouls_committed!$B$2:$E$492, 3, FALSE)</f>
        <v>1.7</v>
      </c>
      <c r="AR234" t="e">
        <f>VLOOKUP(B234,[24]player_red_cards!$B$2:$E$492, 3, FALSE)</f>
        <v>#N/A</v>
      </c>
      <c r="AS234" t="e">
        <f>VLOOKUP(B234,[24]player_red_cards!$B$2:$E$492, 4, FALSE)</f>
        <v>#N/A</v>
      </c>
      <c r="AT234">
        <f>VLOOKUP(B234,[25]player_contests_won!$B$2:$E$492, 3, FALSE)</f>
        <v>0.4</v>
      </c>
      <c r="AU234">
        <f>VLOOKUP(B234,[25]player_contests_won!$B$2:$E$492, 4, FALSE)</f>
        <v>50</v>
      </c>
      <c r="AV234">
        <f>VLOOKUP(B234, [8]player_top_scorers!$B$2:$E$492, 3, FALSE)</f>
        <v>2</v>
      </c>
      <c r="AW234">
        <f>VLOOKUP(B234,[26]player_player_ratings!$B$2:$E$492, 4, FALSE)</f>
        <v>2</v>
      </c>
      <c r="AX234">
        <f>VLOOKUP(B234,[26]player_player_ratings!$B$2:$E$492, 3, FALSE)</f>
        <v>6.94</v>
      </c>
      <c r="AY234">
        <v>1253</v>
      </c>
      <c r="AZ234">
        <v>18</v>
      </c>
      <c r="BA234" t="s">
        <v>37</v>
      </c>
    </row>
    <row r="235" spans="1:53" x14ac:dyDescent="0.3">
      <c r="A235">
        <v>231</v>
      </c>
      <c r="B235" t="s">
        <v>308</v>
      </c>
      <c r="C235" t="s">
        <v>39</v>
      </c>
      <c r="D235">
        <v>0.9</v>
      </c>
      <c r="E235">
        <v>1</v>
      </c>
      <c r="F235">
        <f>IFERROR(VLOOKUP(B235, [1]player_expected_goals!$B$2:$E$492, 3, FALSE), 0)</f>
        <v>1.7</v>
      </c>
      <c r="G235">
        <f>VLOOKUP(B235,[2]player_on_target!$B$2:$E$492, 3, FALSE)</f>
        <v>1.5</v>
      </c>
      <c r="H235">
        <f>IFERROR(VLOOKUP(B235, [3]player_saves_made!$B$2:$E$492, 3, FALSE), 0)</f>
        <v>0</v>
      </c>
      <c r="I235">
        <f>IFERROR(VLOOKUP(B235, [3]player_saves_made!$B$2:$E$492, 4, FALSE), 0)</f>
        <v>0</v>
      </c>
      <c r="J235">
        <f>IFERROR(VLOOKUP(B235, [4]player_goals_conceded!$B$2:$E$492, 3, FALSE), 0)</f>
        <v>0</v>
      </c>
      <c r="K235">
        <f>IFERROR(VLOOKUP(B235, [5]player_clean_sheets!$B$2:$E$492, 3, FALSE), 0)</f>
        <v>0</v>
      </c>
      <c r="L235">
        <f>IFERROR(VLOOKUP(B235, [5]player_clean_sheets!$B$2:$E$492, 4, FALSE), 0)</f>
        <v>0</v>
      </c>
      <c r="M235">
        <f>IFERROR(VLOOKUP(B235, [6]player_goals_per_90!$B$2:$E$492, 3, FALSE), 0)</f>
        <v>0.09</v>
      </c>
      <c r="N235">
        <f>IFERROR(VLOOKUP(B235, [7]player_expected_assists_per_90!$B$2:$E$492, 3, FALSE), 0)</f>
        <v>0.04</v>
      </c>
      <c r="O235">
        <f>IFERROR(VLOOKUP(B235, [7]player_expected_assists_per_90!$B$2:$E$492, 4, FALSE), 0)</f>
        <v>0</v>
      </c>
      <c r="P235">
        <f>IFERROR(VLOOKUP(B235, [8]player_top_scorers!$B$2:$E$492, 4, FALSE), 0)</f>
        <v>0</v>
      </c>
      <c r="Q235">
        <f>IFERROR(VLOOKUP(B235, [9]player_total_assists_in_attack!$B$2:$E$492, 3, FALSE), 0)</f>
        <v>6</v>
      </c>
      <c r="R235">
        <f>IFERROR(VLOOKUP(B235, [9]player_total_assists_in_attack!$B$2:$E$492, 4, FALSE), 0)</f>
        <v>0.3</v>
      </c>
      <c r="S235">
        <f>IFERROR(VLOOKUP(B235, [10]player_big_chances_missed!$B$2:$E$492, 3, FALSE), 0)</f>
        <v>0</v>
      </c>
      <c r="T235">
        <f>IFERROR(VLOOKUP(B235, [10]player_big_chances_missed!$B$2:$E$492, 3, FALSE), 0)</f>
        <v>0</v>
      </c>
      <c r="U235">
        <f>IFERROR(VLOOKUP(B235, [11]player_big_chances_created!$B$2:$E$492, 3, FALSE), 0)</f>
        <v>1</v>
      </c>
      <c r="V235">
        <f>IFERROR(VLOOKUP(B235, [12]player_penalties_won!$B$2:$E$492, 3, FALSE), 0)</f>
        <v>0</v>
      </c>
      <c r="W235">
        <f>IFERROR(VLOOKUP(B235, [13]player_penalties_conceded!$B$2:$E$492, 3, FALSE), 0)</f>
        <v>0</v>
      </c>
      <c r="X235">
        <f>IFERROR(VLOOKUP(B235, [14]player_target_scoring!$B$2:$E$492, 3, FALSE), 0)</f>
        <v>0.1</v>
      </c>
      <c r="Y235">
        <f>IFERROR(VLOOKUP(B235, [14]player_target_scoring!$B$2:$E$492, 4, FALSE), 0)</f>
        <v>50</v>
      </c>
      <c r="Z235">
        <f>IFERROR(VLOOKUP(B235, [15]player_total_scoring_attempts!$B$2:$E$492, 3, FALSE), 0)</f>
        <v>0.3</v>
      </c>
      <c r="AA235">
        <f>IFERROR(VLOOKUP(B235, [15]player_total_scoring_attempts!$B$2:$E$492, 4, FALSE), 0)</f>
        <v>33.299999999999997</v>
      </c>
      <c r="AB235">
        <f>IFERROR(VLOOKUP(B235, [16]player_accurate_passes!$B$2:$E$492, 3, FALSE), 0)</f>
        <v>49.5</v>
      </c>
      <c r="AC235">
        <f>IFERROR(VLOOKUP(B235, [16]player_accurate_passes!$B$2:$E$492, 4, FALSE), 0)</f>
        <v>83.6</v>
      </c>
      <c r="AD235">
        <f>IFERROR(VLOOKUP(B235,[17]player_accurate_long_balls!$B$2:$E$492, 3, FALSE), 0)</f>
        <v>5.4</v>
      </c>
      <c r="AE235">
        <f>IFERROR(VLOOKUP(B235,[17]player_accurate_long_balls!$B$2:$E$492, 4, FALSE), 0)</f>
        <v>51.6</v>
      </c>
      <c r="AF235">
        <f>IFERROR(VLOOKUP(B235, [18]player_tackles_won!$B$2:$E$492, 3, FALSE), 0)</f>
        <v>0.7</v>
      </c>
      <c r="AG235">
        <f>IFERROR(VLOOKUP(B235, [18]player_tackles_won!$B$2:$E$492, 4, FALSE), 0)</f>
        <v>48.4</v>
      </c>
      <c r="AH235">
        <f>IFERROR(VLOOKUP(B235, [19]player_possessions!$B$2:$E$492, 3, FALSE), 0)</f>
        <v>0</v>
      </c>
      <c r="AI235">
        <f>IFERROR(VLOOKUP(B235, [19]player_possessions!$B$2:$E$492, 4, FALSE), 0)</f>
        <v>1.8</v>
      </c>
      <c r="AJ235">
        <f>IFERROR(VLOOKUP(B235, [20]player_outfielder_blocks!$B$2:$E$492, 3, FALSE), 0)</f>
        <v>0.9</v>
      </c>
      <c r="AK235">
        <f>VLOOKUP(B235,[20]player_outfielder_blocks!$B$2:$E$492, 4, FALSE)</f>
        <v>20</v>
      </c>
      <c r="AL235">
        <f>VLOOKUP(B235,[21]player_interceptions!$B$2:$E$492, 3, FALSE)</f>
        <v>0.8</v>
      </c>
      <c r="AM235">
        <f>VLOOKUP(B235,[21]player_interceptions!$B$2:$E$492, 4, FALSE)</f>
        <v>17</v>
      </c>
      <c r="AN235">
        <f>VLOOKUP(B235,[22]player_effective_clearances!$B$2:$E$492, 3, FALSE)</f>
        <v>2.6</v>
      </c>
      <c r="AO235">
        <f>VLOOKUP(B235,[22]player_effective_clearances!$B$2:$E$492, 4, FALSE)</f>
        <v>56</v>
      </c>
      <c r="AP235" t="e">
        <f>VLOOKUP(B235, [12]player_penalties_won!$B$2:$E$492, 4, FALSE)</f>
        <v>#N/A</v>
      </c>
      <c r="AQ235">
        <f>VLOOKUP(B235,[23]player_fouls_committed!$B$2:$E$492, 3, FALSE)</f>
        <v>0.4</v>
      </c>
      <c r="AR235" t="e">
        <f>VLOOKUP(B235,[24]player_red_cards!$B$2:$E$492, 3, FALSE)</f>
        <v>#N/A</v>
      </c>
      <c r="AS235" t="e">
        <f>VLOOKUP(B235,[24]player_red_cards!$B$2:$E$492, 4, FALSE)</f>
        <v>#N/A</v>
      </c>
      <c r="AT235">
        <f>VLOOKUP(B235,[25]player_contests_won!$B$2:$E$492, 3, FALSE)</f>
        <v>0.1</v>
      </c>
      <c r="AU235">
        <f>VLOOKUP(B235,[25]player_contests_won!$B$2:$E$492, 4, FALSE)</f>
        <v>75</v>
      </c>
      <c r="AV235">
        <f>VLOOKUP(B235, [8]player_top_scorers!$B$2:$E$492, 3, FALSE)</f>
        <v>2</v>
      </c>
      <c r="AW235">
        <f>VLOOKUP(B235,[26]player_player_ratings!$B$2:$E$492, 4, FALSE)</f>
        <v>1</v>
      </c>
      <c r="AX235">
        <f>VLOOKUP(B235,[26]player_player_ratings!$B$2:$E$492, 3, FALSE)</f>
        <v>6.62</v>
      </c>
      <c r="AY235">
        <v>1921</v>
      </c>
      <c r="AZ235">
        <v>23</v>
      </c>
      <c r="BA235" t="s">
        <v>309</v>
      </c>
    </row>
    <row r="236" spans="1:53" x14ac:dyDescent="0.3">
      <c r="A236">
        <v>231</v>
      </c>
      <c r="B236" t="s">
        <v>310</v>
      </c>
      <c r="C236" t="s">
        <v>31</v>
      </c>
      <c r="D236">
        <v>0.9</v>
      </c>
      <c r="E236">
        <v>1</v>
      </c>
      <c r="F236">
        <f>IFERROR(VLOOKUP(B236, [1]player_expected_goals!$B$2:$E$492, 3, FALSE), 0)</f>
        <v>0.9</v>
      </c>
      <c r="G236">
        <f>VLOOKUP(B236,[2]player_on_target!$B$2:$E$492, 3, FALSE)</f>
        <v>0.2</v>
      </c>
      <c r="H236">
        <f>IFERROR(VLOOKUP(B236, [3]player_saves_made!$B$2:$E$492, 3, FALSE), 0)</f>
        <v>0</v>
      </c>
      <c r="I236">
        <f>IFERROR(VLOOKUP(B236, [3]player_saves_made!$B$2:$E$492, 4, FALSE), 0)</f>
        <v>0</v>
      </c>
      <c r="J236">
        <f>IFERROR(VLOOKUP(B236, [4]player_goals_conceded!$B$2:$E$492, 3, FALSE), 0)</f>
        <v>0</v>
      </c>
      <c r="K236">
        <f>IFERROR(VLOOKUP(B236, [5]player_clean_sheets!$B$2:$E$492, 3, FALSE), 0)</f>
        <v>0</v>
      </c>
      <c r="L236">
        <f>IFERROR(VLOOKUP(B236, [5]player_clean_sheets!$B$2:$E$492, 4, FALSE), 0)</f>
        <v>0</v>
      </c>
      <c r="M236">
        <f>IFERROR(VLOOKUP(B236, [6]player_goals_per_90!$B$2:$E$492, 3, FALSE), 0)</f>
        <v>0</v>
      </c>
      <c r="N236">
        <f>IFERROR(VLOOKUP(B236, [7]player_expected_assists_per_90!$B$2:$E$492, 3, FALSE), 0)</f>
        <v>0</v>
      </c>
      <c r="O236">
        <f>IFERROR(VLOOKUP(B236, [7]player_expected_assists_per_90!$B$2:$E$492, 4, FALSE), 0)</f>
        <v>0</v>
      </c>
      <c r="P236">
        <f>IFERROR(VLOOKUP(B236, [8]player_top_scorers!$B$2:$E$492, 4, FALSE), 0)</f>
        <v>0</v>
      </c>
      <c r="Q236">
        <f>IFERROR(VLOOKUP(B236, [9]player_total_assists_in_attack!$B$2:$E$492, 3, FALSE), 0)</f>
        <v>5</v>
      </c>
      <c r="R236">
        <f>IFERROR(VLOOKUP(B236, [9]player_total_assists_in_attack!$B$2:$E$492, 4, FALSE), 0)</f>
        <v>1.2</v>
      </c>
      <c r="S236">
        <f>IFERROR(VLOOKUP(B236, [10]player_big_chances_missed!$B$2:$E$492, 3, FALSE), 0)</f>
        <v>0</v>
      </c>
      <c r="T236">
        <f>IFERROR(VLOOKUP(B236, [10]player_big_chances_missed!$B$2:$E$492, 3, FALSE), 0)</f>
        <v>0</v>
      </c>
      <c r="U236">
        <f>IFERROR(VLOOKUP(B236, [11]player_big_chances_created!$B$2:$E$492, 3, FALSE), 0)</f>
        <v>0</v>
      </c>
      <c r="V236">
        <f>IFERROR(VLOOKUP(B236, [12]player_penalties_won!$B$2:$E$492, 3, FALSE), 0)</f>
        <v>0</v>
      </c>
      <c r="W236">
        <f>IFERROR(VLOOKUP(B236, [13]player_penalties_conceded!$B$2:$E$492, 3, FALSE), 0)</f>
        <v>1</v>
      </c>
      <c r="X236">
        <f>IFERROR(VLOOKUP(B236, [14]player_target_scoring!$B$2:$E$492, 3, FALSE), 0)</f>
        <v>0</v>
      </c>
      <c r="Y236">
        <f>IFERROR(VLOOKUP(B236, [14]player_target_scoring!$B$2:$E$492, 4, FALSE), 0)</f>
        <v>0</v>
      </c>
      <c r="Z236">
        <f>IFERROR(VLOOKUP(B236, [15]player_total_scoring_attempts!$B$2:$E$492, 3, FALSE), 0)</f>
        <v>0</v>
      </c>
      <c r="AA236">
        <f>IFERROR(VLOOKUP(B236, [15]player_total_scoring_attempts!$B$2:$E$492, 4, FALSE), 0)</f>
        <v>0</v>
      </c>
      <c r="AB236">
        <f>IFERROR(VLOOKUP(B236, [16]player_accurate_passes!$B$2:$E$492, 3, FALSE), 0)</f>
        <v>0</v>
      </c>
      <c r="AC236">
        <f>IFERROR(VLOOKUP(B236, [16]player_accurate_passes!$B$2:$E$492, 4, FALSE), 0)</f>
        <v>0</v>
      </c>
      <c r="AD236">
        <f>IFERROR(VLOOKUP(B236,[17]player_accurate_long_balls!$B$2:$E$492, 3, FALSE), 0)</f>
        <v>0</v>
      </c>
      <c r="AE236">
        <f>IFERROR(VLOOKUP(B236,[17]player_accurate_long_balls!$B$2:$E$492, 4, FALSE), 0)</f>
        <v>0</v>
      </c>
      <c r="AF236">
        <f>IFERROR(VLOOKUP(B236, [18]player_tackles_won!$B$2:$E$492, 3, FALSE), 0)</f>
        <v>0</v>
      </c>
      <c r="AG236">
        <f>IFERROR(VLOOKUP(B236, [18]player_tackles_won!$B$2:$E$492, 4, FALSE), 0)</f>
        <v>0</v>
      </c>
      <c r="AH236">
        <f>IFERROR(VLOOKUP(B236, [19]player_possessions!$B$2:$E$492, 3, FALSE), 0)</f>
        <v>0</v>
      </c>
      <c r="AI236">
        <f>IFERROR(VLOOKUP(B236, [19]player_possessions!$B$2:$E$492, 4, FALSE), 0)</f>
        <v>0</v>
      </c>
      <c r="AJ236">
        <f>IFERROR(VLOOKUP(B236, [20]player_outfielder_blocks!$B$2:$E$492, 3, FALSE), 0)</f>
        <v>0</v>
      </c>
      <c r="AK236" t="e">
        <f>VLOOKUP(B236,[20]player_outfielder_blocks!$B$2:$E$492, 4, FALSE)</f>
        <v>#N/A</v>
      </c>
      <c r="AL236" t="e">
        <f>VLOOKUP(B236,[21]player_interceptions!$B$2:$E$492, 3, FALSE)</f>
        <v>#N/A</v>
      </c>
      <c r="AM236" t="e">
        <f>VLOOKUP(B236,[21]player_interceptions!$B$2:$E$492, 4, FALSE)</f>
        <v>#N/A</v>
      </c>
      <c r="AN236" t="e">
        <f>VLOOKUP(B236,[22]player_effective_clearances!$B$2:$E$492, 3, FALSE)</f>
        <v>#N/A</v>
      </c>
      <c r="AO236" t="e">
        <f>VLOOKUP(B236,[22]player_effective_clearances!$B$2:$E$492, 4, FALSE)</f>
        <v>#N/A</v>
      </c>
      <c r="AP236" t="e">
        <f>VLOOKUP(B236, [12]player_penalties_won!$B$2:$E$492, 4, FALSE)</f>
        <v>#N/A</v>
      </c>
      <c r="AQ236" t="e">
        <f>VLOOKUP(B236,[23]player_fouls_committed!$B$2:$E$492, 3, FALSE)</f>
        <v>#N/A</v>
      </c>
      <c r="AR236" t="e">
        <f>VLOOKUP(B236,[24]player_red_cards!$B$2:$E$492, 3, FALSE)</f>
        <v>#N/A</v>
      </c>
      <c r="AS236" t="e">
        <f>VLOOKUP(B236,[24]player_red_cards!$B$2:$E$492, 4, FALSE)</f>
        <v>#N/A</v>
      </c>
      <c r="AT236" t="e">
        <f>VLOOKUP(B236,[25]player_contests_won!$B$2:$E$492, 3, FALSE)</f>
        <v>#N/A</v>
      </c>
      <c r="AU236" t="e">
        <f>VLOOKUP(B236,[25]player_contests_won!$B$2:$E$492, 4, FALSE)</f>
        <v>#N/A</v>
      </c>
      <c r="AV236" t="e">
        <f>VLOOKUP(B236, [8]player_top_scorers!$B$2:$E$492, 3, FALSE)</f>
        <v>#N/A</v>
      </c>
      <c r="AW236" t="e">
        <f>VLOOKUP(B236,[26]player_player_ratings!$B$2:$E$492, 4, FALSE)</f>
        <v>#N/A</v>
      </c>
      <c r="AX236" t="e">
        <f>VLOOKUP(B236,[26]player_player_ratings!$B$2:$E$492, 3, FALSE)</f>
        <v>#N/A</v>
      </c>
      <c r="AY236">
        <v>389</v>
      </c>
      <c r="AZ236">
        <v>14</v>
      </c>
      <c r="BA236" t="s">
        <v>248</v>
      </c>
    </row>
    <row r="237" spans="1:53" x14ac:dyDescent="0.3">
      <c r="A237">
        <v>231</v>
      </c>
      <c r="B237" t="s">
        <v>311</v>
      </c>
      <c r="C237" t="s">
        <v>15</v>
      </c>
      <c r="D237">
        <v>0.9</v>
      </c>
      <c r="E237">
        <v>1</v>
      </c>
      <c r="F237">
        <f>IFERROR(VLOOKUP(B237, [1]player_expected_goals!$B$2:$E$492, 3, FALSE), 0)</f>
        <v>7.9</v>
      </c>
      <c r="G237">
        <f>VLOOKUP(B237,[2]player_on_target!$B$2:$E$492, 3, FALSE)</f>
        <v>7.6</v>
      </c>
      <c r="H237">
        <f>IFERROR(VLOOKUP(B237, [3]player_saves_made!$B$2:$E$492, 3, FALSE), 0)</f>
        <v>0</v>
      </c>
      <c r="I237">
        <f>IFERROR(VLOOKUP(B237, [3]player_saves_made!$B$2:$E$492, 4, FALSE), 0)</f>
        <v>0</v>
      </c>
      <c r="J237">
        <f>IFERROR(VLOOKUP(B237, [4]player_goals_conceded!$B$2:$E$492, 3, FALSE), 0)</f>
        <v>0</v>
      </c>
      <c r="K237">
        <f>IFERROR(VLOOKUP(B237, [5]player_clean_sheets!$B$2:$E$492, 3, FALSE), 0)</f>
        <v>0</v>
      </c>
      <c r="L237">
        <f>IFERROR(VLOOKUP(B237, [5]player_clean_sheets!$B$2:$E$492, 4, FALSE), 0)</f>
        <v>0</v>
      </c>
      <c r="M237">
        <f>IFERROR(VLOOKUP(B237, [6]player_goals_per_90!$B$2:$E$492, 3, FALSE), 0)</f>
        <v>0.27</v>
      </c>
      <c r="N237">
        <f>IFERROR(VLOOKUP(B237, [7]player_expected_assists_per_90!$B$2:$E$492, 3, FALSE), 0)</f>
        <v>0.04</v>
      </c>
      <c r="O237">
        <f>IFERROR(VLOOKUP(B237, [7]player_expected_assists_per_90!$B$2:$E$492, 4, FALSE), 0)</f>
        <v>0</v>
      </c>
      <c r="P237">
        <f>IFERROR(VLOOKUP(B237, [8]player_top_scorers!$B$2:$E$492, 4, FALSE), 0)</f>
        <v>0</v>
      </c>
      <c r="Q237">
        <f>IFERROR(VLOOKUP(B237, [9]player_total_assists_in_attack!$B$2:$E$492, 3, FALSE), 0)</f>
        <v>21</v>
      </c>
      <c r="R237">
        <f>IFERROR(VLOOKUP(B237, [9]player_total_assists_in_attack!$B$2:$E$492, 4, FALSE), 0)</f>
        <v>0.9</v>
      </c>
      <c r="S237">
        <f>IFERROR(VLOOKUP(B237, [10]player_big_chances_missed!$B$2:$E$492, 3, FALSE), 0)</f>
        <v>12</v>
      </c>
      <c r="T237">
        <f>IFERROR(VLOOKUP(B237, [10]player_big_chances_missed!$B$2:$E$492, 3, FALSE), 0)</f>
        <v>12</v>
      </c>
      <c r="U237">
        <f>IFERROR(VLOOKUP(B237, [11]player_big_chances_created!$B$2:$E$492, 3, FALSE), 0)</f>
        <v>2</v>
      </c>
      <c r="V237">
        <f>IFERROR(VLOOKUP(B237, [12]player_penalties_won!$B$2:$E$492, 3, FALSE), 0)</f>
        <v>0</v>
      </c>
      <c r="W237">
        <f>IFERROR(VLOOKUP(B237, [13]player_penalties_conceded!$B$2:$E$492, 3, FALSE), 0)</f>
        <v>0</v>
      </c>
      <c r="X237">
        <f>IFERROR(VLOOKUP(B237, [14]player_target_scoring!$B$2:$E$492, 3, FALSE), 0)</f>
        <v>1.1000000000000001</v>
      </c>
      <c r="Y237">
        <f>IFERROR(VLOOKUP(B237, [14]player_target_scoring!$B$2:$E$492, 4, FALSE), 0)</f>
        <v>36.9</v>
      </c>
      <c r="Z237">
        <f>IFERROR(VLOOKUP(B237, [15]player_total_scoring_attempts!$B$2:$E$492, 3, FALSE), 0)</f>
        <v>2.9</v>
      </c>
      <c r="AA237">
        <f>IFERROR(VLOOKUP(B237, [15]player_total_scoring_attempts!$B$2:$E$492, 4, FALSE), 0)</f>
        <v>9.1999999999999993</v>
      </c>
      <c r="AB237">
        <f>IFERROR(VLOOKUP(B237, [16]player_accurate_passes!$B$2:$E$492, 3, FALSE), 0)</f>
        <v>11.5</v>
      </c>
      <c r="AC237">
        <f>IFERROR(VLOOKUP(B237, [16]player_accurate_passes!$B$2:$E$492, 4, FALSE), 0)</f>
        <v>72.2</v>
      </c>
      <c r="AD237">
        <f>IFERROR(VLOOKUP(B237,[17]player_accurate_long_balls!$B$2:$E$492, 3, FALSE), 0)</f>
        <v>0.3</v>
      </c>
      <c r="AE237">
        <f>IFERROR(VLOOKUP(B237,[17]player_accurate_long_balls!$B$2:$E$492, 4, FALSE), 0)</f>
        <v>43.8</v>
      </c>
      <c r="AF237">
        <f>IFERROR(VLOOKUP(B237, [18]player_tackles_won!$B$2:$E$492, 3, FALSE), 0)</f>
        <v>0.3</v>
      </c>
      <c r="AG237">
        <f>IFERROR(VLOOKUP(B237, [18]player_tackles_won!$B$2:$E$492, 4, FALSE), 0)</f>
        <v>35.299999999999997</v>
      </c>
      <c r="AH237">
        <f>IFERROR(VLOOKUP(B237, [19]player_possessions!$B$2:$E$492, 3, FALSE), 0)</f>
        <v>0.4</v>
      </c>
      <c r="AI237">
        <f>IFERROR(VLOOKUP(B237, [19]player_possessions!$B$2:$E$492, 4, FALSE), 0)</f>
        <v>1.8</v>
      </c>
      <c r="AJ237">
        <f>IFERROR(VLOOKUP(B237, [20]player_outfielder_blocks!$B$2:$E$492, 3, FALSE), 0)</f>
        <v>0.1</v>
      </c>
      <c r="AK237">
        <f>VLOOKUP(B237,[20]player_outfielder_blocks!$B$2:$E$492, 4, FALSE)</f>
        <v>3</v>
      </c>
      <c r="AL237">
        <f>VLOOKUP(B237,[21]player_interceptions!$B$2:$E$492, 3, FALSE)</f>
        <v>0.2</v>
      </c>
      <c r="AM237">
        <f>VLOOKUP(B237,[21]player_interceptions!$B$2:$E$492, 4, FALSE)</f>
        <v>4</v>
      </c>
      <c r="AN237">
        <f>VLOOKUP(B237,[22]player_effective_clearances!$B$2:$E$492, 3, FALSE)</f>
        <v>0.4</v>
      </c>
      <c r="AO237">
        <f>VLOOKUP(B237,[22]player_effective_clearances!$B$2:$E$492, 4, FALSE)</f>
        <v>10</v>
      </c>
      <c r="AP237" t="e">
        <f>VLOOKUP(B237, [12]player_penalties_won!$B$2:$E$492, 4, FALSE)</f>
        <v>#N/A</v>
      </c>
      <c r="AQ237">
        <f>VLOOKUP(B237,[23]player_fouls_committed!$B$2:$E$492, 3, FALSE)</f>
        <v>0.7</v>
      </c>
      <c r="AR237" t="e">
        <f>VLOOKUP(B237,[24]player_red_cards!$B$2:$E$492, 3, FALSE)</f>
        <v>#N/A</v>
      </c>
      <c r="AS237" t="e">
        <f>VLOOKUP(B237,[24]player_red_cards!$B$2:$E$492, 4, FALSE)</f>
        <v>#N/A</v>
      </c>
      <c r="AT237">
        <f>VLOOKUP(B237,[25]player_contests_won!$B$2:$E$492, 3, FALSE)</f>
        <v>0.7</v>
      </c>
      <c r="AU237">
        <f>VLOOKUP(B237,[25]player_contests_won!$B$2:$E$492, 4, FALSE)</f>
        <v>47.1</v>
      </c>
      <c r="AV237">
        <f>VLOOKUP(B237, [8]player_top_scorers!$B$2:$E$492, 3, FALSE)</f>
        <v>6</v>
      </c>
      <c r="AW237">
        <f>VLOOKUP(B237,[26]player_player_ratings!$B$2:$E$492, 4, FALSE)</f>
        <v>2</v>
      </c>
      <c r="AX237">
        <f>VLOOKUP(B237,[26]player_player_ratings!$B$2:$E$492, 3, FALSE)</f>
        <v>6.58</v>
      </c>
      <c r="AY237">
        <v>2003</v>
      </c>
      <c r="AZ237">
        <v>29</v>
      </c>
      <c r="BA237" t="s">
        <v>84</v>
      </c>
    </row>
    <row r="238" spans="1:53" x14ac:dyDescent="0.3">
      <c r="A238">
        <v>231</v>
      </c>
      <c r="B238" t="s">
        <v>312</v>
      </c>
      <c r="C238" t="s">
        <v>63</v>
      </c>
      <c r="D238">
        <v>0.9</v>
      </c>
      <c r="E238">
        <v>1</v>
      </c>
      <c r="F238">
        <f>IFERROR(VLOOKUP(B238, [1]player_expected_goals!$B$2:$E$492, 3, FALSE), 0)</f>
        <v>2.7</v>
      </c>
      <c r="G238">
        <f>VLOOKUP(B238,[2]player_on_target!$B$2:$E$492, 3, FALSE)</f>
        <v>2.4</v>
      </c>
      <c r="H238">
        <f>IFERROR(VLOOKUP(B238, [3]player_saves_made!$B$2:$E$492, 3, FALSE), 0)</f>
        <v>0</v>
      </c>
      <c r="I238">
        <f>IFERROR(VLOOKUP(B238, [3]player_saves_made!$B$2:$E$492, 4, FALSE), 0)</f>
        <v>0</v>
      </c>
      <c r="J238">
        <f>IFERROR(VLOOKUP(B238, [4]player_goals_conceded!$B$2:$E$492, 3, FALSE), 0)</f>
        <v>0</v>
      </c>
      <c r="K238">
        <f>IFERROR(VLOOKUP(B238, [5]player_clean_sheets!$B$2:$E$492, 3, FALSE), 0)</f>
        <v>0</v>
      </c>
      <c r="L238">
        <f>IFERROR(VLOOKUP(B238, [5]player_clean_sheets!$B$2:$E$492, 4, FALSE), 0)</f>
        <v>0</v>
      </c>
      <c r="M238">
        <f>IFERROR(VLOOKUP(B238, [6]player_goals_per_90!$B$2:$E$492, 3, FALSE), 0)</f>
        <v>0.09</v>
      </c>
      <c r="N238">
        <f>IFERROR(VLOOKUP(B238, [7]player_expected_assists_per_90!$B$2:$E$492, 3, FALSE), 0)</f>
        <v>0.08</v>
      </c>
      <c r="O238">
        <f>IFERROR(VLOOKUP(B238, [7]player_expected_assists_per_90!$B$2:$E$492, 4, FALSE), 0)</f>
        <v>0.1</v>
      </c>
      <c r="P238">
        <f>IFERROR(VLOOKUP(B238, [8]player_top_scorers!$B$2:$E$492, 4, FALSE), 0)</f>
        <v>0</v>
      </c>
      <c r="Q238">
        <f>IFERROR(VLOOKUP(B238, [9]player_total_assists_in_attack!$B$2:$E$492, 3, FALSE), 0)</f>
        <v>10</v>
      </c>
      <c r="R238">
        <f>IFERROR(VLOOKUP(B238, [9]player_total_assists_in_attack!$B$2:$E$492, 4, FALSE), 0)</f>
        <v>0.9</v>
      </c>
      <c r="S238">
        <f>IFERROR(VLOOKUP(B238, [10]player_big_chances_missed!$B$2:$E$492, 3, FALSE), 0)</f>
        <v>3</v>
      </c>
      <c r="T238">
        <f>IFERROR(VLOOKUP(B238, [10]player_big_chances_missed!$B$2:$E$492, 3, FALSE), 0)</f>
        <v>3</v>
      </c>
      <c r="U238">
        <f>IFERROR(VLOOKUP(B238, [11]player_big_chances_created!$B$2:$E$492, 3, FALSE), 0)</f>
        <v>2</v>
      </c>
      <c r="V238">
        <f>IFERROR(VLOOKUP(B238, [12]player_penalties_won!$B$2:$E$492, 3, FALSE), 0)</f>
        <v>0</v>
      </c>
      <c r="W238">
        <f>IFERROR(VLOOKUP(B238, [13]player_penalties_conceded!$B$2:$E$492, 3, FALSE), 0)</f>
        <v>0</v>
      </c>
      <c r="X238">
        <f>IFERROR(VLOOKUP(B238, [14]player_target_scoring!$B$2:$E$492, 3, FALSE), 0)</f>
        <v>0.9</v>
      </c>
      <c r="Y238">
        <f>IFERROR(VLOOKUP(B238, [14]player_target_scoring!$B$2:$E$492, 4, FALSE), 0)</f>
        <v>37</v>
      </c>
      <c r="Z238">
        <f>IFERROR(VLOOKUP(B238, [15]player_total_scoring_attempts!$B$2:$E$492, 3, FALSE), 0)</f>
        <v>2.4</v>
      </c>
      <c r="AA238">
        <f>IFERROR(VLOOKUP(B238, [15]player_total_scoring_attempts!$B$2:$E$492, 4, FALSE), 0)</f>
        <v>3.7</v>
      </c>
      <c r="AB238">
        <f>IFERROR(VLOOKUP(B238, [16]player_accurate_passes!$B$2:$E$492, 3, FALSE), 0)</f>
        <v>15.4</v>
      </c>
      <c r="AC238">
        <f>IFERROR(VLOOKUP(B238, [16]player_accurate_passes!$B$2:$E$492, 4, FALSE), 0)</f>
        <v>71</v>
      </c>
      <c r="AD238">
        <f>IFERROR(VLOOKUP(B238,[17]player_accurate_long_balls!$B$2:$E$492, 3, FALSE), 0)</f>
        <v>0.3</v>
      </c>
      <c r="AE238">
        <f>IFERROR(VLOOKUP(B238,[17]player_accurate_long_balls!$B$2:$E$492, 4, FALSE), 0)</f>
        <v>30</v>
      </c>
      <c r="AF238">
        <f>IFERROR(VLOOKUP(B238, [18]player_tackles_won!$B$2:$E$492, 3, FALSE), 0)</f>
        <v>0.2</v>
      </c>
      <c r="AG238">
        <f>IFERROR(VLOOKUP(B238, [18]player_tackles_won!$B$2:$E$492, 4, FALSE), 0)</f>
        <v>40</v>
      </c>
      <c r="AH238">
        <f>IFERROR(VLOOKUP(B238, [19]player_possessions!$B$2:$E$492, 3, FALSE), 0)</f>
        <v>0.9</v>
      </c>
      <c r="AI238">
        <f>IFERROR(VLOOKUP(B238, [19]player_possessions!$B$2:$E$492, 4, FALSE), 0)</f>
        <v>1.2</v>
      </c>
      <c r="AJ238">
        <f>IFERROR(VLOOKUP(B238, [20]player_outfielder_blocks!$B$2:$E$492, 3, FALSE), 0)</f>
        <v>0</v>
      </c>
      <c r="AK238" t="e">
        <f>VLOOKUP(B238,[20]player_outfielder_blocks!$B$2:$E$492, 4, FALSE)</f>
        <v>#N/A</v>
      </c>
      <c r="AL238">
        <f>VLOOKUP(B238,[21]player_interceptions!$B$2:$E$492, 3, FALSE)</f>
        <v>0.3</v>
      </c>
      <c r="AM238">
        <f>VLOOKUP(B238,[21]player_interceptions!$B$2:$E$492, 4, FALSE)</f>
        <v>3</v>
      </c>
      <c r="AN238">
        <f>VLOOKUP(B238,[22]player_effective_clearances!$B$2:$E$492, 3, FALSE)</f>
        <v>0.7</v>
      </c>
      <c r="AO238">
        <f>VLOOKUP(B238,[22]player_effective_clearances!$B$2:$E$492, 4, FALSE)</f>
        <v>8</v>
      </c>
      <c r="AP238" t="e">
        <f>VLOOKUP(B238, [12]player_penalties_won!$B$2:$E$492, 4, FALSE)</f>
        <v>#N/A</v>
      </c>
      <c r="AQ238">
        <f>VLOOKUP(B238,[23]player_fouls_committed!$B$2:$E$492, 3, FALSE)</f>
        <v>1</v>
      </c>
      <c r="AR238" t="e">
        <f>VLOOKUP(B238,[24]player_red_cards!$B$2:$E$492, 3, FALSE)</f>
        <v>#N/A</v>
      </c>
      <c r="AS238" t="e">
        <f>VLOOKUP(B238,[24]player_red_cards!$B$2:$E$492, 4, FALSE)</f>
        <v>#N/A</v>
      </c>
      <c r="AT238">
        <f>VLOOKUP(B238,[25]player_contests_won!$B$2:$E$492, 3, FALSE)</f>
        <v>1.8</v>
      </c>
      <c r="AU238">
        <f>VLOOKUP(B238,[25]player_contests_won!$B$2:$E$492, 4, FALSE)</f>
        <v>42.9</v>
      </c>
      <c r="AV238">
        <f>VLOOKUP(B238, [8]player_top_scorers!$B$2:$E$492, 3, FALSE)</f>
        <v>1</v>
      </c>
      <c r="AW238">
        <f>VLOOKUP(B238,[26]player_player_ratings!$B$2:$E$492, 4, FALSE)</f>
        <v>0</v>
      </c>
      <c r="AX238">
        <f>VLOOKUP(B238,[26]player_player_ratings!$B$2:$E$492, 3, FALSE)</f>
        <v>6.39</v>
      </c>
      <c r="AY238">
        <v>1029</v>
      </c>
      <c r="AZ238">
        <v>26</v>
      </c>
      <c r="BA238" t="s">
        <v>111</v>
      </c>
    </row>
    <row r="239" spans="1:53" x14ac:dyDescent="0.3">
      <c r="A239">
        <v>238</v>
      </c>
      <c r="B239" t="s">
        <v>313</v>
      </c>
      <c r="C239" t="s">
        <v>39</v>
      </c>
      <c r="D239">
        <v>0.9</v>
      </c>
      <c r="E239">
        <v>0</v>
      </c>
      <c r="F239">
        <f>IFERROR(VLOOKUP(B239, [1]player_expected_goals!$B$2:$E$492, 3, FALSE), 0)</f>
        <v>0.7</v>
      </c>
      <c r="G239">
        <f>VLOOKUP(B239,[2]player_on_target!$B$2:$E$492, 3, FALSE)</f>
        <v>0.7</v>
      </c>
      <c r="H239">
        <f>IFERROR(VLOOKUP(B239, [3]player_saves_made!$B$2:$E$492, 3, FALSE), 0)</f>
        <v>0</v>
      </c>
      <c r="I239">
        <f>IFERROR(VLOOKUP(B239, [3]player_saves_made!$B$2:$E$492, 4, FALSE), 0)</f>
        <v>0</v>
      </c>
      <c r="J239">
        <f>IFERROR(VLOOKUP(B239, [4]player_goals_conceded!$B$2:$E$492, 3, FALSE), 0)</f>
        <v>0</v>
      </c>
      <c r="K239">
        <f>IFERROR(VLOOKUP(B239, [5]player_clean_sheets!$B$2:$E$492, 3, FALSE), 0)</f>
        <v>0</v>
      </c>
      <c r="L239">
        <f>IFERROR(VLOOKUP(B239, [5]player_clean_sheets!$B$2:$E$492, 4, FALSE), 0)</f>
        <v>0</v>
      </c>
      <c r="M239">
        <f>IFERROR(VLOOKUP(B239, [6]player_goals_per_90!$B$2:$E$492, 3, FALSE), 0)</f>
        <v>0.03</v>
      </c>
      <c r="N239">
        <f>IFERROR(VLOOKUP(B239, [7]player_expected_assists_per_90!$B$2:$E$492, 3, FALSE), 0)</f>
        <v>0.03</v>
      </c>
      <c r="O239">
        <f>IFERROR(VLOOKUP(B239, [7]player_expected_assists_per_90!$B$2:$E$492, 4, FALSE), 0)</f>
        <v>0</v>
      </c>
      <c r="P239">
        <f>IFERROR(VLOOKUP(B239, [8]player_top_scorers!$B$2:$E$492, 4, FALSE), 0)</f>
        <v>0</v>
      </c>
      <c r="Q239">
        <f>IFERROR(VLOOKUP(B239, [9]player_total_assists_in_attack!$B$2:$E$492, 3, FALSE), 0)</f>
        <v>6</v>
      </c>
      <c r="R239">
        <f>IFERROR(VLOOKUP(B239, [9]player_total_assists_in_attack!$B$2:$E$492, 4, FALSE), 0)</f>
        <v>0.2</v>
      </c>
      <c r="S239">
        <f>IFERROR(VLOOKUP(B239, [10]player_big_chances_missed!$B$2:$E$492, 3, FALSE), 0)</f>
        <v>0</v>
      </c>
      <c r="T239">
        <f>IFERROR(VLOOKUP(B239, [10]player_big_chances_missed!$B$2:$E$492, 3, FALSE), 0)</f>
        <v>0</v>
      </c>
      <c r="U239">
        <f>IFERROR(VLOOKUP(B239, [11]player_big_chances_created!$B$2:$E$492, 3, FALSE), 0)</f>
        <v>0</v>
      </c>
      <c r="V239">
        <f>IFERROR(VLOOKUP(B239, [12]player_penalties_won!$B$2:$E$492, 3, FALSE), 0)</f>
        <v>0</v>
      </c>
      <c r="W239">
        <f>IFERROR(VLOOKUP(B239, [13]player_penalties_conceded!$B$2:$E$492, 3, FALSE), 0)</f>
        <v>1</v>
      </c>
      <c r="X239">
        <f>IFERROR(VLOOKUP(B239, [14]player_target_scoring!$B$2:$E$492, 3, FALSE), 0)</f>
        <v>0</v>
      </c>
      <c r="Y239">
        <f>IFERROR(VLOOKUP(B239, [14]player_target_scoring!$B$2:$E$492, 4, FALSE), 0)</f>
        <v>20</v>
      </c>
      <c r="Z239">
        <f>IFERROR(VLOOKUP(B239, [15]player_total_scoring_attempts!$B$2:$E$492, 3, FALSE), 0)</f>
        <v>0.2</v>
      </c>
      <c r="AA239">
        <f>IFERROR(VLOOKUP(B239, [15]player_total_scoring_attempts!$B$2:$E$492, 4, FALSE), 0)</f>
        <v>20</v>
      </c>
      <c r="AB239">
        <f>IFERROR(VLOOKUP(B239, [16]player_accurate_passes!$B$2:$E$492, 3, FALSE), 0)</f>
        <v>53.1</v>
      </c>
      <c r="AC239">
        <f>IFERROR(VLOOKUP(B239, [16]player_accurate_passes!$B$2:$E$492, 4, FALSE), 0)</f>
        <v>87.8</v>
      </c>
      <c r="AD239">
        <f>IFERROR(VLOOKUP(B239,[17]player_accurate_long_balls!$B$2:$E$492, 3, FALSE), 0)</f>
        <v>3</v>
      </c>
      <c r="AE239">
        <f>IFERROR(VLOOKUP(B239,[17]player_accurate_long_balls!$B$2:$E$492, 4, FALSE), 0)</f>
        <v>52.1</v>
      </c>
      <c r="AF239">
        <f>IFERROR(VLOOKUP(B239, [18]player_tackles_won!$B$2:$E$492, 3, FALSE), 0)</f>
        <v>0.8</v>
      </c>
      <c r="AG239">
        <f>IFERROR(VLOOKUP(B239, [18]player_tackles_won!$B$2:$E$492, 4, FALSE), 0)</f>
        <v>62.2</v>
      </c>
      <c r="AH239">
        <f>IFERROR(VLOOKUP(B239, [19]player_possessions!$B$2:$E$492, 3, FALSE), 0)</f>
        <v>0.1</v>
      </c>
      <c r="AI239">
        <f>IFERROR(VLOOKUP(B239, [19]player_possessions!$B$2:$E$492, 4, FALSE), 0)</f>
        <v>1.8</v>
      </c>
      <c r="AJ239">
        <f>IFERROR(VLOOKUP(B239, [20]player_outfielder_blocks!$B$2:$E$492, 3, FALSE), 0)</f>
        <v>0.6</v>
      </c>
      <c r="AK239">
        <f>VLOOKUP(B239,[20]player_outfielder_blocks!$B$2:$E$492, 4, FALSE)</f>
        <v>17</v>
      </c>
      <c r="AL239">
        <f>VLOOKUP(B239,[21]player_interceptions!$B$2:$E$492, 3, FALSE)</f>
        <v>0.8</v>
      </c>
      <c r="AM239">
        <f>VLOOKUP(B239,[21]player_interceptions!$B$2:$E$492, 4, FALSE)</f>
        <v>24</v>
      </c>
      <c r="AN239">
        <f>VLOOKUP(B239,[22]player_effective_clearances!$B$2:$E$492, 3, FALSE)</f>
        <v>3.3</v>
      </c>
      <c r="AO239">
        <f>VLOOKUP(B239,[22]player_effective_clearances!$B$2:$E$492, 4, FALSE)</f>
        <v>96</v>
      </c>
      <c r="AP239" t="e">
        <f>VLOOKUP(B239, [12]player_penalties_won!$B$2:$E$492, 4, FALSE)</f>
        <v>#N/A</v>
      </c>
      <c r="AQ239">
        <f>VLOOKUP(B239,[23]player_fouls_committed!$B$2:$E$492, 3, FALSE)</f>
        <v>0.5</v>
      </c>
      <c r="AR239">
        <f>VLOOKUP(B239,[24]player_red_cards!$B$2:$E$492, 3, FALSE)</f>
        <v>1</v>
      </c>
      <c r="AS239">
        <f>VLOOKUP(B239,[24]player_red_cards!$B$2:$E$492, 4, FALSE)</f>
        <v>4</v>
      </c>
      <c r="AT239">
        <f>VLOOKUP(B239,[25]player_contests_won!$B$2:$E$492, 3, FALSE)</f>
        <v>0.2</v>
      </c>
      <c r="AU239">
        <f>VLOOKUP(B239,[25]player_contests_won!$B$2:$E$492, 4, FALSE)</f>
        <v>100</v>
      </c>
      <c r="AV239">
        <f>VLOOKUP(B239, [8]player_top_scorers!$B$2:$E$492, 3, FALSE)</f>
        <v>1</v>
      </c>
      <c r="AW239">
        <f>VLOOKUP(B239,[26]player_player_ratings!$B$2:$E$492, 4, FALSE)</f>
        <v>0</v>
      </c>
      <c r="AX239">
        <f>VLOOKUP(B239,[26]player_player_ratings!$B$2:$E$492, 3, FALSE)</f>
        <v>6.86</v>
      </c>
      <c r="AY239">
        <v>2583</v>
      </c>
      <c r="AZ239">
        <v>31</v>
      </c>
      <c r="BA239" t="s">
        <v>13</v>
      </c>
    </row>
    <row r="240" spans="1:53" x14ac:dyDescent="0.3">
      <c r="A240">
        <v>238</v>
      </c>
      <c r="B240" t="s">
        <v>314</v>
      </c>
      <c r="C240" t="s">
        <v>19</v>
      </c>
      <c r="D240">
        <v>0.9</v>
      </c>
      <c r="E240">
        <v>0</v>
      </c>
      <c r="F240">
        <f>IFERROR(VLOOKUP(B240, [1]player_expected_goals!$B$2:$E$492, 3, FALSE), 0)</f>
        <v>1.7</v>
      </c>
      <c r="G240">
        <f>VLOOKUP(B240,[2]player_on_target!$B$2:$E$492, 3, FALSE)</f>
        <v>1.3</v>
      </c>
      <c r="H240">
        <f>IFERROR(VLOOKUP(B240, [3]player_saves_made!$B$2:$E$492, 3, FALSE), 0)</f>
        <v>0</v>
      </c>
      <c r="I240">
        <f>IFERROR(VLOOKUP(B240, [3]player_saves_made!$B$2:$E$492, 4, FALSE), 0)</f>
        <v>0</v>
      </c>
      <c r="J240">
        <f>IFERROR(VLOOKUP(B240, [4]player_goals_conceded!$B$2:$E$492, 3, FALSE), 0)</f>
        <v>0</v>
      </c>
      <c r="K240">
        <f>IFERROR(VLOOKUP(B240, [5]player_clean_sheets!$B$2:$E$492, 3, FALSE), 0)</f>
        <v>0</v>
      </c>
      <c r="L240">
        <f>IFERROR(VLOOKUP(B240, [5]player_clean_sheets!$B$2:$E$492, 4, FALSE), 0)</f>
        <v>0</v>
      </c>
      <c r="M240">
        <f>IFERROR(VLOOKUP(B240, [6]player_goals_per_90!$B$2:$E$492, 3, FALSE), 0)</f>
        <v>0.05</v>
      </c>
      <c r="N240">
        <f>IFERROR(VLOOKUP(B240, [7]player_expected_assists_per_90!$B$2:$E$492, 3, FALSE), 0)</f>
        <v>0.05</v>
      </c>
      <c r="O240">
        <f>IFERROR(VLOOKUP(B240, [7]player_expected_assists_per_90!$B$2:$E$492, 4, FALSE), 0)</f>
        <v>0</v>
      </c>
      <c r="P240">
        <f>IFERROR(VLOOKUP(B240, [8]player_top_scorers!$B$2:$E$492, 4, FALSE), 0)</f>
        <v>0</v>
      </c>
      <c r="Q240">
        <f>IFERROR(VLOOKUP(B240, [9]player_total_assists_in_attack!$B$2:$E$492, 3, FALSE), 0)</f>
        <v>6</v>
      </c>
      <c r="R240">
        <f>IFERROR(VLOOKUP(B240, [9]player_total_assists_in_attack!$B$2:$E$492, 4, FALSE), 0)</f>
        <v>0.3</v>
      </c>
      <c r="S240">
        <f>IFERROR(VLOOKUP(B240, [10]player_big_chances_missed!$B$2:$E$492, 3, FALSE), 0)</f>
        <v>2</v>
      </c>
      <c r="T240">
        <f>IFERROR(VLOOKUP(B240, [10]player_big_chances_missed!$B$2:$E$492, 3, FALSE), 0)</f>
        <v>2</v>
      </c>
      <c r="U240">
        <f>IFERROR(VLOOKUP(B240, [11]player_big_chances_created!$B$2:$E$492, 3, FALSE), 0)</f>
        <v>1</v>
      </c>
      <c r="V240">
        <f>IFERROR(VLOOKUP(B240, [12]player_penalties_won!$B$2:$E$492, 3, FALSE), 0)</f>
        <v>0</v>
      </c>
      <c r="W240">
        <f>IFERROR(VLOOKUP(B240, [13]player_penalties_conceded!$B$2:$E$492, 3, FALSE), 0)</f>
        <v>1</v>
      </c>
      <c r="X240">
        <f>IFERROR(VLOOKUP(B240, [14]player_target_scoring!$B$2:$E$492, 3, FALSE), 0)</f>
        <v>0.2</v>
      </c>
      <c r="Y240">
        <f>IFERROR(VLOOKUP(B240, [14]player_target_scoring!$B$2:$E$492, 4, FALSE), 0)</f>
        <v>36.4</v>
      </c>
      <c r="Z240">
        <f>IFERROR(VLOOKUP(B240, [15]player_total_scoring_attempts!$B$2:$E$492, 3, FALSE), 0)</f>
        <v>0.6</v>
      </c>
      <c r="AA240">
        <f>IFERROR(VLOOKUP(B240, [15]player_total_scoring_attempts!$B$2:$E$492, 4, FALSE), 0)</f>
        <v>9.1</v>
      </c>
      <c r="AB240">
        <f>IFERROR(VLOOKUP(B240, [16]player_accurate_passes!$B$2:$E$492, 3, FALSE), 0)</f>
        <v>85</v>
      </c>
      <c r="AC240">
        <f>IFERROR(VLOOKUP(B240, [16]player_accurate_passes!$B$2:$E$492, 4, FALSE), 0)</f>
        <v>92.7</v>
      </c>
      <c r="AD240">
        <f>IFERROR(VLOOKUP(B240,[17]player_accurate_long_balls!$B$2:$E$492, 3, FALSE), 0)</f>
        <v>3.2</v>
      </c>
      <c r="AE240">
        <f>IFERROR(VLOOKUP(B240,[17]player_accurate_long_balls!$B$2:$E$492, 4, FALSE), 0)</f>
        <v>66</v>
      </c>
      <c r="AF240">
        <f>IFERROR(VLOOKUP(B240, [18]player_tackles_won!$B$2:$E$492, 3, FALSE), 0)</f>
        <v>1.1000000000000001</v>
      </c>
      <c r="AG240">
        <f>IFERROR(VLOOKUP(B240, [18]player_tackles_won!$B$2:$E$492, 4, FALSE), 0)</f>
        <v>61.8</v>
      </c>
      <c r="AH240">
        <f>IFERROR(VLOOKUP(B240, [19]player_possessions!$B$2:$E$492, 3, FALSE), 0)</f>
        <v>0.3</v>
      </c>
      <c r="AI240">
        <f>IFERROR(VLOOKUP(B240, [19]player_possessions!$B$2:$E$492, 4, FALSE), 0)</f>
        <v>3.2</v>
      </c>
      <c r="AJ240">
        <f>IFERROR(VLOOKUP(B240, [20]player_outfielder_blocks!$B$2:$E$492, 3, FALSE), 0)</f>
        <v>0.4</v>
      </c>
      <c r="AK240">
        <f>VLOOKUP(B240,[20]player_outfielder_blocks!$B$2:$E$492, 4, FALSE)</f>
        <v>7</v>
      </c>
      <c r="AL240">
        <f>VLOOKUP(B240,[21]player_interceptions!$B$2:$E$492, 3, FALSE)</f>
        <v>1</v>
      </c>
      <c r="AM240">
        <f>VLOOKUP(B240,[21]player_interceptions!$B$2:$E$492, 4, FALSE)</f>
        <v>19</v>
      </c>
      <c r="AN240">
        <f>VLOOKUP(B240,[22]player_effective_clearances!$B$2:$E$492, 3, FALSE)</f>
        <v>2.7</v>
      </c>
      <c r="AO240">
        <f>VLOOKUP(B240,[22]player_effective_clearances!$B$2:$E$492, 4, FALSE)</f>
        <v>52</v>
      </c>
      <c r="AP240" t="e">
        <f>VLOOKUP(B240, [12]player_penalties_won!$B$2:$E$492, 4, FALSE)</f>
        <v>#N/A</v>
      </c>
      <c r="AQ240">
        <f>VLOOKUP(B240,[23]player_fouls_committed!$B$2:$E$492, 3, FALSE)</f>
        <v>1.1000000000000001</v>
      </c>
      <c r="AR240">
        <f>VLOOKUP(B240,[24]player_red_cards!$B$2:$E$492, 3, FALSE)</f>
        <v>1</v>
      </c>
      <c r="AS240">
        <f>VLOOKUP(B240,[24]player_red_cards!$B$2:$E$492, 4, FALSE)</f>
        <v>1</v>
      </c>
      <c r="AT240">
        <f>VLOOKUP(B240,[25]player_contests_won!$B$2:$E$492, 3, FALSE)</f>
        <v>0.3</v>
      </c>
      <c r="AU240">
        <f>VLOOKUP(B240,[25]player_contests_won!$B$2:$E$492, 4, FALSE)</f>
        <v>60</v>
      </c>
      <c r="AV240">
        <f>VLOOKUP(B240, [8]player_top_scorers!$B$2:$E$492, 3, FALSE)</f>
        <v>1</v>
      </c>
      <c r="AW240">
        <f>VLOOKUP(B240,[26]player_player_ratings!$B$2:$E$492, 4, FALSE)</f>
        <v>1</v>
      </c>
      <c r="AX240">
        <f>VLOOKUP(B240,[26]player_player_ratings!$B$2:$E$492, 3, FALSE)</f>
        <v>7.03</v>
      </c>
      <c r="AY240">
        <v>1763</v>
      </c>
      <c r="AZ240">
        <v>25</v>
      </c>
      <c r="BA240" t="s">
        <v>22</v>
      </c>
    </row>
    <row r="241" spans="1:53" x14ac:dyDescent="0.3">
      <c r="A241">
        <v>238</v>
      </c>
      <c r="B241" t="s">
        <v>315</v>
      </c>
      <c r="C241" t="s">
        <v>25</v>
      </c>
      <c r="D241">
        <v>0.9</v>
      </c>
      <c r="E241">
        <v>0</v>
      </c>
      <c r="F241">
        <f>IFERROR(VLOOKUP(B241, [1]player_expected_goals!$B$2:$E$492, 3, FALSE), 0)</f>
        <v>0.4</v>
      </c>
      <c r="G241">
        <f>VLOOKUP(B241,[2]player_on_target!$B$2:$E$492, 3, FALSE)</f>
        <v>0.6</v>
      </c>
      <c r="H241">
        <f>IFERROR(VLOOKUP(B241, [3]player_saves_made!$B$2:$E$492, 3, FALSE), 0)</f>
        <v>0</v>
      </c>
      <c r="I241">
        <f>IFERROR(VLOOKUP(B241, [3]player_saves_made!$B$2:$E$492, 4, FALSE), 0)</f>
        <v>0</v>
      </c>
      <c r="J241">
        <f>IFERROR(VLOOKUP(B241, [4]player_goals_conceded!$B$2:$E$492, 3, FALSE), 0)</f>
        <v>0</v>
      </c>
      <c r="K241">
        <f>IFERROR(VLOOKUP(B241, [5]player_clean_sheets!$B$2:$E$492, 3, FALSE), 0)</f>
        <v>0</v>
      </c>
      <c r="L241">
        <f>IFERROR(VLOOKUP(B241, [5]player_clean_sheets!$B$2:$E$492, 4, FALSE), 0)</f>
        <v>0</v>
      </c>
      <c r="M241">
        <f>IFERROR(VLOOKUP(B241, [6]player_goals_per_90!$B$2:$E$492, 3, FALSE), 0)</f>
        <v>0</v>
      </c>
      <c r="N241">
        <f>IFERROR(VLOOKUP(B241, [7]player_expected_assists_per_90!$B$2:$E$492, 3, FALSE), 0)</f>
        <v>0</v>
      </c>
      <c r="O241">
        <f>IFERROR(VLOOKUP(B241, [7]player_expected_assists_per_90!$B$2:$E$492, 4, FALSE), 0)</f>
        <v>0</v>
      </c>
      <c r="P241">
        <f>IFERROR(VLOOKUP(B241, [8]player_top_scorers!$B$2:$E$492, 4, FALSE), 0)</f>
        <v>0</v>
      </c>
      <c r="Q241">
        <f>IFERROR(VLOOKUP(B241, [9]player_total_assists_in_attack!$B$2:$E$492, 3, FALSE), 0)</f>
        <v>5</v>
      </c>
      <c r="R241">
        <f>IFERROR(VLOOKUP(B241, [9]player_total_assists_in_attack!$B$2:$E$492, 4, FALSE), 0)</f>
        <v>0.8</v>
      </c>
      <c r="S241">
        <f>IFERROR(VLOOKUP(B241, [10]player_big_chances_missed!$B$2:$E$492, 3, FALSE), 0)</f>
        <v>0</v>
      </c>
      <c r="T241">
        <f>IFERROR(VLOOKUP(B241, [10]player_big_chances_missed!$B$2:$E$492, 3, FALSE), 0)</f>
        <v>0</v>
      </c>
      <c r="U241">
        <f>IFERROR(VLOOKUP(B241, [11]player_big_chances_created!$B$2:$E$492, 3, FALSE), 0)</f>
        <v>2</v>
      </c>
      <c r="V241">
        <f>IFERROR(VLOOKUP(B241, [12]player_penalties_won!$B$2:$E$492, 3, FALSE), 0)</f>
        <v>0</v>
      </c>
      <c r="W241">
        <f>IFERROR(VLOOKUP(B241, [13]player_penalties_conceded!$B$2:$E$492, 3, FALSE), 0)</f>
        <v>0</v>
      </c>
      <c r="X241">
        <f>IFERROR(VLOOKUP(B241, [14]player_target_scoring!$B$2:$E$492, 3, FALSE), 0)</f>
        <v>0</v>
      </c>
      <c r="Y241">
        <f>IFERROR(VLOOKUP(B241, [14]player_target_scoring!$B$2:$E$492, 4, FALSE), 0)</f>
        <v>0</v>
      </c>
      <c r="Z241">
        <f>IFERROR(VLOOKUP(B241, [15]player_total_scoring_attempts!$B$2:$E$492, 3, FALSE), 0)</f>
        <v>0</v>
      </c>
      <c r="AA241">
        <f>IFERROR(VLOOKUP(B241, [15]player_total_scoring_attempts!$B$2:$E$492, 4, FALSE), 0)</f>
        <v>0</v>
      </c>
      <c r="AB241">
        <f>IFERROR(VLOOKUP(B241, [16]player_accurate_passes!$B$2:$E$492, 3, FALSE), 0)</f>
        <v>0</v>
      </c>
      <c r="AC241">
        <f>IFERROR(VLOOKUP(B241, [16]player_accurate_passes!$B$2:$E$492, 4, FALSE), 0)</f>
        <v>0</v>
      </c>
      <c r="AD241">
        <f>IFERROR(VLOOKUP(B241,[17]player_accurate_long_balls!$B$2:$E$492, 3, FALSE), 0)</f>
        <v>0</v>
      </c>
      <c r="AE241">
        <f>IFERROR(VLOOKUP(B241,[17]player_accurate_long_balls!$B$2:$E$492, 4, FALSE), 0)</f>
        <v>0</v>
      </c>
      <c r="AF241">
        <f>IFERROR(VLOOKUP(B241, [18]player_tackles_won!$B$2:$E$492, 3, FALSE), 0)</f>
        <v>0</v>
      </c>
      <c r="AG241">
        <f>IFERROR(VLOOKUP(B241, [18]player_tackles_won!$B$2:$E$492, 4, FALSE), 0)</f>
        <v>0</v>
      </c>
      <c r="AH241">
        <f>IFERROR(VLOOKUP(B241, [19]player_possessions!$B$2:$E$492, 3, FALSE), 0)</f>
        <v>0</v>
      </c>
      <c r="AI241">
        <f>IFERROR(VLOOKUP(B241, [19]player_possessions!$B$2:$E$492, 4, FALSE), 0)</f>
        <v>0</v>
      </c>
      <c r="AJ241">
        <f>IFERROR(VLOOKUP(B241, [20]player_outfielder_blocks!$B$2:$E$492, 3, FALSE), 0)</f>
        <v>0</v>
      </c>
      <c r="AK241" t="e">
        <f>VLOOKUP(B241,[20]player_outfielder_blocks!$B$2:$E$492, 4, FALSE)</f>
        <v>#N/A</v>
      </c>
      <c r="AL241" t="e">
        <f>VLOOKUP(B241,[21]player_interceptions!$B$2:$E$492, 3, FALSE)</f>
        <v>#N/A</v>
      </c>
      <c r="AM241" t="e">
        <f>VLOOKUP(B241,[21]player_interceptions!$B$2:$E$492, 4, FALSE)</f>
        <v>#N/A</v>
      </c>
      <c r="AN241" t="e">
        <f>VLOOKUP(B241,[22]player_effective_clearances!$B$2:$E$492, 3, FALSE)</f>
        <v>#N/A</v>
      </c>
      <c r="AO241" t="e">
        <f>VLOOKUP(B241,[22]player_effective_clearances!$B$2:$E$492, 4, FALSE)</f>
        <v>#N/A</v>
      </c>
      <c r="AP241" t="e">
        <f>VLOOKUP(B241, [12]player_penalties_won!$B$2:$E$492, 4, FALSE)</f>
        <v>#N/A</v>
      </c>
      <c r="AQ241" t="e">
        <f>VLOOKUP(B241,[23]player_fouls_committed!$B$2:$E$492, 3, FALSE)</f>
        <v>#N/A</v>
      </c>
      <c r="AR241" t="e">
        <f>VLOOKUP(B241,[24]player_red_cards!$B$2:$E$492, 3, FALSE)</f>
        <v>#N/A</v>
      </c>
      <c r="AS241" t="e">
        <f>VLOOKUP(B241,[24]player_red_cards!$B$2:$E$492, 4, FALSE)</f>
        <v>#N/A</v>
      </c>
      <c r="AT241" t="e">
        <f>VLOOKUP(B241,[25]player_contests_won!$B$2:$E$492, 3, FALSE)</f>
        <v>#N/A</v>
      </c>
      <c r="AU241" t="e">
        <f>VLOOKUP(B241,[25]player_contests_won!$B$2:$E$492, 4, FALSE)</f>
        <v>#N/A</v>
      </c>
      <c r="AV241">
        <f>VLOOKUP(B241, [8]player_top_scorers!$B$2:$E$492, 3, FALSE)</f>
        <v>1</v>
      </c>
      <c r="AW241" t="e">
        <f>VLOOKUP(B241,[26]player_player_ratings!$B$2:$E$492, 4, FALSE)</f>
        <v>#N/A</v>
      </c>
      <c r="AX241" t="e">
        <f>VLOOKUP(B241,[26]player_player_ratings!$B$2:$E$492, 3, FALSE)</f>
        <v>#N/A</v>
      </c>
      <c r="AY241">
        <v>587</v>
      </c>
      <c r="AZ241">
        <v>15</v>
      </c>
      <c r="BA241" t="s">
        <v>52</v>
      </c>
    </row>
    <row r="242" spans="1:53" x14ac:dyDescent="0.3">
      <c r="A242">
        <v>238</v>
      </c>
      <c r="B242" t="s">
        <v>316</v>
      </c>
      <c r="C242" t="s">
        <v>12</v>
      </c>
      <c r="D242">
        <v>0.9</v>
      </c>
      <c r="E242">
        <v>0</v>
      </c>
      <c r="F242">
        <f>IFERROR(VLOOKUP(B242, [1]player_expected_goals!$B$2:$E$492, 3, FALSE), 0)</f>
        <v>0.7</v>
      </c>
      <c r="G242">
        <f>VLOOKUP(B242,[2]player_on_target!$B$2:$E$492, 3, FALSE)</f>
        <v>1.1000000000000001</v>
      </c>
      <c r="H242">
        <f>IFERROR(VLOOKUP(B242, [3]player_saves_made!$B$2:$E$492, 3, FALSE), 0)</f>
        <v>0</v>
      </c>
      <c r="I242">
        <f>IFERROR(VLOOKUP(B242, [3]player_saves_made!$B$2:$E$492, 4, FALSE), 0)</f>
        <v>0</v>
      </c>
      <c r="J242">
        <f>IFERROR(VLOOKUP(B242, [4]player_goals_conceded!$B$2:$E$492, 3, FALSE), 0)</f>
        <v>0</v>
      </c>
      <c r="K242">
        <f>IFERROR(VLOOKUP(B242, [5]player_clean_sheets!$B$2:$E$492, 3, FALSE), 0)</f>
        <v>0</v>
      </c>
      <c r="L242">
        <f>IFERROR(VLOOKUP(B242, [5]player_clean_sheets!$B$2:$E$492, 4, FALSE), 0)</f>
        <v>0</v>
      </c>
      <c r="M242">
        <f>IFERROR(VLOOKUP(B242, [6]player_goals_per_90!$B$2:$E$492, 3, FALSE), 0)</f>
        <v>0.06</v>
      </c>
      <c r="N242">
        <f>IFERROR(VLOOKUP(B242, [7]player_expected_assists_per_90!$B$2:$E$492, 3, FALSE), 0)</f>
        <v>0.06</v>
      </c>
      <c r="O242">
        <f>IFERROR(VLOOKUP(B242, [7]player_expected_assists_per_90!$B$2:$E$492, 4, FALSE), 0)</f>
        <v>0</v>
      </c>
      <c r="P242">
        <f>IFERROR(VLOOKUP(B242, [8]player_top_scorers!$B$2:$E$492, 4, FALSE), 0)</f>
        <v>0</v>
      </c>
      <c r="Q242">
        <f>IFERROR(VLOOKUP(B242, [9]player_total_assists_in_attack!$B$2:$E$492, 3, FALSE), 0)</f>
        <v>5</v>
      </c>
      <c r="R242">
        <f>IFERROR(VLOOKUP(B242, [9]player_total_assists_in_attack!$B$2:$E$492, 4, FALSE), 0)</f>
        <v>0.3</v>
      </c>
      <c r="S242">
        <f>IFERROR(VLOOKUP(B242, [10]player_big_chances_missed!$B$2:$E$492, 3, FALSE), 0)</f>
        <v>0</v>
      </c>
      <c r="T242">
        <f>IFERROR(VLOOKUP(B242, [10]player_big_chances_missed!$B$2:$E$492, 3, FALSE), 0)</f>
        <v>0</v>
      </c>
      <c r="U242">
        <f>IFERROR(VLOOKUP(B242, [11]player_big_chances_created!$B$2:$E$492, 3, FALSE), 0)</f>
        <v>0</v>
      </c>
      <c r="V242">
        <f>IFERROR(VLOOKUP(B242, [12]player_penalties_won!$B$2:$E$492, 3, FALSE), 0)</f>
        <v>0</v>
      </c>
      <c r="W242">
        <f>IFERROR(VLOOKUP(B242, [13]player_penalties_conceded!$B$2:$E$492, 3, FALSE), 0)</f>
        <v>0</v>
      </c>
      <c r="X242">
        <f>IFERROR(VLOOKUP(B242, [14]player_target_scoring!$B$2:$E$492, 3, FALSE), 0)</f>
        <v>0.1</v>
      </c>
      <c r="Y242">
        <f>IFERROR(VLOOKUP(B242, [14]player_target_scoring!$B$2:$E$492, 4, FALSE), 0)</f>
        <v>33.299999999999997</v>
      </c>
      <c r="Z242">
        <f>IFERROR(VLOOKUP(B242, [15]player_total_scoring_attempts!$B$2:$E$492, 3, FALSE), 0)</f>
        <v>0.4</v>
      </c>
      <c r="AA242">
        <f>IFERROR(VLOOKUP(B242, [15]player_total_scoring_attempts!$B$2:$E$492, 4, FALSE), 0)</f>
        <v>16.7</v>
      </c>
      <c r="AB242">
        <f>IFERROR(VLOOKUP(B242, [16]player_accurate_passes!$B$2:$E$492, 3, FALSE), 0)</f>
        <v>64.099999999999994</v>
      </c>
      <c r="AC242">
        <f>IFERROR(VLOOKUP(B242, [16]player_accurate_passes!$B$2:$E$492, 4, FALSE), 0)</f>
        <v>90.1</v>
      </c>
      <c r="AD242">
        <f>IFERROR(VLOOKUP(B242,[17]player_accurate_long_balls!$B$2:$E$492, 3, FALSE), 0)</f>
        <v>3</v>
      </c>
      <c r="AE242">
        <f>IFERROR(VLOOKUP(B242,[17]player_accurate_long_balls!$B$2:$E$492, 4, FALSE), 0)</f>
        <v>52.2</v>
      </c>
      <c r="AF242">
        <f>IFERROR(VLOOKUP(B242, [18]player_tackles_won!$B$2:$E$492, 3, FALSE), 0)</f>
        <v>0.6</v>
      </c>
      <c r="AG242">
        <f>IFERROR(VLOOKUP(B242, [18]player_tackles_won!$B$2:$E$492, 4, FALSE), 0)</f>
        <v>66.7</v>
      </c>
      <c r="AH242">
        <f>IFERROR(VLOOKUP(B242, [19]player_possessions!$B$2:$E$492, 3, FALSE), 0)</f>
        <v>0.1</v>
      </c>
      <c r="AI242">
        <f>IFERROR(VLOOKUP(B242, [19]player_possessions!$B$2:$E$492, 4, FALSE), 0)</f>
        <v>2.6</v>
      </c>
      <c r="AJ242">
        <f>IFERROR(VLOOKUP(B242, [20]player_outfielder_blocks!$B$2:$E$492, 3, FALSE), 0)</f>
        <v>0.8</v>
      </c>
      <c r="AK242">
        <f>VLOOKUP(B242,[20]player_outfielder_blocks!$B$2:$E$492, 4, FALSE)</f>
        <v>12</v>
      </c>
      <c r="AL242">
        <f>VLOOKUP(B242,[21]player_interceptions!$B$2:$E$492, 3, FALSE)</f>
        <v>0.8</v>
      </c>
      <c r="AM242">
        <f>VLOOKUP(B242,[21]player_interceptions!$B$2:$E$492, 4, FALSE)</f>
        <v>13</v>
      </c>
      <c r="AN242">
        <f>VLOOKUP(B242,[22]player_effective_clearances!$B$2:$E$492, 3, FALSE)</f>
        <v>3.8</v>
      </c>
      <c r="AO242">
        <f>VLOOKUP(B242,[22]player_effective_clearances!$B$2:$E$492, 4, FALSE)</f>
        <v>60</v>
      </c>
      <c r="AP242" t="e">
        <f>VLOOKUP(B242, [12]player_penalties_won!$B$2:$E$492, 4, FALSE)</f>
        <v>#N/A</v>
      </c>
      <c r="AQ242">
        <f>VLOOKUP(B242,[23]player_fouls_committed!$B$2:$E$492, 3, FALSE)</f>
        <v>0.7</v>
      </c>
      <c r="AR242" t="e">
        <f>VLOOKUP(B242,[24]player_red_cards!$B$2:$E$492, 3, FALSE)</f>
        <v>#N/A</v>
      </c>
      <c r="AS242" t="e">
        <f>VLOOKUP(B242,[24]player_red_cards!$B$2:$E$492, 4, FALSE)</f>
        <v>#N/A</v>
      </c>
      <c r="AT242" t="e">
        <f>VLOOKUP(B242,[25]player_contests_won!$B$2:$E$492, 3, FALSE)</f>
        <v>#N/A</v>
      </c>
      <c r="AU242" t="e">
        <f>VLOOKUP(B242,[25]player_contests_won!$B$2:$E$492, 4, FALSE)</f>
        <v>#N/A</v>
      </c>
      <c r="AV242">
        <f>VLOOKUP(B242, [8]player_top_scorers!$B$2:$E$492, 3, FALSE)</f>
        <v>1</v>
      </c>
      <c r="AW242">
        <f>VLOOKUP(B242,[26]player_player_ratings!$B$2:$E$492, 4, FALSE)</f>
        <v>0</v>
      </c>
      <c r="AX242">
        <f>VLOOKUP(B242,[26]player_player_ratings!$B$2:$E$492, 3, FALSE)</f>
        <v>6.72</v>
      </c>
      <c r="AY242">
        <v>1433</v>
      </c>
      <c r="AZ242">
        <v>25</v>
      </c>
      <c r="BA242" t="s">
        <v>13</v>
      </c>
    </row>
    <row r="243" spans="1:53" x14ac:dyDescent="0.3">
      <c r="A243">
        <v>238</v>
      </c>
      <c r="B243" t="s">
        <v>317</v>
      </c>
      <c r="C243" t="s">
        <v>25</v>
      </c>
      <c r="D243">
        <v>0.9</v>
      </c>
      <c r="E243">
        <v>0</v>
      </c>
      <c r="F243">
        <f>IFERROR(VLOOKUP(B243, [1]player_expected_goals!$B$2:$E$492, 3, FALSE), 0)</f>
        <v>0.6</v>
      </c>
      <c r="G243">
        <f>VLOOKUP(B243,[2]player_on_target!$B$2:$E$492, 3, FALSE)</f>
        <v>0.7</v>
      </c>
      <c r="H243">
        <f>IFERROR(VLOOKUP(B243, [3]player_saves_made!$B$2:$E$492, 3, FALSE), 0)</f>
        <v>0</v>
      </c>
      <c r="I243">
        <f>IFERROR(VLOOKUP(B243, [3]player_saves_made!$B$2:$E$492, 4, FALSE), 0)</f>
        <v>0</v>
      </c>
      <c r="J243">
        <f>IFERROR(VLOOKUP(B243, [4]player_goals_conceded!$B$2:$E$492, 3, FALSE), 0)</f>
        <v>0</v>
      </c>
      <c r="K243">
        <f>IFERROR(VLOOKUP(B243, [5]player_clean_sheets!$B$2:$E$492, 3, FALSE), 0)</f>
        <v>0</v>
      </c>
      <c r="L243">
        <f>IFERROR(VLOOKUP(B243, [5]player_clean_sheets!$B$2:$E$492, 4, FALSE), 0)</f>
        <v>0</v>
      </c>
      <c r="M243">
        <f>IFERROR(VLOOKUP(B243, [6]player_goals_per_90!$B$2:$E$492, 3, FALSE), 0)</f>
        <v>0</v>
      </c>
      <c r="N243">
        <f>IFERROR(VLOOKUP(B243, [7]player_expected_assists_per_90!$B$2:$E$492, 3, FALSE), 0)</f>
        <v>0</v>
      </c>
      <c r="O243">
        <f>IFERROR(VLOOKUP(B243, [7]player_expected_assists_per_90!$B$2:$E$492, 4, FALSE), 0)</f>
        <v>0</v>
      </c>
      <c r="P243">
        <f>IFERROR(VLOOKUP(B243, [8]player_top_scorers!$B$2:$E$492, 4, FALSE), 0)</f>
        <v>0</v>
      </c>
      <c r="Q243">
        <f>IFERROR(VLOOKUP(B243, [9]player_total_assists_in_attack!$B$2:$E$492, 3, FALSE), 0)</f>
        <v>7</v>
      </c>
      <c r="R243">
        <f>IFERROR(VLOOKUP(B243, [9]player_total_assists_in_attack!$B$2:$E$492, 4, FALSE), 0)</f>
        <v>2.9</v>
      </c>
      <c r="S243">
        <f>IFERROR(VLOOKUP(B243, [10]player_big_chances_missed!$B$2:$E$492, 3, FALSE), 0)</f>
        <v>0</v>
      </c>
      <c r="T243">
        <f>IFERROR(VLOOKUP(B243, [10]player_big_chances_missed!$B$2:$E$492, 3, FALSE), 0)</f>
        <v>0</v>
      </c>
      <c r="U243">
        <f>IFERROR(VLOOKUP(B243, [11]player_big_chances_created!$B$2:$E$492, 3, FALSE), 0)</f>
        <v>1</v>
      </c>
      <c r="V243">
        <f>IFERROR(VLOOKUP(B243, [12]player_penalties_won!$B$2:$E$492, 3, FALSE), 0)</f>
        <v>0</v>
      </c>
      <c r="W243">
        <f>IFERROR(VLOOKUP(B243, [13]player_penalties_conceded!$B$2:$E$492, 3, FALSE), 0)</f>
        <v>0</v>
      </c>
      <c r="X243">
        <f>IFERROR(VLOOKUP(B243, [14]player_target_scoring!$B$2:$E$492, 3, FALSE), 0)</f>
        <v>0</v>
      </c>
      <c r="Y243">
        <f>IFERROR(VLOOKUP(B243, [14]player_target_scoring!$B$2:$E$492, 4, FALSE), 0)</f>
        <v>0</v>
      </c>
      <c r="Z243">
        <f>IFERROR(VLOOKUP(B243, [15]player_total_scoring_attempts!$B$2:$E$492, 3, FALSE), 0)</f>
        <v>0</v>
      </c>
      <c r="AA243">
        <f>IFERROR(VLOOKUP(B243, [15]player_total_scoring_attempts!$B$2:$E$492, 4, FALSE), 0)</f>
        <v>0</v>
      </c>
      <c r="AB243">
        <f>IFERROR(VLOOKUP(B243, [16]player_accurate_passes!$B$2:$E$492, 3, FALSE), 0)</f>
        <v>0</v>
      </c>
      <c r="AC243">
        <f>IFERROR(VLOOKUP(B243, [16]player_accurate_passes!$B$2:$E$492, 4, FALSE), 0)</f>
        <v>0</v>
      </c>
      <c r="AD243">
        <f>IFERROR(VLOOKUP(B243,[17]player_accurate_long_balls!$B$2:$E$492, 3, FALSE), 0)</f>
        <v>0</v>
      </c>
      <c r="AE243">
        <f>IFERROR(VLOOKUP(B243,[17]player_accurate_long_balls!$B$2:$E$492, 4, FALSE), 0)</f>
        <v>0</v>
      </c>
      <c r="AF243">
        <f>IFERROR(VLOOKUP(B243, [18]player_tackles_won!$B$2:$E$492, 3, FALSE), 0)</f>
        <v>0</v>
      </c>
      <c r="AG243">
        <f>IFERROR(VLOOKUP(B243, [18]player_tackles_won!$B$2:$E$492, 4, FALSE), 0)</f>
        <v>0</v>
      </c>
      <c r="AH243">
        <f>IFERROR(VLOOKUP(B243, [19]player_possessions!$B$2:$E$492, 3, FALSE), 0)</f>
        <v>0</v>
      </c>
      <c r="AI243">
        <f>IFERROR(VLOOKUP(B243, [19]player_possessions!$B$2:$E$492, 4, FALSE), 0)</f>
        <v>0</v>
      </c>
      <c r="AJ243">
        <f>IFERROR(VLOOKUP(B243, [20]player_outfielder_blocks!$B$2:$E$492, 3, FALSE), 0)</f>
        <v>0</v>
      </c>
      <c r="AK243" t="e">
        <f>VLOOKUP(B243,[20]player_outfielder_blocks!$B$2:$E$492, 4, FALSE)</f>
        <v>#N/A</v>
      </c>
      <c r="AL243" t="e">
        <f>VLOOKUP(B243,[21]player_interceptions!$B$2:$E$492, 3, FALSE)</f>
        <v>#N/A</v>
      </c>
      <c r="AM243" t="e">
        <f>VLOOKUP(B243,[21]player_interceptions!$B$2:$E$492, 4, FALSE)</f>
        <v>#N/A</v>
      </c>
      <c r="AN243" t="e">
        <f>VLOOKUP(B243,[22]player_effective_clearances!$B$2:$E$492, 3, FALSE)</f>
        <v>#N/A</v>
      </c>
      <c r="AO243" t="e">
        <f>VLOOKUP(B243,[22]player_effective_clearances!$B$2:$E$492, 4, FALSE)</f>
        <v>#N/A</v>
      </c>
      <c r="AP243" t="e">
        <f>VLOOKUP(B243, [12]player_penalties_won!$B$2:$E$492, 4, FALSE)</f>
        <v>#N/A</v>
      </c>
      <c r="AQ243" t="e">
        <f>VLOOKUP(B243,[23]player_fouls_committed!$B$2:$E$492, 3, FALSE)</f>
        <v>#N/A</v>
      </c>
      <c r="AR243" t="e">
        <f>VLOOKUP(B243,[24]player_red_cards!$B$2:$E$492, 3, FALSE)</f>
        <v>#N/A</v>
      </c>
      <c r="AS243" t="e">
        <f>VLOOKUP(B243,[24]player_red_cards!$B$2:$E$492, 4, FALSE)</f>
        <v>#N/A</v>
      </c>
      <c r="AT243" t="e">
        <f>VLOOKUP(B243,[25]player_contests_won!$B$2:$E$492, 3, FALSE)</f>
        <v>#N/A</v>
      </c>
      <c r="AU243" t="e">
        <f>VLOOKUP(B243,[25]player_contests_won!$B$2:$E$492, 4, FALSE)</f>
        <v>#N/A</v>
      </c>
      <c r="AV243">
        <f>VLOOKUP(B243, [8]player_top_scorers!$B$2:$E$492, 3, FALSE)</f>
        <v>1</v>
      </c>
      <c r="AW243" t="e">
        <f>VLOOKUP(B243,[26]player_player_ratings!$B$2:$E$492, 4, FALSE)</f>
        <v>#N/A</v>
      </c>
      <c r="AX243" t="e">
        <f>VLOOKUP(B243,[26]player_player_ratings!$B$2:$E$492, 3, FALSE)</f>
        <v>#N/A</v>
      </c>
      <c r="AY243">
        <v>217</v>
      </c>
      <c r="AZ243">
        <v>13</v>
      </c>
      <c r="BA243" t="s">
        <v>318</v>
      </c>
    </row>
    <row r="244" spans="1:53" x14ac:dyDescent="0.3">
      <c r="A244">
        <v>238</v>
      </c>
      <c r="B244" t="s">
        <v>319</v>
      </c>
      <c r="C244" t="s">
        <v>31</v>
      </c>
      <c r="D244">
        <v>0.9</v>
      </c>
      <c r="E244">
        <v>0</v>
      </c>
      <c r="F244">
        <f>IFERROR(VLOOKUP(B244, [1]player_expected_goals!$B$2:$E$492, 3, FALSE), 0)</f>
        <v>1.9</v>
      </c>
      <c r="G244" t="e">
        <f>VLOOKUP(B244,[2]player_on_target!$B$2:$E$492, 3, FALSE)</f>
        <v>#N/A</v>
      </c>
      <c r="H244">
        <f>IFERROR(VLOOKUP(B244, [3]player_saves_made!$B$2:$E$492, 3, FALSE), 0)</f>
        <v>0</v>
      </c>
      <c r="I244">
        <f>IFERROR(VLOOKUP(B244, [3]player_saves_made!$B$2:$E$492, 4, FALSE), 0)</f>
        <v>0</v>
      </c>
      <c r="J244">
        <f>IFERROR(VLOOKUP(B244, [4]player_goals_conceded!$B$2:$E$492, 3, FALSE), 0)</f>
        <v>0</v>
      </c>
      <c r="K244">
        <f>IFERROR(VLOOKUP(B244, [5]player_clean_sheets!$B$2:$E$492, 3, FALSE), 0)</f>
        <v>0</v>
      </c>
      <c r="L244">
        <f>IFERROR(VLOOKUP(B244, [5]player_clean_sheets!$B$2:$E$492, 4, FALSE), 0)</f>
        <v>0</v>
      </c>
      <c r="M244">
        <f>IFERROR(VLOOKUP(B244, [6]player_goals_per_90!$B$2:$E$492, 3, FALSE), 0)</f>
        <v>0</v>
      </c>
      <c r="N244">
        <f>IFERROR(VLOOKUP(B244, [7]player_expected_assists_per_90!$B$2:$E$492, 3, FALSE), 0)</f>
        <v>0.08</v>
      </c>
      <c r="O244">
        <f>IFERROR(VLOOKUP(B244, [7]player_expected_assists_per_90!$B$2:$E$492, 4, FALSE), 0)</f>
        <v>0</v>
      </c>
      <c r="P244">
        <f>IFERROR(VLOOKUP(B244, [8]player_top_scorers!$B$2:$E$492, 4, FALSE), 0)</f>
        <v>0</v>
      </c>
      <c r="Q244">
        <f>IFERROR(VLOOKUP(B244, [9]player_total_assists_in_attack!$B$2:$E$492, 3, FALSE), 0)</f>
        <v>6</v>
      </c>
      <c r="R244">
        <f>IFERROR(VLOOKUP(B244, [9]player_total_assists_in_attack!$B$2:$E$492, 4, FALSE), 0)</f>
        <v>0.5</v>
      </c>
      <c r="S244">
        <f>IFERROR(VLOOKUP(B244, [10]player_big_chances_missed!$B$2:$E$492, 3, FALSE), 0)</f>
        <v>3</v>
      </c>
      <c r="T244">
        <f>IFERROR(VLOOKUP(B244, [10]player_big_chances_missed!$B$2:$E$492, 3, FALSE), 0)</f>
        <v>3</v>
      </c>
      <c r="U244">
        <f>IFERROR(VLOOKUP(B244, [11]player_big_chances_created!$B$2:$E$492, 3, FALSE), 0)</f>
        <v>1</v>
      </c>
      <c r="V244">
        <f>IFERROR(VLOOKUP(B244, [12]player_penalties_won!$B$2:$E$492, 3, FALSE), 0)</f>
        <v>0</v>
      </c>
      <c r="W244">
        <f>IFERROR(VLOOKUP(B244, [13]player_penalties_conceded!$B$2:$E$492, 3, FALSE), 0)</f>
        <v>0</v>
      </c>
      <c r="X244">
        <f>IFERROR(VLOOKUP(B244, [14]player_target_scoring!$B$2:$E$492, 3, FALSE), 0)</f>
        <v>0</v>
      </c>
      <c r="Y244">
        <f>IFERROR(VLOOKUP(B244, [14]player_target_scoring!$B$2:$E$492, 4, FALSE), 0)</f>
        <v>0</v>
      </c>
      <c r="Z244">
        <f>IFERROR(VLOOKUP(B244, [15]player_total_scoring_attempts!$B$2:$E$492, 3, FALSE), 0)</f>
        <v>1.4</v>
      </c>
      <c r="AA244">
        <f>IFERROR(VLOOKUP(B244, [15]player_total_scoring_attempts!$B$2:$E$492, 4, FALSE), 0)</f>
        <v>0</v>
      </c>
      <c r="AB244">
        <f>IFERROR(VLOOKUP(B244, [16]player_accurate_passes!$B$2:$E$492, 3, FALSE), 0)</f>
        <v>54.2</v>
      </c>
      <c r="AC244">
        <f>IFERROR(VLOOKUP(B244, [16]player_accurate_passes!$B$2:$E$492, 4, FALSE), 0)</f>
        <v>83</v>
      </c>
      <c r="AD244">
        <f>IFERROR(VLOOKUP(B244,[17]player_accurate_long_balls!$B$2:$E$492, 3, FALSE), 0)</f>
        <v>2.6</v>
      </c>
      <c r="AE244">
        <f>IFERROR(VLOOKUP(B244,[17]player_accurate_long_balls!$B$2:$E$492, 4, FALSE), 0)</f>
        <v>49.2</v>
      </c>
      <c r="AF244">
        <f>IFERROR(VLOOKUP(B244, [18]player_tackles_won!$B$2:$E$492, 3, FALSE), 0)</f>
        <v>1.8</v>
      </c>
      <c r="AG244">
        <f>IFERROR(VLOOKUP(B244, [18]player_tackles_won!$B$2:$E$492, 4, FALSE), 0)</f>
        <v>61.8</v>
      </c>
      <c r="AH244">
        <f>IFERROR(VLOOKUP(B244, [19]player_possessions!$B$2:$E$492, 3, FALSE), 0)</f>
        <v>0.5</v>
      </c>
      <c r="AI244">
        <f>IFERROR(VLOOKUP(B244, [19]player_possessions!$B$2:$E$492, 4, FALSE), 0)</f>
        <v>3</v>
      </c>
      <c r="AJ244">
        <f>IFERROR(VLOOKUP(B244, [20]player_outfielder_blocks!$B$2:$E$492, 3, FALSE), 0)</f>
        <v>0.6</v>
      </c>
      <c r="AK244">
        <f>VLOOKUP(B244,[20]player_outfielder_blocks!$B$2:$E$492, 4, FALSE)</f>
        <v>7</v>
      </c>
      <c r="AL244">
        <f>VLOOKUP(B244,[21]player_interceptions!$B$2:$E$492, 3, FALSE)</f>
        <v>1.4</v>
      </c>
      <c r="AM244">
        <f>VLOOKUP(B244,[21]player_interceptions!$B$2:$E$492, 4, FALSE)</f>
        <v>16</v>
      </c>
      <c r="AN244">
        <f>VLOOKUP(B244,[22]player_effective_clearances!$B$2:$E$492, 3, FALSE)</f>
        <v>2.5</v>
      </c>
      <c r="AO244">
        <f>VLOOKUP(B244,[22]player_effective_clearances!$B$2:$E$492, 4, FALSE)</f>
        <v>29</v>
      </c>
      <c r="AP244" t="e">
        <f>VLOOKUP(B244, [12]player_penalties_won!$B$2:$E$492, 4, FALSE)</f>
        <v>#N/A</v>
      </c>
      <c r="AQ244">
        <f>VLOOKUP(B244,[23]player_fouls_committed!$B$2:$E$492, 3, FALSE)</f>
        <v>1.3</v>
      </c>
      <c r="AR244">
        <f>VLOOKUP(B244,[24]player_red_cards!$B$2:$E$492, 3, FALSE)</f>
        <v>1</v>
      </c>
      <c r="AS244">
        <f>VLOOKUP(B244,[24]player_red_cards!$B$2:$E$492, 4, FALSE)</f>
        <v>2</v>
      </c>
      <c r="AT244">
        <f>VLOOKUP(B244,[25]player_contests_won!$B$2:$E$492, 3, FALSE)</f>
        <v>1.4</v>
      </c>
      <c r="AU244">
        <f>VLOOKUP(B244,[25]player_contests_won!$B$2:$E$492, 4, FALSE)</f>
        <v>100</v>
      </c>
      <c r="AV244" t="e">
        <f>VLOOKUP(B244, [8]player_top_scorers!$B$2:$E$492, 3, FALSE)</f>
        <v>#N/A</v>
      </c>
      <c r="AW244" t="e">
        <f>VLOOKUP(B244,[26]player_player_ratings!$B$2:$E$492, 4, FALSE)</f>
        <v>#N/A</v>
      </c>
      <c r="AX244" t="e">
        <f>VLOOKUP(B244,[26]player_player_ratings!$B$2:$E$492, 3, FALSE)</f>
        <v>#N/A</v>
      </c>
      <c r="AY244">
        <v>1030</v>
      </c>
      <c r="AZ244">
        <v>17</v>
      </c>
      <c r="BA244" t="s">
        <v>47</v>
      </c>
    </row>
    <row r="245" spans="1:53" x14ac:dyDescent="0.3">
      <c r="A245">
        <v>238</v>
      </c>
      <c r="B245" t="s">
        <v>320</v>
      </c>
      <c r="C245" t="s">
        <v>63</v>
      </c>
      <c r="D245">
        <v>0.9</v>
      </c>
      <c r="E245">
        <v>0</v>
      </c>
      <c r="F245">
        <f>IFERROR(VLOOKUP(B245, [1]player_expected_goals!$B$2:$E$492, 3, FALSE), 0)</f>
        <v>0.3</v>
      </c>
      <c r="G245">
        <f>VLOOKUP(B245,[2]player_on_target!$B$2:$E$492, 3, FALSE)</f>
        <v>0.2</v>
      </c>
      <c r="H245">
        <f>IFERROR(VLOOKUP(B245, [3]player_saves_made!$B$2:$E$492, 3, FALSE), 0)</f>
        <v>0</v>
      </c>
      <c r="I245">
        <f>IFERROR(VLOOKUP(B245, [3]player_saves_made!$B$2:$E$492, 4, FALSE), 0)</f>
        <v>0</v>
      </c>
      <c r="J245">
        <f>IFERROR(VLOOKUP(B245, [4]player_goals_conceded!$B$2:$E$492, 3, FALSE), 0)</f>
        <v>0</v>
      </c>
      <c r="K245">
        <f>IFERROR(VLOOKUP(B245, [5]player_clean_sheets!$B$2:$E$492, 3, FALSE), 0)</f>
        <v>0</v>
      </c>
      <c r="L245">
        <f>IFERROR(VLOOKUP(B245, [5]player_clean_sheets!$B$2:$E$492, 4, FALSE), 0)</f>
        <v>0</v>
      </c>
      <c r="M245">
        <f>IFERROR(VLOOKUP(B245, [6]player_goals_per_90!$B$2:$E$492, 3, FALSE), 0)</f>
        <v>0</v>
      </c>
      <c r="N245">
        <f>IFERROR(VLOOKUP(B245, [7]player_expected_assists_per_90!$B$2:$E$492, 3, FALSE), 0)</f>
        <v>0</v>
      </c>
      <c r="O245">
        <f>IFERROR(VLOOKUP(B245, [7]player_expected_assists_per_90!$B$2:$E$492, 4, FALSE), 0)</f>
        <v>0</v>
      </c>
      <c r="P245">
        <f>IFERROR(VLOOKUP(B245, [8]player_top_scorers!$B$2:$E$492, 4, FALSE), 0)</f>
        <v>0</v>
      </c>
      <c r="Q245">
        <f>IFERROR(VLOOKUP(B245, [9]player_total_assists_in_attack!$B$2:$E$492, 3, FALSE), 0)</f>
        <v>6</v>
      </c>
      <c r="R245">
        <f>IFERROR(VLOOKUP(B245, [9]player_total_assists_in_attack!$B$2:$E$492, 4, FALSE), 0)</f>
        <v>0.6</v>
      </c>
      <c r="S245">
        <f>IFERROR(VLOOKUP(B245, [10]player_big_chances_missed!$B$2:$E$492, 3, FALSE), 0)</f>
        <v>1</v>
      </c>
      <c r="T245">
        <f>IFERROR(VLOOKUP(B245, [10]player_big_chances_missed!$B$2:$E$492, 3, FALSE), 0)</f>
        <v>1</v>
      </c>
      <c r="U245">
        <f>IFERROR(VLOOKUP(B245, [11]player_big_chances_created!$B$2:$E$492, 3, FALSE), 0)</f>
        <v>0</v>
      </c>
      <c r="V245">
        <f>IFERROR(VLOOKUP(B245, [12]player_penalties_won!$B$2:$E$492, 3, FALSE), 0)</f>
        <v>0</v>
      </c>
      <c r="W245">
        <f>IFERROR(VLOOKUP(B245, [13]player_penalties_conceded!$B$2:$E$492, 3, FALSE), 0)</f>
        <v>0</v>
      </c>
      <c r="X245">
        <f>IFERROR(VLOOKUP(B245, [14]player_target_scoring!$B$2:$E$492, 3, FALSE), 0)</f>
        <v>0</v>
      </c>
      <c r="Y245">
        <f>IFERROR(VLOOKUP(B245, [14]player_target_scoring!$B$2:$E$492, 4, FALSE), 0)</f>
        <v>0</v>
      </c>
      <c r="Z245">
        <f>IFERROR(VLOOKUP(B245, [15]player_total_scoring_attempts!$B$2:$E$492, 3, FALSE), 0)</f>
        <v>0</v>
      </c>
      <c r="AA245">
        <f>IFERROR(VLOOKUP(B245, [15]player_total_scoring_attempts!$B$2:$E$492, 4, FALSE), 0)</f>
        <v>0</v>
      </c>
      <c r="AB245">
        <f>IFERROR(VLOOKUP(B245, [16]player_accurate_passes!$B$2:$E$492, 3, FALSE), 0)</f>
        <v>0</v>
      </c>
      <c r="AC245">
        <f>IFERROR(VLOOKUP(B245, [16]player_accurate_passes!$B$2:$E$492, 4, FALSE), 0)</f>
        <v>0</v>
      </c>
      <c r="AD245">
        <f>IFERROR(VLOOKUP(B245,[17]player_accurate_long_balls!$B$2:$E$492, 3, FALSE), 0)</f>
        <v>0</v>
      </c>
      <c r="AE245">
        <f>IFERROR(VLOOKUP(B245,[17]player_accurate_long_balls!$B$2:$E$492, 4, FALSE), 0)</f>
        <v>0</v>
      </c>
      <c r="AF245">
        <f>IFERROR(VLOOKUP(B245, [18]player_tackles_won!$B$2:$E$492, 3, FALSE), 0)</f>
        <v>0</v>
      </c>
      <c r="AG245">
        <f>IFERROR(VLOOKUP(B245, [18]player_tackles_won!$B$2:$E$492, 4, FALSE), 0)</f>
        <v>0</v>
      </c>
      <c r="AH245">
        <f>IFERROR(VLOOKUP(B245, [19]player_possessions!$B$2:$E$492, 3, FALSE), 0)</f>
        <v>0</v>
      </c>
      <c r="AI245">
        <f>IFERROR(VLOOKUP(B245, [19]player_possessions!$B$2:$E$492, 4, FALSE), 0)</f>
        <v>0</v>
      </c>
      <c r="AJ245">
        <f>IFERROR(VLOOKUP(B245, [20]player_outfielder_blocks!$B$2:$E$492, 3, FALSE), 0)</f>
        <v>0</v>
      </c>
      <c r="AK245" t="e">
        <f>VLOOKUP(B245,[20]player_outfielder_blocks!$B$2:$E$492, 4, FALSE)</f>
        <v>#N/A</v>
      </c>
      <c r="AL245" t="e">
        <f>VLOOKUP(B245,[21]player_interceptions!$B$2:$E$492, 3, FALSE)</f>
        <v>#N/A</v>
      </c>
      <c r="AM245" t="e">
        <f>VLOOKUP(B245,[21]player_interceptions!$B$2:$E$492, 4, FALSE)</f>
        <v>#N/A</v>
      </c>
      <c r="AN245" t="e">
        <f>VLOOKUP(B245,[22]player_effective_clearances!$B$2:$E$492, 3, FALSE)</f>
        <v>#N/A</v>
      </c>
      <c r="AO245" t="e">
        <f>VLOOKUP(B245,[22]player_effective_clearances!$B$2:$E$492, 4, FALSE)</f>
        <v>#N/A</v>
      </c>
      <c r="AP245" t="e">
        <f>VLOOKUP(B245, [12]player_penalties_won!$B$2:$E$492, 4, FALSE)</f>
        <v>#N/A</v>
      </c>
      <c r="AQ245" t="e">
        <f>VLOOKUP(B245,[23]player_fouls_committed!$B$2:$E$492, 3, FALSE)</f>
        <v>#N/A</v>
      </c>
      <c r="AR245" t="e">
        <f>VLOOKUP(B245,[24]player_red_cards!$B$2:$E$492, 3, FALSE)</f>
        <v>#N/A</v>
      </c>
      <c r="AS245" t="e">
        <f>VLOOKUP(B245,[24]player_red_cards!$B$2:$E$492, 4, FALSE)</f>
        <v>#N/A</v>
      </c>
      <c r="AT245" t="e">
        <f>VLOOKUP(B245,[25]player_contests_won!$B$2:$E$492, 3, FALSE)</f>
        <v>#N/A</v>
      </c>
      <c r="AU245" t="e">
        <f>VLOOKUP(B245,[25]player_contests_won!$B$2:$E$492, 4, FALSE)</f>
        <v>#N/A</v>
      </c>
      <c r="AV245">
        <f>VLOOKUP(B245, [8]player_top_scorers!$B$2:$E$492, 3, FALSE)</f>
        <v>1</v>
      </c>
      <c r="AW245" t="e">
        <f>VLOOKUP(B245,[26]player_player_ratings!$B$2:$E$492, 4, FALSE)</f>
        <v>#N/A</v>
      </c>
      <c r="AX245" t="e">
        <f>VLOOKUP(B245,[26]player_player_ratings!$B$2:$E$492, 3, FALSE)</f>
        <v>#N/A</v>
      </c>
      <c r="AY245">
        <v>906</v>
      </c>
      <c r="AZ245">
        <v>13</v>
      </c>
      <c r="BA245" t="s">
        <v>142</v>
      </c>
    </row>
    <row r="246" spans="1:53" x14ac:dyDescent="0.3">
      <c r="A246">
        <v>238</v>
      </c>
      <c r="B246" t="s">
        <v>321</v>
      </c>
      <c r="C246" t="s">
        <v>31</v>
      </c>
      <c r="D246">
        <v>0.9</v>
      </c>
      <c r="E246">
        <v>0</v>
      </c>
      <c r="F246">
        <f>IFERROR(VLOOKUP(B246, [1]player_expected_goals!$B$2:$E$492, 3, FALSE), 0)</f>
        <v>0.5</v>
      </c>
      <c r="G246">
        <f>VLOOKUP(B246,[2]player_on_target!$B$2:$E$492, 3, FALSE)</f>
        <v>0.1</v>
      </c>
      <c r="H246">
        <f>IFERROR(VLOOKUP(B246, [3]player_saves_made!$B$2:$E$492, 3, FALSE), 0)</f>
        <v>0</v>
      </c>
      <c r="I246">
        <f>IFERROR(VLOOKUP(B246, [3]player_saves_made!$B$2:$E$492, 4, FALSE), 0)</f>
        <v>0</v>
      </c>
      <c r="J246">
        <f>IFERROR(VLOOKUP(B246, [4]player_goals_conceded!$B$2:$E$492, 3, FALSE), 0)</f>
        <v>0</v>
      </c>
      <c r="K246">
        <f>IFERROR(VLOOKUP(B246, [5]player_clean_sheets!$B$2:$E$492, 3, FALSE), 0)</f>
        <v>0</v>
      </c>
      <c r="L246">
        <f>IFERROR(VLOOKUP(B246, [5]player_clean_sheets!$B$2:$E$492, 4, FALSE), 0)</f>
        <v>0</v>
      </c>
      <c r="M246">
        <f>IFERROR(VLOOKUP(B246, [6]player_goals_per_90!$B$2:$E$492, 3, FALSE), 0)</f>
        <v>0</v>
      </c>
      <c r="N246">
        <f>IFERROR(VLOOKUP(B246, [7]player_expected_assists_per_90!$B$2:$E$492, 3, FALSE), 0)</f>
        <v>0</v>
      </c>
      <c r="O246">
        <f>IFERROR(VLOOKUP(B246, [7]player_expected_assists_per_90!$B$2:$E$492, 4, FALSE), 0)</f>
        <v>0</v>
      </c>
      <c r="P246">
        <f>IFERROR(VLOOKUP(B246, [8]player_top_scorers!$B$2:$E$492, 4, FALSE), 0)</f>
        <v>0</v>
      </c>
      <c r="Q246">
        <f>IFERROR(VLOOKUP(B246, [9]player_total_assists_in_attack!$B$2:$E$492, 3, FALSE), 0)</f>
        <v>4</v>
      </c>
      <c r="R246">
        <f>IFERROR(VLOOKUP(B246, [9]player_total_assists_in_attack!$B$2:$E$492, 4, FALSE), 0)</f>
        <v>0.6</v>
      </c>
      <c r="S246">
        <f>IFERROR(VLOOKUP(B246, [10]player_big_chances_missed!$B$2:$E$492, 3, FALSE), 0)</f>
        <v>0</v>
      </c>
      <c r="T246">
        <f>IFERROR(VLOOKUP(B246, [10]player_big_chances_missed!$B$2:$E$492, 3, FALSE), 0)</f>
        <v>0</v>
      </c>
      <c r="U246">
        <f>IFERROR(VLOOKUP(B246, [11]player_big_chances_created!$B$2:$E$492, 3, FALSE), 0)</f>
        <v>1</v>
      </c>
      <c r="V246">
        <f>IFERROR(VLOOKUP(B246, [12]player_penalties_won!$B$2:$E$492, 3, FALSE), 0)</f>
        <v>0</v>
      </c>
      <c r="W246">
        <f>IFERROR(VLOOKUP(B246, [13]player_penalties_conceded!$B$2:$E$492, 3, FALSE), 0)</f>
        <v>0</v>
      </c>
      <c r="X246">
        <f>IFERROR(VLOOKUP(B246, [14]player_target_scoring!$B$2:$E$492, 3, FALSE), 0)</f>
        <v>0</v>
      </c>
      <c r="Y246">
        <f>IFERROR(VLOOKUP(B246, [14]player_target_scoring!$B$2:$E$492, 4, FALSE), 0)</f>
        <v>0</v>
      </c>
      <c r="Z246">
        <f>IFERROR(VLOOKUP(B246, [15]player_total_scoring_attempts!$B$2:$E$492, 3, FALSE), 0)</f>
        <v>0</v>
      </c>
      <c r="AA246">
        <f>IFERROR(VLOOKUP(B246, [15]player_total_scoring_attempts!$B$2:$E$492, 4, FALSE), 0)</f>
        <v>0</v>
      </c>
      <c r="AB246">
        <f>IFERROR(VLOOKUP(B246, [16]player_accurate_passes!$B$2:$E$492, 3, FALSE), 0)</f>
        <v>0</v>
      </c>
      <c r="AC246">
        <f>IFERROR(VLOOKUP(B246, [16]player_accurate_passes!$B$2:$E$492, 4, FALSE), 0)</f>
        <v>0</v>
      </c>
      <c r="AD246">
        <f>IFERROR(VLOOKUP(B246,[17]player_accurate_long_balls!$B$2:$E$492, 3, FALSE), 0)</f>
        <v>0</v>
      </c>
      <c r="AE246">
        <f>IFERROR(VLOOKUP(B246,[17]player_accurate_long_balls!$B$2:$E$492, 4, FALSE), 0)</f>
        <v>0</v>
      </c>
      <c r="AF246">
        <f>IFERROR(VLOOKUP(B246, [18]player_tackles_won!$B$2:$E$492, 3, FALSE), 0)</f>
        <v>0</v>
      </c>
      <c r="AG246">
        <f>IFERROR(VLOOKUP(B246, [18]player_tackles_won!$B$2:$E$492, 4, FALSE), 0)</f>
        <v>0</v>
      </c>
      <c r="AH246">
        <f>IFERROR(VLOOKUP(B246, [19]player_possessions!$B$2:$E$492, 3, FALSE), 0)</f>
        <v>0</v>
      </c>
      <c r="AI246">
        <f>IFERROR(VLOOKUP(B246, [19]player_possessions!$B$2:$E$492, 4, FALSE), 0)</f>
        <v>0</v>
      </c>
      <c r="AJ246">
        <f>IFERROR(VLOOKUP(B246, [20]player_outfielder_blocks!$B$2:$E$492, 3, FALSE), 0)</f>
        <v>0</v>
      </c>
      <c r="AK246" t="e">
        <f>VLOOKUP(B246,[20]player_outfielder_blocks!$B$2:$E$492, 4, FALSE)</f>
        <v>#N/A</v>
      </c>
      <c r="AL246" t="e">
        <f>VLOOKUP(B246,[21]player_interceptions!$B$2:$E$492, 3, FALSE)</f>
        <v>#N/A</v>
      </c>
      <c r="AM246" t="e">
        <f>VLOOKUP(B246,[21]player_interceptions!$B$2:$E$492, 4, FALSE)</f>
        <v>#N/A</v>
      </c>
      <c r="AN246" t="e">
        <f>VLOOKUP(B246,[22]player_effective_clearances!$B$2:$E$492, 3, FALSE)</f>
        <v>#N/A</v>
      </c>
      <c r="AO246" t="e">
        <f>VLOOKUP(B246,[22]player_effective_clearances!$B$2:$E$492, 4, FALSE)</f>
        <v>#N/A</v>
      </c>
      <c r="AP246" t="e">
        <f>VLOOKUP(B246, [12]player_penalties_won!$B$2:$E$492, 4, FALSE)</f>
        <v>#N/A</v>
      </c>
      <c r="AQ246" t="e">
        <f>VLOOKUP(B246,[23]player_fouls_committed!$B$2:$E$492, 3, FALSE)</f>
        <v>#N/A</v>
      </c>
      <c r="AR246" t="e">
        <f>VLOOKUP(B246,[24]player_red_cards!$B$2:$E$492, 3, FALSE)</f>
        <v>#N/A</v>
      </c>
      <c r="AS246" t="e">
        <f>VLOOKUP(B246,[24]player_red_cards!$B$2:$E$492, 4, FALSE)</f>
        <v>#N/A</v>
      </c>
      <c r="AT246" t="e">
        <f>VLOOKUP(B246,[25]player_contests_won!$B$2:$E$492, 3, FALSE)</f>
        <v>#N/A</v>
      </c>
      <c r="AU246" t="e">
        <f>VLOOKUP(B246,[25]player_contests_won!$B$2:$E$492, 4, FALSE)</f>
        <v>#N/A</v>
      </c>
      <c r="AV246" t="e">
        <f>VLOOKUP(B246, [8]player_top_scorers!$B$2:$E$492, 3, FALSE)</f>
        <v>#N/A</v>
      </c>
      <c r="AW246" t="e">
        <f>VLOOKUP(B246,[26]player_player_ratings!$B$2:$E$492, 4, FALSE)</f>
        <v>#N/A</v>
      </c>
      <c r="AX246" t="e">
        <f>VLOOKUP(B246,[26]player_player_ratings!$B$2:$E$492, 3, FALSE)</f>
        <v>#N/A</v>
      </c>
      <c r="AY246">
        <v>588</v>
      </c>
      <c r="AZ246">
        <v>8</v>
      </c>
      <c r="BA246" t="s">
        <v>70</v>
      </c>
    </row>
    <row r="247" spans="1:53" x14ac:dyDescent="0.3">
      <c r="A247">
        <v>246</v>
      </c>
      <c r="B247" t="s">
        <v>322</v>
      </c>
      <c r="C247" t="s">
        <v>36</v>
      </c>
      <c r="D247">
        <v>0.8</v>
      </c>
      <c r="E247">
        <v>2</v>
      </c>
      <c r="F247">
        <f>IFERROR(VLOOKUP(B247, [1]player_expected_goals!$B$2:$E$492, 3, FALSE), 0)</f>
        <v>0.4</v>
      </c>
      <c r="G247">
        <f>VLOOKUP(B247,[2]player_on_target!$B$2:$E$492, 3, FALSE)</f>
        <v>0</v>
      </c>
      <c r="H247">
        <f>IFERROR(VLOOKUP(B247, [3]player_saves_made!$B$2:$E$492, 3, FALSE), 0)</f>
        <v>0</v>
      </c>
      <c r="I247">
        <f>IFERROR(VLOOKUP(B247, [3]player_saves_made!$B$2:$E$492, 4, FALSE), 0)</f>
        <v>0</v>
      </c>
      <c r="J247">
        <f>IFERROR(VLOOKUP(B247, [4]player_goals_conceded!$B$2:$E$492, 3, FALSE), 0)</f>
        <v>0</v>
      </c>
      <c r="K247">
        <f>IFERROR(VLOOKUP(B247, [5]player_clean_sheets!$B$2:$E$492, 3, FALSE), 0)</f>
        <v>0</v>
      </c>
      <c r="L247">
        <f>IFERROR(VLOOKUP(B247, [5]player_clean_sheets!$B$2:$E$492, 4, FALSE), 0)</f>
        <v>0</v>
      </c>
      <c r="M247">
        <f>IFERROR(VLOOKUP(B247, [6]player_goals_per_90!$B$2:$E$492, 3, FALSE), 0)</f>
        <v>0</v>
      </c>
      <c r="N247">
        <f>IFERROR(VLOOKUP(B247, [7]player_expected_assists_per_90!$B$2:$E$492, 3, FALSE), 0)</f>
        <v>0</v>
      </c>
      <c r="O247">
        <f>IFERROR(VLOOKUP(B247, [7]player_expected_assists_per_90!$B$2:$E$492, 4, FALSE), 0)</f>
        <v>0</v>
      </c>
      <c r="P247">
        <f>IFERROR(VLOOKUP(B247, [8]player_top_scorers!$B$2:$E$492, 4, FALSE), 0)</f>
        <v>0</v>
      </c>
      <c r="Q247">
        <f>IFERROR(VLOOKUP(B247, [9]player_total_assists_in_attack!$B$2:$E$492, 3, FALSE), 0)</f>
        <v>5</v>
      </c>
      <c r="R247">
        <f>IFERROR(VLOOKUP(B247, [9]player_total_assists_in_attack!$B$2:$E$492, 4, FALSE), 0)</f>
        <v>2.7</v>
      </c>
      <c r="S247">
        <f>IFERROR(VLOOKUP(B247, [10]player_big_chances_missed!$B$2:$E$492, 3, FALSE), 0)</f>
        <v>0</v>
      </c>
      <c r="T247">
        <f>IFERROR(VLOOKUP(B247, [10]player_big_chances_missed!$B$2:$E$492, 3, FALSE), 0)</f>
        <v>0</v>
      </c>
      <c r="U247">
        <f>IFERROR(VLOOKUP(B247, [11]player_big_chances_created!$B$2:$E$492, 3, FALSE), 0)</f>
        <v>1</v>
      </c>
      <c r="V247">
        <f>IFERROR(VLOOKUP(B247, [12]player_penalties_won!$B$2:$E$492, 3, FALSE), 0)</f>
        <v>0</v>
      </c>
      <c r="W247">
        <f>IFERROR(VLOOKUP(B247, [13]player_penalties_conceded!$B$2:$E$492, 3, FALSE), 0)</f>
        <v>0</v>
      </c>
      <c r="X247">
        <f>IFERROR(VLOOKUP(B247, [14]player_target_scoring!$B$2:$E$492, 3, FALSE), 0)</f>
        <v>0</v>
      </c>
      <c r="Y247">
        <f>IFERROR(VLOOKUP(B247, [14]player_target_scoring!$B$2:$E$492, 4, FALSE), 0)</f>
        <v>0</v>
      </c>
      <c r="Z247">
        <f>IFERROR(VLOOKUP(B247, [15]player_total_scoring_attempts!$B$2:$E$492, 3, FALSE), 0)</f>
        <v>0</v>
      </c>
      <c r="AA247">
        <f>IFERROR(VLOOKUP(B247, [15]player_total_scoring_attempts!$B$2:$E$492, 4, FALSE), 0)</f>
        <v>0</v>
      </c>
      <c r="AB247">
        <f>IFERROR(VLOOKUP(B247, [16]player_accurate_passes!$B$2:$E$492, 3, FALSE), 0)</f>
        <v>0</v>
      </c>
      <c r="AC247">
        <f>IFERROR(VLOOKUP(B247, [16]player_accurate_passes!$B$2:$E$492, 4, FALSE), 0)</f>
        <v>0</v>
      </c>
      <c r="AD247">
        <f>IFERROR(VLOOKUP(B247,[17]player_accurate_long_balls!$B$2:$E$492, 3, FALSE), 0)</f>
        <v>0</v>
      </c>
      <c r="AE247">
        <f>IFERROR(VLOOKUP(B247,[17]player_accurate_long_balls!$B$2:$E$492, 4, FALSE), 0)</f>
        <v>0</v>
      </c>
      <c r="AF247">
        <f>IFERROR(VLOOKUP(B247, [18]player_tackles_won!$B$2:$E$492, 3, FALSE), 0)</f>
        <v>0</v>
      </c>
      <c r="AG247">
        <f>IFERROR(VLOOKUP(B247, [18]player_tackles_won!$B$2:$E$492, 4, FALSE), 0)</f>
        <v>0</v>
      </c>
      <c r="AH247">
        <f>IFERROR(VLOOKUP(B247, [19]player_possessions!$B$2:$E$492, 3, FALSE), 0)</f>
        <v>0</v>
      </c>
      <c r="AI247">
        <f>IFERROR(VLOOKUP(B247, [19]player_possessions!$B$2:$E$492, 4, FALSE), 0)</f>
        <v>0</v>
      </c>
      <c r="AJ247">
        <f>IFERROR(VLOOKUP(B247, [20]player_outfielder_blocks!$B$2:$E$492, 3, FALSE), 0)</f>
        <v>0</v>
      </c>
      <c r="AK247" t="e">
        <f>VLOOKUP(B247,[20]player_outfielder_blocks!$B$2:$E$492, 4, FALSE)</f>
        <v>#N/A</v>
      </c>
      <c r="AL247" t="e">
        <f>VLOOKUP(B247,[21]player_interceptions!$B$2:$E$492, 3, FALSE)</f>
        <v>#N/A</v>
      </c>
      <c r="AM247" t="e">
        <f>VLOOKUP(B247,[21]player_interceptions!$B$2:$E$492, 4, FALSE)</f>
        <v>#N/A</v>
      </c>
      <c r="AN247" t="e">
        <f>VLOOKUP(B247,[22]player_effective_clearances!$B$2:$E$492, 3, FALSE)</f>
        <v>#N/A</v>
      </c>
      <c r="AO247" t="e">
        <f>VLOOKUP(B247,[22]player_effective_clearances!$B$2:$E$492, 4, FALSE)</f>
        <v>#N/A</v>
      </c>
      <c r="AP247" t="e">
        <f>VLOOKUP(B247, [12]player_penalties_won!$B$2:$E$492, 4, FALSE)</f>
        <v>#N/A</v>
      </c>
      <c r="AQ247" t="e">
        <f>VLOOKUP(B247,[23]player_fouls_committed!$B$2:$E$492, 3, FALSE)</f>
        <v>#N/A</v>
      </c>
      <c r="AR247" t="e">
        <f>VLOOKUP(B247,[24]player_red_cards!$B$2:$E$492, 3, FALSE)</f>
        <v>#N/A</v>
      </c>
      <c r="AS247" t="e">
        <f>VLOOKUP(B247,[24]player_red_cards!$B$2:$E$492, 4, FALSE)</f>
        <v>#N/A</v>
      </c>
      <c r="AT247" t="e">
        <f>VLOOKUP(B247,[25]player_contests_won!$B$2:$E$492, 3, FALSE)</f>
        <v>#N/A</v>
      </c>
      <c r="AU247" t="e">
        <f>VLOOKUP(B247,[25]player_contests_won!$B$2:$E$492, 4, FALSE)</f>
        <v>#N/A</v>
      </c>
      <c r="AV247" t="e">
        <f>VLOOKUP(B247, [8]player_top_scorers!$B$2:$E$492, 3, FALSE)</f>
        <v>#N/A</v>
      </c>
      <c r="AW247" t="e">
        <f>VLOOKUP(B247,[26]player_player_ratings!$B$2:$E$492, 4, FALSE)</f>
        <v>#N/A</v>
      </c>
      <c r="AX247" t="e">
        <f>VLOOKUP(B247,[26]player_player_ratings!$B$2:$E$492, 3, FALSE)</f>
        <v>#N/A</v>
      </c>
      <c r="AY247">
        <v>169</v>
      </c>
      <c r="AZ247">
        <v>13</v>
      </c>
      <c r="BA247" t="s">
        <v>13</v>
      </c>
    </row>
    <row r="248" spans="1:53" x14ac:dyDescent="0.3">
      <c r="A248">
        <v>246</v>
      </c>
      <c r="B248" t="s">
        <v>323</v>
      </c>
      <c r="C248" t="s">
        <v>66</v>
      </c>
      <c r="D248">
        <v>0.8</v>
      </c>
      <c r="E248">
        <v>2</v>
      </c>
      <c r="F248">
        <f>IFERROR(VLOOKUP(B248, [1]player_expected_goals!$B$2:$E$492, 3, FALSE), 0)</f>
        <v>0.8</v>
      </c>
      <c r="G248">
        <f>VLOOKUP(B248,[2]player_on_target!$B$2:$E$492, 3, FALSE)</f>
        <v>1.2</v>
      </c>
      <c r="H248">
        <f>IFERROR(VLOOKUP(B248, [3]player_saves_made!$B$2:$E$492, 3, FALSE), 0)</f>
        <v>0</v>
      </c>
      <c r="I248">
        <f>IFERROR(VLOOKUP(B248, [3]player_saves_made!$B$2:$E$492, 4, FALSE), 0)</f>
        <v>0</v>
      </c>
      <c r="J248">
        <f>IFERROR(VLOOKUP(B248, [4]player_goals_conceded!$B$2:$E$492, 3, FALSE), 0)</f>
        <v>0</v>
      </c>
      <c r="K248">
        <f>IFERROR(VLOOKUP(B248, [5]player_clean_sheets!$B$2:$E$492, 3, FALSE), 0)</f>
        <v>0</v>
      </c>
      <c r="L248">
        <f>IFERROR(VLOOKUP(B248, [5]player_clean_sheets!$B$2:$E$492, 4, FALSE), 0)</f>
        <v>0</v>
      </c>
      <c r="M248">
        <f>IFERROR(VLOOKUP(B248, [6]player_goals_per_90!$B$2:$E$492, 3, FALSE), 0)</f>
        <v>7.0000000000000007E-2</v>
      </c>
      <c r="N248">
        <f>IFERROR(VLOOKUP(B248, [7]player_expected_assists_per_90!$B$2:$E$492, 3, FALSE), 0)</f>
        <v>0.05</v>
      </c>
      <c r="O248">
        <f>IFERROR(VLOOKUP(B248, [7]player_expected_assists_per_90!$B$2:$E$492, 4, FALSE), 0)</f>
        <v>0.1</v>
      </c>
      <c r="P248">
        <f>IFERROR(VLOOKUP(B248, [8]player_top_scorers!$B$2:$E$492, 4, FALSE), 0)</f>
        <v>0</v>
      </c>
      <c r="Q248">
        <f>IFERROR(VLOOKUP(B248, [9]player_total_assists_in_attack!$B$2:$E$492, 3, FALSE), 0)</f>
        <v>7</v>
      </c>
      <c r="R248">
        <f>IFERROR(VLOOKUP(B248, [9]player_total_assists_in_attack!$B$2:$E$492, 4, FALSE), 0)</f>
        <v>0.5</v>
      </c>
      <c r="S248">
        <f>IFERROR(VLOOKUP(B248, [10]player_big_chances_missed!$B$2:$E$492, 3, FALSE), 0)</f>
        <v>0</v>
      </c>
      <c r="T248">
        <f>IFERROR(VLOOKUP(B248, [10]player_big_chances_missed!$B$2:$E$492, 3, FALSE), 0)</f>
        <v>0</v>
      </c>
      <c r="U248">
        <f>IFERROR(VLOOKUP(B248, [11]player_big_chances_created!$B$2:$E$492, 3, FALSE), 0)</f>
        <v>1</v>
      </c>
      <c r="V248">
        <f>IFERROR(VLOOKUP(B248, [12]player_penalties_won!$B$2:$E$492, 3, FALSE), 0)</f>
        <v>0</v>
      </c>
      <c r="W248">
        <f>IFERROR(VLOOKUP(B248, [13]player_penalties_conceded!$B$2:$E$492, 3, FALSE), 0)</f>
        <v>0</v>
      </c>
      <c r="X248">
        <f>IFERROR(VLOOKUP(B248, [14]player_target_scoring!$B$2:$E$492, 3, FALSE), 0)</f>
        <v>0.1</v>
      </c>
      <c r="Y248">
        <f>IFERROR(VLOOKUP(B248, [14]player_target_scoring!$B$2:$E$492, 4, FALSE), 0)</f>
        <v>10.5</v>
      </c>
      <c r="Z248">
        <f>IFERROR(VLOOKUP(B248, [15]player_total_scoring_attempts!$B$2:$E$492, 3, FALSE), 0)</f>
        <v>1.3</v>
      </c>
      <c r="AA248">
        <f>IFERROR(VLOOKUP(B248, [15]player_total_scoring_attempts!$B$2:$E$492, 4, FALSE), 0)</f>
        <v>5.3</v>
      </c>
      <c r="AB248">
        <f>IFERROR(VLOOKUP(B248, [16]player_accurate_passes!$B$2:$E$492, 3, FALSE), 0)</f>
        <v>32.4</v>
      </c>
      <c r="AC248">
        <f>IFERROR(VLOOKUP(B248, [16]player_accurate_passes!$B$2:$E$492, 4, FALSE), 0)</f>
        <v>75.400000000000006</v>
      </c>
      <c r="AD248">
        <f>IFERROR(VLOOKUP(B248,[17]player_accurate_long_balls!$B$2:$E$492, 3, FALSE), 0)</f>
        <v>1.5</v>
      </c>
      <c r="AE248">
        <f>IFERROR(VLOOKUP(B248,[17]player_accurate_long_balls!$B$2:$E$492, 4, FALSE), 0)</f>
        <v>36.700000000000003</v>
      </c>
      <c r="AF248">
        <f>IFERROR(VLOOKUP(B248, [18]player_tackles_won!$B$2:$E$492, 3, FALSE), 0)</f>
        <v>2.2000000000000002</v>
      </c>
      <c r="AG248">
        <f>IFERROR(VLOOKUP(B248, [18]player_tackles_won!$B$2:$E$492, 4, FALSE), 0)</f>
        <v>57.9</v>
      </c>
      <c r="AH248">
        <f>IFERROR(VLOOKUP(B248, [19]player_possessions!$B$2:$E$492, 3, FALSE), 0)</f>
        <v>0.7</v>
      </c>
      <c r="AI248">
        <f>IFERROR(VLOOKUP(B248, [19]player_possessions!$B$2:$E$492, 4, FALSE), 0)</f>
        <v>5.5</v>
      </c>
      <c r="AJ248">
        <f>IFERROR(VLOOKUP(B248, [20]player_outfielder_blocks!$B$2:$E$492, 3, FALSE), 0)</f>
        <v>0.3</v>
      </c>
      <c r="AK248">
        <f>VLOOKUP(B248,[20]player_outfielder_blocks!$B$2:$E$492, 4, FALSE)</f>
        <v>4</v>
      </c>
      <c r="AL248">
        <f>VLOOKUP(B248,[21]player_interceptions!$B$2:$E$492, 3, FALSE)</f>
        <v>1.1000000000000001</v>
      </c>
      <c r="AM248">
        <f>VLOOKUP(B248,[21]player_interceptions!$B$2:$E$492, 4, FALSE)</f>
        <v>17</v>
      </c>
      <c r="AN248">
        <f>VLOOKUP(B248,[22]player_effective_clearances!$B$2:$E$492, 3, FALSE)</f>
        <v>1.8</v>
      </c>
      <c r="AO248">
        <f>VLOOKUP(B248,[22]player_effective_clearances!$B$2:$E$492, 4, FALSE)</f>
        <v>27</v>
      </c>
      <c r="AP248" t="e">
        <f>VLOOKUP(B248, [12]player_penalties_won!$B$2:$E$492, 4, FALSE)</f>
        <v>#N/A</v>
      </c>
      <c r="AQ248">
        <f>VLOOKUP(B248,[23]player_fouls_committed!$B$2:$E$492, 3, FALSE)</f>
        <v>2.1</v>
      </c>
      <c r="AR248" t="e">
        <f>VLOOKUP(B248,[24]player_red_cards!$B$2:$E$492, 3, FALSE)</f>
        <v>#N/A</v>
      </c>
      <c r="AS248" t="e">
        <f>VLOOKUP(B248,[24]player_red_cards!$B$2:$E$492, 4, FALSE)</f>
        <v>#N/A</v>
      </c>
      <c r="AT248">
        <f>VLOOKUP(B248,[25]player_contests_won!$B$2:$E$492, 3, FALSE)</f>
        <v>0.2</v>
      </c>
      <c r="AU248">
        <f>VLOOKUP(B248,[25]player_contests_won!$B$2:$E$492, 4, FALSE)</f>
        <v>27.3</v>
      </c>
      <c r="AV248">
        <f>VLOOKUP(B248, [8]player_top_scorers!$B$2:$E$492, 3, FALSE)</f>
        <v>1</v>
      </c>
      <c r="AW248">
        <f>VLOOKUP(B248,[26]player_player_ratings!$B$2:$E$492, 4, FALSE)</f>
        <v>0</v>
      </c>
      <c r="AX248">
        <f>VLOOKUP(B248,[26]player_player_ratings!$B$2:$E$492, 3, FALSE)</f>
        <v>6.77</v>
      </c>
      <c r="AY248">
        <v>1339</v>
      </c>
      <c r="AZ248">
        <v>29</v>
      </c>
      <c r="BA248" t="s">
        <v>13</v>
      </c>
    </row>
    <row r="249" spans="1:53" x14ac:dyDescent="0.3">
      <c r="A249">
        <v>248</v>
      </c>
      <c r="B249" t="s">
        <v>324</v>
      </c>
      <c r="C249" t="s">
        <v>36</v>
      </c>
      <c r="D249">
        <v>0.8</v>
      </c>
      <c r="E249">
        <v>1</v>
      </c>
      <c r="F249">
        <f>IFERROR(VLOOKUP(B249, [1]player_expected_goals!$B$2:$E$492, 3, FALSE), 0)</f>
        <v>0.2</v>
      </c>
      <c r="G249">
        <f>VLOOKUP(B249,[2]player_on_target!$B$2:$E$492, 3, FALSE)</f>
        <v>0.3</v>
      </c>
      <c r="H249">
        <f>IFERROR(VLOOKUP(B249, [3]player_saves_made!$B$2:$E$492, 3, FALSE), 0)</f>
        <v>0</v>
      </c>
      <c r="I249">
        <f>IFERROR(VLOOKUP(B249, [3]player_saves_made!$B$2:$E$492, 4, FALSE), 0)</f>
        <v>0</v>
      </c>
      <c r="J249">
        <f>IFERROR(VLOOKUP(B249, [4]player_goals_conceded!$B$2:$E$492, 3, FALSE), 0)</f>
        <v>0</v>
      </c>
      <c r="K249">
        <f>IFERROR(VLOOKUP(B249, [5]player_clean_sheets!$B$2:$E$492, 3, FALSE), 0)</f>
        <v>0</v>
      </c>
      <c r="L249">
        <f>IFERROR(VLOOKUP(B249, [5]player_clean_sheets!$B$2:$E$492, 4, FALSE), 0)</f>
        <v>0</v>
      </c>
      <c r="M249">
        <f>IFERROR(VLOOKUP(B249, [6]player_goals_per_90!$B$2:$E$492, 3, FALSE), 0)</f>
        <v>0</v>
      </c>
      <c r="N249">
        <f>IFERROR(VLOOKUP(B249, [7]player_expected_assists_per_90!$B$2:$E$492, 3, FALSE), 0)</f>
        <v>0</v>
      </c>
      <c r="O249">
        <f>IFERROR(VLOOKUP(B249, [7]player_expected_assists_per_90!$B$2:$E$492, 4, FALSE), 0)</f>
        <v>0</v>
      </c>
      <c r="P249">
        <f>IFERROR(VLOOKUP(B249, [8]player_top_scorers!$B$2:$E$492, 4, FALSE), 0)</f>
        <v>0</v>
      </c>
      <c r="Q249">
        <f>IFERROR(VLOOKUP(B249, [9]player_total_assists_in_attack!$B$2:$E$492, 3, FALSE), 0)</f>
        <v>6</v>
      </c>
      <c r="R249">
        <f>IFERROR(VLOOKUP(B249, [9]player_total_assists_in_attack!$B$2:$E$492, 4, FALSE), 0)</f>
        <v>1.1000000000000001</v>
      </c>
      <c r="S249">
        <f>IFERROR(VLOOKUP(B249, [10]player_big_chances_missed!$B$2:$E$492, 3, FALSE), 0)</f>
        <v>0</v>
      </c>
      <c r="T249">
        <f>IFERROR(VLOOKUP(B249, [10]player_big_chances_missed!$B$2:$E$492, 3, FALSE), 0)</f>
        <v>0</v>
      </c>
      <c r="U249">
        <f>IFERROR(VLOOKUP(B249, [11]player_big_chances_created!$B$2:$E$492, 3, FALSE), 0)</f>
        <v>1</v>
      </c>
      <c r="V249">
        <f>IFERROR(VLOOKUP(B249, [12]player_penalties_won!$B$2:$E$492, 3, FALSE), 0)</f>
        <v>0</v>
      </c>
      <c r="W249">
        <f>IFERROR(VLOOKUP(B249, [13]player_penalties_conceded!$B$2:$E$492, 3, FALSE), 0)</f>
        <v>0</v>
      </c>
      <c r="X249">
        <f>IFERROR(VLOOKUP(B249, [14]player_target_scoring!$B$2:$E$492, 3, FALSE), 0)</f>
        <v>0</v>
      </c>
      <c r="Y249">
        <f>IFERROR(VLOOKUP(B249, [14]player_target_scoring!$B$2:$E$492, 4, FALSE), 0)</f>
        <v>0</v>
      </c>
      <c r="Z249">
        <f>IFERROR(VLOOKUP(B249, [15]player_total_scoring_attempts!$B$2:$E$492, 3, FALSE), 0)</f>
        <v>0</v>
      </c>
      <c r="AA249">
        <f>IFERROR(VLOOKUP(B249, [15]player_total_scoring_attempts!$B$2:$E$492, 4, FALSE), 0)</f>
        <v>0</v>
      </c>
      <c r="AB249">
        <f>IFERROR(VLOOKUP(B249, [16]player_accurate_passes!$B$2:$E$492, 3, FALSE), 0)</f>
        <v>0</v>
      </c>
      <c r="AC249">
        <f>IFERROR(VLOOKUP(B249, [16]player_accurate_passes!$B$2:$E$492, 4, FALSE), 0)</f>
        <v>0</v>
      </c>
      <c r="AD249">
        <f>IFERROR(VLOOKUP(B249,[17]player_accurate_long_balls!$B$2:$E$492, 3, FALSE), 0)</f>
        <v>0</v>
      </c>
      <c r="AE249">
        <f>IFERROR(VLOOKUP(B249,[17]player_accurate_long_balls!$B$2:$E$492, 4, FALSE), 0)</f>
        <v>0</v>
      </c>
      <c r="AF249">
        <f>IFERROR(VLOOKUP(B249, [18]player_tackles_won!$B$2:$E$492, 3, FALSE), 0)</f>
        <v>0</v>
      </c>
      <c r="AG249">
        <f>IFERROR(VLOOKUP(B249, [18]player_tackles_won!$B$2:$E$492, 4, FALSE), 0)</f>
        <v>0</v>
      </c>
      <c r="AH249">
        <f>IFERROR(VLOOKUP(B249, [19]player_possessions!$B$2:$E$492, 3, FALSE), 0)</f>
        <v>0</v>
      </c>
      <c r="AI249">
        <f>IFERROR(VLOOKUP(B249, [19]player_possessions!$B$2:$E$492, 4, FALSE), 0)</f>
        <v>0</v>
      </c>
      <c r="AJ249">
        <f>IFERROR(VLOOKUP(B249, [20]player_outfielder_blocks!$B$2:$E$492, 3, FALSE), 0)</f>
        <v>0</v>
      </c>
      <c r="AK249" t="e">
        <f>VLOOKUP(B249,[20]player_outfielder_blocks!$B$2:$E$492, 4, FALSE)</f>
        <v>#N/A</v>
      </c>
      <c r="AL249" t="e">
        <f>VLOOKUP(B249,[21]player_interceptions!$B$2:$E$492, 3, FALSE)</f>
        <v>#N/A</v>
      </c>
      <c r="AM249" t="e">
        <f>VLOOKUP(B249,[21]player_interceptions!$B$2:$E$492, 4, FALSE)</f>
        <v>#N/A</v>
      </c>
      <c r="AN249" t="e">
        <f>VLOOKUP(B249,[22]player_effective_clearances!$B$2:$E$492, 3, FALSE)</f>
        <v>#N/A</v>
      </c>
      <c r="AO249" t="e">
        <f>VLOOKUP(B249,[22]player_effective_clearances!$B$2:$E$492, 4, FALSE)</f>
        <v>#N/A</v>
      </c>
      <c r="AP249" t="e">
        <f>VLOOKUP(B249, [12]player_penalties_won!$B$2:$E$492, 4, FALSE)</f>
        <v>#N/A</v>
      </c>
      <c r="AQ249" t="e">
        <f>VLOOKUP(B249,[23]player_fouls_committed!$B$2:$E$492, 3, FALSE)</f>
        <v>#N/A</v>
      </c>
      <c r="AR249" t="e">
        <f>VLOOKUP(B249,[24]player_red_cards!$B$2:$E$492, 3, FALSE)</f>
        <v>#N/A</v>
      </c>
      <c r="AS249" t="e">
        <f>VLOOKUP(B249,[24]player_red_cards!$B$2:$E$492, 4, FALSE)</f>
        <v>#N/A</v>
      </c>
      <c r="AT249" t="e">
        <f>VLOOKUP(B249,[25]player_contests_won!$B$2:$E$492, 3, FALSE)</f>
        <v>#N/A</v>
      </c>
      <c r="AU249" t="e">
        <f>VLOOKUP(B249,[25]player_contests_won!$B$2:$E$492, 4, FALSE)</f>
        <v>#N/A</v>
      </c>
      <c r="AV249" t="e">
        <f>VLOOKUP(B249, [8]player_top_scorers!$B$2:$E$492, 3, FALSE)</f>
        <v>#N/A</v>
      </c>
      <c r="AW249" t="e">
        <f>VLOOKUP(B249,[26]player_player_ratings!$B$2:$E$492, 4, FALSE)</f>
        <v>#N/A</v>
      </c>
      <c r="AX249" t="e">
        <f>VLOOKUP(B249,[26]player_player_ratings!$B$2:$E$492, 3, FALSE)</f>
        <v>#N/A</v>
      </c>
      <c r="AY249">
        <v>490</v>
      </c>
      <c r="AZ249">
        <v>13</v>
      </c>
      <c r="BA249" t="s">
        <v>58</v>
      </c>
    </row>
    <row r="250" spans="1:53" x14ac:dyDescent="0.3">
      <c r="A250">
        <v>248</v>
      </c>
      <c r="B250" t="s">
        <v>325</v>
      </c>
      <c r="C250" t="s">
        <v>72</v>
      </c>
      <c r="D250">
        <v>0.8</v>
      </c>
      <c r="E250">
        <v>1</v>
      </c>
      <c r="F250">
        <f>IFERROR(VLOOKUP(B250, [1]player_expected_goals!$B$2:$E$492, 3, FALSE), 0)</f>
        <v>2.2000000000000002</v>
      </c>
      <c r="G250">
        <f>VLOOKUP(B250,[2]player_on_target!$B$2:$E$492, 3, FALSE)</f>
        <v>2.4</v>
      </c>
      <c r="H250">
        <f>IFERROR(VLOOKUP(B250, [3]player_saves_made!$B$2:$E$492, 3, FALSE), 0)</f>
        <v>0</v>
      </c>
      <c r="I250">
        <f>IFERROR(VLOOKUP(B250, [3]player_saves_made!$B$2:$E$492, 4, FALSE), 0)</f>
        <v>0</v>
      </c>
      <c r="J250">
        <f>IFERROR(VLOOKUP(B250, [4]player_goals_conceded!$B$2:$E$492, 3, FALSE), 0)</f>
        <v>0</v>
      </c>
      <c r="K250">
        <f>IFERROR(VLOOKUP(B250, [5]player_clean_sheets!$B$2:$E$492, 3, FALSE), 0)</f>
        <v>0</v>
      </c>
      <c r="L250">
        <f>IFERROR(VLOOKUP(B250, [5]player_clean_sheets!$B$2:$E$492, 4, FALSE), 0)</f>
        <v>0</v>
      </c>
      <c r="M250">
        <f>IFERROR(VLOOKUP(B250, [6]player_goals_per_90!$B$2:$E$492, 3, FALSE), 0)</f>
        <v>0.04</v>
      </c>
      <c r="N250">
        <f>IFERROR(VLOOKUP(B250, [7]player_expected_assists_per_90!$B$2:$E$492, 3, FALSE), 0)</f>
        <v>0.03</v>
      </c>
      <c r="O250">
        <f>IFERROR(VLOOKUP(B250, [7]player_expected_assists_per_90!$B$2:$E$492, 4, FALSE), 0)</f>
        <v>0</v>
      </c>
      <c r="P250">
        <f>IFERROR(VLOOKUP(B250, [8]player_top_scorers!$B$2:$E$492, 4, FALSE), 0)</f>
        <v>0</v>
      </c>
      <c r="Q250">
        <f>IFERROR(VLOOKUP(B250, [9]player_total_assists_in_attack!$B$2:$E$492, 3, FALSE), 0)</f>
        <v>12</v>
      </c>
      <c r="R250">
        <f>IFERROR(VLOOKUP(B250, [9]player_total_assists_in_attack!$B$2:$E$492, 4, FALSE), 0)</f>
        <v>0.4</v>
      </c>
      <c r="S250">
        <f>IFERROR(VLOOKUP(B250, [10]player_big_chances_missed!$B$2:$E$492, 3, FALSE), 0)</f>
        <v>2</v>
      </c>
      <c r="T250">
        <f>IFERROR(VLOOKUP(B250, [10]player_big_chances_missed!$B$2:$E$492, 3, FALSE), 0)</f>
        <v>2</v>
      </c>
      <c r="U250">
        <f>IFERROR(VLOOKUP(B250, [11]player_big_chances_created!$B$2:$E$492, 3, FALSE), 0)</f>
        <v>1</v>
      </c>
      <c r="V250">
        <f>IFERROR(VLOOKUP(B250, [12]player_penalties_won!$B$2:$E$492, 3, FALSE), 0)</f>
        <v>1</v>
      </c>
      <c r="W250">
        <f>IFERROR(VLOOKUP(B250, [13]player_penalties_conceded!$B$2:$E$492, 3, FALSE), 0)</f>
        <v>1</v>
      </c>
      <c r="X250">
        <f>IFERROR(VLOOKUP(B250, [14]player_target_scoring!$B$2:$E$492, 3, FALSE), 0)</f>
        <v>0.3</v>
      </c>
      <c r="Y250">
        <f>IFERROR(VLOOKUP(B250, [14]player_target_scoring!$B$2:$E$492, 4, FALSE), 0)</f>
        <v>33.299999999999997</v>
      </c>
      <c r="Z250">
        <f>IFERROR(VLOOKUP(B250, [15]player_total_scoring_attempts!$B$2:$E$492, 3, FALSE), 0)</f>
        <v>1</v>
      </c>
      <c r="AA250">
        <f>IFERROR(VLOOKUP(B250, [15]player_total_scoring_attempts!$B$2:$E$492, 4, FALSE), 0)</f>
        <v>3.7</v>
      </c>
      <c r="AB250">
        <f>IFERROR(VLOOKUP(B250, [16]player_accurate_passes!$B$2:$E$492, 3, FALSE), 0)</f>
        <v>33.1</v>
      </c>
      <c r="AC250">
        <f>IFERROR(VLOOKUP(B250, [16]player_accurate_passes!$B$2:$E$492, 4, FALSE), 0)</f>
        <v>82.5</v>
      </c>
      <c r="AD250">
        <f>IFERROR(VLOOKUP(B250,[17]player_accurate_long_balls!$B$2:$E$492, 3, FALSE), 0)</f>
        <v>1.1000000000000001</v>
      </c>
      <c r="AE250">
        <f>IFERROR(VLOOKUP(B250,[17]player_accurate_long_balls!$B$2:$E$492, 4, FALSE), 0)</f>
        <v>43.7</v>
      </c>
      <c r="AF250">
        <f>IFERROR(VLOOKUP(B250, [18]player_tackles_won!$B$2:$E$492, 3, FALSE), 0)</f>
        <v>1.6</v>
      </c>
      <c r="AG250">
        <f>IFERROR(VLOOKUP(B250, [18]player_tackles_won!$B$2:$E$492, 4, FALSE), 0)</f>
        <v>61.4</v>
      </c>
      <c r="AH250">
        <f>IFERROR(VLOOKUP(B250, [19]player_possessions!$B$2:$E$492, 3, FALSE), 0)</f>
        <v>0.3</v>
      </c>
      <c r="AI250">
        <f>IFERROR(VLOOKUP(B250, [19]player_possessions!$B$2:$E$492, 4, FALSE), 0)</f>
        <v>3.1</v>
      </c>
      <c r="AJ250">
        <f>IFERROR(VLOOKUP(B250, [20]player_outfielder_blocks!$B$2:$E$492, 3, FALSE), 0)</f>
        <v>0.7</v>
      </c>
      <c r="AK250">
        <f>VLOOKUP(B250,[20]player_outfielder_blocks!$B$2:$E$492, 4, FALSE)</f>
        <v>19</v>
      </c>
      <c r="AL250">
        <f>VLOOKUP(B250,[21]player_interceptions!$B$2:$E$492, 3, FALSE)</f>
        <v>1.6</v>
      </c>
      <c r="AM250">
        <f>VLOOKUP(B250,[21]player_interceptions!$B$2:$E$492, 4, FALSE)</f>
        <v>43</v>
      </c>
      <c r="AN250">
        <f>VLOOKUP(B250,[22]player_effective_clearances!$B$2:$E$492, 3, FALSE)</f>
        <v>2.9</v>
      </c>
      <c r="AO250">
        <f>VLOOKUP(B250,[22]player_effective_clearances!$B$2:$E$492, 4, FALSE)</f>
        <v>80</v>
      </c>
      <c r="AP250">
        <f>VLOOKUP(B250, [12]player_penalties_won!$B$2:$E$492, 4, FALSE)</f>
        <v>1.5</v>
      </c>
      <c r="AQ250">
        <f>VLOOKUP(B250,[23]player_fouls_committed!$B$2:$E$492, 3, FALSE)</f>
        <v>1.9</v>
      </c>
      <c r="AR250" t="e">
        <f>VLOOKUP(B250,[24]player_red_cards!$B$2:$E$492, 3, FALSE)</f>
        <v>#N/A</v>
      </c>
      <c r="AS250" t="e">
        <f>VLOOKUP(B250,[24]player_red_cards!$B$2:$E$492, 4, FALSE)</f>
        <v>#N/A</v>
      </c>
      <c r="AT250">
        <f>VLOOKUP(B250,[25]player_contests_won!$B$2:$E$492, 3, FALSE)</f>
        <v>0.3</v>
      </c>
      <c r="AU250">
        <f>VLOOKUP(B250,[25]player_contests_won!$B$2:$E$492, 4, FALSE)</f>
        <v>53.8</v>
      </c>
      <c r="AV250">
        <f>VLOOKUP(B250, [8]player_top_scorers!$B$2:$E$492, 3, FALSE)</f>
        <v>1</v>
      </c>
      <c r="AW250">
        <f>VLOOKUP(B250,[26]player_player_ratings!$B$2:$E$492, 4, FALSE)</f>
        <v>3</v>
      </c>
      <c r="AX250">
        <f>VLOOKUP(B250,[26]player_player_ratings!$B$2:$E$492, 3, FALSE)</f>
        <v>6.84</v>
      </c>
      <c r="AY250">
        <v>2464</v>
      </c>
      <c r="AZ250">
        <v>30</v>
      </c>
      <c r="BA250" t="s">
        <v>13</v>
      </c>
    </row>
    <row r="251" spans="1:53" x14ac:dyDescent="0.3">
      <c r="A251">
        <v>248</v>
      </c>
      <c r="B251" t="s">
        <v>326</v>
      </c>
      <c r="C251" t="s">
        <v>43</v>
      </c>
      <c r="D251">
        <v>0.8</v>
      </c>
      <c r="E251">
        <v>1</v>
      </c>
      <c r="F251">
        <f>IFERROR(VLOOKUP(B251, [1]player_expected_goals!$B$2:$E$492, 3, FALSE), 0)</f>
        <v>1.9</v>
      </c>
      <c r="G251">
        <f>VLOOKUP(B251,[2]player_on_target!$B$2:$E$492, 3, FALSE)</f>
        <v>2.2000000000000002</v>
      </c>
      <c r="H251">
        <f>IFERROR(VLOOKUP(B251, [3]player_saves_made!$B$2:$E$492, 3, FALSE), 0)</f>
        <v>0</v>
      </c>
      <c r="I251">
        <f>IFERROR(VLOOKUP(B251, [3]player_saves_made!$B$2:$E$492, 4, FALSE), 0)</f>
        <v>0</v>
      </c>
      <c r="J251">
        <f>IFERROR(VLOOKUP(B251, [4]player_goals_conceded!$B$2:$E$492, 3, FALSE), 0)</f>
        <v>0</v>
      </c>
      <c r="K251">
        <f>IFERROR(VLOOKUP(B251, [5]player_clean_sheets!$B$2:$E$492, 3, FALSE), 0)</f>
        <v>0</v>
      </c>
      <c r="L251">
        <f>IFERROR(VLOOKUP(B251, [5]player_clean_sheets!$B$2:$E$492, 4, FALSE), 0)</f>
        <v>0</v>
      </c>
      <c r="M251">
        <f>IFERROR(VLOOKUP(B251, [6]player_goals_per_90!$B$2:$E$492, 3, FALSE), 0)</f>
        <v>0.42</v>
      </c>
      <c r="N251">
        <f>IFERROR(VLOOKUP(B251, [7]player_expected_assists_per_90!$B$2:$E$492, 3, FALSE), 0)</f>
        <v>0.12</v>
      </c>
      <c r="O251">
        <f>IFERROR(VLOOKUP(B251, [7]player_expected_assists_per_90!$B$2:$E$492, 4, FALSE), 0)</f>
        <v>0.1</v>
      </c>
      <c r="P251">
        <f>IFERROR(VLOOKUP(B251, [8]player_top_scorers!$B$2:$E$492, 4, FALSE), 0)</f>
        <v>0</v>
      </c>
      <c r="Q251">
        <f>IFERROR(VLOOKUP(B251, [9]player_total_assists_in_attack!$B$2:$E$492, 3, FALSE), 0)</f>
        <v>8</v>
      </c>
      <c r="R251">
        <f>IFERROR(VLOOKUP(B251, [9]player_total_assists_in_attack!$B$2:$E$492, 4, FALSE), 0)</f>
        <v>1.1000000000000001</v>
      </c>
      <c r="S251">
        <f>IFERROR(VLOOKUP(B251, [10]player_big_chances_missed!$B$2:$E$492, 3, FALSE), 0)</f>
        <v>0</v>
      </c>
      <c r="T251">
        <f>IFERROR(VLOOKUP(B251, [10]player_big_chances_missed!$B$2:$E$492, 3, FALSE), 0)</f>
        <v>0</v>
      </c>
      <c r="U251">
        <f>IFERROR(VLOOKUP(B251, [11]player_big_chances_created!$B$2:$E$492, 3, FALSE), 0)</f>
        <v>2</v>
      </c>
      <c r="V251">
        <f>IFERROR(VLOOKUP(B251, [12]player_penalties_won!$B$2:$E$492, 3, FALSE), 0)</f>
        <v>0</v>
      </c>
      <c r="W251">
        <f>IFERROR(VLOOKUP(B251, [13]player_penalties_conceded!$B$2:$E$492, 3, FALSE), 0)</f>
        <v>0</v>
      </c>
      <c r="X251">
        <f>IFERROR(VLOOKUP(B251, [14]player_target_scoring!$B$2:$E$492, 3, FALSE), 0)</f>
        <v>0.7</v>
      </c>
      <c r="Y251">
        <f>IFERROR(VLOOKUP(B251, [14]player_target_scoring!$B$2:$E$492, 4, FALSE), 0)</f>
        <v>35.700000000000003</v>
      </c>
      <c r="Z251">
        <f>IFERROR(VLOOKUP(B251, [15]player_total_scoring_attempts!$B$2:$E$492, 3, FALSE), 0)</f>
        <v>2</v>
      </c>
      <c r="AA251">
        <f>IFERROR(VLOOKUP(B251, [15]player_total_scoring_attempts!$B$2:$E$492, 4, FALSE), 0)</f>
        <v>21.4</v>
      </c>
      <c r="AB251">
        <f>IFERROR(VLOOKUP(B251, [16]player_accurate_passes!$B$2:$E$492, 3, FALSE), 0)</f>
        <v>17</v>
      </c>
      <c r="AC251">
        <f>IFERROR(VLOOKUP(B251, [16]player_accurate_passes!$B$2:$E$492, 4, FALSE), 0)</f>
        <v>63.5</v>
      </c>
      <c r="AD251">
        <f>IFERROR(VLOOKUP(B251,[17]player_accurate_long_balls!$B$2:$E$492, 3, FALSE), 0)</f>
        <v>1</v>
      </c>
      <c r="AE251">
        <f>IFERROR(VLOOKUP(B251,[17]player_accurate_long_balls!$B$2:$E$492, 4, FALSE), 0)</f>
        <v>30.4</v>
      </c>
      <c r="AF251">
        <f>IFERROR(VLOOKUP(B251, [18]player_tackles_won!$B$2:$E$492, 3, FALSE), 0)</f>
        <v>1.3</v>
      </c>
      <c r="AG251">
        <f>IFERROR(VLOOKUP(B251, [18]player_tackles_won!$B$2:$E$492, 4, FALSE), 0)</f>
        <v>64.3</v>
      </c>
      <c r="AH251">
        <f>IFERROR(VLOOKUP(B251, [19]player_possessions!$B$2:$E$492, 3, FALSE), 0)</f>
        <v>0.4</v>
      </c>
      <c r="AI251">
        <f>IFERROR(VLOOKUP(B251, [19]player_possessions!$B$2:$E$492, 4, FALSE), 0)</f>
        <v>2.9</v>
      </c>
      <c r="AJ251">
        <f>IFERROR(VLOOKUP(B251, [20]player_outfielder_blocks!$B$2:$E$492, 3, FALSE), 0)</f>
        <v>0</v>
      </c>
      <c r="AK251" t="e">
        <f>VLOOKUP(B251,[20]player_outfielder_blocks!$B$2:$E$492, 4, FALSE)</f>
        <v>#N/A</v>
      </c>
      <c r="AL251">
        <f>VLOOKUP(B251,[21]player_interceptions!$B$2:$E$492, 3, FALSE)</f>
        <v>0.1</v>
      </c>
      <c r="AM251">
        <f>VLOOKUP(B251,[21]player_interceptions!$B$2:$E$492, 4, FALSE)</f>
        <v>1</v>
      </c>
      <c r="AN251">
        <f>VLOOKUP(B251,[22]player_effective_clearances!$B$2:$E$492, 3, FALSE)</f>
        <v>0.4</v>
      </c>
      <c r="AO251">
        <f>VLOOKUP(B251,[22]player_effective_clearances!$B$2:$E$492, 4, FALSE)</f>
        <v>3</v>
      </c>
      <c r="AP251" t="e">
        <f>VLOOKUP(B251, [12]player_penalties_won!$B$2:$E$492, 4, FALSE)</f>
        <v>#N/A</v>
      </c>
      <c r="AQ251">
        <f>VLOOKUP(B251,[23]player_fouls_committed!$B$2:$E$492, 3, FALSE)</f>
        <v>1.4</v>
      </c>
      <c r="AR251">
        <f>VLOOKUP(B251,[24]player_red_cards!$B$2:$E$492, 3, FALSE)</f>
        <v>1</v>
      </c>
      <c r="AS251">
        <f>VLOOKUP(B251,[24]player_red_cards!$B$2:$E$492, 4, FALSE)</f>
        <v>0</v>
      </c>
      <c r="AT251">
        <f>VLOOKUP(B251,[25]player_contests_won!$B$2:$E$492, 3, FALSE)</f>
        <v>1.1000000000000001</v>
      </c>
      <c r="AU251">
        <f>VLOOKUP(B251,[25]player_contests_won!$B$2:$E$492, 4, FALSE)</f>
        <v>38.1</v>
      </c>
      <c r="AV251">
        <f>VLOOKUP(B251, [8]player_top_scorers!$B$2:$E$492, 3, FALSE)</f>
        <v>3</v>
      </c>
      <c r="AW251">
        <f>VLOOKUP(B251,[26]player_player_ratings!$B$2:$E$492, 4, FALSE)</f>
        <v>0</v>
      </c>
      <c r="AX251">
        <f>VLOOKUP(B251,[26]player_player_ratings!$B$2:$E$492, 3, FALSE)</f>
        <v>6.37</v>
      </c>
      <c r="AY251">
        <v>646</v>
      </c>
      <c r="AZ251">
        <v>21</v>
      </c>
      <c r="BA251" t="s">
        <v>16</v>
      </c>
    </row>
    <row r="252" spans="1:53" x14ac:dyDescent="0.3">
      <c r="A252">
        <v>248</v>
      </c>
      <c r="B252" t="s">
        <v>327</v>
      </c>
      <c r="C252" t="s">
        <v>43</v>
      </c>
      <c r="D252">
        <v>0.8</v>
      </c>
      <c r="E252">
        <v>1</v>
      </c>
      <c r="F252">
        <f>IFERROR(VLOOKUP(B252, [1]player_expected_goals!$B$2:$E$492, 3, FALSE), 0)</f>
        <v>0.6</v>
      </c>
      <c r="G252" t="e">
        <f>VLOOKUP(B252,[2]player_on_target!$B$2:$E$492, 3, FALSE)</f>
        <v>#N/A</v>
      </c>
      <c r="H252">
        <f>IFERROR(VLOOKUP(B252, [3]player_saves_made!$B$2:$E$492, 3, FALSE), 0)</f>
        <v>0</v>
      </c>
      <c r="I252">
        <f>IFERROR(VLOOKUP(B252, [3]player_saves_made!$B$2:$E$492, 4, FALSE), 0)</f>
        <v>0</v>
      </c>
      <c r="J252">
        <f>IFERROR(VLOOKUP(B252, [4]player_goals_conceded!$B$2:$E$492, 3, FALSE), 0)</f>
        <v>0</v>
      </c>
      <c r="K252">
        <f>IFERROR(VLOOKUP(B252, [5]player_clean_sheets!$B$2:$E$492, 3, FALSE), 0)</f>
        <v>0</v>
      </c>
      <c r="L252">
        <f>IFERROR(VLOOKUP(B252, [5]player_clean_sheets!$B$2:$E$492, 4, FALSE), 0)</f>
        <v>0</v>
      </c>
      <c r="M252">
        <f>IFERROR(VLOOKUP(B252, [6]player_goals_per_90!$B$2:$E$492, 3, FALSE), 0)</f>
        <v>0</v>
      </c>
      <c r="N252">
        <f>IFERROR(VLOOKUP(B252, [7]player_expected_assists_per_90!$B$2:$E$492, 3, FALSE), 0)</f>
        <v>0</v>
      </c>
      <c r="O252">
        <f>IFERROR(VLOOKUP(B252, [7]player_expected_assists_per_90!$B$2:$E$492, 4, FALSE), 0)</f>
        <v>0</v>
      </c>
      <c r="P252">
        <f>IFERROR(VLOOKUP(B252, [8]player_top_scorers!$B$2:$E$492, 4, FALSE), 0)</f>
        <v>0</v>
      </c>
      <c r="Q252">
        <f>IFERROR(VLOOKUP(B252, [9]player_total_assists_in_attack!$B$2:$E$492, 3, FALSE), 0)</f>
        <v>1</v>
      </c>
      <c r="R252">
        <f>IFERROR(VLOOKUP(B252, [9]player_total_assists_in_attack!$B$2:$E$492, 4, FALSE), 0)</f>
        <v>0.6</v>
      </c>
      <c r="S252">
        <f>IFERROR(VLOOKUP(B252, [10]player_big_chances_missed!$B$2:$E$492, 3, FALSE), 0)</f>
        <v>1</v>
      </c>
      <c r="T252">
        <f>IFERROR(VLOOKUP(B252, [10]player_big_chances_missed!$B$2:$E$492, 3, FALSE), 0)</f>
        <v>1</v>
      </c>
      <c r="U252">
        <f>IFERROR(VLOOKUP(B252, [11]player_big_chances_created!$B$2:$E$492, 3, FALSE), 0)</f>
        <v>1</v>
      </c>
      <c r="V252">
        <f>IFERROR(VLOOKUP(B252, [12]player_penalties_won!$B$2:$E$492, 3, FALSE), 0)</f>
        <v>0</v>
      </c>
      <c r="W252">
        <f>IFERROR(VLOOKUP(B252, [13]player_penalties_conceded!$B$2:$E$492, 3, FALSE), 0)</f>
        <v>0</v>
      </c>
      <c r="X252">
        <f>IFERROR(VLOOKUP(B252, [14]player_target_scoring!$B$2:$E$492, 3, FALSE), 0)</f>
        <v>0</v>
      </c>
      <c r="Y252">
        <f>IFERROR(VLOOKUP(B252, [14]player_target_scoring!$B$2:$E$492, 4, FALSE), 0)</f>
        <v>0</v>
      </c>
      <c r="Z252">
        <f>IFERROR(VLOOKUP(B252, [15]player_total_scoring_attempts!$B$2:$E$492, 3, FALSE), 0)</f>
        <v>0</v>
      </c>
      <c r="AA252">
        <f>IFERROR(VLOOKUP(B252, [15]player_total_scoring_attempts!$B$2:$E$492, 4, FALSE), 0)</f>
        <v>0</v>
      </c>
      <c r="AB252">
        <f>IFERROR(VLOOKUP(B252, [16]player_accurate_passes!$B$2:$E$492, 3, FALSE), 0)</f>
        <v>0</v>
      </c>
      <c r="AC252">
        <f>IFERROR(VLOOKUP(B252, [16]player_accurate_passes!$B$2:$E$492, 4, FALSE), 0)</f>
        <v>0</v>
      </c>
      <c r="AD252">
        <f>IFERROR(VLOOKUP(B252,[17]player_accurate_long_balls!$B$2:$E$492, 3, FALSE), 0)</f>
        <v>0</v>
      </c>
      <c r="AE252">
        <f>IFERROR(VLOOKUP(B252,[17]player_accurate_long_balls!$B$2:$E$492, 4, FALSE), 0)</f>
        <v>0</v>
      </c>
      <c r="AF252">
        <f>IFERROR(VLOOKUP(B252, [18]player_tackles_won!$B$2:$E$492, 3, FALSE), 0)</f>
        <v>0</v>
      </c>
      <c r="AG252">
        <f>IFERROR(VLOOKUP(B252, [18]player_tackles_won!$B$2:$E$492, 4, FALSE), 0)</f>
        <v>0</v>
      </c>
      <c r="AH252">
        <f>IFERROR(VLOOKUP(B252, [19]player_possessions!$B$2:$E$492, 3, FALSE), 0)</f>
        <v>0</v>
      </c>
      <c r="AI252">
        <f>IFERROR(VLOOKUP(B252, [19]player_possessions!$B$2:$E$492, 4, FALSE), 0)</f>
        <v>0</v>
      </c>
      <c r="AJ252">
        <f>IFERROR(VLOOKUP(B252, [20]player_outfielder_blocks!$B$2:$E$492, 3, FALSE), 0)</f>
        <v>0</v>
      </c>
      <c r="AK252" t="e">
        <f>VLOOKUP(B252,[20]player_outfielder_blocks!$B$2:$E$492, 4, FALSE)</f>
        <v>#N/A</v>
      </c>
      <c r="AL252" t="e">
        <f>VLOOKUP(B252,[21]player_interceptions!$B$2:$E$492, 3, FALSE)</f>
        <v>#N/A</v>
      </c>
      <c r="AM252" t="e">
        <f>VLOOKUP(B252,[21]player_interceptions!$B$2:$E$492, 4, FALSE)</f>
        <v>#N/A</v>
      </c>
      <c r="AN252" t="e">
        <f>VLOOKUP(B252,[22]player_effective_clearances!$B$2:$E$492, 3, FALSE)</f>
        <v>#N/A</v>
      </c>
      <c r="AO252" t="e">
        <f>VLOOKUP(B252,[22]player_effective_clearances!$B$2:$E$492, 4, FALSE)</f>
        <v>#N/A</v>
      </c>
      <c r="AP252" t="e">
        <f>VLOOKUP(B252, [12]player_penalties_won!$B$2:$E$492, 4, FALSE)</f>
        <v>#N/A</v>
      </c>
      <c r="AQ252" t="e">
        <f>VLOOKUP(B252,[23]player_fouls_committed!$B$2:$E$492, 3, FALSE)</f>
        <v>#N/A</v>
      </c>
      <c r="AR252" t="e">
        <f>VLOOKUP(B252,[24]player_red_cards!$B$2:$E$492, 3, FALSE)</f>
        <v>#N/A</v>
      </c>
      <c r="AS252" t="e">
        <f>VLOOKUP(B252,[24]player_red_cards!$B$2:$E$492, 4, FALSE)</f>
        <v>#N/A</v>
      </c>
      <c r="AT252" t="e">
        <f>VLOOKUP(B252,[25]player_contests_won!$B$2:$E$492, 3, FALSE)</f>
        <v>#N/A</v>
      </c>
      <c r="AU252" t="e">
        <f>VLOOKUP(B252,[25]player_contests_won!$B$2:$E$492, 4, FALSE)</f>
        <v>#N/A</v>
      </c>
      <c r="AV252" t="e">
        <f>VLOOKUP(B252, [8]player_top_scorers!$B$2:$E$492, 3, FALSE)</f>
        <v>#N/A</v>
      </c>
      <c r="AW252" t="e">
        <f>VLOOKUP(B252,[26]player_player_ratings!$B$2:$E$492, 4, FALSE)</f>
        <v>#N/A</v>
      </c>
      <c r="AX252" t="e">
        <f>VLOOKUP(B252,[26]player_player_ratings!$B$2:$E$492, 3, FALSE)</f>
        <v>#N/A</v>
      </c>
      <c r="AY252">
        <v>141</v>
      </c>
      <c r="AZ252">
        <v>16</v>
      </c>
      <c r="BA252" t="s">
        <v>13</v>
      </c>
    </row>
    <row r="253" spans="1:53" x14ac:dyDescent="0.3">
      <c r="A253">
        <v>248</v>
      </c>
      <c r="B253" t="s">
        <v>328</v>
      </c>
      <c r="C253" t="s">
        <v>79</v>
      </c>
      <c r="D253">
        <v>0.8</v>
      </c>
      <c r="E253">
        <v>1</v>
      </c>
      <c r="F253">
        <f>IFERROR(VLOOKUP(B253, [1]player_expected_goals!$B$2:$E$492, 3, FALSE), 0)</f>
        <v>3.2</v>
      </c>
      <c r="G253">
        <f>VLOOKUP(B253,[2]player_on_target!$B$2:$E$492, 3, FALSE)</f>
        <v>4.4000000000000004</v>
      </c>
      <c r="H253">
        <f>IFERROR(VLOOKUP(B253, [3]player_saves_made!$B$2:$E$492, 3, FALSE), 0)</f>
        <v>0</v>
      </c>
      <c r="I253">
        <f>IFERROR(VLOOKUP(B253, [3]player_saves_made!$B$2:$E$492, 4, FALSE), 0)</f>
        <v>0</v>
      </c>
      <c r="J253">
        <f>IFERROR(VLOOKUP(B253, [4]player_goals_conceded!$B$2:$E$492, 3, FALSE), 0)</f>
        <v>0</v>
      </c>
      <c r="K253">
        <f>IFERROR(VLOOKUP(B253, [5]player_clean_sheets!$B$2:$E$492, 3, FALSE), 0)</f>
        <v>0</v>
      </c>
      <c r="L253">
        <f>IFERROR(VLOOKUP(B253, [5]player_clean_sheets!$B$2:$E$492, 4, FALSE), 0)</f>
        <v>0</v>
      </c>
      <c r="M253">
        <f>IFERROR(VLOOKUP(B253, [6]player_goals_per_90!$B$2:$E$492, 3, FALSE), 0)</f>
        <v>0.31</v>
      </c>
      <c r="N253">
        <f>IFERROR(VLOOKUP(B253, [7]player_expected_assists_per_90!$B$2:$E$492, 3, FALSE), 0)</f>
        <v>0.13</v>
      </c>
      <c r="O253">
        <f>IFERROR(VLOOKUP(B253, [7]player_expected_assists_per_90!$B$2:$E$492, 4, FALSE), 0)</f>
        <v>0.2</v>
      </c>
      <c r="P253">
        <f>IFERROR(VLOOKUP(B253, [8]player_top_scorers!$B$2:$E$492, 4, FALSE), 0)</f>
        <v>1</v>
      </c>
      <c r="Q253">
        <f>IFERROR(VLOOKUP(B253, [9]player_total_assists_in_attack!$B$2:$E$492, 3, FALSE), 0)</f>
        <v>10</v>
      </c>
      <c r="R253">
        <f>IFERROR(VLOOKUP(B253, [9]player_total_assists_in_attack!$B$2:$E$492, 4, FALSE), 0)</f>
        <v>1.6</v>
      </c>
      <c r="S253">
        <f>IFERROR(VLOOKUP(B253, [10]player_big_chances_missed!$B$2:$E$492, 3, FALSE), 0)</f>
        <v>2</v>
      </c>
      <c r="T253">
        <f>IFERROR(VLOOKUP(B253, [10]player_big_chances_missed!$B$2:$E$492, 3, FALSE), 0)</f>
        <v>2</v>
      </c>
      <c r="U253">
        <f>IFERROR(VLOOKUP(B253, [11]player_big_chances_created!$B$2:$E$492, 3, FALSE), 0)</f>
        <v>2</v>
      </c>
      <c r="V253">
        <f>IFERROR(VLOOKUP(B253, [12]player_penalties_won!$B$2:$E$492, 3, FALSE), 0)</f>
        <v>0</v>
      </c>
      <c r="W253">
        <f>IFERROR(VLOOKUP(B253, [13]player_penalties_conceded!$B$2:$E$492, 3, FALSE), 0)</f>
        <v>0</v>
      </c>
      <c r="X253">
        <f>IFERROR(VLOOKUP(B253, [14]player_target_scoring!$B$2:$E$492, 3, FALSE), 0)</f>
        <v>1.1000000000000001</v>
      </c>
      <c r="Y253">
        <f>IFERROR(VLOOKUP(B253, [14]player_target_scoring!$B$2:$E$492, 4, FALSE), 0)</f>
        <v>50</v>
      </c>
      <c r="Z253">
        <f>IFERROR(VLOOKUP(B253, [15]player_total_scoring_attempts!$B$2:$E$492, 3, FALSE), 0)</f>
        <v>2.2000000000000002</v>
      </c>
      <c r="AA253">
        <f>IFERROR(VLOOKUP(B253, [15]player_total_scoring_attempts!$B$2:$E$492, 4, FALSE), 0)</f>
        <v>14.3</v>
      </c>
      <c r="AB253">
        <f>IFERROR(VLOOKUP(B253, [16]player_accurate_passes!$B$2:$E$492, 3, FALSE), 0)</f>
        <v>14.4</v>
      </c>
      <c r="AC253">
        <f>IFERROR(VLOOKUP(B253, [16]player_accurate_passes!$B$2:$E$492, 4, FALSE), 0)</f>
        <v>58.2</v>
      </c>
      <c r="AD253">
        <f>IFERROR(VLOOKUP(B253,[17]player_accurate_long_balls!$B$2:$E$492, 3, FALSE), 0)</f>
        <v>0.6</v>
      </c>
      <c r="AE253">
        <f>IFERROR(VLOOKUP(B253,[17]player_accurate_long_balls!$B$2:$E$492, 4, FALSE), 0)</f>
        <v>57.1</v>
      </c>
      <c r="AF253">
        <f>IFERROR(VLOOKUP(B253, [18]player_tackles_won!$B$2:$E$492, 3, FALSE), 0)</f>
        <v>0.8</v>
      </c>
      <c r="AG253">
        <f>IFERROR(VLOOKUP(B253, [18]player_tackles_won!$B$2:$E$492, 4, FALSE), 0)</f>
        <v>71.400000000000006</v>
      </c>
      <c r="AH253">
        <f>IFERROR(VLOOKUP(B253, [19]player_possessions!$B$2:$E$492, 3, FALSE), 0)</f>
        <v>0.8</v>
      </c>
      <c r="AI253">
        <f>IFERROR(VLOOKUP(B253, [19]player_possessions!$B$2:$E$492, 4, FALSE), 0)</f>
        <v>1.7</v>
      </c>
      <c r="AJ253">
        <f>IFERROR(VLOOKUP(B253, [20]player_outfielder_blocks!$B$2:$E$492, 3, FALSE), 0)</f>
        <v>0</v>
      </c>
      <c r="AK253" t="e">
        <f>VLOOKUP(B253,[20]player_outfielder_blocks!$B$2:$E$492, 4, FALSE)</f>
        <v>#N/A</v>
      </c>
      <c r="AL253" t="e">
        <f>VLOOKUP(B253,[21]player_interceptions!$B$2:$E$492, 3, FALSE)</f>
        <v>#N/A</v>
      </c>
      <c r="AM253" t="e">
        <f>VLOOKUP(B253,[21]player_interceptions!$B$2:$E$492, 4, FALSE)</f>
        <v>#N/A</v>
      </c>
      <c r="AN253">
        <f>VLOOKUP(B253,[22]player_effective_clearances!$B$2:$E$492, 3, FALSE)</f>
        <v>0.6</v>
      </c>
      <c r="AO253">
        <f>VLOOKUP(B253,[22]player_effective_clearances!$B$2:$E$492, 4, FALSE)</f>
        <v>4</v>
      </c>
      <c r="AP253" t="e">
        <f>VLOOKUP(B253, [12]player_penalties_won!$B$2:$E$492, 4, FALSE)</f>
        <v>#N/A</v>
      </c>
      <c r="AQ253">
        <f>VLOOKUP(B253,[23]player_fouls_committed!$B$2:$E$492, 3, FALSE)</f>
        <v>1.9</v>
      </c>
      <c r="AR253" t="e">
        <f>VLOOKUP(B253,[24]player_red_cards!$B$2:$E$492, 3, FALSE)</f>
        <v>#N/A</v>
      </c>
      <c r="AS253" t="e">
        <f>VLOOKUP(B253,[24]player_red_cards!$B$2:$E$492, 4, FALSE)</f>
        <v>#N/A</v>
      </c>
      <c r="AT253">
        <f>VLOOKUP(B253,[25]player_contests_won!$B$2:$E$492, 3, FALSE)</f>
        <v>1.6</v>
      </c>
      <c r="AU253">
        <f>VLOOKUP(B253,[25]player_contests_won!$B$2:$E$492, 4, FALSE)</f>
        <v>47.6</v>
      </c>
      <c r="AV253">
        <f>VLOOKUP(B253, [8]player_top_scorers!$B$2:$E$492, 3, FALSE)</f>
        <v>2</v>
      </c>
      <c r="AW253">
        <f>VLOOKUP(B253,[26]player_player_ratings!$B$2:$E$492, 4, FALSE)</f>
        <v>0</v>
      </c>
      <c r="AX253">
        <f>VLOOKUP(B253,[26]player_player_ratings!$B$2:$E$492, 3, FALSE)</f>
        <v>6.33</v>
      </c>
      <c r="AY253">
        <v>574</v>
      </c>
      <c r="AZ253">
        <v>22</v>
      </c>
      <c r="BA253" t="s">
        <v>13</v>
      </c>
    </row>
    <row r="254" spans="1:53" x14ac:dyDescent="0.3">
      <c r="A254">
        <v>248</v>
      </c>
      <c r="B254" t="s">
        <v>329</v>
      </c>
      <c r="C254" t="s">
        <v>21</v>
      </c>
      <c r="D254">
        <v>0.8</v>
      </c>
      <c r="E254">
        <v>1</v>
      </c>
      <c r="F254">
        <f>IFERROR(VLOOKUP(B254, [1]player_expected_goals!$B$2:$E$492, 3, FALSE), 0)</f>
        <v>5.9</v>
      </c>
      <c r="G254">
        <f>VLOOKUP(B254,[2]player_on_target!$B$2:$E$492, 3, FALSE)</f>
        <v>6.4</v>
      </c>
      <c r="H254">
        <f>IFERROR(VLOOKUP(B254, [3]player_saves_made!$B$2:$E$492, 3, FALSE), 0)</f>
        <v>0</v>
      </c>
      <c r="I254">
        <f>IFERROR(VLOOKUP(B254, [3]player_saves_made!$B$2:$E$492, 4, FALSE), 0)</f>
        <v>0</v>
      </c>
      <c r="J254">
        <f>IFERROR(VLOOKUP(B254, [4]player_goals_conceded!$B$2:$E$492, 3, FALSE), 0)</f>
        <v>0</v>
      </c>
      <c r="K254">
        <f>IFERROR(VLOOKUP(B254, [5]player_clean_sheets!$B$2:$E$492, 3, FALSE), 0)</f>
        <v>0</v>
      </c>
      <c r="L254">
        <f>IFERROR(VLOOKUP(B254, [5]player_clean_sheets!$B$2:$E$492, 4, FALSE), 0)</f>
        <v>0</v>
      </c>
      <c r="M254">
        <f>IFERROR(VLOOKUP(B254, [6]player_goals_per_90!$B$2:$E$492, 3, FALSE), 0)</f>
        <v>0.4</v>
      </c>
      <c r="N254">
        <f>IFERROR(VLOOKUP(B254, [7]player_expected_assists_per_90!$B$2:$E$492, 3, FALSE), 0)</f>
        <v>0.08</v>
      </c>
      <c r="O254">
        <f>IFERROR(VLOOKUP(B254, [7]player_expected_assists_per_90!$B$2:$E$492, 4, FALSE), 0)</f>
        <v>0.1</v>
      </c>
      <c r="P254">
        <f>IFERROR(VLOOKUP(B254, [8]player_top_scorers!$B$2:$E$492, 4, FALSE), 0)</f>
        <v>1</v>
      </c>
      <c r="Q254">
        <f>IFERROR(VLOOKUP(B254, [9]player_total_assists_in_attack!$B$2:$E$492, 3, FALSE), 0)</f>
        <v>7</v>
      </c>
      <c r="R254">
        <f>IFERROR(VLOOKUP(B254, [9]player_total_assists_in_attack!$B$2:$E$492, 4, FALSE), 0)</f>
        <v>0.7</v>
      </c>
      <c r="S254">
        <f>IFERROR(VLOOKUP(B254, [10]player_big_chances_missed!$B$2:$E$492, 3, FALSE), 0)</f>
        <v>8</v>
      </c>
      <c r="T254">
        <f>IFERROR(VLOOKUP(B254, [10]player_big_chances_missed!$B$2:$E$492, 3, FALSE), 0)</f>
        <v>8</v>
      </c>
      <c r="U254">
        <f>IFERROR(VLOOKUP(B254, [11]player_big_chances_created!$B$2:$E$492, 3, FALSE), 0)</f>
        <v>1</v>
      </c>
      <c r="V254">
        <f>IFERROR(VLOOKUP(B254, [12]player_penalties_won!$B$2:$E$492, 3, FALSE), 0)</f>
        <v>0</v>
      </c>
      <c r="W254">
        <f>IFERROR(VLOOKUP(B254, [13]player_penalties_conceded!$B$2:$E$492, 3, FALSE), 0)</f>
        <v>0</v>
      </c>
      <c r="X254">
        <f>IFERROR(VLOOKUP(B254, [14]player_target_scoring!$B$2:$E$492, 3, FALSE), 0)</f>
        <v>1.3</v>
      </c>
      <c r="Y254">
        <f>IFERROR(VLOOKUP(B254, [14]player_target_scoring!$B$2:$E$492, 4, FALSE), 0)</f>
        <v>36.1</v>
      </c>
      <c r="Z254">
        <f>IFERROR(VLOOKUP(B254, [15]player_total_scoring_attempts!$B$2:$E$492, 3, FALSE), 0)</f>
        <v>3.6</v>
      </c>
      <c r="AA254">
        <f>IFERROR(VLOOKUP(B254, [15]player_total_scoring_attempts!$B$2:$E$492, 4, FALSE), 0)</f>
        <v>11.1</v>
      </c>
      <c r="AB254">
        <f>IFERROR(VLOOKUP(B254, [16]player_accurate_passes!$B$2:$E$492, 3, FALSE), 0)</f>
        <v>13.6</v>
      </c>
      <c r="AC254">
        <f>IFERROR(VLOOKUP(B254, [16]player_accurate_passes!$B$2:$E$492, 4, FALSE), 0)</f>
        <v>63.7</v>
      </c>
      <c r="AD254">
        <f>IFERROR(VLOOKUP(B254,[17]player_accurate_long_balls!$B$2:$E$492, 3, FALSE), 0)</f>
        <v>0.2</v>
      </c>
      <c r="AE254">
        <f>IFERROR(VLOOKUP(B254,[17]player_accurate_long_balls!$B$2:$E$492, 4, FALSE), 0)</f>
        <v>66.7</v>
      </c>
      <c r="AF254">
        <f>IFERROR(VLOOKUP(B254, [18]player_tackles_won!$B$2:$E$492, 3, FALSE), 0)</f>
        <v>0.3</v>
      </c>
      <c r="AG254">
        <f>IFERROR(VLOOKUP(B254, [18]player_tackles_won!$B$2:$E$492, 4, FALSE), 0)</f>
        <v>75</v>
      </c>
      <c r="AH254">
        <f>IFERROR(VLOOKUP(B254, [19]player_possessions!$B$2:$E$492, 3, FALSE), 0)</f>
        <v>0.1</v>
      </c>
      <c r="AI254">
        <f>IFERROR(VLOOKUP(B254, [19]player_possessions!$B$2:$E$492, 4, FALSE), 0)</f>
        <v>1.2</v>
      </c>
      <c r="AJ254">
        <f>IFERROR(VLOOKUP(B254, [20]player_outfielder_blocks!$B$2:$E$492, 3, FALSE), 0)</f>
        <v>0.1</v>
      </c>
      <c r="AK254">
        <f>VLOOKUP(B254,[20]player_outfielder_blocks!$B$2:$E$492, 4, FALSE)</f>
        <v>1</v>
      </c>
      <c r="AL254">
        <f>VLOOKUP(B254,[21]player_interceptions!$B$2:$E$492, 3, FALSE)</f>
        <v>0.2</v>
      </c>
      <c r="AM254">
        <f>VLOOKUP(B254,[21]player_interceptions!$B$2:$E$492, 4, FALSE)</f>
        <v>2</v>
      </c>
      <c r="AN254">
        <f>VLOOKUP(B254,[22]player_effective_clearances!$B$2:$E$492, 3, FALSE)</f>
        <v>0.8</v>
      </c>
      <c r="AO254">
        <f>VLOOKUP(B254,[22]player_effective_clearances!$B$2:$E$492, 4, FALSE)</f>
        <v>8</v>
      </c>
      <c r="AP254" t="e">
        <f>VLOOKUP(B254, [12]player_penalties_won!$B$2:$E$492, 4, FALSE)</f>
        <v>#N/A</v>
      </c>
      <c r="AQ254">
        <f>VLOOKUP(B254,[23]player_fouls_committed!$B$2:$E$492, 3, FALSE)</f>
        <v>0.9</v>
      </c>
      <c r="AR254" t="e">
        <f>VLOOKUP(B254,[24]player_red_cards!$B$2:$E$492, 3, FALSE)</f>
        <v>#N/A</v>
      </c>
      <c r="AS254" t="e">
        <f>VLOOKUP(B254,[24]player_red_cards!$B$2:$E$492, 4, FALSE)</f>
        <v>#N/A</v>
      </c>
      <c r="AT254">
        <f>VLOOKUP(B254,[25]player_contests_won!$B$2:$E$492, 3, FALSE)</f>
        <v>0.5</v>
      </c>
      <c r="AU254">
        <f>VLOOKUP(B254,[25]player_contests_won!$B$2:$E$492, 4, FALSE)</f>
        <v>33.299999999999997</v>
      </c>
      <c r="AV254">
        <f>VLOOKUP(B254, [8]player_top_scorers!$B$2:$E$492, 3, FALSE)</f>
        <v>4</v>
      </c>
      <c r="AW254">
        <f>VLOOKUP(B254,[26]player_player_ratings!$B$2:$E$492, 4, FALSE)</f>
        <v>1</v>
      </c>
      <c r="AX254">
        <f>VLOOKUP(B254,[26]player_player_ratings!$B$2:$E$492, 3, FALSE)</f>
        <v>6.46</v>
      </c>
      <c r="AY254">
        <v>892</v>
      </c>
      <c r="AZ254">
        <v>21</v>
      </c>
      <c r="BA254" t="s">
        <v>58</v>
      </c>
    </row>
    <row r="255" spans="1:53" x14ac:dyDescent="0.3">
      <c r="A255">
        <v>254</v>
      </c>
      <c r="B255" t="s">
        <v>330</v>
      </c>
      <c r="C255" t="s">
        <v>12</v>
      </c>
      <c r="D255">
        <v>0.8</v>
      </c>
      <c r="E255">
        <v>0</v>
      </c>
      <c r="F255">
        <f>IFERROR(VLOOKUP(B255, [1]player_expected_goals!$B$2:$E$492, 3, FALSE), 0)</f>
        <v>0.8</v>
      </c>
      <c r="G255">
        <f>VLOOKUP(B255,[2]player_on_target!$B$2:$E$492, 3, FALSE)</f>
        <v>0.9</v>
      </c>
      <c r="H255">
        <f>IFERROR(VLOOKUP(B255, [3]player_saves_made!$B$2:$E$492, 3, FALSE), 0)</f>
        <v>0</v>
      </c>
      <c r="I255">
        <f>IFERROR(VLOOKUP(B255, [3]player_saves_made!$B$2:$E$492, 4, FALSE), 0)</f>
        <v>0</v>
      </c>
      <c r="J255">
        <f>IFERROR(VLOOKUP(B255, [4]player_goals_conceded!$B$2:$E$492, 3, FALSE), 0)</f>
        <v>0</v>
      </c>
      <c r="K255">
        <f>IFERROR(VLOOKUP(B255, [5]player_clean_sheets!$B$2:$E$492, 3, FALSE), 0)</f>
        <v>0</v>
      </c>
      <c r="L255">
        <f>IFERROR(VLOOKUP(B255, [5]player_clean_sheets!$B$2:$E$492, 4, FALSE), 0)</f>
        <v>0</v>
      </c>
      <c r="M255">
        <f>IFERROR(VLOOKUP(B255, [6]player_goals_per_90!$B$2:$E$492, 3, FALSE), 0)</f>
        <v>0.04</v>
      </c>
      <c r="N255">
        <f>IFERROR(VLOOKUP(B255, [7]player_expected_assists_per_90!$B$2:$E$492, 3, FALSE), 0)</f>
        <v>0.03</v>
      </c>
      <c r="O255">
        <f>IFERROR(VLOOKUP(B255, [7]player_expected_assists_per_90!$B$2:$E$492, 4, FALSE), 0)</f>
        <v>0</v>
      </c>
      <c r="P255">
        <f>IFERROR(VLOOKUP(B255, [8]player_top_scorers!$B$2:$E$492, 4, FALSE), 0)</f>
        <v>0</v>
      </c>
      <c r="Q255">
        <f>IFERROR(VLOOKUP(B255, [9]player_total_assists_in_attack!$B$2:$E$492, 3, FALSE), 0)</f>
        <v>4</v>
      </c>
      <c r="R255">
        <f>IFERROR(VLOOKUP(B255, [9]player_total_assists_in_attack!$B$2:$E$492, 4, FALSE), 0)</f>
        <v>0.2</v>
      </c>
      <c r="S255">
        <f>IFERROR(VLOOKUP(B255, [10]player_big_chances_missed!$B$2:$E$492, 3, FALSE), 0)</f>
        <v>0</v>
      </c>
      <c r="T255">
        <f>IFERROR(VLOOKUP(B255, [10]player_big_chances_missed!$B$2:$E$492, 3, FALSE), 0)</f>
        <v>0</v>
      </c>
      <c r="U255">
        <f>IFERROR(VLOOKUP(B255, [11]player_big_chances_created!$B$2:$E$492, 3, FALSE), 0)</f>
        <v>0</v>
      </c>
      <c r="V255">
        <f>IFERROR(VLOOKUP(B255, [12]player_penalties_won!$B$2:$E$492, 3, FALSE), 0)</f>
        <v>0</v>
      </c>
      <c r="W255">
        <f>IFERROR(VLOOKUP(B255, [13]player_penalties_conceded!$B$2:$E$492, 3, FALSE), 0)</f>
        <v>0</v>
      </c>
      <c r="X255">
        <f>IFERROR(VLOOKUP(B255, [14]player_target_scoring!$B$2:$E$492, 3, FALSE), 0)</f>
        <v>0.1</v>
      </c>
      <c r="Y255">
        <f>IFERROR(VLOOKUP(B255, [14]player_target_scoring!$B$2:$E$492, 4, FALSE), 0)</f>
        <v>42.9</v>
      </c>
      <c r="Z255">
        <f>IFERROR(VLOOKUP(B255, [15]player_total_scoring_attempts!$B$2:$E$492, 3, FALSE), 0)</f>
        <v>0.3</v>
      </c>
      <c r="AA255">
        <f>IFERROR(VLOOKUP(B255, [15]player_total_scoring_attempts!$B$2:$E$492, 4, FALSE), 0)</f>
        <v>14.3</v>
      </c>
      <c r="AB255">
        <f>IFERROR(VLOOKUP(B255, [16]player_accurate_passes!$B$2:$E$492, 3, FALSE), 0)</f>
        <v>70.8</v>
      </c>
      <c r="AC255">
        <f>IFERROR(VLOOKUP(B255, [16]player_accurate_passes!$B$2:$E$492, 4, FALSE), 0)</f>
        <v>91.7</v>
      </c>
      <c r="AD255">
        <f>IFERROR(VLOOKUP(B255,[17]player_accurate_long_balls!$B$2:$E$492, 3, FALSE), 0)</f>
        <v>2.1</v>
      </c>
      <c r="AE255">
        <f>IFERROR(VLOOKUP(B255,[17]player_accurate_long_balls!$B$2:$E$492, 4, FALSE), 0)</f>
        <v>43.2</v>
      </c>
      <c r="AF255">
        <f>IFERROR(VLOOKUP(B255, [18]player_tackles_won!$B$2:$E$492, 3, FALSE), 0)</f>
        <v>0.5</v>
      </c>
      <c r="AG255">
        <f>IFERROR(VLOOKUP(B255, [18]player_tackles_won!$B$2:$E$492, 4, FALSE), 0)</f>
        <v>63.2</v>
      </c>
      <c r="AH255">
        <f>IFERROR(VLOOKUP(B255, [19]player_possessions!$B$2:$E$492, 3, FALSE), 0)</f>
        <v>0</v>
      </c>
      <c r="AI255">
        <f>IFERROR(VLOOKUP(B255, [19]player_possessions!$B$2:$E$492, 4, FALSE), 0)</f>
        <v>0</v>
      </c>
      <c r="AJ255">
        <f>IFERROR(VLOOKUP(B255, [20]player_outfielder_blocks!$B$2:$E$492, 3, FALSE), 0)</f>
        <v>0.5</v>
      </c>
      <c r="AK255">
        <f>VLOOKUP(B255,[20]player_outfielder_blocks!$B$2:$E$492, 4, FALSE)</f>
        <v>13</v>
      </c>
      <c r="AL255">
        <f>VLOOKUP(B255,[21]player_interceptions!$B$2:$E$492, 3, FALSE)</f>
        <v>0.5</v>
      </c>
      <c r="AM255">
        <f>VLOOKUP(B255,[21]player_interceptions!$B$2:$E$492, 4, FALSE)</f>
        <v>12</v>
      </c>
      <c r="AN255">
        <f>VLOOKUP(B255,[22]player_effective_clearances!$B$2:$E$492, 3, FALSE)</f>
        <v>3.8</v>
      </c>
      <c r="AO255">
        <f>VLOOKUP(B255,[22]player_effective_clearances!$B$2:$E$492, 4, FALSE)</f>
        <v>92</v>
      </c>
      <c r="AP255" t="e">
        <f>VLOOKUP(B255, [12]player_penalties_won!$B$2:$E$492, 4, FALSE)</f>
        <v>#N/A</v>
      </c>
      <c r="AQ255">
        <f>VLOOKUP(B255,[23]player_fouls_committed!$B$2:$E$492, 3, FALSE)</f>
        <v>0.3</v>
      </c>
      <c r="AR255" t="e">
        <f>VLOOKUP(B255,[24]player_red_cards!$B$2:$E$492, 3, FALSE)</f>
        <v>#N/A</v>
      </c>
      <c r="AS255" t="e">
        <f>VLOOKUP(B255,[24]player_red_cards!$B$2:$E$492, 4, FALSE)</f>
        <v>#N/A</v>
      </c>
      <c r="AT255">
        <f>VLOOKUP(B255,[25]player_contests_won!$B$2:$E$492, 3, FALSE)</f>
        <v>0.7</v>
      </c>
      <c r="AU255">
        <f>VLOOKUP(B255,[25]player_contests_won!$B$2:$E$492, 4, FALSE)</f>
        <v>73.900000000000006</v>
      </c>
      <c r="AV255">
        <f>VLOOKUP(B255, [8]player_top_scorers!$B$2:$E$492, 3, FALSE)</f>
        <v>1</v>
      </c>
      <c r="AW255">
        <f>VLOOKUP(B255,[26]player_player_ratings!$B$2:$E$492, 4, FALSE)</f>
        <v>0</v>
      </c>
      <c r="AX255">
        <f>VLOOKUP(B255,[26]player_player_ratings!$B$2:$E$492, 3, FALSE)</f>
        <v>7.08</v>
      </c>
      <c r="AY255">
        <v>2185</v>
      </c>
      <c r="AZ255">
        <v>32</v>
      </c>
      <c r="BA255" t="s">
        <v>22</v>
      </c>
    </row>
    <row r="256" spans="1:53" x14ac:dyDescent="0.3">
      <c r="A256">
        <v>254</v>
      </c>
      <c r="B256" t="s">
        <v>331</v>
      </c>
      <c r="C256" t="s">
        <v>43</v>
      </c>
      <c r="D256">
        <v>0.8</v>
      </c>
      <c r="E256">
        <v>0</v>
      </c>
      <c r="F256">
        <f>IFERROR(VLOOKUP(B256, [1]player_expected_goals!$B$2:$E$492, 3, FALSE), 0)</f>
        <v>0.4</v>
      </c>
      <c r="G256" t="e">
        <f>VLOOKUP(B256,[2]player_on_target!$B$2:$E$492, 3, FALSE)</f>
        <v>#N/A</v>
      </c>
      <c r="H256">
        <f>IFERROR(VLOOKUP(B256, [3]player_saves_made!$B$2:$E$492, 3, FALSE), 0)</f>
        <v>0</v>
      </c>
      <c r="I256">
        <f>IFERROR(VLOOKUP(B256, [3]player_saves_made!$B$2:$E$492, 4, FALSE), 0)</f>
        <v>0</v>
      </c>
      <c r="J256">
        <f>IFERROR(VLOOKUP(B256, [4]player_goals_conceded!$B$2:$E$492, 3, FALSE), 0)</f>
        <v>0</v>
      </c>
      <c r="K256">
        <f>IFERROR(VLOOKUP(B256, [5]player_clean_sheets!$B$2:$E$492, 3, FALSE), 0)</f>
        <v>0</v>
      </c>
      <c r="L256">
        <f>IFERROR(VLOOKUP(B256, [5]player_clean_sheets!$B$2:$E$492, 4, FALSE), 0)</f>
        <v>0</v>
      </c>
      <c r="M256">
        <f>IFERROR(VLOOKUP(B256, [6]player_goals_per_90!$B$2:$E$492, 3, FALSE), 0)</f>
        <v>0</v>
      </c>
      <c r="N256">
        <f>IFERROR(VLOOKUP(B256, [7]player_expected_assists_per_90!$B$2:$E$492, 3, FALSE), 0)</f>
        <v>0.17</v>
      </c>
      <c r="O256">
        <f>IFERROR(VLOOKUP(B256, [7]player_expected_assists_per_90!$B$2:$E$492, 4, FALSE), 0)</f>
        <v>0</v>
      </c>
      <c r="P256">
        <f>IFERROR(VLOOKUP(B256, [8]player_top_scorers!$B$2:$E$492, 4, FALSE), 0)</f>
        <v>0</v>
      </c>
      <c r="Q256">
        <f>IFERROR(VLOOKUP(B256, [9]player_total_assists_in_attack!$B$2:$E$492, 3, FALSE), 0)</f>
        <v>4</v>
      </c>
      <c r="R256">
        <f>IFERROR(VLOOKUP(B256, [9]player_total_assists_in_attack!$B$2:$E$492, 4, FALSE), 0)</f>
        <v>0.8</v>
      </c>
      <c r="S256">
        <f>IFERROR(VLOOKUP(B256, [10]player_big_chances_missed!$B$2:$E$492, 3, FALSE), 0)</f>
        <v>0</v>
      </c>
      <c r="T256">
        <f>IFERROR(VLOOKUP(B256, [10]player_big_chances_missed!$B$2:$E$492, 3, FALSE), 0)</f>
        <v>0</v>
      </c>
      <c r="U256">
        <f>IFERROR(VLOOKUP(B256, [11]player_big_chances_created!$B$2:$E$492, 3, FALSE), 0)</f>
        <v>1</v>
      </c>
      <c r="V256">
        <f>IFERROR(VLOOKUP(B256, [12]player_penalties_won!$B$2:$E$492, 3, FALSE), 0)</f>
        <v>0</v>
      </c>
      <c r="W256">
        <f>IFERROR(VLOOKUP(B256, [13]player_penalties_conceded!$B$2:$E$492, 3, FALSE), 0)</f>
        <v>0</v>
      </c>
      <c r="X256">
        <f>IFERROR(VLOOKUP(B256, [14]player_target_scoring!$B$2:$E$492, 3, FALSE), 0)</f>
        <v>0</v>
      </c>
      <c r="Y256">
        <f>IFERROR(VLOOKUP(B256, [14]player_target_scoring!$B$2:$E$492, 4, FALSE), 0)</f>
        <v>0</v>
      </c>
      <c r="Z256">
        <f>IFERROR(VLOOKUP(B256, [15]player_total_scoring_attempts!$B$2:$E$492, 3, FALSE), 0)</f>
        <v>0.6</v>
      </c>
      <c r="AA256">
        <f>IFERROR(VLOOKUP(B256, [15]player_total_scoring_attempts!$B$2:$E$492, 4, FALSE), 0)</f>
        <v>0</v>
      </c>
      <c r="AB256">
        <f>IFERROR(VLOOKUP(B256, [16]player_accurate_passes!$B$2:$E$492, 3, FALSE), 0)</f>
        <v>29.6</v>
      </c>
      <c r="AC256">
        <f>IFERROR(VLOOKUP(B256, [16]player_accurate_passes!$B$2:$E$492, 4, FALSE), 0)</f>
        <v>75.900000000000006</v>
      </c>
      <c r="AD256">
        <f>IFERROR(VLOOKUP(B256,[17]player_accurate_long_balls!$B$2:$E$492, 3, FALSE), 0)</f>
        <v>2.1</v>
      </c>
      <c r="AE256">
        <f>IFERROR(VLOOKUP(B256,[17]player_accurate_long_balls!$B$2:$E$492, 4, FALSE), 0)</f>
        <v>71.400000000000006</v>
      </c>
      <c r="AF256">
        <f>IFERROR(VLOOKUP(B256, [18]player_tackles_won!$B$2:$E$492, 3, FALSE), 0)</f>
        <v>1.3</v>
      </c>
      <c r="AG256">
        <f>IFERROR(VLOOKUP(B256, [18]player_tackles_won!$B$2:$E$492, 4, FALSE), 0)</f>
        <v>66.7</v>
      </c>
      <c r="AH256">
        <f>IFERROR(VLOOKUP(B256, [19]player_possessions!$B$2:$E$492, 3, FALSE), 0)</f>
        <v>0.4</v>
      </c>
      <c r="AI256">
        <f>IFERROR(VLOOKUP(B256, [19]player_possessions!$B$2:$E$492, 4, FALSE), 0)</f>
        <v>2.9</v>
      </c>
      <c r="AJ256">
        <f>IFERROR(VLOOKUP(B256, [20]player_outfielder_blocks!$B$2:$E$492, 3, FALSE), 0)</f>
        <v>0.4</v>
      </c>
      <c r="AK256">
        <f>VLOOKUP(B256,[20]player_outfielder_blocks!$B$2:$E$492, 4, FALSE)</f>
        <v>2</v>
      </c>
      <c r="AL256">
        <f>VLOOKUP(B256,[21]player_interceptions!$B$2:$E$492, 3, FALSE)</f>
        <v>0.8</v>
      </c>
      <c r="AM256">
        <f>VLOOKUP(B256,[21]player_interceptions!$B$2:$E$492, 4, FALSE)</f>
        <v>4</v>
      </c>
      <c r="AN256">
        <f>VLOOKUP(B256,[22]player_effective_clearances!$B$2:$E$492, 3, FALSE)</f>
        <v>2.2999999999999998</v>
      </c>
      <c r="AO256">
        <f>VLOOKUP(B256,[22]player_effective_clearances!$B$2:$E$492, 4, FALSE)</f>
        <v>11</v>
      </c>
      <c r="AP256" t="e">
        <f>VLOOKUP(B256, [12]player_penalties_won!$B$2:$E$492, 4, FALSE)</f>
        <v>#N/A</v>
      </c>
      <c r="AQ256">
        <f>VLOOKUP(B256,[23]player_fouls_committed!$B$2:$E$492, 3, FALSE)</f>
        <v>1.3</v>
      </c>
      <c r="AR256" t="e">
        <f>VLOOKUP(B256,[24]player_red_cards!$B$2:$E$492, 3, FALSE)</f>
        <v>#N/A</v>
      </c>
      <c r="AS256" t="e">
        <f>VLOOKUP(B256,[24]player_red_cards!$B$2:$E$492, 4, FALSE)</f>
        <v>#N/A</v>
      </c>
      <c r="AT256">
        <f>VLOOKUP(B256,[25]player_contests_won!$B$2:$E$492, 3, FALSE)</f>
        <v>0.4</v>
      </c>
      <c r="AU256">
        <f>VLOOKUP(B256,[25]player_contests_won!$B$2:$E$492, 4, FALSE)</f>
        <v>100</v>
      </c>
      <c r="AV256" t="e">
        <f>VLOOKUP(B256, [8]player_top_scorers!$B$2:$E$492, 3, FALSE)</f>
        <v>#N/A</v>
      </c>
      <c r="AW256" t="e">
        <f>VLOOKUP(B256,[26]player_player_ratings!$B$2:$E$492, 4, FALSE)</f>
        <v>#N/A</v>
      </c>
      <c r="AX256" t="e">
        <f>VLOOKUP(B256,[26]player_player_ratings!$B$2:$E$492, 3, FALSE)</f>
        <v>#N/A</v>
      </c>
      <c r="AY256">
        <v>432</v>
      </c>
      <c r="AZ256">
        <v>21</v>
      </c>
      <c r="BA256" t="s">
        <v>13</v>
      </c>
    </row>
    <row r="257" spans="1:53" x14ac:dyDescent="0.3">
      <c r="A257">
        <v>254</v>
      </c>
      <c r="B257" t="s">
        <v>332</v>
      </c>
      <c r="C257" t="s">
        <v>79</v>
      </c>
      <c r="D257">
        <v>0.8</v>
      </c>
      <c r="E257">
        <v>0</v>
      </c>
      <c r="F257">
        <f>IFERROR(VLOOKUP(B257, [1]player_expected_goals!$B$2:$E$492, 3, FALSE), 0)</f>
        <v>3</v>
      </c>
      <c r="G257">
        <f>VLOOKUP(B257,[2]player_on_target!$B$2:$E$492, 3, FALSE)</f>
        <v>2.4</v>
      </c>
      <c r="H257">
        <f>IFERROR(VLOOKUP(B257, [3]player_saves_made!$B$2:$E$492, 3, FALSE), 0)</f>
        <v>0</v>
      </c>
      <c r="I257">
        <f>IFERROR(VLOOKUP(B257, [3]player_saves_made!$B$2:$E$492, 4, FALSE), 0)</f>
        <v>0</v>
      </c>
      <c r="J257">
        <f>IFERROR(VLOOKUP(B257, [4]player_goals_conceded!$B$2:$E$492, 3, FALSE), 0)</f>
        <v>0</v>
      </c>
      <c r="K257">
        <f>IFERROR(VLOOKUP(B257, [5]player_clean_sheets!$B$2:$E$492, 3, FALSE), 0)</f>
        <v>0</v>
      </c>
      <c r="L257">
        <f>IFERROR(VLOOKUP(B257, [5]player_clean_sheets!$B$2:$E$492, 4, FALSE), 0)</f>
        <v>0</v>
      </c>
      <c r="M257">
        <f>IFERROR(VLOOKUP(B257, [6]player_goals_per_90!$B$2:$E$492, 3, FALSE), 0)</f>
        <v>0.32</v>
      </c>
      <c r="N257">
        <f>IFERROR(VLOOKUP(B257, [7]player_expected_assists_per_90!$B$2:$E$492, 3, FALSE), 0)</f>
        <v>0.12</v>
      </c>
      <c r="O257">
        <f>IFERROR(VLOOKUP(B257, [7]player_expected_assists_per_90!$B$2:$E$492, 4, FALSE), 0)</f>
        <v>0</v>
      </c>
      <c r="P257">
        <f>IFERROR(VLOOKUP(B257, [8]player_top_scorers!$B$2:$E$492, 4, FALSE), 0)</f>
        <v>0</v>
      </c>
      <c r="Q257">
        <f>IFERROR(VLOOKUP(B257, [9]player_total_assists_in_attack!$B$2:$E$492, 3, FALSE), 0)</f>
        <v>8</v>
      </c>
      <c r="R257">
        <f>IFERROR(VLOOKUP(B257, [9]player_total_assists_in_attack!$B$2:$E$492, 4, FALSE), 0)</f>
        <v>1.3</v>
      </c>
      <c r="S257">
        <f>IFERROR(VLOOKUP(B257, [10]player_big_chances_missed!$B$2:$E$492, 3, FALSE), 0)</f>
        <v>3</v>
      </c>
      <c r="T257">
        <f>IFERROR(VLOOKUP(B257, [10]player_big_chances_missed!$B$2:$E$492, 3, FALSE), 0)</f>
        <v>3</v>
      </c>
      <c r="U257">
        <f>IFERROR(VLOOKUP(B257, [11]player_big_chances_created!$B$2:$E$492, 3, FALSE), 0)</f>
        <v>1</v>
      </c>
      <c r="V257">
        <f>IFERROR(VLOOKUP(B257, [12]player_penalties_won!$B$2:$E$492, 3, FALSE), 0)</f>
        <v>0</v>
      </c>
      <c r="W257">
        <f>IFERROR(VLOOKUP(B257, [13]player_penalties_conceded!$B$2:$E$492, 3, FALSE), 0)</f>
        <v>0</v>
      </c>
      <c r="X257">
        <f>IFERROR(VLOOKUP(B257, [14]player_target_scoring!$B$2:$E$492, 3, FALSE), 0)</f>
        <v>1.4</v>
      </c>
      <c r="Y257">
        <f>IFERROR(VLOOKUP(B257, [14]player_target_scoring!$B$2:$E$492, 4, FALSE), 0)</f>
        <v>47.4</v>
      </c>
      <c r="Z257">
        <f>IFERROR(VLOOKUP(B257, [15]player_total_scoring_attempts!$B$2:$E$492, 3, FALSE), 0)</f>
        <v>3</v>
      </c>
      <c r="AA257">
        <f>IFERROR(VLOOKUP(B257, [15]player_total_scoring_attempts!$B$2:$E$492, 4, FALSE), 0)</f>
        <v>10.5</v>
      </c>
      <c r="AB257">
        <f>IFERROR(VLOOKUP(B257, [16]player_accurate_passes!$B$2:$E$492, 3, FALSE), 0)</f>
        <v>18.100000000000001</v>
      </c>
      <c r="AC257">
        <f>IFERROR(VLOOKUP(B257, [16]player_accurate_passes!$B$2:$E$492, 4, FALSE), 0)</f>
        <v>73.400000000000006</v>
      </c>
      <c r="AD257">
        <f>IFERROR(VLOOKUP(B257,[17]player_accurate_long_balls!$B$2:$E$492, 3, FALSE), 0)</f>
        <v>0.3</v>
      </c>
      <c r="AE257">
        <f>IFERROR(VLOOKUP(B257,[17]player_accurate_long_balls!$B$2:$E$492, 4, FALSE), 0)</f>
        <v>66.7</v>
      </c>
      <c r="AF257">
        <f>IFERROR(VLOOKUP(B257, [18]player_tackles_won!$B$2:$E$492, 3, FALSE), 0)</f>
        <v>0</v>
      </c>
      <c r="AG257">
        <f>IFERROR(VLOOKUP(B257, [18]player_tackles_won!$B$2:$E$492, 4, FALSE), 0)</f>
        <v>0</v>
      </c>
      <c r="AH257">
        <f>IFERROR(VLOOKUP(B257, [19]player_possessions!$B$2:$E$492, 3, FALSE), 0)</f>
        <v>0.6</v>
      </c>
      <c r="AI257">
        <f>IFERROR(VLOOKUP(B257, [19]player_possessions!$B$2:$E$492, 4, FALSE), 0)</f>
        <v>1</v>
      </c>
      <c r="AJ257">
        <f>IFERROR(VLOOKUP(B257, [20]player_outfielder_blocks!$B$2:$E$492, 3, FALSE), 0)</f>
        <v>0.2</v>
      </c>
      <c r="AK257">
        <f>VLOOKUP(B257,[20]player_outfielder_blocks!$B$2:$E$492, 4, FALSE)</f>
        <v>1</v>
      </c>
      <c r="AL257">
        <f>VLOOKUP(B257,[21]player_interceptions!$B$2:$E$492, 3, FALSE)</f>
        <v>0.2</v>
      </c>
      <c r="AM257">
        <f>VLOOKUP(B257,[21]player_interceptions!$B$2:$E$492, 4, FALSE)</f>
        <v>1</v>
      </c>
      <c r="AN257">
        <f>VLOOKUP(B257,[22]player_effective_clearances!$B$2:$E$492, 3, FALSE)</f>
        <v>0.6</v>
      </c>
      <c r="AO257">
        <f>VLOOKUP(B257,[22]player_effective_clearances!$B$2:$E$492, 4, FALSE)</f>
        <v>4</v>
      </c>
      <c r="AP257" t="e">
        <f>VLOOKUP(B257, [12]player_penalties_won!$B$2:$E$492, 4, FALSE)</f>
        <v>#N/A</v>
      </c>
      <c r="AQ257">
        <f>VLOOKUP(B257,[23]player_fouls_committed!$B$2:$E$492, 3, FALSE)</f>
        <v>1.4</v>
      </c>
      <c r="AR257" t="e">
        <f>VLOOKUP(B257,[24]player_red_cards!$B$2:$E$492, 3, FALSE)</f>
        <v>#N/A</v>
      </c>
      <c r="AS257" t="e">
        <f>VLOOKUP(B257,[24]player_red_cards!$B$2:$E$492, 4, FALSE)</f>
        <v>#N/A</v>
      </c>
      <c r="AT257">
        <f>VLOOKUP(B257,[25]player_contests_won!$B$2:$E$492, 3, FALSE)</f>
        <v>1.8</v>
      </c>
      <c r="AU257">
        <f>VLOOKUP(B257,[25]player_contests_won!$B$2:$E$492, 4, FALSE)</f>
        <v>52.4</v>
      </c>
      <c r="AV257">
        <f>VLOOKUP(B257, [8]player_top_scorers!$B$2:$E$492, 3, FALSE)</f>
        <v>2</v>
      </c>
      <c r="AW257">
        <f>VLOOKUP(B257,[26]player_player_ratings!$B$2:$E$492, 4, FALSE)</f>
        <v>0</v>
      </c>
      <c r="AX257">
        <f>VLOOKUP(B257,[26]player_player_ratings!$B$2:$E$492, 3, FALSE)</f>
        <v>6.33</v>
      </c>
      <c r="AY257">
        <v>562</v>
      </c>
      <c r="AZ257">
        <v>26</v>
      </c>
      <c r="BA257" t="s">
        <v>37</v>
      </c>
    </row>
    <row r="258" spans="1:53" x14ac:dyDescent="0.3">
      <c r="A258">
        <v>254</v>
      </c>
      <c r="B258" t="s">
        <v>333</v>
      </c>
      <c r="C258" t="s">
        <v>15</v>
      </c>
      <c r="D258">
        <v>0.8</v>
      </c>
      <c r="E258">
        <v>0</v>
      </c>
      <c r="F258">
        <f>IFERROR(VLOOKUP(B258, [1]player_expected_goals!$B$2:$E$492, 3, FALSE), 0)</f>
        <v>1.1000000000000001</v>
      </c>
      <c r="G258">
        <f>VLOOKUP(B258,[2]player_on_target!$B$2:$E$492, 3, FALSE)</f>
        <v>0.6</v>
      </c>
      <c r="H258">
        <f>IFERROR(VLOOKUP(B258, [3]player_saves_made!$B$2:$E$492, 3, FALSE), 0)</f>
        <v>0</v>
      </c>
      <c r="I258">
        <f>IFERROR(VLOOKUP(B258, [3]player_saves_made!$B$2:$E$492, 4, FALSE), 0)</f>
        <v>0</v>
      </c>
      <c r="J258">
        <f>IFERROR(VLOOKUP(B258, [4]player_goals_conceded!$B$2:$E$492, 3, FALSE), 0)</f>
        <v>0</v>
      </c>
      <c r="K258">
        <f>IFERROR(VLOOKUP(B258, [5]player_clean_sheets!$B$2:$E$492, 3, FALSE), 0)</f>
        <v>0</v>
      </c>
      <c r="L258">
        <f>IFERROR(VLOOKUP(B258, [5]player_clean_sheets!$B$2:$E$492, 4, FALSE), 0)</f>
        <v>0</v>
      </c>
      <c r="M258">
        <f>IFERROR(VLOOKUP(B258, [6]player_goals_per_90!$B$2:$E$492, 3, FALSE), 0)</f>
        <v>0</v>
      </c>
      <c r="N258">
        <f>IFERROR(VLOOKUP(B258, [7]player_expected_assists_per_90!$B$2:$E$492, 3, FALSE), 0)</f>
        <v>0.03</v>
      </c>
      <c r="O258">
        <f>IFERROR(VLOOKUP(B258, [7]player_expected_assists_per_90!$B$2:$E$492, 4, FALSE), 0)</f>
        <v>0</v>
      </c>
      <c r="P258">
        <f>IFERROR(VLOOKUP(B258, [8]player_top_scorers!$B$2:$E$492, 4, FALSE), 0)</f>
        <v>0</v>
      </c>
      <c r="Q258">
        <f>IFERROR(VLOOKUP(B258, [9]player_total_assists_in_attack!$B$2:$E$492, 3, FALSE), 0)</f>
        <v>4</v>
      </c>
      <c r="R258">
        <f>IFERROR(VLOOKUP(B258, [9]player_total_assists_in_attack!$B$2:$E$492, 4, FALSE), 0)</f>
        <v>0.2</v>
      </c>
      <c r="S258">
        <f>IFERROR(VLOOKUP(B258, [10]player_big_chances_missed!$B$2:$E$492, 3, FALSE), 0)</f>
        <v>2</v>
      </c>
      <c r="T258">
        <f>IFERROR(VLOOKUP(B258, [10]player_big_chances_missed!$B$2:$E$492, 3, FALSE), 0)</f>
        <v>2</v>
      </c>
      <c r="U258">
        <f>IFERROR(VLOOKUP(B258, [11]player_big_chances_created!$B$2:$E$492, 3, FALSE), 0)</f>
        <v>1</v>
      </c>
      <c r="V258">
        <f>IFERROR(VLOOKUP(B258, [12]player_penalties_won!$B$2:$E$492, 3, FALSE), 0)</f>
        <v>0</v>
      </c>
      <c r="W258">
        <f>IFERROR(VLOOKUP(B258, [13]player_penalties_conceded!$B$2:$E$492, 3, FALSE), 0)</f>
        <v>0</v>
      </c>
      <c r="X258">
        <f>IFERROR(VLOOKUP(B258, [14]player_target_scoring!$B$2:$E$492, 3, FALSE), 0)</f>
        <v>0.1</v>
      </c>
      <c r="Y258">
        <f>IFERROR(VLOOKUP(B258, [14]player_target_scoring!$B$2:$E$492, 4, FALSE), 0)</f>
        <v>17.600000000000001</v>
      </c>
      <c r="Z258">
        <f>IFERROR(VLOOKUP(B258, [15]player_total_scoring_attempts!$B$2:$E$492, 3, FALSE), 0)</f>
        <v>0.7</v>
      </c>
      <c r="AA258">
        <f>IFERROR(VLOOKUP(B258, [15]player_total_scoring_attempts!$B$2:$E$492, 4, FALSE), 0)</f>
        <v>0</v>
      </c>
      <c r="AB258">
        <f>IFERROR(VLOOKUP(B258, [16]player_accurate_passes!$B$2:$E$492, 3, FALSE), 0)</f>
        <v>22.5</v>
      </c>
      <c r="AC258">
        <f>IFERROR(VLOOKUP(B258, [16]player_accurate_passes!$B$2:$E$492, 4, FALSE), 0)</f>
        <v>78.2</v>
      </c>
      <c r="AD258">
        <f>IFERROR(VLOOKUP(B258,[17]player_accurate_long_balls!$B$2:$E$492, 3, FALSE), 0)</f>
        <v>1.7</v>
      </c>
      <c r="AE258">
        <f>IFERROR(VLOOKUP(B258,[17]player_accurate_long_balls!$B$2:$E$492, 4, FALSE), 0)</f>
        <v>40.6</v>
      </c>
      <c r="AF258">
        <f>IFERROR(VLOOKUP(B258, [18]player_tackles_won!$B$2:$E$492, 3, FALSE), 0)</f>
        <v>1.6</v>
      </c>
      <c r="AG258">
        <f>IFERROR(VLOOKUP(B258, [18]player_tackles_won!$B$2:$E$492, 4, FALSE), 0)</f>
        <v>62.5</v>
      </c>
      <c r="AH258">
        <f>IFERROR(VLOOKUP(B258, [19]player_possessions!$B$2:$E$492, 3, FALSE), 0)</f>
        <v>0.4</v>
      </c>
      <c r="AI258">
        <f>IFERROR(VLOOKUP(B258, [19]player_possessions!$B$2:$E$492, 4, FALSE), 0)</f>
        <v>2.1</v>
      </c>
      <c r="AJ258">
        <f>IFERROR(VLOOKUP(B258, [20]player_outfielder_blocks!$B$2:$E$492, 3, FALSE), 0)</f>
        <v>0.4</v>
      </c>
      <c r="AK258">
        <f>VLOOKUP(B258,[20]player_outfielder_blocks!$B$2:$E$492, 4, FALSE)</f>
        <v>10</v>
      </c>
      <c r="AL258">
        <f>VLOOKUP(B258,[21]player_interceptions!$B$2:$E$492, 3, FALSE)</f>
        <v>1</v>
      </c>
      <c r="AM258">
        <f>VLOOKUP(B258,[21]player_interceptions!$B$2:$E$492, 4, FALSE)</f>
        <v>25</v>
      </c>
      <c r="AN258">
        <f>VLOOKUP(B258,[22]player_effective_clearances!$B$2:$E$492, 3, FALSE)</f>
        <v>2.9</v>
      </c>
      <c r="AO258">
        <f>VLOOKUP(B258,[22]player_effective_clearances!$B$2:$E$492, 4, FALSE)</f>
        <v>71</v>
      </c>
      <c r="AP258" t="e">
        <f>VLOOKUP(B258, [12]player_penalties_won!$B$2:$E$492, 4, FALSE)</f>
        <v>#N/A</v>
      </c>
      <c r="AQ258">
        <f>VLOOKUP(B258,[23]player_fouls_committed!$B$2:$E$492, 3, FALSE)</f>
        <v>0.9</v>
      </c>
      <c r="AR258" t="e">
        <f>VLOOKUP(B258,[24]player_red_cards!$B$2:$E$492, 3, FALSE)</f>
        <v>#N/A</v>
      </c>
      <c r="AS258" t="e">
        <f>VLOOKUP(B258,[24]player_red_cards!$B$2:$E$492, 4, FALSE)</f>
        <v>#N/A</v>
      </c>
      <c r="AT258">
        <f>VLOOKUP(B258,[25]player_contests_won!$B$2:$E$492, 3, FALSE)</f>
        <v>0.1</v>
      </c>
      <c r="AU258">
        <f>VLOOKUP(B258,[25]player_contests_won!$B$2:$E$492, 4, FALSE)</f>
        <v>60</v>
      </c>
      <c r="AV258" t="e">
        <f>VLOOKUP(B258, [8]player_top_scorers!$B$2:$E$492, 3, FALSE)</f>
        <v>#N/A</v>
      </c>
      <c r="AW258">
        <f>VLOOKUP(B258,[26]player_player_ratings!$B$2:$E$492, 4, FALSE)</f>
        <v>0</v>
      </c>
      <c r="AX258">
        <f>VLOOKUP(B258,[26]player_player_ratings!$B$2:$E$492, 3, FALSE)</f>
        <v>6.47</v>
      </c>
      <c r="AY258">
        <v>2218</v>
      </c>
      <c r="AZ258">
        <v>29</v>
      </c>
      <c r="BA258" t="s">
        <v>309</v>
      </c>
    </row>
    <row r="259" spans="1:53" x14ac:dyDescent="0.3">
      <c r="A259">
        <v>254</v>
      </c>
      <c r="B259" t="s">
        <v>334</v>
      </c>
      <c r="C259" t="s">
        <v>102</v>
      </c>
      <c r="D259">
        <v>0.8</v>
      </c>
      <c r="E259">
        <v>0</v>
      </c>
      <c r="F259">
        <f>IFERROR(VLOOKUP(B259, [1]player_expected_goals!$B$2:$E$492, 3, FALSE), 0)</f>
        <v>0.5</v>
      </c>
      <c r="G259">
        <f>VLOOKUP(B259,[2]player_on_target!$B$2:$E$492, 3, FALSE)</f>
        <v>0</v>
      </c>
      <c r="H259">
        <f>IFERROR(VLOOKUP(B259, [3]player_saves_made!$B$2:$E$492, 3, FALSE), 0)</f>
        <v>0</v>
      </c>
      <c r="I259">
        <f>IFERROR(VLOOKUP(B259, [3]player_saves_made!$B$2:$E$492, 4, FALSE), 0)</f>
        <v>0</v>
      </c>
      <c r="J259">
        <f>IFERROR(VLOOKUP(B259, [4]player_goals_conceded!$B$2:$E$492, 3, FALSE), 0)</f>
        <v>0</v>
      </c>
      <c r="K259">
        <f>IFERROR(VLOOKUP(B259, [5]player_clean_sheets!$B$2:$E$492, 3, FALSE), 0)</f>
        <v>0</v>
      </c>
      <c r="L259">
        <f>IFERROR(VLOOKUP(B259, [5]player_clean_sheets!$B$2:$E$492, 4, FALSE), 0)</f>
        <v>0</v>
      </c>
      <c r="M259">
        <f>IFERROR(VLOOKUP(B259, [6]player_goals_per_90!$B$2:$E$492, 3, FALSE), 0)</f>
        <v>0</v>
      </c>
      <c r="N259">
        <f>IFERROR(VLOOKUP(B259, [7]player_expected_assists_per_90!$B$2:$E$492, 3, FALSE), 0)</f>
        <v>0.05</v>
      </c>
      <c r="O259">
        <f>IFERROR(VLOOKUP(B259, [7]player_expected_assists_per_90!$B$2:$E$492, 4, FALSE), 0)</f>
        <v>0</v>
      </c>
      <c r="P259">
        <f>IFERROR(VLOOKUP(B259, [8]player_top_scorers!$B$2:$E$492, 4, FALSE), 0)</f>
        <v>0</v>
      </c>
      <c r="Q259">
        <f>IFERROR(VLOOKUP(B259, [9]player_total_assists_in_attack!$B$2:$E$492, 3, FALSE), 0)</f>
        <v>6</v>
      </c>
      <c r="R259">
        <f>IFERROR(VLOOKUP(B259, [9]player_total_assists_in_attack!$B$2:$E$492, 4, FALSE), 0)</f>
        <v>0.4</v>
      </c>
      <c r="S259">
        <f>IFERROR(VLOOKUP(B259, [10]player_big_chances_missed!$B$2:$E$492, 3, FALSE), 0)</f>
        <v>1</v>
      </c>
      <c r="T259">
        <f>IFERROR(VLOOKUP(B259, [10]player_big_chances_missed!$B$2:$E$492, 3, FALSE), 0)</f>
        <v>1</v>
      </c>
      <c r="U259">
        <f>IFERROR(VLOOKUP(B259, [11]player_big_chances_created!$B$2:$E$492, 3, FALSE), 0)</f>
        <v>0</v>
      </c>
      <c r="V259">
        <f>IFERROR(VLOOKUP(B259, [12]player_penalties_won!$B$2:$E$492, 3, FALSE), 0)</f>
        <v>0</v>
      </c>
      <c r="W259">
        <f>IFERROR(VLOOKUP(B259, [13]player_penalties_conceded!$B$2:$E$492, 3, FALSE), 0)</f>
        <v>1</v>
      </c>
      <c r="X259">
        <f>IFERROR(VLOOKUP(B259, [14]player_target_scoring!$B$2:$E$492, 3, FALSE), 0)</f>
        <v>0.1</v>
      </c>
      <c r="Y259">
        <f>IFERROR(VLOOKUP(B259, [14]player_target_scoring!$B$2:$E$492, 4, FALSE), 0)</f>
        <v>11.1</v>
      </c>
      <c r="Z259">
        <f>IFERROR(VLOOKUP(B259, [15]player_total_scoring_attempts!$B$2:$E$492, 3, FALSE), 0)</f>
        <v>0.6</v>
      </c>
      <c r="AA259">
        <f>IFERROR(VLOOKUP(B259, [15]player_total_scoring_attempts!$B$2:$E$492, 4, FALSE), 0)</f>
        <v>0</v>
      </c>
      <c r="AB259">
        <f>IFERROR(VLOOKUP(B259, [16]player_accurate_passes!$B$2:$E$492, 3, FALSE), 0)</f>
        <v>40.299999999999997</v>
      </c>
      <c r="AC259">
        <f>IFERROR(VLOOKUP(B259, [16]player_accurate_passes!$B$2:$E$492, 4, FALSE), 0)</f>
        <v>83.2</v>
      </c>
      <c r="AD259">
        <f>IFERROR(VLOOKUP(B259,[17]player_accurate_long_balls!$B$2:$E$492, 3, FALSE), 0)</f>
        <v>4.4000000000000004</v>
      </c>
      <c r="AE259">
        <f>IFERROR(VLOOKUP(B259,[17]player_accurate_long_balls!$B$2:$E$492, 4, FALSE), 0)</f>
        <v>58.8</v>
      </c>
      <c r="AF259">
        <f>IFERROR(VLOOKUP(B259, [18]player_tackles_won!$B$2:$E$492, 3, FALSE), 0)</f>
        <v>1.4</v>
      </c>
      <c r="AG259">
        <f>IFERROR(VLOOKUP(B259, [18]player_tackles_won!$B$2:$E$492, 4, FALSE), 0)</f>
        <v>50</v>
      </c>
      <c r="AH259">
        <f>IFERROR(VLOOKUP(B259, [19]player_possessions!$B$2:$E$492, 3, FALSE), 0)</f>
        <v>0.1</v>
      </c>
      <c r="AI259">
        <f>IFERROR(VLOOKUP(B259, [19]player_possessions!$B$2:$E$492, 4, FALSE), 0)</f>
        <v>2</v>
      </c>
      <c r="AJ259">
        <f>IFERROR(VLOOKUP(B259, [20]player_outfielder_blocks!$B$2:$E$492, 3, FALSE), 0)</f>
        <v>0.9</v>
      </c>
      <c r="AK259">
        <f>VLOOKUP(B259,[20]player_outfielder_blocks!$B$2:$E$492, 4, FALSE)</f>
        <v>14</v>
      </c>
      <c r="AL259">
        <f>VLOOKUP(B259,[21]player_interceptions!$B$2:$E$492, 3, FALSE)</f>
        <v>1.3</v>
      </c>
      <c r="AM259">
        <f>VLOOKUP(B259,[21]player_interceptions!$B$2:$E$492, 4, FALSE)</f>
        <v>19</v>
      </c>
      <c r="AN259">
        <f>VLOOKUP(B259,[22]player_effective_clearances!$B$2:$E$492, 3, FALSE)</f>
        <v>2.5</v>
      </c>
      <c r="AO259">
        <f>VLOOKUP(B259,[22]player_effective_clearances!$B$2:$E$492, 4, FALSE)</f>
        <v>38</v>
      </c>
      <c r="AP259" t="e">
        <f>VLOOKUP(B259, [12]player_penalties_won!$B$2:$E$492, 4, FALSE)</f>
        <v>#N/A</v>
      </c>
      <c r="AQ259">
        <f>VLOOKUP(B259,[23]player_fouls_committed!$B$2:$E$492, 3, FALSE)</f>
        <v>1.5</v>
      </c>
      <c r="AR259">
        <f>VLOOKUP(B259,[24]player_red_cards!$B$2:$E$492, 3, FALSE)</f>
        <v>1</v>
      </c>
      <c r="AS259">
        <f>VLOOKUP(B259,[24]player_red_cards!$B$2:$E$492, 4, FALSE)</f>
        <v>7</v>
      </c>
      <c r="AT259">
        <f>VLOOKUP(B259,[25]player_contests_won!$B$2:$E$492, 3, FALSE)</f>
        <v>0.2</v>
      </c>
      <c r="AU259">
        <f>VLOOKUP(B259,[25]player_contests_won!$B$2:$E$492, 4, FALSE)</f>
        <v>60</v>
      </c>
      <c r="AV259" t="e">
        <f>VLOOKUP(B259, [8]player_top_scorers!$B$2:$E$492, 3, FALSE)</f>
        <v>#N/A</v>
      </c>
      <c r="AW259">
        <f>VLOOKUP(B259,[26]player_player_ratings!$B$2:$E$492, 4, FALSE)</f>
        <v>0</v>
      </c>
      <c r="AX259">
        <f>VLOOKUP(B259,[26]player_player_ratings!$B$2:$E$492, 3, FALSE)</f>
        <v>6.38</v>
      </c>
      <c r="AY259">
        <v>1366</v>
      </c>
      <c r="AZ259">
        <v>22</v>
      </c>
      <c r="BA259" t="s">
        <v>335</v>
      </c>
    </row>
    <row r="260" spans="1:53" x14ac:dyDescent="0.3">
      <c r="A260">
        <v>254</v>
      </c>
      <c r="B260" t="s">
        <v>336</v>
      </c>
      <c r="C260" t="s">
        <v>21</v>
      </c>
      <c r="D260">
        <v>0.8</v>
      </c>
      <c r="E260">
        <v>0</v>
      </c>
      <c r="F260">
        <f>IFERROR(VLOOKUP(B260, [1]player_expected_goals!$B$2:$E$492, 3, FALSE), 0)</f>
        <v>0</v>
      </c>
      <c r="G260">
        <f>VLOOKUP(B260,[2]player_on_target!$B$2:$E$492, 3, FALSE)</f>
        <v>0.9</v>
      </c>
      <c r="H260">
        <f>IFERROR(VLOOKUP(B260, [3]player_saves_made!$B$2:$E$492, 3, FALSE), 0)</f>
        <v>0</v>
      </c>
      <c r="I260">
        <f>IFERROR(VLOOKUP(B260, [3]player_saves_made!$B$2:$E$492, 4, FALSE), 0)</f>
        <v>0</v>
      </c>
      <c r="J260">
        <f>IFERROR(VLOOKUP(B260, [4]player_goals_conceded!$B$2:$E$492, 3, FALSE), 0)</f>
        <v>0</v>
      </c>
      <c r="K260">
        <f>IFERROR(VLOOKUP(B260, [5]player_clean_sheets!$B$2:$E$492, 3, FALSE), 0)</f>
        <v>0</v>
      </c>
      <c r="L260">
        <f>IFERROR(VLOOKUP(B260, [5]player_clean_sheets!$B$2:$E$492, 4, FALSE), 0)</f>
        <v>0</v>
      </c>
      <c r="M260">
        <f>IFERROR(VLOOKUP(B260, [6]player_goals_per_90!$B$2:$E$492, 3, FALSE), 0)</f>
        <v>0.06</v>
      </c>
      <c r="N260">
        <f>IFERROR(VLOOKUP(B260, [7]player_expected_assists_per_90!$B$2:$E$492, 3, FALSE), 0)</f>
        <v>0.04</v>
      </c>
      <c r="O260">
        <f>IFERROR(VLOOKUP(B260, [7]player_expected_assists_per_90!$B$2:$E$492, 4, FALSE), 0)</f>
        <v>0</v>
      </c>
      <c r="P260">
        <f>IFERROR(VLOOKUP(B260, [8]player_top_scorers!$B$2:$E$492, 4, FALSE), 0)</f>
        <v>0</v>
      </c>
      <c r="Q260">
        <f>IFERROR(VLOOKUP(B260, [9]player_total_assists_in_attack!$B$2:$E$492, 3, FALSE), 0)</f>
        <v>24</v>
      </c>
      <c r="R260">
        <f>IFERROR(VLOOKUP(B260, [9]player_total_assists_in_attack!$B$2:$E$492, 4, FALSE), 0)</f>
        <v>1.4</v>
      </c>
      <c r="S260">
        <f>IFERROR(VLOOKUP(B260, [10]player_big_chances_missed!$B$2:$E$492, 3, FALSE), 0)</f>
        <v>0</v>
      </c>
      <c r="T260">
        <f>IFERROR(VLOOKUP(B260, [10]player_big_chances_missed!$B$2:$E$492, 3, FALSE), 0)</f>
        <v>0</v>
      </c>
      <c r="U260">
        <f>IFERROR(VLOOKUP(B260, [11]player_big_chances_created!$B$2:$E$492, 3, FALSE), 0)</f>
        <v>1</v>
      </c>
      <c r="V260">
        <f>IFERROR(VLOOKUP(B260, [12]player_penalties_won!$B$2:$E$492, 3, FALSE), 0)</f>
        <v>1</v>
      </c>
      <c r="W260">
        <f>IFERROR(VLOOKUP(B260, [13]player_penalties_conceded!$B$2:$E$492, 3, FALSE), 0)</f>
        <v>1</v>
      </c>
      <c r="X260">
        <f>IFERROR(VLOOKUP(B260, [14]player_target_scoring!$B$2:$E$492, 3, FALSE), 0)</f>
        <v>0.5</v>
      </c>
      <c r="Y260">
        <f>IFERROR(VLOOKUP(B260, [14]player_target_scoring!$B$2:$E$492, 4, FALSE), 0)</f>
        <v>33.299999999999997</v>
      </c>
      <c r="Z260">
        <f>IFERROR(VLOOKUP(B260, [15]player_total_scoring_attempts!$B$2:$E$492, 3, FALSE), 0)</f>
        <v>1.4</v>
      </c>
      <c r="AA260">
        <f>IFERROR(VLOOKUP(B260, [15]player_total_scoring_attempts!$B$2:$E$492, 4, FALSE), 0)</f>
        <v>4.2</v>
      </c>
      <c r="AB260">
        <f>IFERROR(VLOOKUP(B260, [16]player_accurate_passes!$B$2:$E$492, 3, FALSE), 0)</f>
        <v>33.5</v>
      </c>
      <c r="AC260">
        <f>IFERROR(VLOOKUP(B260, [16]player_accurate_passes!$B$2:$E$492, 4, FALSE), 0)</f>
        <v>85.4</v>
      </c>
      <c r="AD260">
        <f>IFERROR(VLOOKUP(B260,[17]player_accurate_long_balls!$B$2:$E$492, 3, FALSE), 0)</f>
        <v>1.3</v>
      </c>
      <c r="AE260">
        <f>IFERROR(VLOOKUP(B260,[17]player_accurate_long_balls!$B$2:$E$492, 4, FALSE), 0)</f>
        <v>64.7</v>
      </c>
      <c r="AF260">
        <f>IFERROR(VLOOKUP(B260, [18]player_tackles_won!$B$2:$E$492, 3, FALSE), 0)</f>
        <v>1.5</v>
      </c>
      <c r="AG260">
        <f>IFERROR(VLOOKUP(B260, [18]player_tackles_won!$B$2:$E$492, 4, FALSE), 0)</f>
        <v>57.8</v>
      </c>
      <c r="AH260">
        <f>IFERROR(VLOOKUP(B260, [19]player_possessions!$B$2:$E$492, 3, FALSE), 0)</f>
        <v>0.5</v>
      </c>
      <c r="AI260">
        <f>IFERROR(VLOOKUP(B260, [19]player_possessions!$B$2:$E$492, 4, FALSE), 0)</f>
        <v>3.3</v>
      </c>
      <c r="AJ260">
        <f>IFERROR(VLOOKUP(B260, [20]player_outfielder_blocks!$B$2:$E$492, 3, FALSE), 0)</f>
        <v>0.1</v>
      </c>
      <c r="AK260">
        <f>VLOOKUP(B260,[20]player_outfielder_blocks!$B$2:$E$492, 4, FALSE)</f>
        <v>1</v>
      </c>
      <c r="AL260">
        <f>VLOOKUP(B260,[21]player_interceptions!$B$2:$E$492, 3, FALSE)</f>
        <v>0.9</v>
      </c>
      <c r="AM260">
        <f>VLOOKUP(B260,[21]player_interceptions!$B$2:$E$492, 4, FALSE)</f>
        <v>15</v>
      </c>
      <c r="AN260">
        <f>VLOOKUP(B260,[22]player_effective_clearances!$B$2:$E$492, 3, FALSE)</f>
        <v>0.9</v>
      </c>
      <c r="AO260">
        <f>VLOOKUP(B260,[22]player_effective_clearances!$B$2:$E$492, 4, FALSE)</f>
        <v>15</v>
      </c>
      <c r="AP260">
        <f>VLOOKUP(B260, [12]player_penalties_won!$B$2:$E$492, 4, FALSE)</f>
        <v>2</v>
      </c>
      <c r="AQ260">
        <f>VLOOKUP(B260,[23]player_fouls_committed!$B$2:$E$492, 3, FALSE)</f>
        <v>1.6</v>
      </c>
      <c r="AR260">
        <f>VLOOKUP(B260,[24]player_red_cards!$B$2:$E$492, 3, FALSE)</f>
        <v>1</v>
      </c>
      <c r="AS260">
        <f>VLOOKUP(B260,[24]player_red_cards!$B$2:$E$492, 4, FALSE)</f>
        <v>4</v>
      </c>
      <c r="AT260">
        <f>VLOOKUP(B260,[25]player_contests_won!$B$2:$E$492, 3, FALSE)</f>
        <v>2.1</v>
      </c>
      <c r="AU260">
        <f>VLOOKUP(B260,[25]player_contests_won!$B$2:$E$492, 4, FALSE)</f>
        <v>58.7</v>
      </c>
      <c r="AV260">
        <f>VLOOKUP(B260, [8]player_top_scorers!$B$2:$E$492, 3, FALSE)</f>
        <v>1</v>
      </c>
      <c r="AW260">
        <f>VLOOKUP(B260,[26]player_player_ratings!$B$2:$E$492, 4, FALSE)</f>
        <v>0</v>
      </c>
      <c r="AX260">
        <f>VLOOKUP(B260,[26]player_player_ratings!$B$2:$E$492, 3, FALSE)</f>
        <v>6.94</v>
      </c>
      <c r="AY260">
        <v>1565</v>
      </c>
      <c r="AZ260">
        <v>22</v>
      </c>
      <c r="BA260" t="s">
        <v>22</v>
      </c>
    </row>
    <row r="261" spans="1:53" x14ac:dyDescent="0.3">
      <c r="A261">
        <v>254</v>
      </c>
      <c r="B261" t="s">
        <v>337</v>
      </c>
      <c r="C261" t="s">
        <v>15</v>
      </c>
      <c r="D261">
        <v>0.8</v>
      </c>
      <c r="E261">
        <v>0</v>
      </c>
      <c r="F261">
        <f>IFERROR(VLOOKUP(B261, [1]player_expected_goals!$B$2:$E$492, 3, FALSE), 0)</f>
        <v>0</v>
      </c>
      <c r="G261">
        <f>VLOOKUP(B261,[2]player_on_target!$B$2:$E$492, 3, FALSE)</f>
        <v>0.5</v>
      </c>
      <c r="H261">
        <f>IFERROR(VLOOKUP(B261, [3]player_saves_made!$B$2:$E$492, 3, FALSE), 0)</f>
        <v>0</v>
      </c>
      <c r="I261">
        <f>IFERROR(VLOOKUP(B261, [3]player_saves_made!$B$2:$E$492, 4, FALSE), 0)</f>
        <v>0</v>
      </c>
      <c r="J261">
        <f>IFERROR(VLOOKUP(B261, [4]player_goals_conceded!$B$2:$E$492, 3, FALSE), 0)</f>
        <v>0</v>
      </c>
      <c r="K261">
        <f>IFERROR(VLOOKUP(B261, [5]player_clean_sheets!$B$2:$E$492, 3, FALSE), 0)</f>
        <v>0</v>
      </c>
      <c r="L261">
        <f>IFERROR(VLOOKUP(B261, [5]player_clean_sheets!$B$2:$E$492, 4, FALSE), 0)</f>
        <v>0</v>
      </c>
      <c r="M261">
        <f>IFERROR(VLOOKUP(B261, [6]player_goals_per_90!$B$2:$E$492, 3, FALSE), 0)</f>
        <v>0</v>
      </c>
      <c r="N261">
        <f>IFERROR(VLOOKUP(B261, [7]player_expected_assists_per_90!$B$2:$E$492, 3, FALSE), 0)</f>
        <v>0</v>
      </c>
      <c r="O261">
        <f>IFERROR(VLOOKUP(B261, [7]player_expected_assists_per_90!$B$2:$E$492, 4, FALSE), 0)</f>
        <v>0</v>
      </c>
      <c r="P261">
        <f>IFERROR(VLOOKUP(B261, [8]player_top_scorers!$B$2:$E$492, 4, FALSE), 0)</f>
        <v>0</v>
      </c>
      <c r="Q261">
        <f>IFERROR(VLOOKUP(B261, [9]player_total_assists_in_attack!$B$2:$E$492, 3, FALSE), 0)</f>
        <v>9</v>
      </c>
      <c r="R261">
        <f>IFERROR(VLOOKUP(B261, [9]player_total_assists_in_attack!$B$2:$E$492, 4, FALSE), 0)</f>
        <v>2.1</v>
      </c>
      <c r="S261">
        <f>IFERROR(VLOOKUP(B261, [10]player_big_chances_missed!$B$2:$E$492, 3, FALSE), 0)</f>
        <v>0</v>
      </c>
      <c r="T261">
        <f>IFERROR(VLOOKUP(B261, [10]player_big_chances_missed!$B$2:$E$492, 3, FALSE), 0)</f>
        <v>0</v>
      </c>
      <c r="U261">
        <f>IFERROR(VLOOKUP(B261, [11]player_big_chances_created!$B$2:$E$492, 3, FALSE), 0)</f>
        <v>0</v>
      </c>
      <c r="V261">
        <f>IFERROR(VLOOKUP(B261, [12]player_penalties_won!$B$2:$E$492, 3, FALSE), 0)</f>
        <v>0</v>
      </c>
      <c r="W261">
        <f>IFERROR(VLOOKUP(B261, [13]player_penalties_conceded!$B$2:$E$492, 3, FALSE), 0)</f>
        <v>0</v>
      </c>
      <c r="X261">
        <f>IFERROR(VLOOKUP(B261, [14]player_target_scoring!$B$2:$E$492, 3, FALSE), 0)</f>
        <v>0</v>
      </c>
      <c r="Y261">
        <f>IFERROR(VLOOKUP(B261, [14]player_target_scoring!$B$2:$E$492, 4, FALSE), 0)</f>
        <v>0</v>
      </c>
      <c r="Z261">
        <f>IFERROR(VLOOKUP(B261, [15]player_total_scoring_attempts!$B$2:$E$492, 3, FALSE), 0)</f>
        <v>0</v>
      </c>
      <c r="AA261">
        <f>IFERROR(VLOOKUP(B261, [15]player_total_scoring_attempts!$B$2:$E$492, 4, FALSE), 0)</f>
        <v>0</v>
      </c>
      <c r="AB261">
        <f>IFERROR(VLOOKUP(B261, [16]player_accurate_passes!$B$2:$E$492, 3, FALSE), 0)</f>
        <v>0</v>
      </c>
      <c r="AC261">
        <f>IFERROR(VLOOKUP(B261, [16]player_accurate_passes!$B$2:$E$492, 4, FALSE), 0)</f>
        <v>0</v>
      </c>
      <c r="AD261">
        <f>IFERROR(VLOOKUP(B261,[17]player_accurate_long_balls!$B$2:$E$492, 3, FALSE), 0)</f>
        <v>0</v>
      </c>
      <c r="AE261">
        <f>IFERROR(VLOOKUP(B261,[17]player_accurate_long_balls!$B$2:$E$492, 4, FALSE), 0)</f>
        <v>0</v>
      </c>
      <c r="AF261">
        <f>IFERROR(VLOOKUP(B261, [18]player_tackles_won!$B$2:$E$492, 3, FALSE), 0)</f>
        <v>0</v>
      </c>
      <c r="AG261">
        <f>IFERROR(VLOOKUP(B261, [18]player_tackles_won!$B$2:$E$492, 4, FALSE), 0)</f>
        <v>0</v>
      </c>
      <c r="AH261">
        <f>IFERROR(VLOOKUP(B261, [19]player_possessions!$B$2:$E$492, 3, FALSE), 0)</f>
        <v>0</v>
      </c>
      <c r="AI261">
        <f>IFERROR(VLOOKUP(B261, [19]player_possessions!$B$2:$E$492, 4, FALSE), 0)</f>
        <v>0</v>
      </c>
      <c r="AJ261">
        <f>IFERROR(VLOOKUP(B261, [20]player_outfielder_blocks!$B$2:$E$492, 3, FALSE), 0)</f>
        <v>0</v>
      </c>
      <c r="AK261" t="e">
        <f>VLOOKUP(B261,[20]player_outfielder_blocks!$B$2:$E$492, 4, FALSE)</f>
        <v>#N/A</v>
      </c>
      <c r="AL261" t="e">
        <f>VLOOKUP(B261,[21]player_interceptions!$B$2:$E$492, 3, FALSE)</f>
        <v>#N/A</v>
      </c>
      <c r="AM261" t="e">
        <f>VLOOKUP(B261,[21]player_interceptions!$B$2:$E$492, 4, FALSE)</f>
        <v>#N/A</v>
      </c>
      <c r="AN261" t="e">
        <f>VLOOKUP(B261,[22]player_effective_clearances!$B$2:$E$492, 3, FALSE)</f>
        <v>#N/A</v>
      </c>
      <c r="AO261" t="e">
        <f>VLOOKUP(B261,[22]player_effective_clearances!$B$2:$E$492, 4, FALSE)</f>
        <v>#N/A</v>
      </c>
      <c r="AP261" t="e">
        <f>VLOOKUP(B261, [12]player_penalties_won!$B$2:$E$492, 4, FALSE)</f>
        <v>#N/A</v>
      </c>
      <c r="AQ261" t="e">
        <f>VLOOKUP(B261,[23]player_fouls_committed!$B$2:$E$492, 3, FALSE)</f>
        <v>#N/A</v>
      </c>
      <c r="AR261" t="e">
        <f>VLOOKUP(B261,[24]player_red_cards!$B$2:$E$492, 3, FALSE)</f>
        <v>#N/A</v>
      </c>
      <c r="AS261" t="e">
        <f>VLOOKUP(B261,[24]player_red_cards!$B$2:$E$492, 4, FALSE)</f>
        <v>#N/A</v>
      </c>
      <c r="AT261" t="e">
        <f>VLOOKUP(B261,[25]player_contests_won!$B$2:$E$492, 3, FALSE)</f>
        <v>#N/A</v>
      </c>
      <c r="AU261" t="e">
        <f>VLOOKUP(B261,[25]player_contests_won!$B$2:$E$492, 4, FALSE)</f>
        <v>#N/A</v>
      </c>
      <c r="AV261" t="e">
        <f>VLOOKUP(B261, [8]player_top_scorers!$B$2:$E$492, 3, FALSE)</f>
        <v>#N/A</v>
      </c>
      <c r="AW261" t="e">
        <f>VLOOKUP(B261,[26]player_player_ratings!$B$2:$E$492, 4, FALSE)</f>
        <v>#N/A</v>
      </c>
      <c r="AX261" t="e">
        <f>VLOOKUP(B261,[26]player_player_ratings!$B$2:$E$492, 3, FALSE)</f>
        <v>#N/A</v>
      </c>
      <c r="AY261">
        <v>378</v>
      </c>
      <c r="AZ261">
        <v>13</v>
      </c>
      <c r="BA261" t="s">
        <v>13</v>
      </c>
    </row>
    <row r="262" spans="1:53" x14ac:dyDescent="0.3">
      <c r="A262">
        <v>254</v>
      </c>
      <c r="B262" t="s">
        <v>338</v>
      </c>
      <c r="C262" t="s">
        <v>31</v>
      </c>
      <c r="D262">
        <v>0.8</v>
      </c>
      <c r="E262">
        <v>0</v>
      </c>
      <c r="F262">
        <f>IFERROR(VLOOKUP(B262, [1]player_expected_goals!$B$2:$E$492, 3, FALSE), 0)</f>
        <v>0.2</v>
      </c>
      <c r="G262">
        <f>VLOOKUP(B262,[2]player_on_target!$B$2:$E$492, 3, FALSE)</f>
        <v>0.2</v>
      </c>
      <c r="H262">
        <f>IFERROR(VLOOKUP(B262, [3]player_saves_made!$B$2:$E$492, 3, FALSE), 0)</f>
        <v>0</v>
      </c>
      <c r="I262">
        <f>IFERROR(VLOOKUP(B262, [3]player_saves_made!$B$2:$E$492, 4, FALSE), 0)</f>
        <v>0</v>
      </c>
      <c r="J262">
        <f>IFERROR(VLOOKUP(B262, [4]player_goals_conceded!$B$2:$E$492, 3, FALSE), 0)</f>
        <v>0</v>
      </c>
      <c r="K262">
        <f>IFERROR(VLOOKUP(B262, [5]player_clean_sheets!$B$2:$E$492, 3, FALSE), 0)</f>
        <v>0</v>
      </c>
      <c r="L262">
        <f>IFERROR(VLOOKUP(B262, [5]player_clean_sheets!$B$2:$E$492, 4, FALSE), 0)</f>
        <v>0</v>
      </c>
      <c r="M262">
        <f>IFERROR(VLOOKUP(B262, [6]player_goals_per_90!$B$2:$E$492, 3, FALSE), 0)</f>
        <v>0</v>
      </c>
      <c r="N262">
        <f>IFERROR(VLOOKUP(B262, [7]player_expected_assists_per_90!$B$2:$E$492, 3, FALSE), 0)</f>
        <v>0.06</v>
      </c>
      <c r="O262">
        <f>IFERROR(VLOOKUP(B262, [7]player_expected_assists_per_90!$B$2:$E$492, 4, FALSE), 0)</f>
        <v>0</v>
      </c>
      <c r="P262">
        <f>IFERROR(VLOOKUP(B262, [8]player_top_scorers!$B$2:$E$492, 4, FALSE), 0)</f>
        <v>0</v>
      </c>
      <c r="Q262">
        <f>IFERROR(VLOOKUP(B262, [9]player_total_assists_in_attack!$B$2:$E$492, 3, FALSE), 0)</f>
        <v>11</v>
      </c>
      <c r="R262">
        <f>IFERROR(VLOOKUP(B262, [9]player_total_assists_in_attack!$B$2:$E$492, 4, FALSE), 0)</f>
        <v>0.8</v>
      </c>
      <c r="S262">
        <f>IFERROR(VLOOKUP(B262, [10]player_big_chances_missed!$B$2:$E$492, 3, FALSE), 0)</f>
        <v>0</v>
      </c>
      <c r="T262">
        <f>IFERROR(VLOOKUP(B262, [10]player_big_chances_missed!$B$2:$E$492, 3, FALSE), 0)</f>
        <v>0</v>
      </c>
      <c r="U262">
        <f>IFERROR(VLOOKUP(B262, [11]player_big_chances_created!$B$2:$E$492, 3, FALSE), 0)</f>
        <v>1</v>
      </c>
      <c r="V262">
        <f>IFERROR(VLOOKUP(B262, [12]player_penalties_won!$B$2:$E$492, 3, FALSE), 0)</f>
        <v>0</v>
      </c>
      <c r="W262">
        <f>IFERROR(VLOOKUP(B262, [13]player_penalties_conceded!$B$2:$E$492, 3, FALSE), 0)</f>
        <v>0</v>
      </c>
      <c r="X262">
        <f>IFERROR(VLOOKUP(B262, [14]player_target_scoring!$B$2:$E$492, 3, FALSE), 0)</f>
        <v>0.2</v>
      </c>
      <c r="Y262">
        <f>IFERROR(VLOOKUP(B262, [14]player_target_scoring!$B$2:$E$492, 4, FALSE), 0)</f>
        <v>40</v>
      </c>
      <c r="Z262">
        <f>IFERROR(VLOOKUP(B262, [15]player_total_scoring_attempts!$B$2:$E$492, 3, FALSE), 0)</f>
        <v>0.4</v>
      </c>
      <c r="AA262">
        <f>IFERROR(VLOOKUP(B262, [15]player_total_scoring_attempts!$B$2:$E$492, 4, FALSE), 0)</f>
        <v>0</v>
      </c>
      <c r="AB262">
        <f>IFERROR(VLOOKUP(B262, [16]player_accurate_passes!$B$2:$E$492, 3, FALSE), 0)</f>
        <v>51.5</v>
      </c>
      <c r="AC262">
        <f>IFERROR(VLOOKUP(B262, [16]player_accurate_passes!$B$2:$E$492, 4, FALSE), 0)</f>
        <v>85.9</v>
      </c>
      <c r="AD262">
        <f>IFERROR(VLOOKUP(B262,[17]player_accurate_long_balls!$B$2:$E$492, 3, FALSE), 0)</f>
        <v>1.8</v>
      </c>
      <c r="AE262">
        <f>IFERROR(VLOOKUP(B262,[17]player_accurate_long_balls!$B$2:$E$492, 4, FALSE), 0)</f>
        <v>46.9</v>
      </c>
      <c r="AF262">
        <f>IFERROR(VLOOKUP(B262, [18]player_tackles_won!$B$2:$E$492, 3, FALSE), 0)</f>
        <v>0.9</v>
      </c>
      <c r="AG262">
        <f>IFERROR(VLOOKUP(B262, [18]player_tackles_won!$B$2:$E$492, 4, FALSE), 0)</f>
        <v>60</v>
      </c>
      <c r="AH262">
        <f>IFERROR(VLOOKUP(B262, [19]player_possessions!$B$2:$E$492, 3, FALSE), 0)</f>
        <v>0.5</v>
      </c>
      <c r="AI262">
        <f>IFERROR(VLOOKUP(B262, [19]player_possessions!$B$2:$E$492, 4, FALSE), 0)</f>
        <v>3.7</v>
      </c>
      <c r="AJ262">
        <f>IFERROR(VLOOKUP(B262, [20]player_outfielder_blocks!$B$2:$E$492, 3, FALSE), 0)</f>
        <v>0.2</v>
      </c>
      <c r="AK262">
        <f>VLOOKUP(B262,[20]player_outfielder_blocks!$B$2:$E$492, 4, FALSE)</f>
        <v>3</v>
      </c>
      <c r="AL262">
        <f>VLOOKUP(B262,[21]player_interceptions!$B$2:$E$492, 3, FALSE)</f>
        <v>1.3</v>
      </c>
      <c r="AM262">
        <f>VLOOKUP(B262,[21]player_interceptions!$B$2:$E$492, 4, FALSE)</f>
        <v>17</v>
      </c>
      <c r="AN262">
        <f>VLOOKUP(B262,[22]player_effective_clearances!$B$2:$E$492, 3, FALSE)</f>
        <v>1.2</v>
      </c>
      <c r="AO262">
        <f>VLOOKUP(B262,[22]player_effective_clearances!$B$2:$E$492, 4, FALSE)</f>
        <v>16</v>
      </c>
      <c r="AP262" t="e">
        <f>VLOOKUP(B262, [12]player_penalties_won!$B$2:$E$492, 4, FALSE)</f>
        <v>#N/A</v>
      </c>
      <c r="AQ262">
        <f>VLOOKUP(B262,[23]player_fouls_committed!$B$2:$E$492, 3, FALSE)</f>
        <v>1.7</v>
      </c>
      <c r="AR262" t="e">
        <f>VLOOKUP(B262,[24]player_red_cards!$B$2:$E$492, 3, FALSE)</f>
        <v>#N/A</v>
      </c>
      <c r="AS262" t="e">
        <f>VLOOKUP(B262,[24]player_red_cards!$B$2:$E$492, 4, FALSE)</f>
        <v>#N/A</v>
      </c>
      <c r="AT262">
        <f>VLOOKUP(B262,[25]player_contests_won!$B$2:$E$492, 3, FALSE)</f>
        <v>0.5</v>
      </c>
      <c r="AU262">
        <f>VLOOKUP(B262,[25]player_contests_won!$B$2:$E$492, 4, FALSE)</f>
        <v>60</v>
      </c>
      <c r="AV262" t="e">
        <f>VLOOKUP(B262, [8]player_top_scorers!$B$2:$E$492, 3, FALSE)</f>
        <v>#N/A</v>
      </c>
      <c r="AW262">
        <f>VLOOKUP(B262,[26]player_player_ratings!$B$2:$E$492, 4, FALSE)</f>
        <v>0</v>
      </c>
      <c r="AX262">
        <f>VLOOKUP(B262,[26]player_player_ratings!$B$2:$E$492, 3, FALSE)</f>
        <v>6.78</v>
      </c>
      <c r="AY262">
        <v>1179</v>
      </c>
      <c r="AZ262">
        <v>23</v>
      </c>
      <c r="BA262" t="s">
        <v>97</v>
      </c>
    </row>
    <row r="263" spans="1:53" x14ac:dyDescent="0.3">
      <c r="A263">
        <v>254</v>
      </c>
      <c r="B263" t="s">
        <v>339</v>
      </c>
      <c r="C263" t="s">
        <v>12</v>
      </c>
      <c r="D263">
        <v>0.8</v>
      </c>
      <c r="E263">
        <v>0</v>
      </c>
      <c r="F263">
        <f>IFERROR(VLOOKUP(B263, [1]player_expected_goals!$B$2:$E$492, 3, FALSE), 0)</f>
        <v>0.5</v>
      </c>
      <c r="G263">
        <f>VLOOKUP(B263,[2]player_on_target!$B$2:$E$492, 3, FALSE)</f>
        <v>0.6</v>
      </c>
      <c r="H263">
        <f>IFERROR(VLOOKUP(B263, [3]player_saves_made!$B$2:$E$492, 3, FALSE), 0)</f>
        <v>0</v>
      </c>
      <c r="I263">
        <f>IFERROR(VLOOKUP(B263, [3]player_saves_made!$B$2:$E$492, 4, FALSE), 0)</f>
        <v>0</v>
      </c>
      <c r="J263">
        <f>IFERROR(VLOOKUP(B263, [4]player_goals_conceded!$B$2:$E$492, 3, FALSE), 0)</f>
        <v>0</v>
      </c>
      <c r="K263">
        <f>IFERROR(VLOOKUP(B263, [5]player_clean_sheets!$B$2:$E$492, 3, FALSE), 0)</f>
        <v>0</v>
      </c>
      <c r="L263">
        <f>IFERROR(VLOOKUP(B263, [5]player_clean_sheets!$B$2:$E$492, 4, FALSE), 0)</f>
        <v>0</v>
      </c>
      <c r="M263">
        <f>IFERROR(VLOOKUP(B263, [6]player_goals_per_90!$B$2:$E$492, 3, FALSE), 0)</f>
        <v>0</v>
      </c>
      <c r="N263">
        <f>IFERROR(VLOOKUP(B263, [7]player_expected_assists_per_90!$B$2:$E$492, 3, FALSE), 0)</f>
        <v>0.05</v>
      </c>
      <c r="O263">
        <f>IFERROR(VLOOKUP(B263, [7]player_expected_assists_per_90!$B$2:$E$492, 4, FALSE), 0)</f>
        <v>0</v>
      </c>
      <c r="P263">
        <f>IFERROR(VLOOKUP(B263, [8]player_top_scorers!$B$2:$E$492, 4, FALSE), 0)</f>
        <v>0</v>
      </c>
      <c r="Q263">
        <f>IFERROR(VLOOKUP(B263, [9]player_total_assists_in_attack!$B$2:$E$492, 3, FALSE), 0)</f>
        <v>7</v>
      </c>
      <c r="R263">
        <f>IFERROR(VLOOKUP(B263, [9]player_total_assists_in_attack!$B$2:$E$492, 4, FALSE), 0)</f>
        <v>0.4</v>
      </c>
      <c r="S263">
        <f>IFERROR(VLOOKUP(B263, [10]player_big_chances_missed!$B$2:$E$492, 3, FALSE), 0)</f>
        <v>1</v>
      </c>
      <c r="T263">
        <f>IFERROR(VLOOKUP(B263, [10]player_big_chances_missed!$B$2:$E$492, 3, FALSE), 0)</f>
        <v>1</v>
      </c>
      <c r="U263">
        <f>IFERROR(VLOOKUP(B263, [11]player_big_chances_created!$B$2:$E$492, 3, FALSE), 0)</f>
        <v>1</v>
      </c>
      <c r="V263">
        <f>IFERROR(VLOOKUP(B263, [12]player_penalties_won!$B$2:$E$492, 3, FALSE), 0)</f>
        <v>0</v>
      </c>
      <c r="W263">
        <f>IFERROR(VLOOKUP(B263, [13]player_penalties_conceded!$B$2:$E$492, 3, FALSE), 0)</f>
        <v>0</v>
      </c>
      <c r="X263">
        <f>IFERROR(VLOOKUP(B263, [14]player_target_scoring!$B$2:$E$492, 3, FALSE), 0)</f>
        <v>0.1</v>
      </c>
      <c r="Y263">
        <f>IFERROR(VLOOKUP(B263, [14]player_target_scoring!$B$2:$E$492, 4, FALSE), 0)</f>
        <v>28.6</v>
      </c>
      <c r="Z263">
        <f>IFERROR(VLOOKUP(B263, [15]player_total_scoring_attempts!$B$2:$E$492, 3, FALSE), 0)</f>
        <v>0.4</v>
      </c>
      <c r="AA263">
        <f>IFERROR(VLOOKUP(B263, [15]player_total_scoring_attempts!$B$2:$E$492, 4, FALSE), 0)</f>
        <v>0</v>
      </c>
      <c r="AB263">
        <f>IFERROR(VLOOKUP(B263, [16]player_accurate_passes!$B$2:$E$492, 3, FALSE), 0)</f>
        <v>70.900000000000006</v>
      </c>
      <c r="AC263">
        <f>IFERROR(VLOOKUP(B263, [16]player_accurate_passes!$B$2:$E$492, 4, FALSE), 0)</f>
        <v>89.7</v>
      </c>
      <c r="AD263">
        <f>IFERROR(VLOOKUP(B263,[17]player_accurate_long_balls!$B$2:$E$492, 3, FALSE), 0)</f>
        <v>2.8</v>
      </c>
      <c r="AE263">
        <f>IFERROR(VLOOKUP(B263,[17]player_accurate_long_balls!$B$2:$E$492, 4, FALSE), 0)</f>
        <v>47.2</v>
      </c>
      <c r="AF263">
        <f>IFERROR(VLOOKUP(B263, [18]player_tackles_won!$B$2:$E$492, 3, FALSE), 0)</f>
        <v>0.7</v>
      </c>
      <c r="AG263">
        <f>IFERROR(VLOOKUP(B263, [18]player_tackles_won!$B$2:$E$492, 4, FALSE), 0)</f>
        <v>60</v>
      </c>
      <c r="AH263">
        <f>IFERROR(VLOOKUP(B263, [19]player_possessions!$B$2:$E$492, 3, FALSE), 0)</f>
        <v>0.1</v>
      </c>
      <c r="AI263">
        <f>IFERROR(VLOOKUP(B263, [19]player_possessions!$B$2:$E$492, 4, FALSE), 0)</f>
        <v>2.4</v>
      </c>
      <c r="AJ263">
        <f>IFERROR(VLOOKUP(B263, [20]player_outfielder_blocks!$B$2:$E$492, 3, FALSE), 0)</f>
        <v>0.7</v>
      </c>
      <c r="AK263">
        <f>VLOOKUP(B263,[20]player_outfielder_blocks!$B$2:$E$492, 4, FALSE)</f>
        <v>13</v>
      </c>
      <c r="AL263">
        <f>VLOOKUP(B263,[21]player_interceptions!$B$2:$E$492, 3, FALSE)</f>
        <v>0.9</v>
      </c>
      <c r="AM263">
        <f>VLOOKUP(B263,[21]player_interceptions!$B$2:$E$492, 4, FALSE)</f>
        <v>16</v>
      </c>
      <c r="AN263">
        <f>VLOOKUP(B263,[22]player_effective_clearances!$B$2:$E$492, 3, FALSE)</f>
        <v>4.2</v>
      </c>
      <c r="AO263">
        <f>VLOOKUP(B263,[22]player_effective_clearances!$B$2:$E$492, 4, FALSE)</f>
        <v>73</v>
      </c>
      <c r="AP263" t="e">
        <f>VLOOKUP(B263, [12]player_penalties_won!$B$2:$E$492, 4, FALSE)</f>
        <v>#N/A</v>
      </c>
      <c r="AQ263">
        <f>VLOOKUP(B263,[23]player_fouls_committed!$B$2:$E$492, 3, FALSE)</f>
        <v>0.9</v>
      </c>
      <c r="AR263" t="e">
        <f>VLOOKUP(B263,[24]player_red_cards!$B$2:$E$492, 3, FALSE)</f>
        <v>#N/A</v>
      </c>
      <c r="AS263" t="e">
        <f>VLOOKUP(B263,[24]player_red_cards!$B$2:$E$492, 4, FALSE)</f>
        <v>#N/A</v>
      </c>
      <c r="AT263">
        <f>VLOOKUP(B263,[25]player_contests_won!$B$2:$E$492, 3, FALSE)</f>
        <v>0.1</v>
      </c>
      <c r="AU263">
        <f>VLOOKUP(B263,[25]player_contests_won!$B$2:$E$492, 4, FALSE)</f>
        <v>100</v>
      </c>
      <c r="AV263" t="e">
        <f>VLOOKUP(B263, [8]player_top_scorers!$B$2:$E$492, 3, FALSE)</f>
        <v>#N/A</v>
      </c>
      <c r="AW263">
        <f>VLOOKUP(B263,[26]player_player_ratings!$B$2:$E$492, 4, FALSE)</f>
        <v>0</v>
      </c>
      <c r="AX263">
        <f>VLOOKUP(B263,[26]player_player_ratings!$B$2:$E$492, 3, FALSE)</f>
        <v>7.14</v>
      </c>
      <c r="AY263">
        <v>1583</v>
      </c>
      <c r="AZ263">
        <v>19</v>
      </c>
      <c r="BA263" t="s">
        <v>104</v>
      </c>
    </row>
    <row r="264" spans="1:53" x14ac:dyDescent="0.3">
      <c r="A264">
        <v>263</v>
      </c>
      <c r="B264" t="s">
        <v>340</v>
      </c>
      <c r="C264" t="s">
        <v>72</v>
      </c>
      <c r="D264">
        <v>0.7</v>
      </c>
      <c r="E264">
        <v>3</v>
      </c>
      <c r="F264">
        <f>IFERROR(VLOOKUP(B264, [1]player_expected_goals!$B$2:$E$492, 3, FALSE), 0)</f>
        <v>0.3</v>
      </c>
      <c r="G264">
        <f>VLOOKUP(B264,[2]player_on_target!$B$2:$E$492, 3, FALSE)</f>
        <v>0.7</v>
      </c>
      <c r="H264">
        <f>IFERROR(VLOOKUP(B264, [3]player_saves_made!$B$2:$E$492, 3, FALSE), 0)</f>
        <v>0</v>
      </c>
      <c r="I264">
        <f>IFERROR(VLOOKUP(B264, [3]player_saves_made!$B$2:$E$492, 4, FALSE), 0)</f>
        <v>0</v>
      </c>
      <c r="J264">
        <f>IFERROR(VLOOKUP(B264, [4]player_goals_conceded!$B$2:$E$492, 3, FALSE), 0)</f>
        <v>0</v>
      </c>
      <c r="K264">
        <f>IFERROR(VLOOKUP(B264, [5]player_clean_sheets!$B$2:$E$492, 3, FALSE), 0)</f>
        <v>0</v>
      </c>
      <c r="L264">
        <f>IFERROR(VLOOKUP(B264, [5]player_clean_sheets!$B$2:$E$492, 4, FALSE), 0)</f>
        <v>0</v>
      </c>
      <c r="M264">
        <f>IFERROR(VLOOKUP(B264, [6]player_goals_per_90!$B$2:$E$492, 3, FALSE), 0)</f>
        <v>0</v>
      </c>
      <c r="N264">
        <f>IFERROR(VLOOKUP(B264, [7]player_expected_assists_per_90!$B$2:$E$492, 3, FALSE), 0)</f>
        <v>0.04</v>
      </c>
      <c r="O264">
        <f>IFERROR(VLOOKUP(B264, [7]player_expected_assists_per_90!$B$2:$E$492, 4, FALSE), 0)</f>
        <v>0.2</v>
      </c>
      <c r="P264">
        <f>IFERROR(VLOOKUP(B264, [8]player_top_scorers!$B$2:$E$492, 4, FALSE), 0)</f>
        <v>0</v>
      </c>
      <c r="Q264">
        <f>IFERROR(VLOOKUP(B264, [9]player_total_assists_in_attack!$B$2:$E$492, 3, FALSE), 0)</f>
        <v>16</v>
      </c>
      <c r="R264">
        <f>IFERROR(VLOOKUP(B264, [9]player_total_assists_in_attack!$B$2:$E$492, 4, FALSE), 0)</f>
        <v>0.9</v>
      </c>
      <c r="S264">
        <f>IFERROR(VLOOKUP(B264, [10]player_big_chances_missed!$B$2:$E$492, 3, FALSE), 0)</f>
        <v>0</v>
      </c>
      <c r="T264">
        <f>IFERROR(VLOOKUP(B264, [10]player_big_chances_missed!$B$2:$E$492, 3, FALSE), 0)</f>
        <v>0</v>
      </c>
      <c r="U264">
        <f>IFERROR(VLOOKUP(B264, [11]player_big_chances_created!$B$2:$E$492, 3, FALSE), 0)</f>
        <v>0</v>
      </c>
      <c r="V264">
        <f>IFERROR(VLOOKUP(B264, [12]player_penalties_won!$B$2:$E$492, 3, FALSE), 0)</f>
        <v>0</v>
      </c>
      <c r="W264">
        <f>IFERROR(VLOOKUP(B264, [13]player_penalties_conceded!$B$2:$E$492, 3, FALSE), 0)</f>
        <v>0</v>
      </c>
      <c r="X264">
        <f>IFERROR(VLOOKUP(B264, [14]player_target_scoring!$B$2:$E$492, 3, FALSE), 0)</f>
        <v>0.2</v>
      </c>
      <c r="Y264">
        <f>IFERROR(VLOOKUP(B264, [14]player_target_scoring!$B$2:$E$492, 4, FALSE), 0)</f>
        <v>25</v>
      </c>
      <c r="Z264">
        <f>IFERROR(VLOOKUP(B264, [15]player_total_scoring_attempts!$B$2:$E$492, 3, FALSE), 0)</f>
        <v>0.7</v>
      </c>
      <c r="AA264">
        <f>IFERROR(VLOOKUP(B264, [15]player_total_scoring_attempts!$B$2:$E$492, 4, FALSE), 0)</f>
        <v>0</v>
      </c>
      <c r="AB264">
        <f>IFERROR(VLOOKUP(B264, [16]player_accurate_passes!$B$2:$E$492, 3, FALSE), 0)</f>
        <v>36.9</v>
      </c>
      <c r="AC264">
        <f>IFERROR(VLOOKUP(B264, [16]player_accurate_passes!$B$2:$E$492, 4, FALSE), 0)</f>
        <v>86.7</v>
      </c>
      <c r="AD264">
        <f>IFERROR(VLOOKUP(B264,[17]player_accurate_long_balls!$B$2:$E$492, 3, FALSE), 0)</f>
        <v>1.6</v>
      </c>
      <c r="AE264">
        <f>IFERROR(VLOOKUP(B264,[17]player_accurate_long_balls!$B$2:$E$492, 4, FALSE), 0)</f>
        <v>52.7</v>
      </c>
      <c r="AF264">
        <f>IFERROR(VLOOKUP(B264, [18]player_tackles_won!$B$2:$E$492, 3, FALSE), 0)</f>
        <v>1</v>
      </c>
      <c r="AG264">
        <f>IFERROR(VLOOKUP(B264, [18]player_tackles_won!$B$2:$E$492, 4, FALSE), 0)</f>
        <v>47.4</v>
      </c>
      <c r="AH264">
        <f>IFERROR(VLOOKUP(B264, [19]player_possessions!$B$2:$E$492, 3, FALSE), 0)</f>
        <v>0.3</v>
      </c>
      <c r="AI264">
        <f>IFERROR(VLOOKUP(B264, [19]player_possessions!$B$2:$E$492, 4, FALSE), 0)</f>
        <v>4</v>
      </c>
      <c r="AJ264">
        <f>IFERROR(VLOOKUP(B264, [20]player_outfielder_blocks!$B$2:$E$492, 3, FALSE), 0)</f>
        <v>0.1</v>
      </c>
      <c r="AK264">
        <f>VLOOKUP(B264,[20]player_outfielder_blocks!$B$2:$E$492, 4, FALSE)</f>
        <v>1</v>
      </c>
      <c r="AL264">
        <f>VLOOKUP(B264,[21]player_interceptions!$B$2:$E$492, 3, FALSE)</f>
        <v>0.7</v>
      </c>
      <c r="AM264">
        <f>VLOOKUP(B264,[21]player_interceptions!$B$2:$E$492, 4, FALSE)</f>
        <v>13</v>
      </c>
      <c r="AN264">
        <f>VLOOKUP(B264,[22]player_effective_clearances!$B$2:$E$492, 3, FALSE)</f>
        <v>0.6</v>
      </c>
      <c r="AO264">
        <f>VLOOKUP(B264,[22]player_effective_clearances!$B$2:$E$492, 4, FALSE)</f>
        <v>11</v>
      </c>
      <c r="AP264" t="e">
        <f>VLOOKUP(B264, [12]player_penalties_won!$B$2:$E$492, 4, FALSE)</f>
        <v>#N/A</v>
      </c>
      <c r="AQ264">
        <f>VLOOKUP(B264,[23]player_fouls_committed!$B$2:$E$492, 3, FALSE)</f>
        <v>1.5</v>
      </c>
      <c r="AR264" t="e">
        <f>VLOOKUP(B264,[24]player_red_cards!$B$2:$E$492, 3, FALSE)</f>
        <v>#N/A</v>
      </c>
      <c r="AS264" t="e">
        <f>VLOOKUP(B264,[24]player_red_cards!$B$2:$E$492, 4, FALSE)</f>
        <v>#N/A</v>
      </c>
      <c r="AT264">
        <f>VLOOKUP(B264,[25]player_contests_won!$B$2:$E$492, 3, FALSE)</f>
        <v>0.6</v>
      </c>
      <c r="AU264">
        <f>VLOOKUP(B264,[25]player_contests_won!$B$2:$E$492, 4, FALSE)</f>
        <v>45.5</v>
      </c>
      <c r="AV264" t="e">
        <f>VLOOKUP(B264, [8]player_top_scorers!$B$2:$E$492, 3, FALSE)</f>
        <v>#N/A</v>
      </c>
      <c r="AW264">
        <f>VLOOKUP(B264,[26]player_player_ratings!$B$2:$E$492, 4, FALSE)</f>
        <v>0</v>
      </c>
      <c r="AX264">
        <f>VLOOKUP(B264,[26]player_player_ratings!$B$2:$E$492, 3, FALSE)</f>
        <v>6.61</v>
      </c>
      <c r="AY264">
        <v>1627</v>
      </c>
      <c r="AZ264">
        <v>26</v>
      </c>
      <c r="BA264" t="s">
        <v>92</v>
      </c>
    </row>
    <row r="265" spans="1:53" x14ac:dyDescent="0.3">
      <c r="A265">
        <v>264</v>
      </c>
      <c r="B265" t="s">
        <v>341</v>
      </c>
      <c r="C265" t="s">
        <v>100</v>
      </c>
      <c r="D265">
        <v>0.7</v>
      </c>
      <c r="E265">
        <v>2</v>
      </c>
      <c r="F265">
        <f>IFERROR(VLOOKUP(B265, [1]player_expected_goals!$B$2:$E$492, 3, FALSE), 0)</f>
        <v>2.7</v>
      </c>
      <c r="G265">
        <f>VLOOKUP(B265,[2]player_on_target!$B$2:$E$492, 3, FALSE)</f>
        <v>2.7</v>
      </c>
      <c r="H265">
        <f>IFERROR(VLOOKUP(B265, [3]player_saves_made!$B$2:$E$492, 3, FALSE), 0)</f>
        <v>0</v>
      </c>
      <c r="I265">
        <f>IFERROR(VLOOKUP(B265, [3]player_saves_made!$B$2:$E$492, 4, FALSE), 0)</f>
        <v>0</v>
      </c>
      <c r="J265">
        <f>IFERROR(VLOOKUP(B265, [4]player_goals_conceded!$B$2:$E$492, 3, FALSE), 0)</f>
        <v>0</v>
      </c>
      <c r="K265">
        <f>IFERROR(VLOOKUP(B265, [5]player_clean_sheets!$B$2:$E$492, 3, FALSE), 0)</f>
        <v>0</v>
      </c>
      <c r="L265">
        <f>IFERROR(VLOOKUP(B265, [5]player_clean_sheets!$B$2:$E$492, 4, FALSE), 0)</f>
        <v>0</v>
      </c>
      <c r="M265">
        <f>IFERROR(VLOOKUP(B265, [6]player_goals_per_90!$B$2:$E$492, 3, FALSE), 0)</f>
        <v>0</v>
      </c>
      <c r="N265">
        <f>IFERROR(VLOOKUP(B265, [7]player_expected_assists_per_90!$B$2:$E$492, 3, FALSE), 0)</f>
        <v>0</v>
      </c>
      <c r="O265">
        <f>IFERROR(VLOOKUP(B265, [7]player_expected_assists_per_90!$B$2:$E$492, 4, FALSE), 0)</f>
        <v>0</v>
      </c>
      <c r="P265">
        <f>IFERROR(VLOOKUP(B265, [8]player_top_scorers!$B$2:$E$492, 4, FALSE), 0)</f>
        <v>0</v>
      </c>
      <c r="Q265">
        <f>IFERROR(VLOOKUP(B265, [9]player_total_assists_in_attack!$B$2:$E$492, 3, FALSE), 0)</f>
        <v>7</v>
      </c>
      <c r="R265">
        <f>IFERROR(VLOOKUP(B265, [9]player_total_assists_in_attack!$B$2:$E$492, 4, FALSE), 0)</f>
        <v>1.1000000000000001</v>
      </c>
      <c r="S265">
        <f>IFERROR(VLOOKUP(B265, [10]player_big_chances_missed!$B$2:$E$492, 3, FALSE), 0)</f>
        <v>6</v>
      </c>
      <c r="T265">
        <f>IFERROR(VLOOKUP(B265, [10]player_big_chances_missed!$B$2:$E$492, 3, FALSE), 0)</f>
        <v>6</v>
      </c>
      <c r="U265">
        <f>IFERROR(VLOOKUP(B265, [11]player_big_chances_created!$B$2:$E$492, 3, FALSE), 0)</f>
        <v>2</v>
      </c>
      <c r="V265">
        <f>IFERROR(VLOOKUP(B265, [12]player_penalties_won!$B$2:$E$492, 3, FALSE), 0)</f>
        <v>0</v>
      </c>
      <c r="W265">
        <f>IFERROR(VLOOKUP(B265, [13]player_penalties_conceded!$B$2:$E$492, 3, FALSE), 0)</f>
        <v>0</v>
      </c>
      <c r="X265">
        <f>IFERROR(VLOOKUP(B265, [14]player_target_scoring!$B$2:$E$492, 3, FALSE), 0)</f>
        <v>0</v>
      </c>
      <c r="Y265">
        <f>IFERROR(VLOOKUP(B265, [14]player_target_scoring!$B$2:$E$492, 4, FALSE), 0)</f>
        <v>0</v>
      </c>
      <c r="Z265">
        <f>IFERROR(VLOOKUP(B265, [15]player_total_scoring_attempts!$B$2:$E$492, 3, FALSE), 0)</f>
        <v>0</v>
      </c>
      <c r="AA265">
        <f>IFERROR(VLOOKUP(B265, [15]player_total_scoring_attempts!$B$2:$E$492, 4, FALSE), 0)</f>
        <v>0</v>
      </c>
      <c r="AB265">
        <f>IFERROR(VLOOKUP(B265, [16]player_accurate_passes!$B$2:$E$492, 3, FALSE), 0)</f>
        <v>0</v>
      </c>
      <c r="AC265">
        <f>IFERROR(VLOOKUP(B265, [16]player_accurate_passes!$B$2:$E$492, 4, FALSE), 0)</f>
        <v>0</v>
      </c>
      <c r="AD265">
        <f>IFERROR(VLOOKUP(B265,[17]player_accurate_long_balls!$B$2:$E$492, 3, FALSE), 0)</f>
        <v>0</v>
      </c>
      <c r="AE265">
        <f>IFERROR(VLOOKUP(B265,[17]player_accurate_long_balls!$B$2:$E$492, 4, FALSE), 0)</f>
        <v>0</v>
      </c>
      <c r="AF265">
        <f>IFERROR(VLOOKUP(B265, [18]player_tackles_won!$B$2:$E$492, 3, FALSE), 0)</f>
        <v>0</v>
      </c>
      <c r="AG265">
        <f>IFERROR(VLOOKUP(B265, [18]player_tackles_won!$B$2:$E$492, 4, FALSE), 0)</f>
        <v>0</v>
      </c>
      <c r="AH265">
        <f>IFERROR(VLOOKUP(B265, [19]player_possessions!$B$2:$E$492, 3, FALSE), 0)</f>
        <v>0</v>
      </c>
      <c r="AI265">
        <f>IFERROR(VLOOKUP(B265, [19]player_possessions!$B$2:$E$492, 4, FALSE), 0)</f>
        <v>0</v>
      </c>
      <c r="AJ265">
        <f>IFERROR(VLOOKUP(B265, [20]player_outfielder_blocks!$B$2:$E$492, 3, FALSE), 0)</f>
        <v>0</v>
      </c>
      <c r="AK265" t="e">
        <f>VLOOKUP(B265,[20]player_outfielder_blocks!$B$2:$E$492, 4, FALSE)</f>
        <v>#N/A</v>
      </c>
      <c r="AL265" t="e">
        <f>VLOOKUP(B265,[21]player_interceptions!$B$2:$E$492, 3, FALSE)</f>
        <v>#N/A</v>
      </c>
      <c r="AM265" t="e">
        <f>VLOOKUP(B265,[21]player_interceptions!$B$2:$E$492, 4, FALSE)</f>
        <v>#N/A</v>
      </c>
      <c r="AN265" t="e">
        <f>VLOOKUP(B265,[22]player_effective_clearances!$B$2:$E$492, 3, FALSE)</f>
        <v>#N/A</v>
      </c>
      <c r="AO265" t="e">
        <f>VLOOKUP(B265,[22]player_effective_clearances!$B$2:$E$492, 4, FALSE)</f>
        <v>#N/A</v>
      </c>
      <c r="AP265" t="e">
        <f>VLOOKUP(B265, [12]player_penalties_won!$B$2:$E$492, 4, FALSE)</f>
        <v>#N/A</v>
      </c>
      <c r="AQ265" t="e">
        <f>VLOOKUP(B265,[23]player_fouls_committed!$B$2:$E$492, 3, FALSE)</f>
        <v>#N/A</v>
      </c>
      <c r="AR265" t="e">
        <f>VLOOKUP(B265,[24]player_red_cards!$B$2:$E$492, 3, FALSE)</f>
        <v>#N/A</v>
      </c>
      <c r="AS265" t="e">
        <f>VLOOKUP(B265,[24]player_red_cards!$B$2:$E$492, 4, FALSE)</f>
        <v>#N/A</v>
      </c>
      <c r="AT265" t="e">
        <f>VLOOKUP(B265,[25]player_contests_won!$B$2:$E$492, 3, FALSE)</f>
        <v>#N/A</v>
      </c>
      <c r="AU265" t="e">
        <f>VLOOKUP(B265,[25]player_contests_won!$B$2:$E$492, 4, FALSE)</f>
        <v>#N/A</v>
      </c>
      <c r="AV265">
        <f>VLOOKUP(B265, [8]player_top_scorers!$B$2:$E$492, 3, FALSE)</f>
        <v>3</v>
      </c>
      <c r="AW265" t="e">
        <f>VLOOKUP(B265,[26]player_player_ratings!$B$2:$E$492, 4, FALSE)</f>
        <v>#N/A</v>
      </c>
      <c r="AX265" t="e">
        <f>VLOOKUP(B265,[26]player_player_ratings!$B$2:$E$492, 3, FALSE)</f>
        <v>#N/A</v>
      </c>
      <c r="AY265">
        <v>593</v>
      </c>
      <c r="AZ265">
        <v>13</v>
      </c>
      <c r="BA265" t="s">
        <v>70</v>
      </c>
    </row>
    <row r="266" spans="1:53" x14ac:dyDescent="0.3">
      <c r="A266">
        <v>265</v>
      </c>
      <c r="B266" t="s">
        <v>342</v>
      </c>
      <c r="C266" t="s">
        <v>72</v>
      </c>
      <c r="D266">
        <v>0.7</v>
      </c>
      <c r="E266">
        <v>1</v>
      </c>
      <c r="F266">
        <f>IFERROR(VLOOKUP(B266, [1]player_expected_goals!$B$2:$E$492, 3, FALSE), 0)</f>
        <v>2</v>
      </c>
      <c r="G266">
        <f>VLOOKUP(B266,[2]player_on_target!$B$2:$E$492, 3, FALSE)</f>
        <v>1.9</v>
      </c>
      <c r="H266">
        <f>IFERROR(VLOOKUP(B266, [3]player_saves_made!$B$2:$E$492, 3, FALSE), 0)</f>
        <v>0</v>
      </c>
      <c r="I266">
        <f>IFERROR(VLOOKUP(B266, [3]player_saves_made!$B$2:$E$492, 4, FALSE), 0)</f>
        <v>0</v>
      </c>
      <c r="J266">
        <f>IFERROR(VLOOKUP(B266, [4]player_goals_conceded!$B$2:$E$492, 3, FALSE), 0)</f>
        <v>0</v>
      </c>
      <c r="K266">
        <f>IFERROR(VLOOKUP(B266, [5]player_clean_sheets!$B$2:$E$492, 3, FALSE), 0)</f>
        <v>0</v>
      </c>
      <c r="L266">
        <f>IFERROR(VLOOKUP(B266, [5]player_clean_sheets!$B$2:$E$492, 4, FALSE), 0)</f>
        <v>0</v>
      </c>
      <c r="M266">
        <f>IFERROR(VLOOKUP(B266, [6]player_goals_per_90!$B$2:$E$492, 3, FALSE), 0)</f>
        <v>0</v>
      </c>
      <c r="N266">
        <f>IFERROR(VLOOKUP(B266, [7]player_expected_assists_per_90!$B$2:$E$492, 3, FALSE), 0)</f>
        <v>0</v>
      </c>
      <c r="O266">
        <f>IFERROR(VLOOKUP(B266, [7]player_expected_assists_per_90!$B$2:$E$492, 4, FALSE), 0)</f>
        <v>0</v>
      </c>
      <c r="P266">
        <f>IFERROR(VLOOKUP(B266, [8]player_top_scorers!$B$2:$E$492, 4, FALSE), 0)</f>
        <v>0</v>
      </c>
      <c r="Q266">
        <f>IFERROR(VLOOKUP(B266, [9]player_total_assists_in_attack!$B$2:$E$492, 3, FALSE), 0)</f>
        <v>10</v>
      </c>
      <c r="R266">
        <f>IFERROR(VLOOKUP(B266, [9]player_total_assists_in_attack!$B$2:$E$492, 4, FALSE), 0)</f>
        <v>2.4</v>
      </c>
      <c r="S266">
        <f>IFERROR(VLOOKUP(B266, [10]player_big_chances_missed!$B$2:$E$492, 3, FALSE), 0)</f>
        <v>4</v>
      </c>
      <c r="T266">
        <f>IFERROR(VLOOKUP(B266, [10]player_big_chances_missed!$B$2:$E$492, 3, FALSE), 0)</f>
        <v>4</v>
      </c>
      <c r="U266">
        <f>IFERROR(VLOOKUP(B266, [11]player_big_chances_created!$B$2:$E$492, 3, FALSE), 0)</f>
        <v>2</v>
      </c>
      <c r="V266">
        <f>IFERROR(VLOOKUP(B266, [12]player_penalties_won!$B$2:$E$492, 3, FALSE), 0)</f>
        <v>0</v>
      </c>
      <c r="W266">
        <f>IFERROR(VLOOKUP(B266, [13]player_penalties_conceded!$B$2:$E$492, 3, FALSE), 0)</f>
        <v>0</v>
      </c>
      <c r="X266">
        <f>IFERROR(VLOOKUP(B266, [14]player_target_scoring!$B$2:$E$492, 3, FALSE), 0)</f>
        <v>0</v>
      </c>
      <c r="Y266">
        <f>IFERROR(VLOOKUP(B266, [14]player_target_scoring!$B$2:$E$492, 4, FALSE), 0)</f>
        <v>0</v>
      </c>
      <c r="Z266">
        <f>IFERROR(VLOOKUP(B266, [15]player_total_scoring_attempts!$B$2:$E$492, 3, FALSE), 0)</f>
        <v>0</v>
      </c>
      <c r="AA266">
        <f>IFERROR(VLOOKUP(B266, [15]player_total_scoring_attempts!$B$2:$E$492, 4, FALSE), 0)</f>
        <v>0</v>
      </c>
      <c r="AB266">
        <f>IFERROR(VLOOKUP(B266, [16]player_accurate_passes!$B$2:$E$492, 3, FALSE), 0)</f>
        <v>0</v>
      </c>
      <c r="AC266">
        <f>IFERROR(VLOOKUP(B266, [16]player_accurate_passes!$B$2:$E$492, 4, FALSE), 0)</f>
        <v>0</v>
      </c>
      <c r="AD266">
        <f>IFERROR(VLOOKUP(B266,[17]player_accurate_long_balls!$B$2:$E$492, 3, FALSE), 0)</f>
        <v>0</v>
      </c>
      <c r="AE266">
        <f>IFERROR(VLOOKUP(B266,[17]player_accurate_long_balls!$B$2:$E$492, 4, FALSE), 0)</f>
        <v>0</v>
      </c>
      <c r="AF266">
        <f>IFERROR(VLOOKUP(B266, [18]player_tackles_won!$B$2:$E$492, 3, FALSE), 0)</f>
        <v>0</v>
      </c>
      <c r="AG266">
        <f>IFERROR(VLOOKUP(B266, [18]player_tackles_won!$B$2:$E$492, 4, FALSE), 0)</f>
        <v>0</v>
      </c>
      <c r="AH266">
        <f>IFERROR(VLOOKUP(B266, [19]player_possessions!$B$2:$E$492, 3, FALSE), 0)</f>
        <v>0</v>
      </c>
      <c r="AI266">
        <f>IFERROR(VLOOKUP(B266, [19]player_possessions!$B$2:$E$492, 4, FALSE), 0)</f>
        <v>0</v>
      </c>
      <c r="AJ266">
        <f>IFERROR(VLOOKUP(B266, [20]player_outfielder_blocks!$B$2:$E$492, 3, FALSE), 0)</f>
        <v>0</v>
      </c>
      <c r="AK266" t="e">
        <f>VLOOKUP(B266,[20]player_outfielder_blocks!$B$2:$E$492, 4, FALSE)</f>
        <v>#N/A</v>
      </c>
      <c r="AL266" t="e">
        <f>VLOOKUP(B266,[21]player_interceptions!$B$2:$E$492, 3, FALSE)</f>
        <v>#N/A</v>
      </c>
      <c r="AM266" t="e">
        <f>VLOOKUP(B266,[21]player_interceptions!$B$2:$E$492, 4, FALSE)</f>
        <v>#N/A</v>
      </c>
      <c r="AN266" t="e">
        <f>VLOOKUP(B266,[22]player_effective_clearances!$B$2:$E$492, 3, FALSE)</f>
        <v>#N/A</v>
      </c>
      <c r="AO266" t="e">
        <f>VLOOKUP(B266,[22]player_effective_clearances!$B$2:$E$492, 4, FALSE)</f>
        <v>#N/A</v>
      </c>
      <c r="AP266" t="e">
        <f>VLOOKUP(B266, [12]player_penalties_won!$B$2:$E$492, 4, FALSE)</f>
        <v>#N/A</v>
      </c>
      <c r="AQ266" t="e">
        <f>VLOOKUP(B266,[23]player_fouls_committed!$B$2:$E$492, 3, FALSE)</f>
        <v>#N/A</v>
      </c>
      <c r="AR266" t="e">
        <f>VLOOKUP(B266,[24]player_red_cards!$B$2:$E$492, 3, FALSE)</f>
        <v>#N/A</v>
      </c>
      <c r="AS266" t="e">
        <f>VLOOKUP(B266,[24]player_red_cards!$B$2:$E$492, 4, FALSE)</f>
        <v>#N/A</v>
      </c>
      <c r="AT266" t="e">
        <f>VLOOKUP(B266,[25]player_contests_won!$B$2:$E$492, 3, FALSE)</f>
        <v>#N/A</v>
      </c>
      <c r="AU266" t="e">
        <f>VLOOKUP(B266,[25]player_contests_won!$B$2:$E$492, 4, FALSE)</f>
        <v>#N/A</v>
      </c>
      <c r="AV266" t="e">
        <f>VLOOKUP(B266, [8]player_top_scorers!$B$2:$E$492, 3, FALSE)</f>
        <v>#N/A</v>
      </c>
      <c r="AW266" t="e">
        <f>VLOOKUP(B266,[26]player_player_ratings!$B$2:$E$492, 4, FALSE)</f>
        <v>#N/A</v>
      </c>
      <c r="AX266" t="e">
        <f>VLOOKUP(B266,[26]player_player_ratings!$B$2:$E$492, 3, FALSE)</f>
        <v>#N/A</v>
      </c>
      <c r="AY266">
        <v>369</v>
      </c>
      <c r="AZ266">
        <v>11</v>
      </c>
      <c r="BA266" t="s">
        <v>13</v>
      </c>
    </row>
    <row r="267" spans="1:53" x14ac:dyDescent="0.3">
      <c r="A267">
        <v>265</v>
      </c>
      <c r="B267" t="s">
        <v>343</v>
      </c>
      <c r="C267" t="s">
        <v>102</v>
      </c>
      <c r="D267">
        <v>0.7</v>
      </c>
      <c r="E267">
        <v>1</v>
      </c>
      <c r="F267">
        <f>IFERROR(VLOOKUP(B267, [1]player_expected_goals!$B$2:$E$492, 3, FALSE), 0)</f>
        <v>1.8</v>
      </c>
      <c r="G267">
        <f>VLOOKUP(B267,[2]player_on_target!$B$2:$E$492, 3, FALSE)</f>
        <v>1.7</v>
      </c>
      <c r="H267">
        <f>IFERROR(VLOOKUP(B267, [3]player_saves_made!$B$2:$E$492, 3, FALSE), 0)</f>
        <v>0</v>
      </c>
      <c r="I267">
        <f>IFERROR(VLOOKUP(B267, [3]player_saves_made!$B$2:$E$492, 4, FALSE), 0)</f>
        <v>0</v>
      </c>
      <c r="J267">
        <f>IFERROR(VLOOKUP(B267, [4]player_goals_conceded!$B$2:$E$492, 3, FALSE), 0)</f>
        <v>0</v>
      </c>
      <c r="K267">
        <f>IFERROR(VLOOKUP(B267, [5]player_clean_sheets!$B$2:$E$492, 3, FALSE), 0)</f>
        <v>0</v>
      </c>
      <c r="L267">
        <f>IFERROR(VLOOKUP(B267, [5]player_clean_sheets!$B$2:$E$492, 4, FALSE), 0)</f>
        <v>0</v>
      </c>
      <c r="M267">
        <f>IFERROR(VLOOKUP(B267, [6]player_goals_per_90!$B$2:$E$492, 3, FALSE), 0)</f>
        <v>0.09</v>
      </c>
      <c r="N267">
        <f>IFERROR(VLOOKUP(B267, [7]player_expected_assists_per_90!$B$2:$E$492, 3, FALSE), 0)</f>
        <v>0.06</v>
      </c>
      <c r="O267">
        <f>IFERROR(VLOOKUP(B267, [7]player_expected_assists_per_90!$B$2:$E$492, 4, FALSE), 0)</f>
        <v>0.1</v>
      </c>
      <c r="P267">
        <f>IFERROR(VLOOKUP(B267, [8]player_top_scorers!$B$2:$E$492, 4, FALSE), 0)</f>
        <v>0</v>
      </c>
      <c r="Q267">
        <f>IFERROR(VLOOKUP(B267, [9]player_total_assists_in_attack!$B$2:$E$492, 3, FALSE), 0)</f>
        <v>12</v>
      </c>
      <c r="R267">
        <f>IFERROR(VLOOKUP(B267, [9]player_total_assists_in_attack!$B$2:$E$492, 4, FALSE), 0)</f>
        <v>1.1000000000000001</v>
      </c>
      <c r="S267">
        <f>IFERROR(VLOOKUP(B267, [10]player_big_chances_missed!$B$2:$E$492, 3, FALSE), 0)</f>
        <v>3</v>
      </c>
      <c r="T267">
        <f>IFERROR(VLOOKUP(B267, [10]player_big_chances_missed!$B$2:$E$492, 3, FALSE), 0)</f>
        <v>3</v>
      </c>
      <c r="U267">
        <f>IFERROR(VLOOKUP(B267, [11]player_big_chances_created!$B$2:$E$492, 3, FALSE), 0)</f>
        <v>2</v>
      </c>
      <c r="V267">
        <f>IFERROR(VLOOKUP(B267, [12]player_penalties_won!$B$2:$E$492, 3, FALSE), 0)</f>
        <v>0</v>
      </c>
      <c r="W267">
        <f>IFERROR(VLOOKUP(B267, [13]player_penalties_conceded!$B$2:$E$492, 3, FALSE), 0)</f>
        <v>0</v>
      </c>
      <c r="X267">
        <f>IFERROR(VLOOKUP(B267, [14]player_target_scoring!$B$2:$E$492, 3, FALSE), 0)</f>
        <v>0.5</v>
      </c>
      <c r="Y267">
        <f>IFERROR(VLOOKUP(B267, [14]player_target_scoring!$B$2:$E$492, 4, FALSE), 0)</f>
        <v>26.1</v>
      </c>
      <c r="Z267">
        <f>IFERROR(VLOOKUP(B267, [15]player_total_scoring_attempts!$B$2:$E$492, 3, FALSE), 0)</f>
        <v>2</v>
      </c>
      <c r="AA267">
        <f>IFERROR(VLOOKUP(B267, [15]player_total_scoring_attempts!$B$2:$E$492, 4, FALSE), 0)</f>
        <v>4.4000000000000004</v>
      </c>
      <c r="AB267">
        <f>IFERROR(VLOOKUP(B267, [16]player_accurate_passes!$B$2:$E$492, 3, FALSE), 0)</f>
        <v>17.399999999999999</v>
      </c>
      <c r="AC267">
        <f>IFERROR(VLOOKUP(B267, [16]player_accurate_passes!$B$2:$E$492, 4, FALSE), 0)</f>
        <v>75.7</v>
      </c>
      <c r="AD267">
        <f>IFERROR(VLOOKUP(B267,[17]player_accurate_long_balls!$B$2:$E$492, 3, FALSE), 0)</f>
        <v>0.4</v>
      </c>
      <c r="AE267">
        <f>IFERROR(VLOOKUP(B267,[17]player_accurate_long_balls!$B$2:$E$492, 4, FALSE), 0)</f>
        <v>33.299999999999997</v>
      </c>
      <c r="AF267">
        <f>IFERROR(VLOOKUP(B267, [18]player_tackles_won!$B$2:$E$492, 3, FALSE), 0)</f>
        <v>0.6</v>
      </c>
      <c r="AG267">
        <f>IFERROR(VLOOKUP(B267, [18]player_tackles_won!$B$2:$E$492, 4, FALSE), 0)</f>
        <v>50</v>
      </c>
      <c r="AH267">
        <f>IFERROR(VLOOKUP(B267, [19]player_possessions!$B$2:$E$492, 3, FALSE), 0)</f>
        <v>0.3</v>
      </c>
      <c r="AI267">
        <f>IFERROR(VLOOKUP(B267, [19]player_possessions!$B$2:$E$492, 4, FALSE), 0)</f>
        <v>1.7</v>
      </c>
      <c r="AJ267">
        <f>IFERROR(VLOOKUP(B267, [20]player_outfielder_blocks!$B$2:$E$492, 3, FALSE), 0)</f>
        <v>0.2</v>
      </c>
      <c r="AK267">
        <f>VLOOKUP(B267,[20]player_outfielder_blocks!$B$2:$E$492, 4, FALSE)</f>
        <v>2</v>
      </c>
      <c r="AL267">
        <f>VLOOKUP(B267,[21]player_interceptions!$B$2:$E$492, 3, FALSE)</f>
        <v>0.7</v>
      </c>
      <c r="AM267">
        <f>VLOOKUP(B267,[21]player_interceptions!$B$2:$E$492, 4, FALSE)</f>
        <v>8</v>
      </c>
      <c r="AN267">
        <f>VLOOKUP(B267,[22]player_effective_clearances!$B$2:$E$492, 3, FALSE)</f>
        <v>2</v>
      </c>
      <c r="AO267">
        <f>VLOOKUP(B267,[22]player_effective_clearances!$B$2:$E$492, 4, FALSE)</f>
        <v>22</v>
      </c>
      <c r="AP267" t="e">
        <f>VLOOKUP(B267, [12]player_penalties_won!$B$2:$E$492, 4, FALSE)</f>
        <v>#N/A</v>
      </c>
      <c r="AQ267">
        <f>VLOOKUP(B267,[23]player_fouls_committed!$B$2:$E$492, 3, FALSE)</f>
        <v>1.2</v>
      </c>
      <c r="AR267" t="e">
        <f>VLOOKUP(B267,[24]player_red_cards!$B$2:$E$492, 3, FALSE)</f>
        <v>#N/A</v>
      </c>
      <c r="AS267" t="e">
        <f>VLOOKUP(B267,[24]player_red_cards!$B$2:$E$492, 4, FALSE)</f>
        <v>#N/A</v>
      </c>
      <c r="AT267">
        <f>VLOOKUP(B267,[25]player_contests_won!$B$2:$E$492, 3, FALSE)</f>
        <v>0.8</v>
      </c>
      <c r="AU267">
        <f>VLOOKUP(B267,[25]player_contests_won!$B$2:$E$492, 4, FALSE)</f>
        <v>30</v>
      </c>
      <c r="AV267">
        <f>VLOOKUP(B267, [8]player_top_scorers!$B$2:$E$492, 3, FALSE)</f>
        <v>1</v>
      </c>
      <c r="AW267">
        <f>VLOOKUP(B267,[26]player_player_ratings!$B$2:$E$492, 4, FALSE)</f>
        <v>0</v>
      </c>
      <c r="AX267">
        <f>VLOOKUP(B267,[26]player_player_ratings!$B$2:$E$492, 3, FALSE)</f>
        <v>6.35</v>
      </c>
      <c r="AY267">
        <v>1013</v>
      </c>
      <c r="AZ267">
        <v>23</v>
      </c>
      <c r="BA267" t="s">
        <v>16</v>
      </c>
    </row>
    <row r="268" spans="1:53" x14ac:dyDescent="0.3">
      <c r="A268">
        <v>265</v>
      </c>
      <c r="B268" t="s">
        <v>344</v>
      </c>
      <c r="C268" t="s">
        <v>33</v>
      </c>
      <c r="D268">
        <v>0.7</v>
      </c>
      <c r="E268">
        <v>1</v>
      </c>
      <c r="F268">
        <f>IFERROR(VLOOKUP(B268, [1]player_expected_goals!$B$2:$E$492, 3, FALSE), 0)</f>
        <v>0</v>
      </c>
      <c r="G268">
        <f>VLOOKUP(B268,[2]player_on_target!$B$2:$E$492, 3, FALSE)</f>
        <v>0.6</v>
      </c>
      <c r="H268">
        <f>IFERROR(VLOOKUP(B268, [3]player_saves_made!$B$2:$E$492, 3, FALSE), 0)</f>
        <v>0</v>
      </c>
      <c r="I268">
        <f>IFERROR(VLOOKUP(B268, [3]player_saves_made!$B$2:$E$492, 4, FALSE), 0)</f>
        <v>0</v>
      </c>
      <c r="J268">
        <f>IFERROR(VLOOKUP(B268, [4]player_goals_conceded!$B$2:$E$492, 3, FALSE), 0)</f>
        <v>0</v>
      </c>
      <c r="K268">
        <f>IFERROR(VLOOKUP(B268, [5]player_clean_sheets!$B$2:$E$492, 3, FALSE), 0)</f>
        <v>0</v>
      </c>
      <c r="L268">
        <f>IFERROR(VLOOKUP(B268, [5]player_clean_sheets!$B$2:$E$492, 4, FALSE), 0)</f>
        <v>0</v>
      </c>
      <c r="M268">
        <f>IFERROR(VLOOKUP(B268, [6]player_goals_per_90!$B$2:$E$492, 3, FALSE), 0)</f>
        <v>0.04</v>
      </c>
      <c r="N268">
        <f>IFERROR(VLOOKUP(B268, [7]player_expected_assists_per_90!$B$2:$E$492, 3, FALSE), 0)</f>
        <v>0.03</v>
      </c>
      <c r="O268">
        <f>IFERROR(VLOOKUP(B268, [7]player_expected_assists_per_90!$B$2:$E$492, 4, FALSE), 0)</f>
        <v>0</v>
      </c>
      <c r="P268">
        <f>IFERROR(VLOOKUP(B268, [8]player_top_scorers!$B$2:$E$492, 4, FALSE), 0)</f>
        <v>0</v>
      </c>
      <c r="Q268">
        <f>IFERROR(VLOOKUP(B268, [9]player_total_assists_in_attack!$B$2:$E$492, 3, FALSE), 0)</f>
        <v>9</v>
      </c>
      <c r="R268">
        <f>IFERROR(VLOOKUP(B268, [9]player_total_assists_in_attack!$B$2:$E$492, 4, FALSE), 0)</f>
        <v>0.3</v>
      </c>
      <c r="S268">
        <f>IFERROR(VLOOKUP(B268, [10]player_big_chances_missed!$B$2:$E$492, 3, FALSE), 0)</f>
        <v>0</v>
      </c>
      <c r="T268">
        <f>IFERROR(VLOOKUP(B268, [10]player_big_chances_missed!$B$2:$E$492, 3, FALSE), 0)</f>
        <v>0</v>
      </c>
      <c r="U268">
        <f>IFERROR(VLOOKUP(B268, [11]player_big_chances_created!$B$2:$E$492, 3, FALSE), 0)</f>
        <v>0</v>
      </c>
      <c r="V268">
        <f>IFERROR(VLOOKUP(B268, [12]player_penalties_won!$B$2:$E$492, 3, FALSE), 0)</f>
        <v>0</v>
      </c>
      <c r="W268">
        <f>IFERROR(VLOOKUP(B268, [13]player_penalties_conceded!$B$2:$E$492, 3, FALSE), 0)</f>
        <v>0</v>
      </c>
      <c r="X268">
        <f>IFERROR(VLOOKUP(B268, [14]player_target_scoring!$B$2:$E$492, 3, FALSE), 0)</f>
        <v>0</v>
      </c>
      <c r="Y268">
        <f>IFERROR(VLOOKUP(B268, [14]player_target_scoring!$B$2:$E$492, 4, FALSE), 0)</f>
        <v>6.3</v>
      </c>
      <c r="Z268">
        <f>IFERROR(VLOOKUP(B268, [15]player_total_scoring_attempts!$B$2:$E$492, 3, FALSE), 0)</f>
        <v>0.6</v>
      </c>
      <c r="AA268">
        <f>IFERROR(VLOOKUP(B268, [15]player_total_scoring_attempts!$B$2:$E$492, 4, FALSE), 0)</f>
        <v>6.3</v>
      </c>
      <c r="AB268">
        <f>IFERROR(VLOOKUP(B268, [16]player_accurate_passes!$B$2:$E$492, 3, FALSE), 0)</f>
        <v>37.9</v>
      </c>
      <c r="AC268">
        <f>IFERROR(VLOOKUP(B268, [16]player_accurate_passes!$B$2:$E$492, 4, FALSE), 0)</f>
        <v>85.7</v>
      </c>
      <c r="AD268">
        <f>IFERROR(VLOOKUP(B268,[17]player_accurate_long_balls!$B$2:$E$492, 3, FALSE), 0)</f>
        <v>1.2</v>
      </c>
      <c r="AE268">
        <f>IFERROR(VLOOKUP(B268,[17]player_accurate_long_balls!$B$2:$E$492, 4, FALSE), 0)</f>
        <v>50.8</v>
      </c>
      <c r="AF268">
        <f>IFERROR(VLOOKUP(B268, [18]player_tackles_won!$B$2:$E$492, 3, FALSE), 0)</f>
        <v>1.5</v>
      </c>
      <c r="AG268">
        <f>IFERROR(VLOOKUP(B268, [18]player_tackles_won!$B$2:$E$492, 4, FALSE), 0)</f>
        <v>63.5</v>
      </c>
      <c r="AH268">
        <f>IFERROR(VLOOKUP(B268, [19]player_possessions!$B$2:$E$492, 3, FALSE), 0)</f>
        <v>0.2</v>
      </c>
      <c r="AI268">
        <f>IFERROR(VLOOKUP(B268, [19]player_possessions!$B$2:$E$492, 4, FALSE), 0)</f>
        <v>2.9</v>
      </c>
      <c r="AJ268">
        <f>IFERROR(VLOOKUP(B268, [20]player_outfielder_blocks!$B$2:$E$492, 3, FALSE), 0)</f>
        <v>0.6</v>
      </c>
      <c r="AK268">
        <f>VLOOKUP(B268,[20]player_outfielder_blocks!$B$2:$E$492, 4, FALSE)</f>
        <v>16</v>
      </c>
      <c r="AL268">
        <f>VLOOKUP(B268,[21]player_interceptions!$B$2:$E$492, 3, FALSE)</f>
        <v>1.2</v>
      </c>
      <c r="AM268">
        <f>VLOOKUP(B268,[21]player_interceptions!$B$2:$E$492, 4, FALSE)</f>
        <v>31</v>
      </c>
      <c r="AN268">
        <f>VLOOKUP(B268,[22]player_effective_clearances!$B$2:$E$492, 3, FALSE)</f>
        <v>1.6</v>
      </c>
      <c r="AO268">
        <f>VLOOKUP(B268,[22]player_effective_clearances!$B$2:$E$492, 4, FALSE)</f>
        <v>41</v>
      </c>
      <c r="AP268" t="e">
        <f>VLOOKUP(B268, [12]player_penalties_won!$B$2:$E$492, 4, FALSE)</f>
        <v>#N/A</v>
      </c>
      <c r="AQ268">
        <f>VLOOKUP(B268,[23]player_fouls_committed!$B$2:$E$492, 3, FALSE)</f>
        <v>1.1000000000000001</v>
      </c>
      <c r="AR268">
        <f>VLOOKUP(B268,[24]player_red_cards!$B$2:$E$492, 3, FALSE)</f>
        <v>1</v>
      </c>
      <c r="AS268">
        <f>VLOOKUP(B268,[24]player_red_cards!$B$2:$E$492, 4, FALSE)</f>
        <v>10</v>
      </c>
      <c r="AT268">
        <f>VLOOKUP(B268,[25]player_contests_won!$B$2:$E$492, 3, FALSE)</f>
        <v>0.5</v>
      </c>
      <c r="AU268">
        <f>VLOOKUP(B268,[25]player_contests_won!$B$2:$E$492, 4, FALSE)</f>
        <v>82.4</v>
      </c>
      <c r="AV268">
        <f>VLOOKUP(B268, [8]player_top_scorers!$B$2:$E$492, 3, FALSE)</f>
        <v>1</v>
      </c>
      <c r="AW268">
        <f>VLOOKUP(B268,[26]player_player_ratings!$B$2:$E$492, 4, FALSE)</f>
        <v>1</v>
      </c>
      <c r="AX268">
        <f>VLOOKUP(B268,[26]player_player_ratings!$B$2:$E$492, 3, FALSE)</f>
        <v>6.87</v>
      </c>
      <c r="AY268">
        <v>2332</v>
      </c>
      <c r="AZ268">
        <v>28</v>
      </c>
      <c r="BA268" t="s">
        <v>13</v>
      </c>
    </row>
    <row r="269" spans="1:53" x14ac:dyDescent="0.3">
      <c r="A269">
        <v>265</v>
      </c>
      <c r="B269" t="s">
        <v>345</v>
      </c>
      <c r="C269" t="s">
        <v>15</v>
      </c>
      <c r="D269">
        <v>0.7</v>
      </c>
      <c r="E269">
        <v>1</v>
      </c>
      <c r="F269">
        <f>IFERROR(VLOOKUP(B269, [1]player_expected_goals!$B$2:$E$492, 3, FALSE), 0)</f>
        <v>1.4</v>
      </c>
      <c r="G269">
        <f>VLOOKUP(B269,[2]player_on_target!$B$2:$E$492, 3, FALSE)</f>
        <v>1.2</v>
      </c>
      <c r="H269">
        <f>IFERROR(VLOOKUP(B269, [3]player_saves_made!$B$2:$E$492, 3, FALSE), 0)</f>
        <v>0</v>
      </c>
      <c r="I269">
        <f>IFERROR(VLOOKUP(B269, [3]player_saves_made!$B$2:$E$492, 4, FALSE), 0)</f>
        <v>0</v>
      </c>
      <c r="J269">
        <f>IFERROR(VLOOKUP(B269, [4]player_goals_conceded!$B$2:$E$492, 3, FALSE), 0)</f>
        <v>0</v>
      </c>
      <c r="K269">
        <f>IFERROR(VLOOKUP(B269, [5]player_clean_sheets!$B$2:$E$492, 3, FALSE), 0)</f>
        <v>0</v>
      </c>
      <c r="L269">
        <f>IFERROR(VLOOKUP(B269, [5]player_clean_sheets!$B$2:$E$492, 4, FALSE), 0)</f>
        <v>0</v>
      </c>
      <c r="M269">
        <f>IFERROR(VLOOKUP(B269, [6]player_goals_per_90!$B$2:$E$492, 3, FALSE), 0)</f>
        <v>0.1</v>
      </c>
      <c r="N269">
        <f>IFERROR(VLOOKUP(B269, [7]player_expected_assists_per_90!$B$2:$E$492, 3, FALSE), 0)</f>
        <v>0.03</v>
      </c>
      <c r="O269">
        <f>IFERROR(VLOOKUP(B269, [7]player_expected_assists_per_90!$B$2:$E$492, 4, FALSE), 0)</f>
        <v>0</v>
      </c>
      <c r="P269">
        <f>IFERROR(VLOOKUP(B269, [8]player_top_scorers!$B$2:$E$492, 4, FALSE), 0)</f>
        <v>0</v>
      </c>
      <c r="Q269">
        <f>IFERROR(VLOOKUP(B269, [9]player_total_assists_in_attack!$B$2:$E$492, 3, FALSE), 0)</f>
        <v>13</v>
      </c>
      <c r="R269">
        <f>IFERROR(VLOOKUP(B269, [9]player_total_assists_in_attack!$B$2:$E$492, 4, FALSE), 0)</f>
        <v>0.6</v>
      </c>
      <c r="S269">
        <f>IFERROR(VLOOKUP(B269, [10]player_big_chances_missed!$B$2:$E$492, 3, FALSE), 0)</f>
        <v>1</v>
      </c>
      <c r="T269">
        <f>IFERROR(VLOOKUP(B269, [10]player_big_chances_missed!$B$2:$E$492, 3, FALSE), 0)</f>
        <v>1</v>
      </c>
      <c r="U269">
        <f>IFERROR(VLOOKUP(B269, [11]player_big_chances_created!$B$2:$E$492, 3, FALSE), 0)</f>
        <v>0</v>
      </c>
      <c r="V269">
        <f>IFERROR(VLOOKUP(B269, [12]player_penalties_won!$B$2:$E$492, 3, FALSE), 0)</f>
        <v>0</v>
      </c>
      <c r="W269">
        <f>IFERROR(VLOOKUP(B269, [13]player_penalties_conceded!$B$2:$E$492, 3, FALSE), 0)</f>
        <v>0</v>
      </c>
      <c r="X269">
        <f>IFERROR(VLOOKUP(B269, [14]player_target_scoring!$B$2:$E$492, 3, FALSE), 0)</f>
        <v>0.1</v>
      </c>
      <c r="Y269">
        <f>IFERROR(VLOOKUP(B269, [14]player_target_scoring!$B$2:$E$492, 4, FALSE), 0)</f>
        <v>13.6</v>
      </c>
      <c r="Z269">
        <f>IFERROR(VLOOKUP(B269, [15]player_total_scoring_attempts!$B$2:$E$492, 3, FALSE), 0)</f>
        <v>1.1000000000000001</v>
      </c>
      <c r="AA269">
        <f>IFERROR(VLOOKUP(B269, [15]player_total_scoring_attempts!$B$2:$E$492, 4, FALSE), 0)</f>
        <v>9.1</v>
      </c>
      <c r="AB269">
        <f>IFERROR(VLOOKUP(B269, [16]player_accurate_passes!$B$2:$E$492, 3, FALSE), 0)</f>
        <v>31.3</v>
      </c>
      <c r="AC269">
        <f>IFERROR(VLOOKUP(B269, [16]player_accurate_passes!$B$2:$E$492, 4, FALSE), 0)</f>
        <v>80.400000000000006</v>
      </c>
      <c r="AD269">
        <f>IFERROR(VLOOKUP(B269,[17]player_accurate_long_balls!$B$2:$E$492, 3, FALSE), 0)</f>
        <v>1.3</v>
      </c>
      <c r="AE269">
        <f>IFERROR(VLOOKUP(B269,[17]player_accurate_long_balls!$B$2:$E$492, 4, FALSE), 0)</f>
        <v>45.8</v>
      </c>
      <c r="AF269">
        <f>IFERROR(VLOOKUP(B269, [18]player_tackles_won!$B$2:$E$492, 3, FALSE), 0)</f>
        <v>1.3</v>
      </c>
      <c r="AG269">
        <f>IFERROR(VLOOKUP(B269, [18]player_tackles_won!$B$2:$E$492, 4, FALSE), 0)</f>
        <v>68.400000000000006</v>
      </c>
      <c r="AH269">
        <f>IFERROR(VLOOKUP(B269, [19]player_possessions!$B$2:$E$492, 3, FALSE), 0)</f>
        <v>0.5</v>
      </c>
      <c r="AI269">
        <f>IFERROR(VLOOKUP(B269, [19]player_possessions!$B$2:$E$492, 4, FALSE), 0)</f>
        <v>3.9</v>
      </c>
      <c r="AJ269">
        <f>IFERROR(VLOOKUP(B269, [20]player_outfielder_blocks!$B$2:$E$492, 3, FALSE), 0)</f>
        <v>0.4</v>
      </c>
      <c r="AK269">
        <f>VLOOKUP(B269,[20]player_outfielder_blocks!$B$2:$E$492, 4, FALSE)</f>
        <v>9</v>
      </c>
      <c r="AL269">
        <f>VLOOKUP(B269,[21]player_interceptions!$B$2:$E$492, 3, FALSE)</f>
        <v>1.3</v>
      </c>
      <c r="AM269">
        <f>VLOOKUP(B269,[21]player_interceptions!$B$2:$E$492, 4, FALSE)</f>
        <v>27</v>
      </c>
      <c r="AN269">
        <f>VLOOKUP(B269,[22]player_effective_clearances!$B$2:$E$492, 3, FALSE)</f>
        <v>1.4</v>
      </c>
      <c r="AO269">
        <f>VLOOKUP(B269,[22]player_effective_clearances!$B$2:$E$492, 4, FALSE)</f>
        <v>29</v>
      </c>
      <c r="AP269" t="e">
        <f>VLOOKUP(B269, [12]player_penalties_won!$B$2:$E$492, 4, FALSE)</f>
        <v>#N/A</v>
      </c>
      <c r="AQ269">
        <f>VLOOKUP(B269,[23]player_fouls_committed!$B$2:$E$492, 3, FALSE)</f>
        <v>1</v>
      </c>
      <c r="AR269" t="e">
        <f>VLOOKUP(B269,[24]player_red_cards!$B$2:$E$492, 3, FALSE)</f>
        <v>#N/A</v>
      </c>
      <c r="AS269" t="e">
        <f>VLOOKUP(B269,[24]player_red_cards!$B$2:$E$492, 4, FALSE)</f>
        <v>#N/A</v>
      </c>
      <c r="AT269">
        <f>VLOOKUP(B269,[25]player_contests_won!$B$2:$E$492, 3, FALSE)</f>
        <v>0.8</v>
      </c>
      <c r="AU269">
        <f>VLOOKUP(B269,[25]player_contests_won!$B$2:$E$492, 4, FALSE)</f>
        <v>47.2</v>
      </c>
      <c r="AV269">
        <f>VLOOKUP(B269, [8]player_top_scorers!$B$2:$E$492, 3, FALSE)</f>
        <v>2</v>
      </c>
      <c r="AW269">
        <f>VLOOKUP(B269,[26]player_player_ratings!$B$2:$E$492, 4, FALSE)</f>
        <v>0</v>
      </c>
      <c r="AX269">
        <f>VLOOKUP(B269,[26]player_player_ratings!$B$2:$E$492, 3, FALSE)</f>
        <v>6.94</v>
      </c>
      <c r="AY269">
        <v>1863</v>
      </c>
      <c r="AZ269">
        <v>24</v>
      </c>
      <c r="BA269" t="s">
        <v>13</v>
      </c>
    </row>
    <row r="270" spans="1:53" x14ac:dyDescent="0.3">
      <c r="A270">
        <v>269</v>
      </c>
      <c r="B270" t="s">
        <v>346</v>
      </c>
      <c r="C270" t="s">
        <v>25</v>
      </c>
      <c r="D270">
        <v>0.7</v>
      </c>
      <c r="E270">
        <v>0</v>
      </c>
      <c r="F270">
        <f>IFERROR(VLOOKUP(B270, [1]player_expected_goals!$B$2:$E$492, 3, FALSE), 0)</f>
        <v>1</v>
      </c>
      <c r="G270">
        <f>VLOOKUP(B270,[2]player_on_target!$B$2:$E$492, 3, FALSE)</f>
        <v>0.7</v>
      </c>
      <c r="H270">
        <f>IFERROR(VLOOKUP(B270, [3]player_saves_made!$B$2:$E$492, 3, FALSE), 0)</f>
        <v>0</v>
      </c>
      <c r="I270">
        <f>IFERROR(VLOOKUP(B270, [3]player_saves_made!$B$2:$E$492, 4, FALSE), 0)</f>
        <v>0</v>
      </c>
      <c r="J270">
        <f>IFERROR(VLOOKUP(B270, [4]player_goals_conceded!$B$2:$E$492, 3, FALSE), 0)</f>
        <v>0</v>
      </c>
      <c r="K270">
        <f>IFERROR(VLOOKUP(B270, [5]player_clean_sheets!$B$2:$E$492, 3, FALSE), 0)</f>
        <v>0</v>
      </c>
      <c r="L270">
        <f>IFERROR(VLOOKUP(B270, [5]player_clean_sheets!$B$2:$E$492, 4, FALSE), 0)</f>
        <v>0</v>
      </c>
      <c r="M270">
        <f>IFERROR(VLOOKUP(B270, [6]player_goals_per_90!$B$2:$E$492, 3, FALSE), 0)</f>
        <v>0.06</v>
      </c>
      <c r="N270">
        <f>IFERROR(VLOOKUP(B270, [7]player_expected_assists_per_90!$B$2:$E$492, 3, FALSE), 0)</f>
        <v>0.04</v>
      </c>
      <c r="O270">
        <f>IFERROR(VLOOKUP(B270, [7]player_expected_assists_per_90!$B$2:$E$492, 4, FALSE), 0)</f>
        <v>0</v>
      </c>
      <c r="P270">
        <f>IFERROR(VLOOKUP(B270, [8]player_top_scorers!$B$2:$E$492, 4, FALSE), 0)</f>
        <v>0</v>
      </c>
      <c r="Q270">
        <f>IFERROR(VLOOKUP(B270, [9]player_total_assists_in_attack!$B$2:$E$492, 3, FALSE), 0)</f>
        <v>3</v>
      </c>
      <c r="R270">
        <f>IFERROR(VLOOKUP(B270, [9]player_total_assists_in_attack!$B$2:$E$492, 4, FALSE), 0)</f>
        <v>0.2</v>
      </c>
      <c r="S270">
        <f>IFERROR(VLOOKUP(B270, [10]player_big_chances_missed!$B$2:$E$492, 3, FALSE), 0)</f>
        <v>0</v>
      </c>
      <c r="T270">
        <f>IFERROR(VLOOKUP(B270, [10]player_big_chances_missed!$B$2:$E$492, 3, FALSE), 0)</f>
        <v>0</v>
      </c>
      <c r="U270">
        <f>IFERROR(VLOOKUP(B270, [11]player_big_chances_created!$B$2:$E$492, 3, FALSE), 0)</f>
        <v>0</v>
      </c>
      <c r="V270">
        <f>IFERROR(VLOOKUP(B270, [12]player_penalties_won!$B$2:$E$492, 3, FALSE), 0)</f>
        <v>0</v>
      </c>
      <c r="W270">
        <f>IFERROR(VLOOKUP(B270, [13]player_penalties_conceded!$B$2:$E$492, 3, FALSE), 0)</f>
        <v>0</v>
      </c>
      <c r="X270">
        <f>IFERROR(VLOOKUP(B270, [14]player_target_scoring!$B$2:$E$492, 3, FALSE), 0)</f>
        <v>0.2</v>
      </c>
      <c r="Y270">
        <f>IFERROR(VLOOKUP(B270, [14]player_target_scoring!$B$2:$E$492, 4, FALSE), 0)</f>
        <v>27.3</v>
      </c>
      <c r="Z270">
        <f>IFERROR(VLOOKUP(B270, [15]player_total_scoring_attempts!$B$2:$E$492, 3, FALSE), 0)</f>
        <v>0.7</v>
      </c>
      <c r="AA270">
        <f>IFERROR(VLOOKUP(B270, [15]player_total_scoring_attempts!$B$2:$E$492, 4, FALSE), 0)</f>
        <v>9.1</v>
      </c>
      <c r="AB270">
        <f>IFERROR(VLOOKUP(B270, [16]player_accurate_passes!$B$2:$E$492, 3, FALSE), 0)</f>
        <v>72.900000000000006</v>
      </c>
      <c r="AC270">
        <f>IFERROR(VLOOKUP(B270, [16]player_accurate_passes!$B$2:$E$492, 4, FALSE), 0)</f>
        <v>86.7</v>
      </c>
      <c r="AD270">
        <f>IFERROR(VLOOKUP(B270,[17]player_accurate_long_balls!$B$2:$E$492, 3, FALSE), 0)</f>
        <v>3.9</v>
      </c>
      <c r="AE270">
        <f>IFERROR(VLOOKUP(B270,[17]player_accurate_long_balls!$B$2:$E$492, 4, FALSE), 0)</f>
        <v>44.7</v>
      </c>
      <c r="AF270">
        <f>IFERROR(VLOOKUP(B270, [18]player_tackles_won!$B$2:$E$492, 3, FALSE), 0)</f>
        <v>0.9</v>
      </c>
      <c r="AG270">
        <f>IFERROR(VLOOKUP(B270, [18]player_tackles_won!$B$2:$E$492, 4, FALSE), 0)</f>
        <v>66.7</v>
      </c>
      <c r="AH270">
        <f>IFERROR(VLOOKUP(B270, [19]player_possessions!$B$2:$E$492, 3, FALSE), 0)</f>
        <v>0</v>
      </c>
      <c r="AI270">
        <f>IFERROR(VLOOKUP(B270, [19]player_possessions!$B$2:$E$492, 4, FALSE), 0)</f>
        <v>0</v>
      </c>
      <c r="AJ270">
        <f>IFERROR(VLOOKUP(B270, [20]player_outfielder_blocks!$B$2:$E$492, 3, FALSE), 0)</f>
        <v>1.1000000000000001</v>
      </c>
      <c r="AK270">
        <f>VLOOKUP(B270,[20]player_outfielder_blocks!$B$2:$E$492, 4, FALSE)</f>
        <v>18</v>
      </c>
      <c r="AL270">
        <f>VLOOKUP(B270,[21]player_interceptions!$B$2:$E$492, 3, FALSE)</f>
        <v>1.2</v>
      </c>
      <c r="AM270">
        <f>VLOOKUP(B270,[21]player_interceptions!$B$2:$E$492, 4, FALSE)</f>
        <v>20</v>
      </c>
      <c r="AN270">
        <f>VLOOKUP(B270,[22]player_effective_clearances!$B$2:$E$492, 3, FALSE)</f>
        <v>4.5999999999999996</v>
      </c>
      <c r="AO270">
        <f>VLOOKUP(B270,[22]player_effective_clearances!$B$2:$E$492, 4, FALSE)</f>
        <v>74</v>
      </c>
      <c r="AP270" t="e">
        <f>VLOOKUP(B270, [12]player_penalties_won!$B$2:$E$492, 4, FALSE)</f>
        <v>#N/A</v>
      </c>
      <c r="AQ270">
        <f>VLOOKUP(B270,[23]player_fouls_committed!$B$2:$E$492, 3, FALSE)</f>
        <v>1.1000000000000001</v>
      </c>
      <c r="AR270" t="e">
        <f>VLOOKUP(B270,[24]player_red_cards!$B$2:$E$492, 3, FALSE)</f>
        <v>#N/A</v>
      </c>
      <c r="AS270" t="e">
        <f>VLOOKUP(B270,[24]player_red_cards!$B$2:$E$492, 4, FALSE)</f>
        <v>#N/A</v>
      </c>
      <c r="AT270">
        <f>VLOOKUP(B270,[25]player_contests_won!$B$2:$E$492, 3, FALSE)</f>
        <v>0.2</v>
      </c>
      <c r="AU270">
        <f>VLOOKUP(B270,[25]player_contests_won!$B$2:$E$492, 4, FALSE)</f>
        <v>75</v>
      </c>
      <c r="AV270">
        <f>VLOOKUP(B270, [8]player_top_scorers!$B$2:$E$492, 3, FALSE)</f>
        <v>1</v>
      </c>
      <c r="AW270">
        <f>VLOOKUP(B270,[26]player_player_ratings!$B$2:$E$492, 4, FALSE)</f>
        <v>0</v>
      </c>
      <c r="AX270">
        <f>VLOOKUP(B270,[26]player_player_ratings!$B$2:$E$492, 3, FALSE)</f>
        <v>7.16</v>
      </c>
      <c r="AY270">
        <v>1453</v>
      </c>
      <c r="AZ270">
        <v>19</v>
      </c>
      <c r="BA270" t="s">
        <v>22</v>
      </c>
    </row>
    <row r="271" spans="1:53" x14ac:dyDescent="0.3">
      <c r="A271">
        <v>269</v>
      </c>
      <c r="B271" t="s">
        <v>347</v>
      </c>
      <c r="C271" t="s">
        <v>100</v>
      </c>
      <c r="D271">
        <v>0.7</v>
      </c>
      <c r="E271">
        <v>0</v>
      </c>
      <c r="F271">
        <f>IFERROR(VLOOKUP(B271, [1]player_expected_goals!$B$2:$E$492, 3, FALSE), 0)</f>
        <v>0.8</v>
      </c>
      <c r="G271">
        <f>VLOOKUP(B271,[2]player_on_target!$B$2:$E$492, 3, FALSE)</f>
        <v>0.7</v>
      </c>
      <c r="H271">
        <f>IFERROR(VLOOKUP(B271, [3]player_saves_made!$B$2:$E$492, 3, FALSE), 0)</f>
        <v>0</v>
      </c>
      <c r="I271">
        <f>IFERROR(VLOOKUP(B271, [3]player_saves_made!$B$2:$E$492, 4, FALSE), 0)</f>
        <v>0</v>
      </c>
      <c r="J271">
        <f>IFERROR(VLOOKUP(B271, [4]player_goals_conceded!$B$2:$E$492, 3, FALSE), 0)</f>
        <v>0</v>
      </c>
      <c r="K271">
        <f>IFERROR(VLOOKUP(B271, [5]player_clean_sheets!$B$2:$E$492, 3, FALSE), 0)</f>
        <v>0</v>
      </c>
      <c r="L271">
        <f>IFERROR(VLOOKUP(B271, [5]player_clean_sheets!$B$2:$E$492, 4, FALSE), 0)</f>
        <v>0</v>
      </c>
      <c r="M271">
        <f>IFERROR(VLOOKUP(B271, [6]player_goals_per_90!$B$2:$E$492, 3, FALSE), 0)</f>
        <v>0</v>
      </c>
      <c r="N271">
        <f>IFERROR(VLOOKUP(B271, [7]player_expected_assists_per_90!$B$2:$E$492, 3, FALSE), 0)</f>
        <v>0.02</v>
      </c>
      <c r="O271">
        <f>IFERROR(VLOOKUP(B271, [7]player_expected_assists_per_90!$B$2:$E$492, 4, FALSE), 0)</f>
        <v>0</v>
      </c>
      <c r="P271">
        <f>IFERROR(VLOOKUP(B271, [8]player_top_scorers!$B$2:$E$492, 4, FALSE), 0)</f>
        <v>0</v>
      </c>
      <c r="Q271">
        <f>IFERROR(VLOOKUP(B271, [9]player_total_assists_in_attack!$B$2:$E$492, 3, FALSE), 0)</f>
        <v>6</v>
      </c>
      <c r="R271">
        <f>IFERROR(VLOOKUP(B271, [9]player_total_assists_in_attack!$B$2:$E$492, 4, FALSE), 0)</f>
        <v>0.2</v>
      </c>
      <c r="S271">
        <f>IFERROR(VLOOKUP(B271, [10]player_big_chances_missed!$B$2:$E$492, 3, FALSE), 0)</f>
        <v>1</v>
      </c>
      <c r="T271">
        <f>IFERROR(VLOOKUP(B271, [10]player_big_chances_missed!$B$2:$E$492, 3, FALSE), 0)</f>
        <v>1</v>
      </c>
      <c r="U271">
        <f>IFERROR(VLOOKUP(B271, [11]player_big_chances_created!$B$2:$E$492, 3, FALSE), 0)</f>
        <v>1</v>
      </c>
      <c r="V271">
        <f>IFERROR(VLOOKUP(B271, [12]player_penalties_won!$B$2:$E$492, 3, FALSE), 0)</f>
        <v>0</v>
      </c>
      <c r="W271">
        <f>IFERROR(VLOOKUP(B271, [13]player_penalties_conceded!$B$2:$E$492, 3, FALSE), 0)</f>
        <v>2</v>
      </c>
      <c r="X271">
        <f>IFERROR(VLOOKUP(B271, [14]player_target_scoring!$B$2:$E$492, 3, FALSE), 0)</f>
        <v>0.1</v>
      </c>
      <c r="Y271">
        <f>IFERROR(VLOOKUP(B271, [14]player_target_scoring!$B$2:$E$492, 4, FALSE), 0)</f>
        <v>30.8</v>
      </c>
      <c r="Z271">
        <f>IFERROR(VLOOKUP(B271, [15]player_total_scoring_attempts!$B$2:$E$492, 3, FALSE), 0)</f>
        <v>0.4</v>
      </c>
      <c r="AA271">
        <f>IFERROR(VLOOKUP(B271, [15]player_total_scoring_attempts!$B$2:$E$492, 4, FALSE), 0)</f>
        <v>0</v>
      </c>
      <c r="AB271">
        <f>IFERROR(VLOOKUP(B271, [16]player_accurate_passes!$B$2:$E$492, 3, FALSE), 0)</f>
        <v>41.5</v>
      </c>
      <c r="AC271">
        <f>IFERROR(VLOOKUP(B271, [16]player_accurate_passes!$B$2:$E$492, 4, FALSE), 0)</f>
        <v>80.5</v>
      </c>
      <c r="AD271">
        <f>IFERROR(VLOOKUP(B271,[17]player_accurate_long_balls!$B$2:$E$492, 3, FALSE), 0)</f>
        <v>3</v>
      </c>
      <c r="AE271">
        <f>IFERROR(VLOOKUP(B271,[17]player_accurate_long_balls!$B$2:$E$492, 4, FALSE), 0)</f>
        <v>37.299999999999997</v>
      </c>
      <c r="AF271">
        <f>IFERROR(VLOOKUP(B271, [18]player_tackles_won!$B$2:$E$492, 3, FALSE), 0)</f>
        <v>1.2</v>
      </c>
      <c r="AG271">
        <f>IFERROR(VLOOKUP(B271, [18]player_tackles_won!$B$2:$E$492, 4, FALSE), 0)</f>
        <v>69.2</v>
      </c>
      <c r="AH271">
        <f>IFERROR(VLOOKUP(B271, [19]player_possessions!$B$2:$E$492, 3, FALSE), 0)</f>
        <v>0.1</v>
      </c>
      <c r="AI271">
        <f>IFERROR(VLOOKUP(B271, [19]player_possessions!$B$2:$E$492, 4, FALSE), 0)</f>
        <v>1.6</v>
      </c>
      <c r="AJ271">
        <f>IFERROR(VLOOKUP(B271, [20]player_outfielder_blocks!$B$2:$E$492, 3, FALSE), 0)</f>
        <v>0.7</v>
      </c>
      <c r="AK271">
        <f>VLOOKUP(B271,[20]player_outfielder_blocks!$B$2:$E$492, 4, FALSE)</f>
        <v>22</v>
      </c>
      <c r="AL271">
        <f>VLOOKUP(B271,[21]player_interceptions!$B$2:$E$492, 3, FALSE)</f>
        <v>1.6</v>
      </c>
      <c r="AM271">
        <f>VLOOKUP(B271,[21]player_interceptions!$B$2:$E$492, 4, FALSE)</f>
        <v>47</v>
      </c>
      <c r="AN271">
        <f>VLOOKUP(B271,[22]player_effective_clearances!$B$2:$E$492, 3, FALSE)</f>
        <v>4.8</v>
      </c>
      <c r="AO271">
        <f>VLOOKUP(B271,[22]player_effective_clearances!$B$2:$E$492, 4, FALSE)</f>
        <v>143</v>
      </c>
      <c r="AP271" t="e">
        <f>VLOOKUP(B271, [12]player_penalties_won!$B$2:$E$492, 4, FALSE)</f>
        <v>#N/A</v>
      </c>
      <c r="AQ271">
        <f>VLOOKUP(B271,[23]player_fouls_committed!$B$2:$E$492, 3, FALSE)</f>
        <v>1.3</v>
      </c>
      <c r="AR271" t="e">
        <f>VLOOKUP(B271,[24]player_red_cards!$B$2:$E$492, 3, FALSE)</f>
        <v>#N/A</v>
      </c>
      <c r="AS271" t="e">
        <f>VLOOKUP(B271,[24]player_red_cards!$B$2:$E$492, 4, FALSE)</f>
        <v>#N/A</v>
      </c>
      <c r="AT271">
        <f>VLOOKUP(B271,[25]player_contests_won!$B$2:$E$492, 3, FALSE)</f>
        <v>0.2</v>
      </c>
      <c r="AU271">
        <f>VLOOKUP(B271,[25]player_contests_won!$B$2:$E$492, 4, FALSE)</f>
        <v>54.5</v>
      </c>
      <c r="AV271" t="e">
        <f>VLOOKUP(B271, [8]player_top_scorers!$B$2:$E$492, 3, FALSE)</f>
        <v>#N/A</v>
      </c>
      <c r="AW271">
        <f>VLOOKUP(B271,[26]player_player_ratings!$B$2:$E$492, 4, FALSE)</f>
        <v>0</v>
      </c>
      <c r="AX271">
        <f>VLOOKUP(B271,[26]player_player_ratings!$B$2:$E$492, 3, FALSE)</f>
        <v>6.74</v>
      </c>
      <c r="AY271">
        <v>2708</v>
      </c>
      <c r="AZ271">
        <v>32</v>
      </c>
      <c r="BA271" t="s">
        <v>111</v>
      </c>
    </row>
    <row r="272" spans="1:53" x14ac:dyDescent="0.3">
      <c r="A272">
        <v>269</v>
      </c>
      <c r="B272" t="s">
        <v>348</v>
      </c>
      <c r="C272" t="s">
        <v>72</v>
      </c>
      <c r="D272">
        <v>0.7</v>
      </c>
      <c r="E272">
        <v>0</v>
      </c>
      <c r="F272">
        <f>IFERROR(VLOOKUP(B272, [1]player_expected_goals!$B$2:$E$492, 3, FALSE), 0)</f>
        <v>0.1</v>
      </c>
      <c r="G272" t="e">
        <f>VLOOKUP(B272,[2]player_on_target!$B$2:$E$492, 3, FALSE)</f>
        <v>#N/A</v>
      </c>
      <c r="H272">
        <f>IFERROR(VLOOKUP(B272, [3]player_saves_made!$B$2:$E$492, 3, FALSE), 0)</f>
        <v>0</v>
      </c>
      <c r="I272">
        <f>IFERROR(VLOOKUP(B272, [3]player_saves_made!$B$2:$E$492, 4, FALSE), 0)</f>
        <v>0</v>
      </c>
      <c r="J272">
        <f>IFERROR(VLOOKUP(B272, [4]player_goals_conceded!$B$2:$E$492, 3, FALSE), 0)</f>
        <v>0</v>
      </c>
      <c r="K272">
        <f>IFERROR(VLOOKUP(B272, [5]player_clean_sheets!$B$2:$E$492, 3, FALSE), 0)</f>
        <v>0</v>
      </c>
      <c r="L272">
        <f>IFERROR(VLOOKUP(B272, [5]player_clean_sheets!$B$2:$E$492, 4, FALSE), 0)</f>
        <v>0</v>
      </c>
      <c r="M272">
        <f>IFERROR(VLOOKUP(B272, [6]player_goals_per_90!$B$2:$E$492, 3, FALSE), 0)</f>
        <v>0</v>
      </c>
      <c r="N272">
        <f>IFERROR(VLOOKUP(B272, [7]player_expected_assists_per_90!$B$2:$E$492, 3, FALSE), 0)</f>
        <v>0</v>
      </c>
      <c r="O272">
        <f>IFERROR(VLOOKUP(B272, [7]player_expected_assists_per_90!$B$2:$E$492, 4, FALSE), 0)</f>
        <v>0</v>
      </c>
      <c r="P272">
        <f>IFERROR(VLOOKUP(B272, [8]player_top_scorers!$B$2:$E$492, 4, FALSE), 0)</f>
        <v>0</v>
      </c>
      <c r="Q272">
        <f>IFERROR(VLOOKUP(B272, [9]player_total_assists_in_attack!$B$2:$E$492, 3, FALSE), 0)</f>
        <v>7</v>
      </c>
      <c r="R272">
        <f>IFERROR(VLOOKUP(B272, [9]player_total_assists_in_attack!$B$2:$E$492, 4, FALSE), 0)</f>
        <v>1.1000000000000001</v>
      </c>
      <c r="S272">
        <f>IFERROR(VLOOKUP(B272, [10]player_big_chances_missed!$B$2:$E$492, 3, FALSE), 0)</f>
        <v>0</v>
      </c>
      <c r="T272">
        <f>IFERROR(VLOOKUP(B272, [10]player_big_chances_missed!$B$2:$E$492, 3, FALSE), 0)</f>
        <v>0</v>
      </c>
      <c r="U272">
        <f>IFERROR(VLOOKUP(B272, [11]player_big_chances_created!$B$2:$E$492, 3, FALSE), 0)</f>
        <v>0</v>
      </c>
      <c r="V272">
        <f>IFERROR(VLOOKUP(B272, [12]player_penalties_won!$B$2:$E$492, 3, FALSE), 0)</f>
        <v>0</v>
      </c>
      <c r="W272">
        <f>IFERROR(VLOOKUP(B272, [13]player_penalties_conceded!$B$2:$E$492, 3, FALSE), 0)</f>
        <v>0</v>
      </c>
      <c r="X272">
        <f>IFERROR(VLOOKUP(B272, [14]player_target_scoring!$B$2:$E$492, 3, FALSE), 0)</f>
        <v>0</v>
      </c>
      <c r="Y272">
        <f>IFERROR(VLOOKUP(B272, [14]player_target_scoring!$B$2:$E$492, 4, FALSE), 0)</f>
        <v>0</v>
      </c>
      <c r="Z272">
        <f>IFERROR(VLOOKUP(B272, [15]player_total_scoring_attempts!$B$2:$E$492, 3, FALSE), 0)</f>
        <v>0</v>
      </c>
      <c r="AA272">
        <f>IFERROR(VLOOKUP(B272, [15]player_total_scoring_attempts!$B$2:$E$492, 4, FALSE), 0)</f>
        <v>0</v>
      </c>
      <c r="AB272">
        <f>IFERROR(VLOOKUP(B272, [16]player_accurate_passes!$B$2:$E$492, 3, FALSE), 0)</f>
        <v>0</v>
      </c>
      <c r="AC272">
        <f>IFERROR(VLOOKUP(B272, [16]player_accurate_passes!$B$2:$E$492, 4, FALSE), 0)</f>
        <v>0</v>
      </c>
      <c r="AD272">
        <f>IFERROR(VLOOKUP(B272,[17]player_accurate_long_balls!$B$2:$E$492, 3, FALSE), 0)</f>
        <v>0</v>
      </c>
      <c r="AE272">
        <f>IFERROR(VLOOKUP(B272,[17]player_accurate_long_balls!$B$2:$E$492, 4, FALSE), 0)</f>
        <v>0</v>
      </c>
      <c r="AF272">
        <f>IFERROR(VLOOKUP(B272, [18]player_tackles_won!$B$2:$E$492, 3, FALSE), 0)</f>
        <v>0</v>
      </c>
      <c r="AG272">
        <f>IFERROR(VLOOKUP(B272, [18]player_tackles_won!$B$2:$E$492, 4, FALSE), 0)</f>
        <v>0</v>
      </c>
      <c r="AH272">
        <f>IFERROR(VLOOKUP(B272, [19]player_possessions!$B$2:$E$492, 3, FALSE), 0)</f>
        <v>0</v>
      </c>
      <c r="AI272">
        <f>IFERROR(VLOOKUP(B272, [19]player_possessions!$B$2:$E$492, 4, FALSE), 0)</f>
        <v>0</v>
      </c>
      <c r="AJ272">
        <f>IFERROR(VLOOKUP(B272, [20]player_outfielder_blocks!$B$2:$E$492, 3, FALSE), 0)</f>
        <v>0</v>
      </c>
      <c r="AK272" t="e">
        <f>VLOOKUP(B272,[20]player_outfielder_blocks!$B$2:$E$492, 4, FALSE)</f>
        <v>#N/A</v>
      </c>
      <c r="AL272" t="e">
        <f>VLOOKUP(B272,[21]player_interceptions!$B$2:$E$492, 3, FALSE)</f>
        <v>#N/A</v>
      </c>
      <c r="AM272" t="e">
        <f>VLOOKUP(B272,[21]player_interceptions!$B$2:$E$492, 4, FALSE)</f>
        <v>#N/A</v>
      </c>
      <c r="AN272" t="e">
        <f>VLOOKUP(B272,[22]player_effective_clearances!$B$2:$E$492, 3, FALSE)</f>
        <v>#N/A</v>
      </c>
      <c r="AO272" t="e">
        <f>VLOOKUP(B272,[22]player_effective_clearances!$B$2:$E$492, 4, FALSE)</f>
        <v>#N/A</v>
      </c>
      <c r="AP272" t="e">
        <f>VLOOKUP(B272, [12]player_penalties_won!$B$2:$E$492, 4, FALSE)</f>
        <v>#N/A</v>
      </c>
      <c r="AQ272" t="e">
        <f>VLOOKUP(B272,[23]player_fouls_committed!$B$2:$E$492, 3, FALSE)</f>
        <v>#N/A</v>
      </c>
      <c r="AR272" t="e">
        <f>VLOOKUP(B272,[24]player_red_cards!$B$2:$E$492, 3, FALSE)</f>
        <v>#N/A</v>
      </c>
      <c r="AS272" t="e">
        <f>VLOOKUP(B272,[24]player_red_cards!$B$2:$E$492, 4, FALSE)</f>
        <v>#N/A</v>
      </c>
      <c r="AT272" t="e">
        <f>VLOOKUP(B272,[25]player_contests_won!$B$2:$E$492, 3, FALSE)</f>
        <v>#N/A</v>
      </c>
      <c r="AU272" t="e">
        <f>VLOOKUP(B272,[25]player_contests_won!$B$2:$E$492, 4, FALSE)</f>
        <v>#N/A</v>
      </c>
      <c r="AV272" t="e">
        <f>VLOOKUP(B272, [8]player_top_scorers!$B$2:$E$492, 3, FALSE)</f>
        <v>#N/A</v>
      </c>
      <c r="AW272" t="e">
        <f>VLOOKUP(B272,[26]player_player_ratings!$B$2:$E$492, 4, FALSE)</f>
        <v>#N/A</v>
      </c>
      <c r="AX272" t="e">
        <f>VLOOKUP(B272,[26]player_player_ratings!$B$2:$E$492, 3, FALSE)</f>
        <v>#N/A</v>
      </c>
      <c r="AY272">
        <v>565</v>
      </c>
      <c r="AZ272">
        <v>12</v>
      </c>
      <c r="BA272" t="s">
        <v>13</v>
      </c>
    </row>
    <row r="273" spans="1:53" x14ac:dyDescent="0.3">
      <c r="A273">
        <v>269</v>
      </c>
      <c r="B273" t="s">
        <v>349</v>
      </c>
      <c r="C273" t="s">
        <v>72</v>
      </c>
      <c r="D273">
        <v>0.7</v>
      </c>
      <c r="E273">
        <v>0</v>
      </c>
      <c r="F273">
        <f>IFERROR(VLOOKUP(B273, [1]player_expected_goals!$B$2:$E$492, 3, FALSE), 0)</f>
        <v>3</v>
      </c>
      <c r="G273">
        <f>VLOOKUP(B273,[2]player_on_target!$B$2:$E$492, 3, FALSE)</f>
        <v>2.4</v>
      </c>
      <c r="H273">
        <f>IFERROR(VLOOKUP(B273, [3]player_saves_made!$B$2:$E$492, 3, FALSE), 0)</f>
        <v>0</v>
      </c>
      <c r="I273">
        <f>IFERROR(VLOOKUP(B273, [3]player_saves_made!$B$2:$E$492, 4, FALSE), 0)</f>
        <v>0</v>
      </c>
      <c r="J273">
        <f>IFERROR(VLOOKUP(B273, [4]player_goals_conceded!$B$2:$E$492, 3, FALSE), 0)</f>
        <v>0</v>
      </c>
      <c r="K273">
        <f>IFERROR(VLOOKUP(B273, [5]player_clean_sheets!$B$2:$E$492, 3, FALSE), 0)</f>
        <v>0</v>
      </c>
      <c r="L273">
        <f>IFERROR(VLOOKUP(B273, [5]player_clean_sheets!$B$2:$E$492, 4, FALSE), 0)</f>
        <v>0</v>
      </c>
      <c r="M273">
        <f>IFERROR(VLOOKUP(B273, [6]player_goals_per_90!$B$2:$E$492, 3, FALSE), 0)</f>
        <v>0.28000000000000003</v>
      </c>
      <c r="N273">
        <f>IFERROR(VLOOKUP(B273, [7]player_expected_assists_per_90!$B$2:$E$492, 3, FALSE), 0)</f>
        <v>0.05</v>
      </c>
      <c r="O273">
        <f>IFERROR(VLOOKUP(B273, [7]player_expected_assists_per_90!$B$2:$E$492, 4, FALSE), 0)</f>
        <v>0</v>
      </c>
      <c r="P273">
        <f>IFERROR(VLOOKUP(B273, [8]player_top_scorers!$B$2:$E$492, 4, FALSE), 0)</f>
        <v>0</v>
      </c>
      <c r="Q273">
        <f>IFERROR(VLOOKUP(B273, [9]player_total_assists_in_attack!$B$2:$E$492, 3, FALSE), 0)</f>
        <v>14</v>
      </c>
      <c r="R273">
        <f>IFERROR(VLOOKUP(B273, [9]player_total_assists_in_attack!$B$2:$E$492, 4, FALSE), 0)</f>
        <v>1</v>
      </c>
      <c r="S273">
        <f>IFERROR(VLOOKUP(B273, [10]player_big_chances_missed!$B$2:$E$492, 3, FALSE), 0)</f>
        <v>7</v>
      </c>
      <c r="T273">
        <f>IFERROR(VLOOKUP(B273, [10]player_big_chances_missed!$B$2:$E$492, 3, FALSE), 0)</f>
        <v>7</v>
      </c>
      <c r="U273">
        <f>IFERROR(VLOOKUP(B273, [11]player_big_chances_created!$B$2:$E$492, 3, FALSE), 0)</f>
        <v>0</v>
      </c>
      <c r="V273">
        <f>IFERROR(VLOOKUP(B273, [12]player_penalties_won!$B$2:$E$492, 3, FALSE), 0)</f>
        <v>1</v>
      </c>
      <c r="W273">
        <f>IFERROR(VLOOKUP(B273, [13]player_penalties_conceded!$B$2:$E$492, 3, FALSE), 0)</f>
        <v>1</v>
      </c>
      <c r="X273">
        <f>IFERROR(VLOOKUP(B273, [14]player_target_scoring!$B$2:$E$492, 3, FALSE), 0)</f>
        <v>0.8</v>
      </c>
      <c r="Y273">
        <f>IFERROR(VLOOKUP(B273, [14]player_target_scoring!$B$2:$E$492, 4, FALSE), 0)</f>
        <v>33.299999999999997</v>
      </c>
      <c r="Z273">
        <f>IFERROR(VLOOKUP(B273, [15]player_total_scoring_attempts!$B$2:$E$492, 3, FALSE), 0)</f>
        <v>2.2999999999999998</v>
      </c>
      <c r="AA273">
        <f>IFERROR(VLOOKUP(B273, [15]player_total_scoring_attempts!$B$2:$E$492, 4, FALSE), 0)</f>
        <v>12.1</v>
      </c>
      <c r="AB273">
        <f>IFERROR(VLOOKUP(B273, [16]player_accurate_passes!$B$2:$E$492, 3, FALSE), 0)</f>
        <v>12.9</v>
      </c>
      <c r="AC273">
        <f>IFERROR(VLOOKUP(B273, [16]player_accurate_passes!$B$2:$E$492, 4, FALSE), 0)</f>
        <v>71</v>
      </c>
      <c r="AD273">
        <f>IFERROR(VLOOKUP(B273,[17]player_accurate_long_balls!$B$2:$E$492, 3, FALSE), 0)</f>
        <v>0.7</v>
      </c>
      <c r="AE273">
        <f>IFERROR(VLOOKUP(B273,[17]player_accurate_long_balls!$B$2:$E$492, 4, FALSE), 0)</f>
        <v>41.7</v>
      </c>
      <c r="AF273">
        <f>IFERROR(VLOOKUP(B273, [18]player_tackles_won!$B$2:$E$492, 3, FALSE), 0)</f>
        <v>0.3</v>
      </c>
      <c r="AG273">
        <f>IFERROR(VLOOKUP(B273, [18]player_tackles_won!$B$2:$E$492, 4, FALSE), 0)</f>
        <v>40</v>
      </c>
      <c r="AH273">
        <f>IFERROR(VLOOKUP(B273, [19]player_possessions!$B$2:$E$492, 3, FALSE), 0)</f>
        <v>0.6</v>
      </c>
      <c r="AI273">
        <f>IFERROR(VLOOKUP(B273, [19]player_possessions!$B$2:$E$492, 4, FALSE), 0)</f>
        <v>2.2000000000000002</v>
      </c>
      <c r="AJ273">
        <f>IFERROR(VLOOKUP(B273, [20]player_outfielder_blocks!$B$2:$E$492, 3, FALSE), 0)</f>
        <v>0.1</v>
      </c>
      <c r="AK273">
        <f>VLOOKUP(B273,[20]player_outfielder_blocks!$B$2:$E$492, 4, FALSE)</f>
        <v>2</v>
      </c>
      <c r="AL273">
        <f>VLOOKUP(B273,[21]player_interceptions!$B$2:$E$492, 3, FALSE)</f>
        <v>0.6</v>
      </c>
      <c r="AM273">
        <f>VLOOKUP(B273,[21]player_interceptions!$B$2:$E$492, 4, FALSE)</f>
        <v>8</v>
      </c>
      <c r="AN273">
        <f>VLOOKUP(B273,[22]player_effective_clearances!$B$2:$E$492, 3, FALSE)</f>
        <v>0.9</v>
      </c>
      <c r="AO273">
        <f>VLOOKUP(B273,[22]player_effective_clearances!$B$2:$E$492, 4, FALSE)</f>
        <v>13</v>
      </c>
      <c r="AP273">
        <f>VLOOKUP(B273, [12]player_penalties_won!$B$2:$E$492, 4, FALSE)</f>
        <v>1.6</v>
      </c>
      <c r="AQ273">
        <f>VLOOKUP(B273,[23]player_fouls_committed!$B$2:$E$492, 3, FALSE)</f>
        <v>1.5</v>
      </c>
      <c r="AR273" t="e">
        <f>VLOOKUP(B273,[24]player_red_cards!$B$2:$E$492, 3, FALSE)</f>
        <v>#N/A</v>
      </c>
      <c r="AS273" t="e">
        <f>VLOOKUP(B273,[24]player_red_cards!$B$2:$E$492, 4, FALSE)</f>
        <v>#N/A</v>
      </c>
      <c r="AT273">
        <f>VLOOKUP(B273,[25]player_contests_won!$B$2:$E$492, 3, FALSE)</f>
        <v>1.7</v>
      </c>
      <c r="AU273">
        <f>VLOOKUP(B273,[25]player_contests_won!$B$2:$E$492, 4, FALSE)</f>
        <v>38.700000000000003</v>
      </c>
      <c r="AV273">
        <f>VLOOKUP(B273, [8]player_top_scorers!$B$2:$E$492, 3, FALSE)</f>
        <v>4</v>
      </c>
      <c r="AW273">
        <f>VLOOKUP(B273,[26]player_player_ratings!$B$2:$E$492, 4, FALSE)</f>
        <v>1</v>
      </c>
      <c r="AX273">
        <f>VLOOKUP(B273,[26]player_player_ratings!$B$2:$E$492, 3, FALSE)</f>
        <v>6.39</v>
      </c>
      <c r="AY273">
        <v>1284</v>
      </c>
      <c r="AZ273">
        <v>26</v>
      </c>
      <c r="BA273" t="s">
        <v>13</v>
      </c>
    </row>
    <row r="274" spans="1:53" x14ac:dyDescent="0.3">
      <c r="A274">
        <v>269</v>
      </c>
      <c r="B274" t="s">
        <v>350</v>
      </c>
      <c r="C274" t="s">
        <v>36</v>
      </c>
      <c r="D274">
        <v>0.7</v>
      </c>
      <c r="E274">
        <v>0</v>
      </c>
      <c r="F274">
        <f>IFERROR(VLOOKUP(B274, [1]player_expected_goals!$B$2:$E$492, 3, FALSE), 0)</f>
        <v>0.3</v>
      </c>
      <c r="G274">
        <f>VLOOKUP(B274,[2]player_on_target!$B$2:$E$492, 3, FALSE)</f>
        <v>0.4</v>
      </c>
      <c r="H274">
        <f>IFERROR(VLOOKUP(B274, [3]player_saves_made!$B$2:$E$492, 3, FALSE), 0)</f>
        <v>0</v>
      </c>
      <c r="I274">
        <f>IFERROR(VLOOKUP(B274, [3]player_saves_made!$B$2:$E$492, 4, FALSE), 0)</f>
        <v>0</v>
      </c>
      <c r="J274">
        <f>IFERROR(VLOOKUP(B274, [4]player_goals_conceded!$B$2:$E$492, 3, FALSE), 0)</f>
        <v>0</v>
      </c>
      <c r="K274">
        <f>IFERROR(VLOOKUP(B274, [5]player_clean_sheets!$B$2:$E$492, 3, FALSE), 0)</f>
        <v>0</v>
      </c>
      <c r="L274">
        <f>IFERROR(VLOOKUP(B274, [5]player_clean_sheets!$B$2:$E$492, 4, FALSE), 0)</f>
        <v>0</v>
      </c>
      <c r="M274">
        <f>IFERROR(VLOOKUP(B274, [6]player_goals_per_90!$B$2:$E$492, 3, FALSE), 0)</f>
        <v>0</v>
      </c>
      <c r="N274">
        <f>IFERROR(VLOOKUP(B274, [7]player_expected_assists_per_90!$B$2:$E$492, 3, FALSE), 0)</f>
        <v>0.1</v>
      </c>
      <c r="O274">
        <f>IFERROR(VLOOKUP(B274, [7]player_expected_assists_per_90!$B$2:$E$492, 4, FALSE), 0)</f>
        <v>0</v>
      </c>
      <c r="P274">
        <f>IFERROR(VLOOKUP(B274, [8]player_top_scorers!$B$2:$E$492, 4, FALSE), 0)</f>
        <v>0</v>
      </c>
      <c r="Q274">
        <f>IFERROR(VLOOKUP(B274, [9]player_total_assists_in_attack!$B$2:$E$492, 3, FALSE), 0)</f>
        <v>6</v>
      </c>
      <c r="R274">
        <f>IFERROR(VLOOKUP(B274, [9]player_total_assists_in_attack!$B$2:$E$492, 4, FALSE), 0)</f>
        <v>0.9</v>
      </c>
      <c r="S274">
        <f>IFERROR(VLOOKUP(B274, [10]player_big_chances_missed!$B$2:$E$492, 3, FALSE), 0)</f>
        <v>0</v>
      </c>
      <c r="T274">
        <f>IFERROR(VLOOKUP(B274, [10]player_big_chances_missed!$B$2:$E$492, 3, FALSE), 0)</f>
        <v>0</v>
      </c>
      <c r="U274">
        <f>IFERROR(VLOOKUP(B274, [11]player_big_chances_created!$B$2:$E$492, 3, FALSE), 0)</f>
        <v>1</v>
      </c>
      <c r="V274">
        <f>IFERROR(VLOOKUP(B274, [12]player_penalties_won!$B$2:$E$492, 3, FALSE), 0)</f>
        <v>0</v>
      </c>
      <c r="W274">
        <f>IFERROR(VLOOKUP(B274, [13]player_penalties_conceded!$B$2:$E$492, 3, FALSE), 0)</f>
        <v>0</v>
      </c>
      <c r="X274">
        <f>IFERROR(VLOOKUP(B274, [14]player_target_scoring!$B$2:$E$492, 3, FALSE), 0)</f>
        <v>0.2</v>
      </c>
      <c r="Y274">
        <f>IFERROR(VLOOKUP(B274, [14]player_target_scoring!$B$2:$E$492, 4, FALSE), 0)</f>
        <v>16.7</v>
      </c>
      <c r="Z274">
        <f>IFERROR(VLOOKUP(B274, [15]player_total_scoring_attempts!$B$2:$E$492, 3, FALSE), 0)</f>
        <v>0.9</v>
      </c>
      <c r="AA274">
        <f>IFERROR(VLOOKUP(B274, [15]player_total_scoring_attempts!$B$2:$E$492, 4, FALSE), 0)</f>
        <v>0</v>
      </c>
      <c r="AB274">
        <f>IFERROR(VLOOKUP(B274, [16]player_accurate_passes!$B$2:$E$492, 3, FALSE), 0)</f>
        <v>36.4</v>
      </c>
      <c r="AC274">
        <f>IFERROR(VLOOKUP(B274, [16]player_accurate_passes!$B$2:$E$492, 4, FALSE), 0)</f>
        <v>79.8</v>
      </c>
      <c r="AD274">
        <f>IFERROR(VLOOKUP(B274,[17]player_accurate_long_balls!$B$2:$E$492, 3, FALSE), 0)</f>
        <v>2.1</v>
      </c>
      <c r="AE274">
        <f>IFERROR(VLOOKUP(B274,[17]player_accurate_long_balls!$B$2:$E$492, 4, FALSE), 0)</f>
        <v>50</v>
      </c>
      <c r="AF274">
        <f>IFERROR(VLOOKUP(B274, [18]player_tackles_won!$B$2:$E$492, 3, FALSE), 0)</f>
        <v>1.4</v>
      </c>
      <c r="AG274">
        <f>IFERROR(VLOOKUP(B274, [18]player_tackles_won!$B$2:$E$492, 4, FALSE), 0)</f>
        <v>90</v>
      </c>
      <c r="AH274">
        <f>IFERROR(VLOOKUP(B274, [19]player_possessions!$B$2:$E$492, 3, FALSE), 0)</f>
        <v>0.6</v>
      </c>
      <c r="AI274">
        <f>IFERROR(VLOOKUP(B274, [19]player_possessions!$B$2:$E$492, 4, FALSE), 0)</f>
        <v>3.3</v>
      </c>
      <c r="AJ274">
        <f>IFERROR(VLOOKUP(B274, [20]player_outfielder_blocks!$B$2:$E$492, 3, FALSE), 0)</f>
        <v>0.2</v>
      </c>
      <c r="AK274">
        <f>VLOOKUP(B274,[20]player_outfielder_blocks!$B$2:$E$492, 4, FALSE)</f>
        <v>1</v>
      </c>
      <c r="AL274">
        <f>VLOOKUP(B274,[21]player_interceptions!$B$2:$E$492, 3, FALSE)</f>
        <v>0.2</v>
      </c>
      <c r="AM274">
        <f>VLOOKUP(B274,[21]player_interceptions!$B$2:$E$492, 4, FALSE)</f>
        <v>1</v>
      </c>
      <c r="AN274">
        <f>VLOOKUP(B274,[22]player_effective_clearances!$B$2:$E$492, 3, FALSE)</f>
        <v>1.5</v>
      </c>
      <c r="AO274">
        <f>VLOOKUP(B274,[22]player_effective_clearances!$B$2:$E$492, 4, FALSE)</f>
        <v>10</v>
      </c>
      <c r="AP274" t="e">
        <f>VLOOKUP(B274, [12]player_penalties_won!$B$2:$E$492, 4, FALSE)</f>
        <v>#N/A</v>
      </c>
      <c r="AQ274">
        <f>VLOOKUP(B274,[23]player_fouls_committed!$B$2:$E$492, 3, FALSE)</f>
        <v>0.9</v>
      </c>
      <c r="AR274" t="e">
        <f>VLOOKUP(B274,[24]player_red_cards!$B$2:$E$492, 3, FALSE)</f>
        <v>#N/A</v>
      </c>
      <c r="AS274" t="e">
        <f>VLOOKUP(B274,[24]player_red_cards!$B$2:$E$492, 4, FALSE)</f>
        <v>#N/A</v>
      </c>
      <c r="AT274">
        <f>VLOOKUP(B274,[25]player_contests_won!$B$2:$E$492, 3, FALSE)</f>
        <v>0.8</v>
      </c>
      <c r="AU274">
        <f>VLOOKUP(B274,[25]player_contests_won!$B$2:$E$492, 4, FALSE)</f>
        <v>29.4</v>
      </c>
      <c r="AV274" t="e">
        <f>VLOOKUP(B274, [8]player_top_scorers!$B$2:$E$492, 3, FALSE)</f>
        <v>#N/A</v>
      </c>
      <c r="AW274" t="e">
        <f>VLOOKUP(B274,[26]player_player_ratings!$B$2:$E$492, 4, FALSE)</f>
        <v>#N/A</v>
      </c>
      <c r="AX274" t="e">
        <f>VLOOKUP(B274,[26]player_player_ratings!$B$2:$E$492, 3, FALSE)</f>
        <v>#N/A</v>
      </c>
      <c r="AY274">
        <v>596</v>
      </c>
      <c r="AZ274">
        <v>22</v>
      </c>
      <c r="BA274" t="s">
        <v>13</v>
      </c>
    </row>
    <row r="275" spans="1:53" x14ac:dyDescent="0.3">
      <c r="A275">
        <v>269</v>
      </c>
      <c r="B275" t="s">
        <v>351</v>
      </c>
      <c r="C275" t="s">
        <v>66</v>
      </c>
      <c r="D275">
        <v>0.7</v>
      </c>
      <c r="E275">
        <v>0</v>
      </c>
      <c r="F275">
        <f>IFERROR(VLOOKUP(B275, [1]player_expected_goals!$B$2:$E$492, 3, FALSE), 0)</f>
        <v>2.1</v>
      </c>
      <c r="G275">
        <f>VLOOKUP(B275,[2]player_on_target!$B$2:$E$492, 3, FALSE)</f>
        <v>0.5</v>
      </c>
      <c r="H275">
        <f>IFERROR(VLOOKUP(B275, [3]player_saves_made!$B$2:$E$492, 3, FALSE), 0)</f>
        <v>0</v>
      </c>
      <c r="I275">
        <f>IFERROR(VLOOKUP(B275, [3]player_saves_made!$B$2:$E$492, 4, FALSE), 0)</f>
        <v>0</v>
      </c>
      <c r="J275">
        <f>IFERROR(VLOOKUP(B275, [4]player_goals_conceded!$B$2:$E$492, 3, FALSE), 0)</f>
        <v>0</v>
      </c>
      <c r="K275">
        <f>IFERROR(VLOOKUP(B275, [5]player_clean_sheets!$B$2:$E$492, 3, FALSE), 0)</f>
        <v>0</v>
      </c>
      <c r="L275">
        <f>IFERROR(VLOOKUP(B275, [5]player_clean_sheets!$B$2:$E$492, 4, FALSE), 0)</f>
        <v>0</v>
      </c>
      <c r="M275">
        <f>IFERROR(VLOOKUP(B275, [6]player_goals_per_90!$B$2:$E$492, 3, FALSE), 0)</f>
        <v>0</v>
      </c>
      <c r="N275">
        <f>IFERROR(VLOOKUP(B275, [7]player_expected_assists_per_90!$B$2:$E$492, 3, FALSE), 0)</f>
        <v>0.13</v>
      </c>
      <c r="O275">
        <f>IFERROR(VLOOKUP(B275, [7]player_expected_assists_per_90!$B$2:$E$492, 4, FALSE), 0)</f>
        <v>0</v>
      </c>
      <c r="P275">
        <f>IFERROR(VLOOKUP(B275, [8]player_top_scorers!$B$2:$E$492, 4, FALSE), 0)</f>
        <v>0</v>
      </c>
      <c r="Q275">
        <f>IFERROR(VLOOKUP(B275, [9]player_total_assists_in_attack!$B$2:$E$492, 3, FALSE), 0)</f>
        <v>5</v>
      </c>
      <c r="R275">
        <f>IFERROR(VLOOKUP(B275, [9]player_total_assists_in_attack!$B$2:$E$492, 4, FALSE), 0)</f>
        <v>1</v>
      </c>
      <c r="S275">
        <f>IFERROR(VLOOKUP(B275, [10]player_big_chances_missed!$B$2:$E$492, 3, FALSE), 0)</f>
        <v>3</v>
      </c>
      <c r="T275">
        <f>IFERROR(VLOOKUP(B275, [10]player_big_chances_missed!$B$2:$E$492, 3, FALSE), 0)</f>
        <v>3</v>
      </c>
      <c r="U275">
        <f>IFERROR(VLOOKUP(B275, [11]player_big_chances_created!$B$2:$E$492, 3, FALSE), 0)</f>
        <v>1</v>
      </c>
      <c r="V275">
        <f>IFERROR(VLOOKUP(B275, [12]player_penalties_won!$B$2:$E$492, 3, FALSE), 0)</f>
        <v>0</v>
      </c>
      <c r="W275">
        <f>IFERROR(VLOOKUP(B275, [13]player_penalties_conceded!$B$2:$E$492, 3, FALSE), 0)</f>
        <v>0</v>
      </c>
      <c r="X275">
        <f>IFERROR(VLOOKUP(B275, [14]player_target_scoring!$B$2:$E$492, 3, FALSE), 0)</f>
        <v>1</v>
      </c>
      <c r="Y275">
        <f>IFERROR(VLOOKUP(B275, [14]player_target_scoring!$B$2:$E$492, 4, FALSE), 0)</f>
        <v>33.299999999999997</v>
      </c>
      <c r="Z275">
        <f>IFERROR(VLOOKUP(B275, [15]player_total_scoring_attempts!$B$2:$E$492, 3, FALSE), 0)</f>
        <v>3</v>
      </c>
      <c r="AA275">
        <f>IFERROR(VLOOKUP(B275, [15]player_total_scoring_attempts!$B$2:$E$492, 4, FALSE), 0)</f>
        <v>0</v>
      </c>
      <c r="AB275">
        <f>IFERROR(VLOOKUP(B275, [16]player_accurate_passes!$B$2:$E$492, 3, FALSE), 0)</f>
        <v>9.1999999999999993</v>
      </c>
      <c r="AC275">
        <f>IFERROR(VLOOKUP(B275, [16]player_accurate_passes!$B$2:$E$492, 4, FALSE), 0)</f>
        <v>67.599999999999994</v>
      </c>
      <c r="AD275">
        <f>IFERROR(VLOOKUP(B275,[17]player_accurate_long_balls!$B$2:$E$492, 3, FALSE), 0)</f>
        <v>0</v>
      </c>
      <c r="AE275">
        <f>IFERROR(VLOOKUP(B275,[17]player_accurate_long_balls!$B$2:$E$492, 4, FALSE), 0)</f>
        <v>0</v>
      </c>
      <c r="AF275">
        <f>IFERROR(VLOOKUP(B275, [18]player_tackles_won!$B$2:$E$492, 3, FALSE), 0)</f>
        <v>0.6</v>
      </c>
      <c r="AG275">
        <f>IFERROR(VLOOKUP(B275, [18]player_tackles_won!$B$2:$E$492, 4, FALSE), 0)</f>
        <v>75</v>
      </c>
      <c r="AH275">
        <f>IFERROR(VLOOKUP(B275, [19]player_possessions!$B$2:$E$492, 3, FALSE), 0)</f>
        <v>1.2</v>
      </c>
      <c r="AI275">
        <f>IFERROR(VLOOKUP(B275, [19]player_possessions!$B$2:$E$492, 4, FALSE), 0)</f>
        <v>1.8</v>
      </c>
      <c r="AJ275">
        <f>IFERROR(VLOOKUP(B275, [20]player_outfielder_blocks!$B$2:$E$492, 3, FALSE), 0)</f>
        <v>0.2</v>
      </c>
      <c r="AK275">
        <f>VLOOKUP(B275,[20]player_outfielder_blocks!$B$2:$E$492, 4, FALSE)</f>
        <v>1</v>
      </c>
      <c r="AL275">
        <f>VLOOKUP(B275,[21]player_interceptions!$B$2:$E$492, 3, FALSE)</f>
        <v>0.6</v>
      </c>
      <c r="AM275">
        <f>VLOOKUP(B275,[21]player_interceptions!$B$2:$E$492, 4, FALSE)</f>
        <v>3</v>
      </c>
      <c r="AN275">
        <f>VLOOKUP(B275,[22]player_effective_clearances!$B$2:$E$492, 3, FALSE)</f>
        <v>0.2</v>
      </c>
      <c r="AO275">
        <f>VLOOKUP(B275,[22]player_effective_clearances!$B$2:$E$492, 4, FALSE)</f>
        <v>1</v>
      </c>
      <c r="AP275" t="e">
        <f>VLOOKUP(B275, [12]player_penalties_won!$B$2:$E$492, 4, FALSE)</f>
        <v>#N/A</v>
      </c>
      <c r="AQ275">
        <f>VLOOKUP(B275,[23]player_fouls_committed!$B$2:$E$492, 3, FALSE)</f>
        <v>3.8</v>
      </c>
      <c r="AR275">
        <f>VLOOKUP(B275,[24]player_red_cards!$B$2:$E$492, 3, FALSE)</f>
        <v>1</v>
      </c>
      <c r="AS275">
        <f>VLOOKUP(B275,[24]player_red_cards!$B$2:$E$492, 4, FALSE)</f>
        <v>2</v>
      </c>
      <c r="AT275">
        <f>VLOOKUP(B275,[25]player_contests_won!$B$2:$E$492, 3, FALSE)</f>
        <v>1.6</v>
      </c>
      <c r="AU275">
        <f>VLOOKUP(B275,[25]player_contests_won!$B$2:$E$492, 4, FALSE)</f>
        <v>57.1</v>
      </c>
      <c r="AV275" t="e">
        <f>VLOOKUP(B275, [8]player_top_scorers!$B$2:$E$492, 3, FALSE)</f>
        <v>#N/A</v>
      </c>
      <c r="AW275" t="e">
        <f>VLOOKUP(B275,[26]player_player_ratings!$B$2:$E$492, 4, FALSE)</f>
        <v>#N/A</v>
      </c>
      <c r="AX275" t="e">
        <f>VLOOKUP(B275,[26]player_player_ratings!$B$2:$E$492, 3, FALSE)</f>
        <v>#N/A</v>
      </c>
      <c r="AY275">
        <v>450</v>
      </c>
      <c r="AZ275">
        <v>22</v>
      </c>
      <c r="BA275" t="s">
        <v>13</v>
      </c>
    </row>
    <row r="276" spans="1:53" x14ac:dyDescent="0.3">
      <c r="A276">
        <v>269</v>
      </c>
      <c r="B276" t="s">
        <v>352</v>
      </c>
      <c r="C276" t="s">
        <v>72</v>
      </c>
      <c r="D276">
        <v>0.7</v>
      </c>
      <c r="E276">
        <v>0</v>
      </c>
      <c r="F276">
        <f>IFERROR(VLOOKUP(B276, [1]player_expected_goals!$B$2:$E$492, 3, FALSE), 0)</f>
        <v>2.6</v>
      </c>
      <c r="G276">
        <f>VLOOKUP(B276,[2]player_on_target!$B$2:$E$492, 3, FALSE)</f>
        <v>1.8</v>
      </c>
      <c r="H276">
        <f>IFERROR(VLOOKUP(B276, [3]player_saves_made!$B$2:$E$492, 3, FALSE), 0)</f>
        <v>0</v>
      </c>
      <c r="I276">
        <f>IFERROR(VLOOKUP(B276, [3]player_saves_made!$B$2:$E$492, 4, FALSE), 0)</f>
        <v>0</v>
      </c>
      <c r="J276">
        <f>IFERROR(VLOOKUP(B276, [4]player_goals_conceded!$B$2:$E$492, 3, FALSE), 0)</f>
        <v>0</v>
      </c>
      <c r="K276">
        <f>IFERROR(VLOOKUP(B276, [5]player_clean_sheets!$B$2:$E$492, 3, FALSE), 0)</f>
        <v>0</v>
      </c>
      <c r="L276">
        <f>IFERROR(VLOOKUP(B276, [5]player_clean_sheets!$B$2:$E$492, 4, FALSE), 0)</f>
        <v>0</v>
      </c>
      <c r="M276">
        <f>IFERROR(VLOOKUP(B276, [6]player_goals_per_90!$B$2:$E$492, 3, FALSE), 0)</f>
        <v>0.38</v>
      </c>
      <c r="N276">
        <f>IFERROR(VLOOKUP(B276, [7]player_expected_assists_per_90!$B$2:$E$492, 3, FALSE), 0)</f>
        <v>0.09</v>
      </c>
      <c r="O276">
        <f>IFERROR(VLOOKUP(B276, [7]player_expected_assists_per_90!$B$2:$E$492, 4, FALSE), 0)</f>
        <v>0</v>
      </c>
      <c r="P276">
        <f>IFERROR(VLOOKUP(B276, [8]player_top_scorers!$B$2:$E$492, 4, FALSE), 0)</f>
        <v>0</v>
      </c>
      <c r="Q276">
        <f>IFERROR(VLOOKUP(B276, [9]player_total_assists_in_attack!$B$2:$E$492, 3, FALSE), 0)</f>
        <v>10</v>
      </c>
      <c r="R276">
        <f>IFERROR(VLOOKUP(B276, [9]player_total_assists_in_attack!$B$2:$E$492, 4, FALSE), 0)</f>
        <v>1.3</v>
      </c>
      <c r="S276">
        <f>IFERROR(VLOOKUP(B276, [10]player_big_chances_missed!$B$2:$E$492, 3, FALSE), 0)</f>
        <v>2</v>
      </c>
      <c r="T276">
        <f>IFERROR(VLOOKUP(B276, [10]player_big_chances_missed!$B$2:$E$492, 3, FALSE), 0)</f>
        <v>2</v>
      </c>
      <c r="U276">
        <f>IFERROR(VLOOKUP(B276, [11]player_big_chances_created!$B$2:$E$492, 3, FALSE), 0)</f>
        <v>3</v>
      </c>
      <c r="V276">
        <f>IFERROR(VLOOKUP(B276, [12]player_penalties_won!$B$2:$E$492, 3, FALSE), 0)</f>
        <v>0</v>
      </c>
      <c r="W276">
        <f>IFERROR(VLOOKUP(B276, [13]player_penalties_conceded!$B$2:$E$492, 3, FALSE), 0)</f>
        <v>0</v>
      </c>
      <c r="X276">
        <f>IFERROR(VLOOKUP(B276, [14]player_target_scoring!$B$2:$E$492, 3, FALSE), 0)</f>
        <v>1.1000000000000001</v>
      </c>
      <c r="Y276">
        <f>IFERROR(VLOOKUP(B276, [14]player_target_scoring!$B$2:$E$492, 4, FALSE), 0)</f>
        <v>40.9</v>
      </c>
      <c r="Z276">
        <f>IFERROR(VLOOKUP(B276, [15]player_total_scoring_attempts!$B$2:$E$492, 3, FALSE), 0)</f>
        <v>2.8</v>
      </c>
      <c r="AA276">
        <f>IFERROR(VLOOKUP(B276, [15]player_total_scoring_attempts!$B$2:$E$492, 4, FALSE), 0)</f>
        <v>13.6</v>
      </c>
      <c r="AB276">
        <f>IFERROR(VLOOKUP(B276, [16]player_accurate_passes!$B$2:$E$492, 3, FALSE), 0)</f>
        <v>14.9</v>
      </c>
      <c r="AC276">
        <f>IFERROR(VLOOKUP(B276, [16]player_accurate_passes!$B$2:$E$492, 4, FALSE), 0)</f>
        <v>60.8</v>
      </c>
      <c r="AD276">
        <f>IFERROR(VLOOKUP(B276,[17]player_accurate_long_balls!$B$2:$E$492, 3, FALSE), 0)</f>
        <v>0.3</v>
      </c>
      <c r="AE276">
        <f>IFERROR(VLOOKUP(B276,[17]player_accurate_long_balls!$B$2:$E$492, 4, FALSE), 0)</f>
        <v>50</v>
      </c>
      <c r="AF276">
        <f>IFERROR(VLOOKUP(B276, [18]player_tackles_won!$B$2:$E$492, 3, FALSE), 0)</f>
        <v>0.8</v>
      </c>
      <c r="AG276">
        <f>IFERROR(VLOOKUP(B276, [18]player_tackles_won!$B$2:$E$492, 4, FALSE), 0)</f>
        <v>60</v>
      </c>
      <c r="AH276">
        <f>IFERROR(VLOOKUP(B276, [19]player_possessions!$B$2:$E$492, 3, FALSE), 0)</f>
        <v>0.9</v>
      </c>
      <c r="AI276">
        <f>IFERROR(VLOOKUP(B276, [19]player_possessions!$B$2:$E$492, 4, FALSE), 0)</f>
        <v>1.4</v>
      </c>
      <c r="AJ276">
        <f>IFERROR(VLOOKUP(B276, [20]player_outfielder_blocks!$B$2:$E$492, 3, FALSE), 0)</f>
        <v>0.3</v>
      </c>
      <c r="AK276">
        <f>VLOOKUP(B276,[20]player_outfielder_blocks!$B$2:$E$492, 4, FALSE)</f>
        <v>2</v>
      </c>
      <c r="AL276">
        <f>VLOOKUP(B276,[21]player_interceptions!$B$2:$E$492, 3, FALSE)</f>
        <v>0.1</v>
      </c>
      <c r="AM276">
        <f>VLOOKUP(B276,[21]player_interceptions!$B$2:$E$492, 4, FALSE)</f>
        <v>1</v>
      </c>
      <c r="AN276">
        <f>VLOOKUP(B276,[22]player_effective_clearances!$B$2:$E$492, 3, FALSE)</f>
        <v>1.4</v>
      </c>
      <c r="AO276">
        <f>VLOOKUP(B276,[22]player_effective_clearances!$B$2:$E$492, 4, FALSE)</f>
        <v>11</v>
      </c>
      <c r="AP276" t="e">
        <f>VLOOKUP(B276, [12]player_penalties_won!$B$2:$E$492, 4, FALSE)</f>
        <v>#N/A</v>
      </c>
      <c r="AQ276">
        <f>VLOOKUP(B276,[23]player_fouls_committed!$B$2:$E$492, 3, FALSE)</f>
        <v>0.9</v>
      </c>
      <c r="AR276" t="e">
        <f>VLOOKUP(B276,[24]player_red_cards!$B$2:$E$492, 3, FALSE)</f>
        <v>#N/A</v>
      </c>
      <c r="AS276" t="e">
        <f>VLOOKUP(B276,[24]player_red_cards!$B$2:$E$492, 4, FALSE)</f>
        <v>#N/A</v>
      </c>
      <c r="AT276">
        <f>VLOOKUP(B276,[25]player_contests_won!$B$2:$E$492, 3, FALSE)</f>
        <v>0.5</v>
      </c>
      <c r="AU276">
        <f>VLOOKUP(B276,[25]player_contests_won!$B$2:$E$492, 4, FALSE)</f>
        <v>50</v>
      </c>
      <c r="AV276">
        <f>VLOOKUP(B276, [8]player_top_scorers!$B$2:$E$492, 3, FALSE)</f>
        <v>3</v>
      </c>
      <c r="AW276">
        <f>VLOOKUP(B276,[26]player_player_ratings!$B$2:$E$492, 4, FALSE)</f>
        <v>0</v>
      </c>
      <c r="AX276">
        <f>VLOOKUP(B276,[26]player_player_ratings!$B$2:$E$492, 3, FALSE)</f>
        <v>6.42</v>
      </c>
      <c r="AY276">
        <v>715</v>
      </c>
      <c r="AZ276">
        <v>25</v>
      </c>
      <c r="BA276" t="s">
        <v>13</v>
      </c>
    </row>
    <row r="277" spans="1:53" x14ac:dyDescent="0.3">
      <c r="A277">
        <v>269</v>
      </c>
      <c r="B277" t="s">
        <v>353</v>
      </c>
      <c r="C277" t="s">
        <v>31</v>
      </c>
      <c r="D277">
        <v>0.7</v>
      </c>
      <c r="E277">
        <v>0</v>
      </c>
      <c r="F277">
        <f>IFERROR(VLOOKUP(B277, [1]player_expected_goals!$B$2:$E$492, 3, FALSE), 0)</f>
        <v>3.9</v>
      </c>
      <c r="G277">
        <f>VLOOKUP(B277,[2]player_on_target!$B$2:$E$492, 3, FALSE)</f>
        <v>3.8</v>
      </c>
      <c r="H277">
        <f>IFERROR(VLOOKUP(B277, [3]player_saves_made!$B$2:$E$492, 3, FALSE), 0)</f>
        <v>0</v>
      </c>
      <c r="I277">
        <f>IFERROR(VLOOKUP(B277, [3]player_saves_made!$B$2:$E$492, 4, FALSE), 0)</f>
        <v>0</v>
      </c>
      <c r="J277">
        <f>IFERROR(VLOOKUP(B277, [4]player_goals_conceded!$B$2:$E$492, 3, FALSE), 0)</f>
        <v>0</v>
      </c>
      <c r="K277">
        <f>IFERROR(VLOOKUP(B277, [5]player_clean_sheets!$B$2:$E$492, 3, FALSE), 0)</f>
        <v>0</v>
      </c>
      <c r="L277">
        <f>IFERROR(VLOOKUP(B277, [5]player_clean_sheets!$B$2:$E$492, 4, FALSE), 0)</f>
        <v>0</v>
      </c>
      <c r="M277">
        <f>IFERROR(VLOOKUP(B277, [6]player_goals_per_90!$B$2:$E$492, 3, FALSE), 0)</f>
        <v>0.73</v>
      </c>
      <c r="N277">
        <f>IFERROR(VLOOKUP(B277, [7]player_expected_assists_per_90!$B$2:$E$492, 3, FALSE), 0)</f>
        <v>0.1</v>
      </c>
      <c r="O277">
        <f>IFERROR(VLOOKUP(B277, [7]player_expected_assists_per_90!$B$2:$E$492, 4, FALSE), 0)</f>
        <v>0</v>
      </c>
      <c r="P277">
        <f>IFERROR(VLOOKUP(B277, [8]player_top_scorers!$B$2:$E$492, 4, FALSE), 0)</f>
        <v>0</v>
      </c>
      <c r="Q277">
        <f>IFERROR(VLOOKUP(B277, [9]player_total_assists_in_attack!$B$2:$E$492, 3, FALSE), 0)</f>
        <v>7</v>
      </c>
      <c r="R277">
        <f>IFERROR(VLOOKUP(B277, [9]player_total_assists_in_attack!$B$2:$E$492, 4, FALSE), 0)</f>
        <v>1</v>
      </c>
      <c r="S277">
        <f>IFERROR(VLOOKUP(B277, [10]player_big_chances_missed!$B$2:$E$492, 3, FALSE), 0)</f>
        <v>1</v>
      </c>
      <c r="T277">
        <f>IFERROR(VLOOKUP(B277, [10]player_big_chances_missed!$B$2:$E$492, 3, FALSE), 0)</f>
        <v>1</v>
      </c>
      <c r="U277">
        <f>IFERROR(VLOOKUP(B277, [11]player_big_chances_created!$B$2:$E$492, 3, FALSE), 0)</f>
        <v>0</v>
      </c>
      <c r="V277">
        <f>IFERROR(VLOOKUP(B277, [12]player_penalties_won!$B$2:$E$492, 3, FALSE), 0)</f>
        <v>0</v>
      </c>
      <c r="W277">
        <f>IFERROR(VLOOKUP(B277, [13]player_penalties_conceded!$B$2:$E$492, 3, FALSE), 0)</f>
        <v>0</v>
      </c>
      <c r="X277">
        <f>IFERROR(VLOOKUP(B277, [14]player_target_scoring!$B$2:$E$492, 3, FALSE), 0)</f>
        <v>1</v>
      </c>
      <c r="Y277">
        <f>IFERROR(VLOOKUP(B277, [14]player_target_scoring!$B$2:$E$492, 4, FALSE), 0)</f>
        <v>50</v>
      </c>
      <c r="Z277">
        <f>IFERROR(VLOOKUP(B277, [15]player_total_scoring_attempts!$B$2:$E$492, 3, FALSE), 0)</f>
        <v>2.1</v>
      </c>
      <c r="AA277">
        <f>IFERROR(VLOOKUP(B277, [15]player_total_scoring_attempts!$B$2:$E$492, 4, FALSE), 0)</f>
        <v>35.700000000000003</v>
      </c>
      <c r="AB277">
        <f>IFERROR(VLOOKUP(B277, [16]player_accurate_passes!$B$2:$E$492, 3, FALSE), 0)</f>
        <v>15</v>
      </c>
      <c r="AC277">
        <f>IFERROR(VLOOKUP(B277, [16]player_accurate_passes!$B$2:$E$492, 4, FALSE), 0)</f>
        <v>84.3</v>
      </c>
      <c r="AD277">
        <f>IFERROR(VLOOKUP(B277,[17]player_accurate_long_balls!$B$2:$E$492, 3, FALSE), 0)</f>
        <v>0.4</v>
      </c>
      <c r="AE277">
        <f>IFERROR(VLOOKUP(B277,[17]player_accurate_long_balls!$B$2:$E$492, 4, FALSE), 0)</f>
        <v>100</v>
      </c>
      <c r="AF277">
        <f>IFERROR(VLOOKUP(B277, [18]player_tackles_won!$B$2:$E$492, 3, FALSE), 0)</f>
        <v>0.1</v>
      </c>
      <c r="AG277">
        <f>IFERROR(VLOOKUP(B277, [18]player_tackles_won!$B$2:$E$492, 4, FALSE), 0)</f>
        <v>25</v>
      </c>
      <c r="AH277">
        <f>IFERROR(VLOOKUP(B277, [19]player_possessions!$B$2:$E$492, 3, FALSE), 0)</f>
        <v>0.3</v>
      </c>
      <c r="AI277">
        <f>IFERROR(VLOOKUP(B277, [19]player_possessions!$B$2:$E$492, 4, FALSE), 0)</f>
        <v>2.1</v>
      </c>
      <c r="AJ277">
        <f>IFERROR(VLOOKUP(B277, [20]player_outfielder_blocks!$B$2:$E$492, 3, FALSE), 0)</f>
        <v>0.1</v>
      </c>
      <c r="AK277">
        <f>VLOOKUP(B277,[20]player_outfielder_blocks!$B$2:$E$492, 4, FALSE)</f>
        <v>1</v>
      </c>
      <c r="AL277">
        <f>VLOOKUP(B277,[21]player_interceptions!$B$2:$E$492, 3, FALSE)</f>
        <v>0.3</v>
      </c>
      <c r="AM277">
        <f>VLOOKUP(B277,[21]player_interceptions!$B$2:$E$492, 4, FALSE)</f>
        <v>2</v>
      </c>
      <c r="AN277">
        <f>VLOOKUP(B277,[22]player_effective_clearances!$B$2:$E$492, 3, FALSE)</f>
        <v>0.6</v>
      </c>
      <c r="AO277">
        <f>VLOOKUP(B277,[22]player_effective_clearances!$B$2:$E$492, 4, FALSE)</f>
        <v>4</v>
      </c>
      <c r="AP277" t="e">
        <f>VLOOKUP(B277, [12]player_penalties_won!$B$2:$E$492, 4, FALSE)</f>
        <v>#N/A</v>
      </c>
      <c r="AQ277">
        <f>VLOOKUP(B277,[23]player_fouls_committed!$B$2:$E$492, 3, FALSE)</f>
        <v>1.2</v>
      </c>
      <c r="AR277" t="e">
        <f>VLOOKUP(B277,[24]player_red_cards!$B$2:$E$492, 3, FALSE)</f>
        <v>#N/A</v>
      </c>
      <c r="AS277" t="e">
        <f>VLOOKUP(B277,[24]player_red_cards!$B$2:$E$492, 4, FALSE)</f>
        <v>#N/A</v>
      </c>
      <c r="AT277">
        <f>VLOOKUP(B277,[25]player_contests_won!$B$2:$E$492, 3, FALSE)</f>
        <v>1.6</v>
      </c>
      <c r="AU277">
        <f>VLOOKUP(B277,[25]player_contests_won!$B$2:$E$492, 4, FALSE)</f>
        <v>52.4</v>
      </c>
      <c r="AV277">
        <f>VLOOKUP(B277, [8]player_top_scorers!$B$2:$E$492, 3, FALSE)</f>
        <v>5</v>
      </c>
      <c r="AW277" t="e">
        <f>VLOOKUP(B277,[26]player_player_ratings!$B$2:$E$492, 4, FALSE)</f>
        <v>#N/A</v>
      </c>
      <c r="AX277" t="e">
        <f>VLOOKUP(B277,[26]player_player_ratings!$B$2:$E$492, 3, FALSE)</f>
        <v>#N/A</v>
      </c>
      <c r="AY277">
        <v>614</v>
      </c>
      <c r="AZ277">
        <v>20</v>
      </c>
      <c r="BA277" t="s">
        <v>13</v>
      </c>
    </row>
    <row r="278" spans="1:53" x14ac:dyDescent="0.3">
      <c r="A278">
        <v>277</v>
      </c>
      <c r="B278" t="s">
        <v>354</v>
      </c>
      <c r="C278" t="s">
        <v>43</v>
      </c>
      <c r="D278">
        <v>0.6</v>
      </c>
      <c r="E278">
        <v>1</v>
      </c>
      <c r="F278">
        <f>IFERROR(VLOOKUP(B278, [1]player_expected_goals!$B$2:$E$492, 3, FALSE), 0)</f>
        <v>1.7</v>
      </c>
      <c r="G278">
        <f>VLOOKUP(B278,[2]player_on_target!$B$2:$E$492, 3, FALSE)</f>
        <v>0.7</v>
      </c>
      <c r="H278">
        <f>IFERROR(VLOOKUP(B278, [3]player_saves_made!$B$2:$E$492, 3, FALSE), 0)</f>
        <v>0</v>
      </c>
      <c r="I278">
        <f>IFERROR(VLOOKUP(B278, [3]player_saves_made!$B$2:$E$492, 4, FALSE), 0)</f>
        <v>0</v>
      </c>
      <c r="J278">
        <f>IFERROR(VLOOKUP(B278, [4]player_goals_conceded!$B$2:$E$492, 3, FALSE), 0)</f>
        <v>0</v>
      </c>
      <c r="K278">
        <f>IFERROR(VLOOKUP(B278, [5]player_clean_sheets!$B$2:$E$492, 3, FALSE), 0)</f>
        <v>0</v>
      </c>
      <c r="L278">
        <f>IFERROR(VLOOKUP(B278, [5]player_clean_sheets!$B$2:$E$492, 4, FALSE), 0)</f>
        <v>0</v>
      </c>
      <c r="M278">
        <f>IFERROR(VLOOKUP(B278, [6]player_goals_per_90!$B$2:$E$492, 3, FALSE), 0)</f>
        <v>0.09</v>
      </c>
      <c r="N278">
        <f>IFERROR(VLOOKUP(B278, [7]player_expected_assists_per_90!$B$2:$E$492, 3, FALSE), 0)</f>
        <v>0.06</v>
      </c>
      <c r="O278">
        <f>IFERROR(VLOOKUP(B278, [7]player_expected_assists_per_90!$B$2:$E$492, 4, FALSE), 0)</f>
        <v>0.1</v>
      </c>
      <c r="P278">
        <f>IFERROR(VLOOKUP(B278, [8]player_top_scorers!$B$2:$E$492, 4, FALSE), 0)</f>
        <v>0</v>
      </c>
      <c r="Q278">
        <f>IFERROR(VLOOKUP(B278, [9]player_total_assists_in_attack!$B$2:$E$492, 3, FALSE), 0)</f>
        <v>11</v>
      </c>
      <c r="R278">
        <f>IFERROR(VLOOKUP(B278, [9]player_total_assists_in_attack!$B$2:$E$492, 4, FALSE), 0)</f>
        <v>1</v>
      </c>
      <c r="S278">
        <f>IFERROR(VLOOKUP(B278, [10]player_big_chances_missed!$B$2:$E$492, 3, FALSE), 0)</f>
        <v>2</v>
      </c>
      <c r="T278">
        <f>IFERROR(VLOOKUP(B278, [10]player_big_chances_missed!$B$2:$E$492, 3, FALSE), 0)</f>
        <v>2</v>
      </c>
      <c r="U278">
        <f>IFERROR(VLOOKUP(B278, [11]player_big_chances_created!$B$2:$E$492, 3, FALSE), 0)</f>
        <v>2</v>
      </c>
      <c r="V278">
        <f>IFERROR(VLOOKUP(B278, [12]player_penalties_won!$B$2:$E$492, 3, FALSE), 0)</f>
        <v>0</v>
      </c>
      <c r="W278">
        <f>IFERROR(VLOOKUP(B278, [13]player_penalties_conceded!$B$2:$E$492, 3, FALSE), 0)</f>
        <v>0</v>
      </c>
      <c r="X278">
        <f>IFERROR(VLOOKUP(B278, [14]player_target_scoring!$B$2:$E$492, 3, FALSE), 0)</f>
        <v>0.3</v>
      </c>
      <c r="Y278">
        <f>IFERROR(VLOOKUP(B278, [14]player_target_scoring!$B$2:$E$492, 4, FALSE), 0)</f>
        <v>25</v>
      </c>
      <c r="Z278">
        <f>IFERROR(VLOOKUP(B278, [15]player_total_scoring_attempts!$B$2:$E$492, 3, FALSE), 0)</f>
        <v>1.1000000000000001</v>
      </c>
      <c r="AA278">
        <f>IFERROR(VLOOKUP(B278, [15]player_total_scoring_attempts!$B$2:$E$492, 4, FALSE), 0)</f>
        <v>8.3000000000000007</v>
      </c>
      <c r="AB278">
        <f>IFERROR(VLOOKUP(B278, [16]player_accurate_passes!$B$2:$E$492, 3, FALSE), 0)</f>
        <v>28.7</v>
      </c>
      <c r="AC278">
        <f>IFERROR(VLOOKUP(B278, [16]player_accurate_passes!$B$2:$E$492, 4, FALSE), 0)</f>
        <v>73.5</v>
      </c>
      <c r="AD278">
        <f>IFERROR(VLOOKUP(B278,[17]player_accurate_long_balls!$B$2:$E$492, 3, FALSE), 0)</f>
        <v>1.4</v>
      </c>
      <c r="AE278">
        <f>IFERROR(VLOOKUP(B278,[17]player_accurate_long_balls!$B$2:$E$492, 4, FALSE), 0)</f>
        <v>48.4</v>
      </c>
      <c r="AF278">
        <f>IFERROR(VLOOKUP(B278, [18]player_tackles_won!$B$2:$E$492, 3, FALSE), 0)</f>
        <v>1.2</v>
      </c>
      <c r="AG278">
        <f>IFERROR(VLOOKUP(B278, [18]player_tackles_won!$B$2:$E$492, 4, FALSE), 0)</f>
        <v>59.1</v>
      </c>
      <c r="AH278">
        <f>IFERROR(VLOOKUP(B278, [19]player_possessions!$B$2:$E$492, 3, FALSE), 0)</f>
        <v>0.8</v>
      </c>
      <c r="AI278">
        <f>IFERROR(VLOOKUP(B278, [19]player_possessions!$B$2:$E$492, 4, FALSE), 0)</f>
        <v>3.5</v>
      </c>
      <c r="AJ278">
        <f>IFERROR(VLOOKUP(B278, [20]player_outfielder_blocks!$B$2:$E$492, 3, FALSE), 0)</f>
        <v>0</v>
      </c>
      <c r="AK278" t="e">
        <f>VLOOKUP(B278,[20]player_outfielder_blocks!$B$2:$E$492, 4, FALSE)</f>
        <v>#N/A</v>
      </c>
      <c r="AL278">
        <f>VLOOKUP(B278,[21]player_interceptions!$B$2:$E$492, 3, FALSE)</f>
        <v>0.4</v>
      </c>
      <c r="AM278">
        <f>VLOOKUP(B278,[21]player_interceptions!$B$2:$E$492, 4, FALSE)</f>
        <v>4</v>
      </c>
      <c r="AN278">
        <f>VLOOKUP(B278,[22]player_effective_clearances!$B$2:$E$492, 3, FALSE)</f>
        <v>1.4</v>
      </c>
      <c r="AO278">
        <f>VLOOKUP(B278,[22]player_effective_clearances!$B$2:$E$492, 4, FALSE)</f>
        <v>15</v>
      </c>
      <c r="AP278" t="e">
        <f>VLOOKUP(B278, [12]player_penalties_won!$B$2:$E$492, 4, FALSE)</f>
        <v>#N/A</v>
      </c>
      <c r="AQ278">
        <f>VLOOKUP(B278,[23]player_fouls_committed!$B$2:$E$492, 3, FALSE)</f>
        <v>1.3</v>
      </c>
      <c r="AR278" t="e">
        <f>VLOOKUP(B278,[24]player_red_cards!$B$2:$E$492, 3, FALSE)</f>
        <v>#N/A</v>
      </c>
      <c r="AS278" t="e">
        <f>VLOOKUP(B278,[24]player_red_cards!$B$2:$E$492, 4, FALSE)</f>
        <v>#N/A</v>
      </c>
      <c r="AT278">
        <f>VLOOKUP(B278,[25]player_contests_won!$B$2:$E$492, 3, FALSE)</f>
        <v>1.9</v>
      </c>
      <c r="AU278">
        <f>VLOOKUP(B278,[25]player_contests_won!$B$2:$E$492, 4, FALSE)</f>
        <v>61.8</v>
      </c>
      <c r="AV278">
        <f>VLOOKUP(B278, [8]player_top_scorers!$B$2:$E$492, 3, FALSE)</f>
        <v>1</v>
      </c>
      <c r="AW278">
        <f>VLOOKUP(B278,[26]player_player_ratings!$B$2:$E$492, 4, FALSE)</f>
        <v>0</v>
      </c>
      <c r="AX278">
        <f>VLOOKUP(B278,[26]player_player_ratings!$B$2:$E$492, 3, FALSE)</f>
        <v>6.62</v>
      </c>
      <c r="AY278">
        <v>971</v>
      </c>
      <c r="AZ278">
        <v>23</v>
      </c>
      <c r="BA278" t="s">
        <v>13</v>
      </c>
    </row>
    <row r="279" spans="1:53" x14ac:dyDescent="0.3">
      <c r="A279">
        <v>277</v>
      </c>
      <c r="B279" t="s">
        <v>355</v>
      </c>
      <c r="C279" t="s">
        <v>15</v>
      </c>
      <c r="D279">
        <v>0.6</v>
      </c>
      <c r="E279">
        <v>1</v>
      </c>
      <c r="F279">
        <f>IFERROR(VLOOKUP(B279, [1]player_expected_goals!$B$2:$E$492, 3, FALSE), 0)</f>
        <v>3</v>
      </c>
      <c r="G279">
        <f>VLOOKUP(B279,[2]player_on_target!$B$2:$E$492, 3, FALSE)</f>
        <v>2.5</v>
      </c>
      <c r="H279">
        <f>IFERROR(VLOOKUP(B279, [3]player_saves_made!$B$2:$E$492, 3, FALSE), 0)</f>
        <v>0</v>
      </c>
      <c r="I279">
        <f>IFERROR(VLOOKUP(B279, [3]player_saves_made!$B$2:$E$492, 4, FALSE), 0)</f>
        <v>0</v>
      </c>
      <c r="J279">
        <f>IFERROR(VLOOKUP(B279, [4]player_goals_conceded!$B$2:$E$492, 3, FALSE), 0)</f>
        <v>0</v>
      </c>
      <c r="K279">
        <f>IFERROR(VLOOKUP(B279, [5]player_clean_sheets!$B$2:$E$492, 3, FALSE), 0)</f>
        <v>0</v>
      </c>
      <c r="L279">
        <f>IFERROR(VLOOKUP(B279, [5]player_clean_sheets!$B$2:$E$492, 4, FALSE), 0)</f>
        <v>0</v>
      </c>
      <c r="M279">
        <f>IFERROR(VLOOKUP(B279, [6]player_goals_per_90!$B$2:$E$492, 3, FALSE), 0)</f>
        <v>0.42</v>
      </c>
      <c r="N279">
        <f>IFERROR(VLOOKUP(B279, [7]player_expected_assists_per_90!$B$2:$E$492, 3, FALSE), 0)</f>
        <v>0.08</v>
      </c>
      <c r="O279">
        <f>IFERROR(VLOOKUP(B279, [7]player_expected_assists_per_90!$B$2:$E$492, 4, FALSE), 0)</f>
        <v>0.1</v>
      </c>
      <c r="P279">
        <f>IFERROR(VLOOKUP(B279, [8]player_top_scorers!$B$2:$E$492, 4, FALSE), 0)</f>
        <v>0</v>
      </c>
      <c r="Q279">
        <f>IFERROR(VLOOKUP(B279, [9]player_total_assists_in_attack!$B$2:$E$492, 3, FALSE), 0)</f>
        <v>9</v>
      </c>
      <c r="R279">
        <f>IFERROR(VLOOKUP(B279, [9]player_total_assists_in_attack!$B$2:$E$492, 4, FALSE), 0)</f>
        <v>1.3</v>
      </c>
      <c r="S279">
        <f>IFERROR(VLOOKUP(B279, [10]player_big_chances_missed!$B$2:$E$492, 3, FALSE), 0)</f>
        <v>3</v>
      </c>
      <c r="T279">
        <f>IFERROR(VLOOKUP(B279, [10]player_big_chances_missed!$B$2:$E$492, 3, FALSE), 0)</f>
        <v>3</v>
      </c>
      <c r="U279">
        <f>IFERROR(VLOOKUP(B279, [11]player_big_chances_created!$B$2:$E$492, 3, FALSE), 0)</f>
        <v>3</v>
      </c>
      <c r="V279">
        <f>IFERROR(VLOOKUP(B279, [12]player_penalties_won!$B$2:$E$492, 3, FALSE), 0)</f>
        <v>0</v>
      </c>
      <c r="W279">
        <f>IFERROR(VLOOKUP(B279, [13]player_penalties_conceded!$B$2:$E$492, 3, FALSE), 0)</f>
        <v>0</v>
      </c>
      <c r="X279">
        <f>IFERROR(VLOOKUP(B279, [14]player_target_scoring!$B$2:$E$492, 3, FALSE), 0)</f>
        <v>1.8</v>
      </c>
      <c r="Y279">
        <f>IFERROR(VLOOKUP(B279, [14]player_target_scoring!$B$2:$E$492, 4, FALSE), 0)</f>
        <v>34.200000000000003</v>
      </c>
      <c r="Z279">
        <f>IFERROR(VLOOKUP(B279, [15]player_total_scoring_attempts!$B$2:$E$492, 3, FALSE), 0)</f>
        <v>5.3</v>
      </c>
      <c r="AA279">
        <f>IFERROR(VLOOKUP(B279, [15]player_total_scoring_attempts!$B$2:$E$492, 4, FALSE), 0)</f>
        <v>7.9</v>
      </c>
      <c r="AB279">
        <f>IFERROR(VLOOKUP(B279, [16]player_accurate_passes!$B$2:$E$492, 3, FALSE), 0)</f>
        <v>14.9</v>
      </c>
      <c r="AC279">
        <f>IFERROR(VLOOKUP(B279, [16]player_accurate_passes!$B$2:$E$492, 4, FALSE), 0)</f>
        <v>66.5</v>
      </c>
      <c r="AD279">
        <f>IFERROR(VLOOKUP(B279,[17]player_accurate_long_balls!$B$2:$E$492, 3, FALSE), 0)</f>
        <v>1</v>
      </c>
      <c r="AE279">
        <f>IFERROR(VLOOKUP(B279,[17]player_accurate_long_balls!$B$2:$E$492, 4, FALSE), 0)</f>
        <v>53.8</v>
      </c>
      <c r="AF279">
        <f>IFERROR(VLOOKUP(B279, [18]player_tackles_won!$B$2:$E$492, 3, FALSE), 0)</f>
        <v>0.6</v>
      </c>
      <c r="AG279">
        <f>IFERROR(VLOOKUP(B279, [18]player_tackles_won!$B$2:$E$492, 4, FALSE), 0)</f>
        <v>50</v>
      </c>
      <c r="AH279">
        <f>IFERROR(VLOOKUP(B279, [19]player_possessions!$B$2:$E$492, 3, FALSE), 0)</f>
        <v>0.8</v>
      </c>
      <c r="AI279">
        <f>IFERROR(VLOOKUP(B279, [19]player_possessions!$B$2:$E$492, 4, FALSE), 0)</f>
        <v>2.4</v>
      </c>
      <c r="AJ279">
        <f>IFERROR(VLOOKUP(B279, [20]player_outfielder_blocks!$B$2:$E$492, 3, FALSE), 0)</f>
        <v>0</v>
      </c>
      <c r="AK279" t="e">
        <f>VLOOKUP(B279,[20]player_outfielder_blocks!$B$2:$E$492, 4, FALSE)</f>
        <v>#N/A</v>
      </c>
      <c r="AL279" t="e">
        <f>VLOOKUP(B279,[21]player_interceptions!$B$2:$E$492, 3, FALSE)</f>
        <v>#N/A</v>
      </c>
      <c r="AM279" t="e">
        <f>VLOOKUP(B279,[21]player_interceptions!$B$2:$E$492, 4, FALSE)</f>
        <v>#N/A</v>
      </c>
      <c r="AN279">
        <f>VLOOKUP(B279,[22]player_effective_clearances!$B$2:$E$492, 3, FALSE)</f>
        <v>1</v>
      </c>
      <c r="AO279">
        <f>VLOOKUP(B279,[22]player_effective_clearances!$B$2:$E$492, 4, FALSE)</f>
        <v>7</v>
      </c>
      <c r="AP279" t="e">
        <f>VLOOKUP(B279, [12]player_penalties_won!$B$2:$E$492, 4, FALSE)</f>
        <v>#N/A</v>
      </c>
      <c r="AQ279">
        <f>VLOOKUP(B279,[23]player_fouls_committed!$B$2:$E$492, 3, FALSE)</f>
        <v>1.3</v>
      </c>
      <c r="AR279" t="e">
        <f>VLOOKUP(B279,[24]player_red_cards!$B$2:$E$492, 3, FALSE)</f>
        <v>#N/A</v>
      </c>
      <c r="AS279" t="e">
        <f>VLOOKUP(B279,[24]player_red_cards!$B$2:$E$492, 4, FALSE)</f>
        <v>#N/A</v>
      </c>
      <c r="AT279">
        <f>VLOOKUP(B279,[25]player_contests_won!$B$2:$E$492, 3, FALSE)</f>
        <v>1.7</v>
      </c>
      <c r="AU279">
        <f>VLOOKUP(B279,[25]player_contests_won!$B$2:$E$492, 4, FALSE)</f>
        <v>46.2</v>
      </c>
      <c r="AV279">
        <f>VLOOKUP(B279, [8]player_top_scorers!$B$2:$E$492, 3, FALSE)</f>
        <v>3</v>
      </c>
      <c r="AW279" t="e">
        <f>VLOOKUP(B279,[26]player_player_ratings!$B$2:$E$492, 4, FALSE)</f>
        <v>#N/A</v>
      </c>
      <c r="AX279" t="e">
        <f>VLOOKUP(B279,[26]player_player_ratings!$B$2:$E$492, 3, FALSE)</f>
        <v>#N/A</v>
      </c>
      <c r="AY279">
        <v>645</v>
      </c>
      <c r="AZ279">
        <v>19</v>
      </c>
      <c r="BA279" t="s">
        <v>111</v>
      </c>
    </row>
    <row r="280" spans="1:53" x14ac:dyDescent="0.3">
      <c r="A280">
        <v>277</v>
      </c>
      <c r="B280" t="s">
        <v>356</v>
      </c>
      <c r="C280" t="s">
        <v>100</v>
      </c>
      <c r="D280">
        <v>0.6</v>
      </c>
      <c r="E280">
        <v>1</v>
      </c>
      <c r="F280">
        <f>IFERROR(VLOOKUP(B280, [1]player_expected_goals!$B$2:$E$492, 3, FALSE), 0)</f>
        <v>0.3</v>
      </c>
      <c r="G280">
        <f>VLOOKUP(B280,[2]player_on_target!$B$2:$E$492, 3, FALSE)</f>
        <v>0.7</v>
      </c>
      <c r="H280">
        <f>IFERROR(VLOOKUP(B280, [3]player_saves_made!$B$2:$E$492, 3, FALSE), 0)</f>
        <v>0</v>
      </c>
      <c r="I280">
        <f>IFERROR(VLOOKUP(B280, [3]player_saves_made!$B$2:$E$492, 4, FALSE), 0)</f>
        <v>0</v>
      </c>
      <c r="J280">
        <f>IFERROR(VLOOKUP(B280, [4]player_goals_conceded!$B$2:$E$492, 3, FALSE), 0)</f>
        <v>0</v>
      </c>
      <c r="K280">
        <f>IFERROR(VLOOKUP(B280, [5]player_clean_sheets!$B$2:$E$492, 3, FALSE), 0)</f>
        <v>0</v>
      </c>
      <c r="L280">
        <f>IFERROR(VLOOKUP(B280, [5]player_clean_sheets!$B$2:$E$492, 4, FALSE), 0)</f>
        <v>0</v>
      </c>
      <c r="M280">
        <f>IFERROR(VLOOKUP(B280, [6]player_goals_per_90!$B$2:$E$492, 3, FALSE), 0)</f>
        <v>0</v>
      </c>
      <c r="N280">
        <f>IFERROR(VLOOKUP(B280, [7]player_expected_assists_per_90!$B$2:$E$492, 3, FALSE), 0)</f>
        <v>7.0000000000000007E-2</v>
      </c>
      <c r="O280">
        <f>IFERROR(VLOOKUP(B280, [7]player_expected_assists_per_90!$B$2:$E$492, 4, FALSE), 0)</f>
        <v>0.1</v>
      </c>
      <c r="P280">
        <f>IFERROR(VLOOKUP(B280, [8]player_top_scorers!$B$2:$E$492, 4, FALSE), 0)</f>
        <v>0</v>
      </c>
      <c r="Q280">
        <f>IFERROR(VLOOKUP(B280, [9]player_total_assists_in_attack!$B$2:$E$492, 3, FALSE), 0)</f>
        <v>8</v>
      </c>
      <c r="R280">
        <f>IFERROR(VLOOKUP(B280, [9]player_total_assists_in_attack!$B$2:$E$492, 4, FALSE), 0)</f>
        <v>1</v>
      </c>
      <c r="S280">
        <f>IFERROR(VLOOKUP(B280, [10]player_big_chances_missed!$B$2:$E$492, 3, FALSE), 0)</f>
        <v>1</v>
      </c>
      <c r="T280">
        <f>IFERROR(VLOOKUP(B280, [10]player_big_chances_missed!$B$2:$E$492, 3, FALSE), 0)</f>
        <v>1</v>
      </c>
      <c r="U280">
        <f>IFERROR(VLOOKUP(B280, [11]player_big_chances_created!$B$2:$E$492, 3, FALSE), 0)</f>
        <v>1</v>
      </c>
      <c r="V280">
        <f>IFERROR(VLOOKUP(B280, [12]player_penalties_won!$B$2:$E$492, 3, FALSE), 0)</f>
        <v>0</v>
      </c>
      <c r="W280">
        <f>IFERROR(VLOOKUP(B280, [13]player_penalties_conceded!$B$2:$E$492, 3, FALSE), 0)</f>
        <v>0</v>
      </c>
      <c r="X280">
        <f>IFERROR(VLOOKUP(B280, [14]player_target_scoring!$B$2:$E$492, 3, FALSE), 0)</f>
        <v>0.5</v>
      </c>
      <c r="Y280">
        <f>IFERROR(VLOOKUP(B280, [14]player_target_scoring!$B$2:$E$492, 4, FALSE), 0)</f>
        <v>57.1</v>
      </c>
      <c r="Z280">
        <f>IFERROR(VLOOKUP(B280, [15]player_total_scoring_attempts!$B$2:$E$492, 3, FALSE), 0)</f>
        <v>0.8</v>
      </c>
      <c r="AA280">
        <f>IFERROR(VLOOKUP(B280, [15]player_total_scoring_attempts!$B$2:$E$492, 4, FALSE), 0)</f>
        <v>0</v>
      </c>
      <c r="AB280">
        <f>IFERROR(VLOOKUP(B280, [16]player_accurate_passes!$B$2:$E$492, 3, FALSE), 0)</f>
        <v>23</v>
      </c>
      <c r="AC280">
        <f>IFERROR(VLOOKUP(B280, [16]player_accurate_passes!$B$2:$E$492, 4, FALSE), 0)</f>
        <v>75.400000000000006</v>
      </c>
      <c r="AD280">
        <f>IFERROR(VLOOKUP(B280,[17]player_accurate_long_balls!$B$2:$E$492, 3, FALSE), 0)</f>
        <v>1.5</v>
      </c>
      <c r="AE280">
        <f>IFERROR(VLOOKUP(B280,[17]player_accurate_long_balls!$B$2:$E$492, 4, FALSE), 0)</f>
        <v>40</v>
      </c>
      <c r="AF280">
        <f>IFERROR(VLOOKUP(B280, [18]player_tackles_won!$B$2:$E$492, 3, FALSE), 0)</f>
        <v>1.1000000000000001</v>
      </c>
      <c r="AG280">
        <f>IFERROR(VLOOKUP(B280, [18]player_tackles_won!$B$2:$E$492, 4, FALSE), 0)</f>
        <v>56.3</v>
      </c>
      <c r="AH280">
        <f>IFERROR(VLOOKUP(B280, [19]player_possessions!$B$2:$E$492, 3, FALSE), 0)</f>
        <v>0.2</v>
      </c>
      <c r="AI280">
        <f>IFERROR(VLOOKUP(B280, [19]player_possessions!$B$2:$E$492, 4, FALSE), 0)</f>
        <v>2.7</v>
      </c>
      <c r="AJ280">
        <f>IFERROR(VLOOKUP(B280, [20]player_outfielder_blocks!$B$2:$E$492, 3, FALSE), 0)</f>
        <v>0.5</v>
      </c>
      <c r="AK280">
        <f>VLOOKUP(B280,[20]player_outfielder_blocks!$B$2:$E$492, 4, FALSE)</f>
        <v>4</v>
      </c>
      <c r="AL280">
        <f>VLOOKUP(B280,[21]player_interceptions!$B$2:$E$492, 3, FALSE)</f>
        <v>0.6</v>
      </c>
      <c r="AM280">
        <f>VLOOKUP(B280,[21]player_interceptions!$B$2:$E$492, 4, FALSE)</f>
        <v>5</v>
      </c>
      <c r="AN280">
        <f>VLOOKUP(B280,[22]player_effective_clearances!$B$2:$E$492, 3, FALSE)</f>
        <v>2.9</v>
      </c>
      <c r="AO280">
        <f>VLOOKUP(B280,[22]player_effective_clearances!$B$2:$E$492, 4, FALSE)</f>
        <v>24</v>
      </c>
      <c r="AP280" t="e">
        <f>VLOOKUP(B280, [12]player_penalties_won!$B$2:$E$492, 4, FALSE)</f>
        <v>#N/A</v>
      </c>
      <c r="AQ280">
        <f>VLOOKUP(B280,[23]player_fouls_committed!$B$2:$E$492, 3, FALSE)</f>
        <v>0.5</v>
      </c>
      <c r="AR280" t="e">
        <f>VLOOKUP(B280,[24]player_red_cards!$B$2:$E$492, 3, FALSE)</f>
        <v>#N/A</v>
      </c>
      <c r="AS280" t="e">
        <f>VLOOKUP(B280,[24]player_red_cards!$B$2:$E$492, 4, FALSE)</f>
        <v>#N/A</v>
      </c>
      <c r="AT280">
        <f>VLOOKUP(B280,[25]player_contests_won!$B$2:$E$492, 3, FALSE)</f>
        <v>0.6</v>
      </c>
      <c r="AU280">
        <f>VLOOKUP(B280,[25]player_contests_won!$B$2:$E$492, 4, FALSE)</f>
        <v>50</v>
      </c>
      <c r="AV280" t="e">
        <f>VLOOKUP(B280, [8]player_top_scorers!$B$2:$E$492, 3, FALSE)</f>
        <v>#N/A</v>
      </c>
      <c r="AW280" t="e">
        <f>VLOOKUP(B280,[26]player_player_ratings!$B$2:$E$492, 4, FALSE)</f>
        <v>#N/A</v>
      </c>
      <c r="AX280" t="e">
        <f>VLOOKUP(B280,[26]player_player_ratings!$B$2:$E$492, 3, FALSE)</f>
        <v>#N/A</v>
      </c>
      <c r="AY280">
        <v>743</v>
      </c>
      <c r="AZ280">
        <v>23</v>
      </c>
      <c r="BA280" t="s">
        <v>22</v>
      </c>
    </row>
    <row r="281" spans="1:53" x14ac:dyDescent="0.3">
      <c r="A281">
        <v>277</v>
      </c>
      <c r="B281" t="s">
        <v>357</v>
      </c>
      <c r="C281" t="s">
        <v>102</v>
      </c>
      <c r="D281">
        <v>0.6</v>
      </c>
      <c r="E281">
        <v>1</v>
      </c>
      <c r="F281">
        <f>IFERROR(VLOOKUP(B281, [1]player_expected_goals!$B$2:$E$492, 3, FALSE), 0)</f>
        <v>4.0999999999999996</v>
      </c>
      <c r="G281">
        <f>VLOOKUP(B281,[2]player_on_target!$B$2:$E$492, 3, FALSE)</f>
        <v>3</v>
      </c>
      <c r="H281">
        <f>IFERROR(VLOOKUP(B281, [3]player_saves_made!$B$2:$E$492, 3, FALSE), 0)</f>
        <v>0</v>
      </c>
      <c r="I281">
        <f>IFERROR(VLOOKUP(B281, [3]player_saves_made!$B$2:$E$492, 4, FALSE), 0)</f>
        <v>0</v>
      </c>
      <c r="J281">
        <f>IFERROR(VLOOKUP(B281, [4]player_goals_conceded!$B$2:$E$492, 3, FALSE), 0)</f>
        <v>0</v>
      </c>
      <c r="K281">
        <f>IFERROR(VLOOKUP(B281, [5]player_clean_sheets!$B$2:$E$492, 3, FALSE), 0)</f>
        <v>0</v>
      </c>
      <c r="L281">
        <f>IFERROR(VLOOKUP(B281, [5]player_clean_sheets!$B$2:$E$492, 4, FALSE), 0)</f>
        <v>0</v>
      </c>
      <c r="M281">
        <f>IFERROR(VLOOKUP(B281, [6]player_goals_per_90!$B$2:$E$492, 3, FALSE), 0)</f>
        <v>0.26</v>
      </c>
      <c r="N281">
        <f>IFERROR(VLOOKUP(B281, [7]player_expected_assists_per_90!$B$2:$E$492, 3, FALSE), 0)</f>
        <v>0.04</v>
      </c>
      <c r="O281">
        <f>IFERROR(VLOOKUP(B281, [7]player_expected_assists_per_90!$B$2:$E$492, 4, FALSE), 0)</f>
        <v>0.1</v>
      </c>
      <c r="P281">
        <f>IFERROR(VLOOKUP(B281, [8]player_top_scorers!$B$2:$E$492, 4, FALSE), 0)</f>
        <v>0</v>
      </c>
      <c r="Q281">
        <f>IFERROR(VLOOKUP(B281, [9]player_total_assists_in_attack!$B$2:$E$492, 3, FALSE), 0)</f>
        <v>11</v>
      </c>
      <c r="R281">
        <f>IFERROR(VLOOKUP(B281, [9]player_total_assists_in_attack!$B$2:$E$492, 4, FALSE), 0)</f>
        <v>0.7</v>
      </c>
      <c r="S281">
        <f>IFERROR(VLOOKUP(B281, [10]player_big_chances_missed!$B$2:$E$492, 3, FALSE), 0)</f>
        <v>1</v>
      </c>
      <c r="T281">
        <f>IFERROR(VLOOKUP(B281, [10]player_big_chances_missed!$B$2:$E$492, 3, FALSE), 0)</f>
        <v>1</v>
      </c>
      <c r="U281">
        <f>IFERROR(VLOOKUP(B281, [11]player_big_chances_created!$B$2:$E$492, 3, FALSE), 0)</f>
        <v>1</v>
      </c>
      <c r="V281">
        <f>IFERROR(VLOOKUP(B281, [12]player_penalties_won!$B$2:$E$492, 3, FALSE), 0)</f>
        <v>0</v>
      </c>
      <c r="W281">
        <f>IFERROR(VLOOKUP(B281, [13]player_penalties_conceded!$B$2:$E$492, 3, FALSE), 0)</f>
        <v>0</v>
      </c>
      <c r="X281">
        <f>IFERROR(VLOOKUP(B281, [14]player_target_scoring!$B$2:$E$492, 3, FALSE), 0)</f>
        <v>0.7</v>
      </c>
      <c r="Y281">
        <f>IFERROR(VLOOKUP(B281, [14]player_target_scoring!$B$2:$E$492, 4, FALSE), 0)</f>
        <v>39.299999999999997</v>
      </c>
      <c r="Z281">
        <f>IFERROR(VLOOKUP(B281, [15]player_total_scoring_attempts!$B$2:$E$492, 3, FALSE), 0)</f>
        <v>1.8</v>
      </c>
      <c r="AA281">
        <f>IFERROR(VLOOKUP(B281, [15]player_total_scoring_attempts!$B$2:$E$492, 4, FALSE), 0)</f>
        <v>14.3</v>
      </c>
      <c r="AB281">
        <f>IFERROR(VLOOKUP(B281, [16]player_accurate_passes!$B$2:$E$492, 3, FALSE), 0)</f>
        <v>8</v>
      </c>
      <c r="AC281">
        <f>IFERROR(VLOOKUP(B281, [16]player_accurate_passes!$B$2:$E$492, 4, FALSE), 0)</f>
        <v>60.7</v>
      </c>
      <c r="AD281">
        <f>IFERROR(VLOOKUP(B281,[17]player_accurate_long_balls!$B$2:$E$492, 3, FALSE), 0)</f>
        <v>0.1</v>
      </c>
      <c r="AE281">
        <f>IFERROR(VLOOKUP(B281,[17]player_accurate_long_balls!$B$2:$E$492, 4, FALSE), 0)</f>
        <v>20</v>
      </c>
      <c r="AF281">
        <f>IFERROR(VLOOKUP(B281, [18]player_tackles_won!$B$2:$E$492, 3, FALSE), 0)</f>
        <v>0.4</v>
      </c>
      <c r="AG281">
        <f>IFERROR(VLOOKUP(B281, [18]player_tackles_won!$B$2:$E$492, 4, FALSE), 0)</f>
        <v>46.2</v>
      </c>
      <c r="AH281">
        <f>IFERROR(VLOOKUP(B281, [19]player_possessions!$B$2:$E$492, 3, FALSE), 0)</f>
        <v>0.1</v>
      </c>
      <c r="AI281">
        <f>IFERROR(VLOOKUP(B281, [19]player_possessions!$B$2:$E$492, 4, FALSE), 0)</f>
        <v>1.2</v>
      </c>
      <c r="AJ281">
        <f>IFERROR(VLOOKUP(B281, [20]player_outfielder_blocks!$B$2:$E$492, 3, FALSE), 0)</f>
        <v>0.3</v>
      </c>
      <c r="AK281">
        <f>VLOOKUP(B281,[20]player_outfielder_blocks!$B$2:$E$492, 4, FALSE)</f>
        <v>5</v>
      </c>
      <c r="AL281">
        <f>VLOOKUP(B281,[21]player_interceptions!$B$2:$E$492, 3, FALSE)</f>
        <v>0.2</v>
      </c>
      <c r="AM281">
        <f>VLOOKUP(B281,[21]player_interceptions!$B$2:$E$492, 4, FALSE)</f>
        <v>3</v>
      </c>
      <c r="AN281">
        <f>VLOOKUP(B281,[22]player_effective_clearances!$B$2:$E$492, 3, FALSE)</f>
        <v>1.2</v>
      </c>
      <c r="AO281">
        <f>VLOOKUP(B281,[22]player_effective_clearances!$B$2:$E$492, 4, FALSE)</f>
        <v>19</v>
      </c>
      <c r="AP281" t="e">
        <f>VLOOKUP(B281, [12]player_penalties_won!$B$2:$E$492, 4, FALSE)</f>
        <v>#N/A</v>
      </c>
      <c r="AQ281">
        <f>VLOOKUP(B281,[23]player_fouls_committed!$B$2:$E$492, 3, FALSE)</f>
        <v>2.1</v>
      </c>
      <c r="AR281" t="e">
        <f>VLOOKUP(B281,[24]player_red_cards!$B$2:$E$492, 3, FALSE)</f>
        <v>#N/A</v>
      </c>
      <c r="AS281" t="e">
        <f>VLOOKUP(B281,[24]player_red_cards!$B$2:$E$492, 4, FALSE)</f>
        <v>#N/A</v>
      </c>
      <c r="AT281">
        <f>VLOOKUP(B281,[25]player_contests_won!$B$2:$E$492, 3, FALSE)</f>
        <v>0.3</v>
      </c>
      <c r="AU281">
        <f>VLOOKUP(B281,[25]player_contests_won!$B$2:$E$492, 4, FALSE)</f>
        <v>29.4</v>
      </c>
      <c r="AV281">
        <f>VLOOKUP(B281, [8]player_top_scorers!$B$2:$E$492, 3, FALSE)</f>
        <v>4</v>
      </c>
      <c r="AW281">
        <f>VLOOKUP(B281,[26]player_player_ratings!$B$2:$E$492, 4, FALSE)</f>
        <v>0</v>
      </c>
      <c r="AX281">
        <f>VLOOKUP(B281,[26]player_player_ratings!$B$2:$E$492, 3, FALSE)</f>
        <v>6.24</v>
      </c>
      <c r="AY281">
        <v>1375</v>
      </c>
      <c r="AZ281">
        <v>26</v>
      </c>
      <c r="BA281" t="s">
        <v>157</v>
      </c>
    </row>
    <row r="282" spans="1:53" x14ac:dyDescent="0.3">
      <c r="A282">
        <v>277</v>
      </c>
      <c r="B282" t="s">
        <v>358</v>
      </c>
      <c r="C282" t="s">
        <v>79</v>
      </c>
      <c r="D282">
        <v>0.6</v>
      </c>
      <c r="E282">
        <v>1</v>
      </c>
      <c r="F282">
        <f>IFERROR(VLOOKUP(B282, [1]player_expected_goals!$B$2:$E$492, 3, FALSE), 0)</f>
        <v>0.5</v>
      </c>
      <c r="G282" t="e">
        <f>VLOOKUP(B282,[2]player_on_target!$B$2:$E$492, 3, FALSE)</f>
        <v>#N/A</v>
      </c>
      <c r="H282">
        <f>IFERROR(VLOOKUP(B282, [3]player_saves_made!$B$2:$E$492, 3, FALSE), 0)</f>
        <v>0</v>
      </c>
      <c r="I282">
        <f>IFERROR(VLOOKUP(B282, [3]player_saves_made!$B$2:$E$492, 4, FALSE), 0)</f>
        <v>0</v>
      </c>
      <c r="J282">
        <f>IFERROR(VLOOKUP(B282, [4]player_goals_conceded!$B$2:$E$492, 3, FALSE), 0)</f>
        <v>0</v>
      </c>
      <c r="K282">
        <f>IFERROR(VLOOKUP(B282, [5]player_clean_sheets!$B$2:$E$492, 3, FALSE), 0)</f>
        <v>0</v>
      </c>
      <c r="L282">
        <f>IFERROR(VLOOKUP(B282, [5]player_clean_sheets!$B$2:$E$492, 4, FALSE), 0)</f>
        <v>0</v>
      </c>
      <c r="M282">
        <f>IFERROR(VLOOKUP(B282, [6]player_goals_per_90!$B$2:$E$492, 3, FALSE), 0)</f>
        <v>0</v>
      </c>
      <c r="N282">
        <f>IFERROR(VLOOKUP(B282, [7]player_expected_assists_per_90!$B$2:$E$492, 3, FALSE), 0)</f>
        <v>0</v>
      </c>
      <c r="O282">
        <f>IFERROR(VLOOKUP(B282, [7]player_expected_assists_per_90!$B$2:$E$492, 4, FALSE), 0)</f>
        <v>0</v>
      </c>
      <c r="P282">
        <f>IFERROR(VLOOKUP(B282, [8]player_top_scorers!$B$2:$E$492, 4, FALSE), 0)</f>
        <v>0</v>
      </c>
      <c r="Q282">
        <f>IFERROR(VLOOKUP(B282, [9]player_total_assists_in_attack!$B$2:$E$492, 3, FALSE), 0)</f>
        <v>4</v>
      </c>
      <c r="R282">
        <f>IFERROR(VLOOKUP(B282, [9]player_total_assists_in_attack!$B$2:$E$492, 4, FALSE), 0)</f>
        <v>0.7</v>
      </c>
      <c r="S282">
        <f>IFERROR(VLOOKUP(B282, [10]player_big_chances_missed!$B$2:$E$492, 3, FALSE), 0)</f>
        <v>0</v>
      </c>
      <c r="T282">
        <f>IFERROR(VLOOKUP(B282, [10]player_big_chances_missed!$B$2:$E$492, 3, FALSE), 0)</f>
        <v>0</v>
      </c>
      <c r="U282">
        <f>IFERROR(VLOOKUP(B282, [11]player_big_chances_created!$B$2:$E$492, 3, FALSE), 0)</f>
        <v>1</v>
      </c>
      <c r="V282">
        <f>IFERROR(VLOOKUP(B282, [12]player_penalties_won!$B$2:$E$492, 3, FALSE), 0)</f>
        <v>0</v>
      </c>
      <c r="W282">
        <f>IFERROR(VLOOKUP(B282, [13]player_penalties_conceded!$B$2:$E$492, 3, FALSE), 0)</f>
        <v>1</v>
      </c>
      <c r="X282">
        <f>IFERROR(VLOOKUP(B282, [14]player_target_scoring!$B$2:$E$492, 3, FALSE), 0)</f>
        <v>0</v>
      </c>
      <c r="Y282">
        <f>IFERROR(VLOOKUP(B282, [14]player_target_scoring!$B$2:$E$492, 4, FALSE), 0)</f>
        <v>0</v>
      </c>
      <c r="Z282">
        <f>IFERROR(VLOOKUP(B282, [15]player_total_scoring_attempts!$B$2:$E$492, 3, FALSE), 0)</f>
        <v>0</v>
      </c>
      <c r="AA282">
        <f>IFERROR(VLOOKUP(B282, [15]player_total_scoring_attempts!$B$2:$E$492, 4, FALSE), 0)</f>
        <v>0</v>
      </c>
      <c r="AB282">
        <f>IFERROR(VLOOKUP(B282, [16]player_accurate_passes!$B$2:$E$492, 3, FALSE), 0)</f>
        <v>0</v>
      </c>
      <c r="AC282">
        <f>IFERROR(VLOOKUP(B282, [16]player_accurate_passes!$B$2:$E$492, 4, FALSE), 0)</f>
        <v>0</v>
      </c>
      <c r="AD282">
        <f>IFERROR(VLOOKUP(B282,[17]player_accurate_long_balls!$B$2:$E$492, 3, FALSE), 0)</f>
        <v>0</v>
      </c>
      <c r="AE282">
        <f>IFERROR(VLOOKUP(B282,[17]player_accurate_long_balls!$B$2:$E$492, 4, FALSE), 0)</f>
        <v>0</v>
      </c>
      <c r="AF282">
        <f>IFERROR(VLOOKUP(B282, [18]player_tackles_won!$B$2:$E$492, 3, FALSE), 0)</f>
        <v>0</v>
      </c>
      <c r="AG282">
        <f>IFERROR(VLOOKUP(B282, [18]player_tackles_won!$B$2:$E$492, 4, FALSE), 0)</f>
        <v>0</v>
      </c>
      <c r="AH282">
        <f>IFERROR(VLOOKUP(B282, [19]player_possessions!$B$2:$E$492, 3, FALSE), 0)</f>
        <v>0</v>
      </c>
      <c r="AI282">
        <f>IFERROR(VLOOKUP(B282, [19]player_possessions!$B$2:$E$492, 4, FALSE), 0)</f>
        <v>0</v>
      </c>
      <c r="AJ282">
        <f>IFERROR(VLOOKUP(B282, [20]player_outfielder_blocks!$B$2:$E$492, 3, FALSE), 0)</f>
        <v>0</v>
      </c>
      <c r="AK282" t="e">
        <f>VLOOKUP(B282,[20]player_outfielder_blocks!$B$2:$E$492, 4, FALSE)</f>
        <v>#N/A</v>
      </c>
      <c r="AL282" t="e">
        <f>VLOOKUP(B282,[21]player_interceptions!$B$2:$E$492, 3, FALSE)</f>
        <v>#N/A</v>
      </c>
      <c r="AM282" t="e">
        <f>VLOOKUP(B282,[21]player_interceptions!$B$2:$E$492, 4, FALSE)</f>
        <v>#N/A</v>
      </c>
      <c r="AN282" t="e">
        <f>VLOOKUP(B282,[22]player_effective_clearances!$B$2:$E$492, 3, FALSE)</f>
        <v>#N/A</v>
      </c>
      <c r="AO282" t="e">
        <f>VLOOKUP(B282,[22]player_effective_clearances!$B$2:$E$492, 4, FALSE)</f>
        <v>#N/A</v>
      </c>
      <c r="AP282" t="e">
        <f>VLOOKUP(B282, [12]player_penalties_won!$B$2:$E$492, 4, FALSE)</f>
        <v>#N/A</v>
      </c>
      <c r="AQ282" t="e">
        <f>VLOOKUP(B282,[23]player_fouls_committed!$B$2:$E$492, 3, FALSE)</f>
        <v>#N/A</v>
      </c>
      <c r="AR282" t="e">
        <f>VLOOKUP(B282,[24]player_red_cards!$B$2:$E$492, 3, FALSE)</f>
        <v>#N/A</v>
      </c>
      <c r="AS282" t="e">
        <f>VLOOKUP(B282,[24]player_red_cards!$B$2:$E$492, 4, FALSE)</f>
        <v>#N/A</v>
      </c>
      <c r="AT282" t="e">
        <f>VLOOKUP(B282,[25]player_contests_won!$B$2:$E$492, 3, FALSE)</f>
        <v>#N/A</v>
      </c>
      <c r="AU282" t="e">
        <f>VLOOKUP(B282,[25]player_contests_won!$B$2:$E$492, 4, FALSE)</f>
        <v>#N/A</v>
      </c>
      <c r="AV282" t="e">
        <f>VLOOKUP(B282, [8]player_top_scorers!$B$2:$E$492, 3, FALSE)</f>
        <v>#N/A</v>
      </c>
      <c r="AW282" t="e">
        <f>VLOOKUP(B282,[26]player_player_ratings!$B$2:$E$492, 4, FALSE)</f>
        <v>#N/A</v>
      </c>
      <c r="AX282" t="e">
        <f>VLOOKUP(B282,[26]player_player_ratings!$B$2:$E$492, 3, FALSE)</f>
        <v>#N/A</v>
      </c>
      <c r="AY282">
        <v>509</v>
      </c>
      <c r="AZ282">
        <v>11</v>
      </c>
      <c r="BA282" t="s">
        <v>13</v>
      </c>
    </row>
    <row r="283" spans="1:53" x14ac:dyDescent="0.3">
      <c r="A283">
        <v>282</v>
      </c>
      <c r="B283" t="s">
        <v>359</v>
      </c>
      <c r="C283" t="s">
        <v>102</v>
      </c>
      <c r="D283">
        <v>0.6</v>
      </c>
      <c r="E283">
        <v>0</v>
      </c>
      <c r="F283">
        <f>IFERROR(VLOOKUP(B283, [1]player_expected_goals!$B$2:$E$492, 3, FALSE), 0)</f>
        <v>1.2</v>
      </c>
      <c r="G283">
        <f>VLOOKUP(B283,[2]player_on_target!$B$2:$E$492, 3, FALSE)</f>
        <v>1.8</v>
      </c>
      <c r="H283">
        <f>IFERROR(VLOOKUP(B283, [3]player_saves_made!$B$2:$E$492, 3, FALSE), 0)</f>
        <v>0</v>
      </c>
      <c r="I283">
        <f>IFERROR(VLOOKUP(B283, [3]player_saves_made!$B$2:$E$492, 4, FALSE), 0)</f>
        <v>0</v>
      </c>
      <c r="J283">
        <f>IFERROR(VLOOKUP(B283, [4]player_goals_conceded!$B$2:$E$492, 3, FALSE), 0)</f>
        <v>0</v>
      </c>
      <c r="K283">
        <f>IFERROR(VLOOKUP(B283, [5]player_clean_sheets!$B$2:$E$492, 3, FALSE), 0)</f>
        <v>0</v>
      </c>
      <c r="L283">
        <f>IFERROR(VLOOKUP(B283, [5]player_clean_sheets!$B$2:$E$492, 4, FALSE), 0)</f>
        <v>0</v>
      </c>
      <c r="M283">
        <f>IFERROR(VLOOKUP(B283, [6]player_goals_per_90!$B$2:$E$492, 3, FALSE), 0)</f>
        <v>0</v>
      </c>
      <c r="N283">
        <f>IFERROR(VLOOKUP(B283, [7]player_expected_assists_per_90!$B$2:$E$492, 3, FALSE), 0)</f>
        <v>0</v>
      </c>
      <c r="O283">
        <f>IFERROR(VLOOKUP(B283, [7]player_expected_assists_per_90!$B$2:$E$492, 4, FALSE), 0)</f>
        <v>0</v>
      </c>
      <c r="P283">
        <f>IFERROR(VLOOKUP(B283, [8]player_top_scorers!$B$2:$E$492, 4, FALSE), 0)</f>
        <v>0</v>
      </c>
      <c r="Q283">
        <f>IFERROR(VLOOKUP(B283, [9]player_total_assists_in_attack!$B$2:$E$492, 3, FALSE), 0)</f>
        <v>9</v>
      </c>
      <c r="R283">
        <f>IFERROR(VLOOKUP(B283, [9]player_total_assists_in_attack!$B$2:$E$492, 4, FALSE), 0)</f>
        <v>1.3</v>
      </c>
      <c r="S283">
        <f>IFERROR(VLOOKUP(B283, [10]player_big_chances_missed!$B$2:$E$492, 3, FALSE), 0)</f>
        <v>1</v>
      </c>
      <c r="T283">
        <f>IFERROR(VLOOKUP(B283, [10]player_big_chances_missed!$B$2:$E$492, 3, FALSE), 0)</f>
        <v>1</v>
      </c>
      <c r="U283">
        <f>IFERROR(VLOOKUP(B283, [11]player_big_chances_created!$B$2:$E$492, 3, FALSE), 0)</f>
        <v>0</v>
      </c>
      <c r="V283">
        <f>IFERROR(VLOOKUP(B283, [12]player_penalties_won!$B$2:$E$492, 3, FALSE), 0)</f>
        <v>0</v>
      </c>
      <c r="W283">
        <f>IFERROR(VLOOKUP(B283, [13]player_penalties_conceded!$B$2:$E$492, 3, FALSE), 0)</f>
        <v>0</v>
      </c>
      <c r="X283">
        <f>IFERROR(VLOOKUP(B283, [14]player_target_scoring!$B$2:$E$492, 3, FALSE), 0)</f>
        <v>0</v>
      </c>
      <c r="Y283">
        <f>IFERROR(VLOOKUP(B283, [14]player_target_scoring!$B$2:$E$492, 4, FALSE), 0)</f>
        <v>0</v>
      </c>
      <c r="Z283">
        <f>IFERROR(VLOOKUP(B283, [15]player_total_scoring_attempts!$B$2:$E$492, 3, FALSE), 0)</f>
        <v>0</v>
      </c>
      <c r="AA283">
        <f>IFERROR(VLOOKUP(B283, [15]player_total_scoring_attempts!$B$2:$E$492, 4, FALSE), 0)</f>
        <v>0</v>
      </c>
      <c r="AB283">
        <f>IFERROR(VLOOKUP(B283, [16]player_accurate_passes!$B$2:$E$492, 3, FALSE), 0)</f>
        <v>0</v>
      </c>
      <c r="AC283">
        <f>IFERROR(VLOOKUP(B283, [16]player_accurate_passes!$B$2:$E$492, 4, FALSE), 0)</f>
        <v>0</v>
      </c>
      <c r="AD283">
        <f>IFERROR(VLOOKUP(B283,[17]player_accurate_long_balls!$B$2:$E$492, 3, FALSE), 0)</f>
        <v>0</v>
      </c>
      <c r="AE283">
        <f>IFERROR(VLOOKUP(B283,[17]player_accurate_long_balls!$B$2:$E$492, 4, FALSE), 0)</f>
        <v>0</v>
      </c>
      <c r="AF283">
        <f>IFERROR(VLOOKUP(B283, [18]player_tackles_won!$B$2:$E$492, 3, FALSE), 0)</f>
        <v>0</v>
      </c>
      <c r="AG283">
        <f>IFERROR(VLOOKUP(B283, [18]player_tackles_won!$B$2:$E$492, 4, FALSE), 0)</f>
        <v>0</v>
      </c>
      <c r="AH283">
        <f>IFERROR(VLOOKUP(B283, [19]player_possessions!$B$2:$E$492, 3, FALSE), 0)</f>
        <v>0</v>
      </c>
      <c r="AI283">
        <f>IFERROR(VLOOKUP(B283, [19]player_possessions!$B$2:$E$492, 4, FALSE), 0)</f>
        <v>0</v>
      </c>
      <c r="AJ283">
        <f>IFERROR(VLOOKUP(B283, [20]player_outfielder_blocks!$B$2:$E$492, 3, FALSE), 0)</f>
        <v>0</v>
      </c>
      <c r="AK283" t="e">
        <f>VLOOKUP(B283,[20]player_outfielder_blocks!$B$2:$E$492, 4, FALSE)</f>
        <v>#N/A</v>
      </c>
      <c r="AL283" t="e">
        <f>VLOOKUP(B283,[21]player_interceptions!$B$2:$E$492, 3, FALSE)</f>
        <v>#N/A</v>
      </c>
      <c r="AM283" t="e">
        <f>VLOOKUP(B283,[21]player_interceptions!$B$2:$E$492, 4, FALSE)</f>
        <v>#N/A</v>
      </c>
      <c r="AN283" t="e">
        <f>VLOOKUP(B283,[22]player_effective_clearances!$B$2:$E$492, 3, FALSE)</f>
        <v>#N/A</v>
      </c>
      <c r="AO283" t="e">
        <f>VLOOKUP(B283,[22]player_effective_clearances!$B$2:$E$492, 4, FALSE)</f>
        <v>#N/A</v>
      </c>
      <c r="AP283" t="e">
        <f>VLOOKUP(B283, [12]player_penalties_won!$B$2:$E$492, 4, FALSE)</f>
        <v>#N/A</v>
      </c>
      <c r="AQ283" t="e">
        <f>VLOOKUP(B283,[23]player_fouls_committed!$B$2:$E$492, 3, FALSE)</f>
        <v>#N/A</v>
      </c>
      <c r="AR283" t="e">
        <f>VLOOKUP(B283,[24]player_red_cards!$B$2:$E$492, 3, FALSE)</f>
        <v>#N/A</v>
      </c>
      <c r="AS283" t="e">
        <f>VLOOKUP(B283,[24]player_red_cards!$B$2:$E$492, 4, FALSE)</f>
        <v>#N/A</v>
      </c>
      <c r="AT283" t="e">
        <f>VLOOKUP(B283,[25]player_contests_won!$B$2:$E$492, 3, FALSE)</f>
        <v>#N/A</v>
      </c>
      <c r="AU283" t="e">
        <f>VLOOKUP(B283,[25]player_contests_won!$B$2:$E$492, 4, FALSE)</f>
        <v>#N/A</v>
      </c>
      <c r="AV283">
        <f>VLOOKUP(B283, [8]player_top_scorers!$B$2:$E$492, 3, FALSE)</f>
        <v>1</v>
      </c>
      <c r="AW283" t="e">
        <f>VLOOKUP(B283,[26]player_player_ratings!$B$2:$E$492, 4, FALSE)</f>
        <v>#N/A</v>
      </c>
      <c r="AX283" t="e">
        <f>VLOOKUP(B283,[26]player_player_ratings!$B$2:$E$492, 3, FALSE)</f>
        <v>#N/A</v>
      </c>
      <c r="AY283">
        <v>615</v>
      </c>
      <c r="AZ283">
        <v>16</v>
      </c>
      <c r="BA283" t="s">
        <v>13</v>
      </c>
    </row>
    <row r="284" spans="1:53" x14ac:dyDescent="0.3">
      <c r="A284">
        <v>282</v>
      </c>
      <c r="B284" t="s">
        <v>360</v>
      </c>
      <c r="C284" t="s">
        <v>66</v>
      </c>
      <c r="D284">
        <v>0.6</v>
      </c>
      <c r="E284">
        <v>0</v>
      </c>
      <c r="F284">
        <f>IFERROR(VLOOKUP(B284, [1]player_expected_goals!$B$2:$E$492, 3, FALSE), 0)</f>
        <v>1.9</v>
      </c>
      <c r="G284">
        <f>VLOOKUP(B284,[2]player_on_target!$B$2:$E$492, 3, FALSE)</f>
        <v>2.7</v>
      </c>
      <c r="H284">
        <f>IFERROR(VLOOKUP(B284, [3]player_saves_made!$B$2:$E$492, 3, FALSE), 0)</f>
        <v>0</v>
      </c>
      <c r="I284">
        <f>IFERROR(VLOOKUP(B284, [3]player_saves_made!$B$2:$E$492, 4, FALSE), 0)</f>
        <v>0</v>
      </c>
      <c r="J284">
        <f>IFERROR(VLOOKUP(B284, [4]player_goals_conceded!$B$2:$E$492, 3, FALSE), 0)</f>
        <v>0</v>
      </c>
      <c r="K284">
        <f>IFERROR(VLOOKUP(B284, [5]player_clean_sheets!$B$2:$E$492, 3, FALSE), 0)</f>
        <v>0</v>
      </c>
      <c r="L284">
        <f>IFERROR(VLOOKUP(B284, [5]player_clean_sheets!$B$2:$E$492, 4, FALSE), 0)</f>
        <v>0</v>
      </c>
      <c r="M284">
        <f>IFERROR(VLOOKUP(B284, [6]player_goals_per_90!$B$2:$E$492, 3, FALSE), 0)</f>
        <v>0</v>
      </c>
      <c r="N284">
        <f>IFERROR(VLOOKUP(B284, [7]player_expected_assists_per_90!$B$2:$E$492, 3, FALSE), 0)</f>
        <v>0</v>
      </c>
      <c r="O284">
        <f>IFERROR(VLOOKUP(B284, [7]player_expected_assists_per_90!$B$2:$E$492, 4, FALSE), 0)</f>
        <v>0</v>
      </c>
      <c r="P284">
        <f>IFERROR(VLOOKUP(B284, [8]player_top_scorers!$B$2:$E$492, 4, FALSE), 0)</f>
        <v>0</v>
      </c>
      <c r="Q284">
        <f>IFERROR(VLOOKUP(B284, [9]player_total_assists_in_attack!$B$2:$E$492, 3, FALSE), 0)</f>
        <v>5</v>
      </c>
      <c r="R284">
        <f>IFERROR(VLOOKUP(B284, [9]player_total_assists_in_attack!$B$2:$E$492, 4, FALSE), 0)</f>
        <v>1.4</v>
      </c>
      <c r="S284">
        <f>IFERROR(VLOOKUP(B284, [10]player_big_chances_missed!$B$2:$E$492, 3, FALSE), 0)</f>
        <v>3</v>
      </c>
      <c r="T284">
        <f>IFERROR(VLOOKUP(B284, [10]player_big_chances_missed!$B$2:$E$492, 3, FALSE), 0)</f>
        <v>3</v>
      </c>
      <c r="U284">
        <f>IFERROR(VLOOKUP(B284, [11]player_big_chances_created!$B$2:$E$492, 3, FALSE), 0)</f>
        <v>0</v>
      </c>
      <c r="V284">
        <f>IFERROR(VLOOKUP(B284, [12]player_penalties_won!$B$2:$E$492, 3, FALSE), 0)</f>
        <v>0</v>
      </c>
      <c r="W284">
        <f>IFERROR(VLOOKUP(B284, [13]player_penalties_conceded!$B$2:$E$492, 3, FALSE), 0)</f>
        <v>0</v>
      </c>
      <c r="X284">
        <f>IFERROR(VLOOKUP(B284, [14]player_target_scoring!$B$2:$E$492, 3, FALSE), 0)</f>
        <v>0</v>
      </c>
      <c r="Y284">
        <f>IFERROR(VLOOKUP(B284, [14]player_target_scoring!$B$2:$E$492, 4, FALSE), 0)</f>
        <v>0</v>
      </c>
      <c r="Z284">
        <f>IFERROR(VLOOKUP(B284, [15]player_total_scoring_attempts!$B$2:$E$492, 3, FALSE), 0)</f>
        <v>0</v>
      </c>
      <c r="AA284">
        <f>IFERROR(VLOOKUP(B284, [15]player_total_scoring_attempts!$B$2:$E$492, 4, FALSE), 0)</f>
        <v>0</v>
      </c>
      <c r="AB284">
        <f>IFERROR(VLOOKUP(B284, [16]player_accurate_passes!$B$2:$E$492, 3, FALSE), 0)</f>
        <v>0</v>
      </c>
      <c r="AC284">
        <f>IFERROR(VLOOKUP(B284, [16]player_accurate_passes!$B$2:$E$492, 4, FALSE), 0)</f>
        <v>0</v>
      </c>
      <c r="AD284">
        <f>IFERROR(VLOOKUP(B284,[17]player_accurate_long_balls!$B$2:$E$492, 3, FALSE), 0)</f>
        <v>0</v>
      </c>
      <c r="AE284">
        <f>IFERROR(VLOOKUP(B284,[17]player_accurate_long_balls!$B$2:$E$492, 4, FALSE), 0)</f>
        <v>0</v>
      </c>
      <c r="AF284">
        <f>IFERROR(VLOOKUP(B284, [18]player_tackles_won!$B$2:$E$492, 3, FALSE), 0)</f>
        <v>0</v>
      </c>
      <c r="AG284">
        <f>IFERROR(VLOOKUP(B284, [18]player_tackles_won!$B$2:$E$492, 4, FALSE), 0)</f>
        <v>0</v>
      </c>
      <c r="AH284">
        <f>IFERROR(VLOOKUP(B284, [19]player_possessions!$B$2:$E$492, 3, FALSE), 0)</f>
        <v>0</v>
      </c>
      <c r="AI284">
        <f>IFERROR(VLOOKUP(B284, [19]player_possessions!$B$2:$E$492, 4, FALSE), 0)</f>
        <v>0</v>
      </c>
      <c r="AJ284">
        <f>IFERROR(VLOOKUP(B284, [20]player_outfielder_blocks!$B$2:$E$492, 3, FALSE), 0)</f>
        <v>0</v>
      </c>
      <c r="AK284" t="e">
        <f>VLOOKUP(B284,[20]player_outfielder_blocks!$B$2:$E$492, 4, FALSE)</f>
        <v>#N/A</v>
      </c>
      <c r="AL284" t="e">
        <f>VLOOKUP(B284,[21]player_interceptions!$B$2:$E$492, 3, FALSE)</f>
        <v>#N/A</v>
      </c>
      <c r="AM284" t="e">
        <f>VLOOKUP(B284,[21]player_interceptions!$B$2:$E$492, 4, FALSE)</f>
        <v>#N/A</v>
      </c>
      <c r="AN284" t="e">
        <f>VLOOKUP(B284,[22]player_effective_clearances!$B$2:$E$492, 3, FALSE)</f>
        <v>#N/A</v>
      </c>
      <c r="AO284" t="e">
        <f>VLOOKUP(B284,[22]player_effective_clearances!$B$2:$E$492, 4, FALSE)</f>
        <v>#N/A</v>
      </c>
      <c r="AP284" t="e">
        <f>VLOOKUP(B284, [12]player_penalties_won!$B$2:$E$492, 4, FALSE)</f>
        <v>#N/A</v>
      </c>
      <c r="AQ284" t="e">
        <f>VLOOKUP(B284,[23]player_fouls_committed!$B$2:$E$492, 3, FALSE)</f>
        <v>#N/A</v>
      </c>
      <c r="AR284" t="e">
        <f>VLOOKUP(B284,[24]player_red_cards!$B$2:$E$492, 3, FALSE)</f>
        <v>#N/A</v>
      </c>
      <c r="AS284" t="e">
        <f>VLOOKUP(B284,[24]player_red_cards!$B$2:$E$492, 4, FALSE)</f>
        <v>#N/A</v>
      </c>
      <c r="AT284" t="e">
        <f>VLOOKUP(B284,[25]player_contests_won!$B$2:$E$492, 3, FALSE)</f>
        <v>#N/A</v>
      </c>
      <c r="AU284" t="e">
        <f>VLOOKUP(B284,[25]player_contests_won!$B$2:$E$492, 4, FALSE)</f>
        <v>#N/A</v>
      </c>
      <c r="AV284">
        <f>VLOOKUP(B284, [8]player_top_scorers!$B$2:$E$492, 3, FALSE)</f>
        <v>1</v>
      </c>
      <c r="AW284" t="e">
        <f>VLOOKUP(B284,[26]player_player_ratings!$B$2:$E$492, 4, FALSE)</f>
        <v>#N/A</v>
      </c>
      <c r="AX284" t="e">
        <f>VLOOKUP(B284,[26]player_player_ratings!$B$2:$E$492, 3, FALSE)</f>
        <v>#N/A</v>
      </c>
      <c r="AY284">
        <v>312</v>
      </c>
      <c r="AZ284">
        <v>13</v>
      </c>
      <c r="BA284" t="s">
        <v>137</v>
      </c>
    </row>
    <row r="285" spans="1:53" x14ac:dyDescent="0.3">
      <c r="A285">
        <v>282</v>
      </c>
      <c r="B285" t="s">
        <v>361</v>
      </c>
      <c r="C285" t="s">
        <v>39</v>
      </c>
      <c r="D285">
        <v>0.6</v>
      </c>
      <c r="E285">
        <v>0</v>
      </c>
      <c r="F285">
        <f>IFERROR(VLOOKUP(B285, [1]player_expected_goals!$B$2:$E$492, 3, FALSE), 0)</f>
        <v>1.3</v>
      </c>
      <c r="G285">
        <f>VLOOKUP(B285,[2]player_on_target!$B$2:$E$492, 3, FALSE)</f>
        <v>0.3</v>
      </c>
      <c r="H285">
        <f>IFERROR(VLOOKUP(B285, [3]player_saves_made!$B$2:$E$492, 3, FALSE), 0)</f>
        <v>0</v>
      </c>
      <c r="I285">
        <f>IFERROR(VLOOKUP(B285, [3]player_saves_made!$B$2:$E$492, 4, FALSE), 0)</f>
        <v>0</v>
      </c>
      <c r="J285">
        <f>IFERROR(VLOOKUP(B285, [4]player_goals_conceded!$B$2:$E$492, 3, FALSE), 0)</f>
        <v>0</v>
      </c>
      <c r="K285">
        <f>IFERROR(VLOOKUP(B285, [5]player_clean_sheets!$B$2:$E$492, 3, FALSE), 0)</f>
        <v>0</v>
      </c>
      <c r="L285">
        <f>IFERROR(VLOOKUP(B285, [5]player_clean_sheets!$B$2:$E$492, 4, FALSE), 0)</f>
        <v>0</v>
      </c>
      <c r="M285">
        <f>IFERROR(VLOOKUP(B285, [6]player_goals_per_90!$B$2:$E$492, 3, FALSE), 0)</f>
        <v>0</v>
      </c>
      <c r="N285">
        <f>IFERROR(VLOOKUP(B285, [7]player_expected_assists_per_90!$B$2:$E$492, 3, FALSE), 0)</f>
        <v>0.15</v>
      </c>
      <c r="O285">
        <f>IFERROR(VLOOKUP(B285, [7]player_expected_assists_per_90!$B$2:$E$492, 4, FALSE), 0)</f>
        <v>0</v>
      </c>
      <c r="P285">
        <f>IFERROR(VLOOKUP(B285, [8]player_top_scorers!$B$2:$E$492, 4, FALSE), 0)</f>
        <v>0</v>
      </c>
      <c r="Q285">
        <f>IFERROR(VLOOKUP(B285, [9]player_total_assists_in_attack!$B$2:$E$492, 3, FALSE), 0)</f>
        <v>5</v>
      </c>
      <c r="R285">
        <f>IFERROR(VLOOKUP(B285, [9]player_total_assists_in_attack!$B$2:$E$492, 4, FALSE), 0)</f>
        <v>1.2</v>
      </c>
      <c r="S285">
        <f>IFERROR(VLOOKUP(B285, [10]player_big_chances_missed!$B$2:$E$492, 3, FALSE), 0)</f>
        <v>2</v>
      </c>
      <c r="T285">
        <f>IFERROR(VLOOKUP(B285, [10]player_big_chances_missed!$B$2:$E$492, 3, FALSE), 0)</f>
        <v>2</v>
      </c>
      <c r="U285">
        <f>IFERROR(VLOOKUP(B285, [11]player_big_chances_created!$B$2:$E$492, 3, FALSE), 0)</f>
        <v>0</v>
      </c>
      <c r="V285">
        <f>IFERROR(VLOOKUP(B285, [12]player_penalties_won!$B$2:$E$492, 3, FALSE), 0)</f>
        <v>0</v>
      </c>
      <c r="W285">
        <f>IFERROR(VLOOKUP(B285, [13]player_penalties_conceded!$B$2:$E$492, 3, FALSE), 0)</f>
        <v>0</v>
      </c>
      <c r="X285">
        <f>IFERROR(VLOOKUP(B285, [14]player_target_scoring!$B$2:$E$492, 3, FALSE), 0)</f>
        <v>1</v>
      </c>
      <c r="Y285">
        <f>IFERROR(VLOOKUP(B285, [14]player_target_scoring!$B$2:$E$492, 4, FALSE), 0)</f>
        <v>21.1</v>
      </c>
      <c r="Z285">
        <f>IFERROR(VLOOKUP(B285, [15]player_total_scoring_attempts!$B$2:$E$492, 3, FALSE), 0)</f>
        <v>4.7</v>
      </c>
      <c r="AA285">
        <f>IFERROR(VLOOKUP(B285, [15]player_total_scoring_attempts!$B$2:$E$492, 4, FALSE), 0)</f>
        <v>0</v>
      </c>
      <c r="AB285">
        <f>IFERROR(VLOOKUP(B285, [16]player_accurate_passes!$B$2:$E$492, 3, FALSE), 0)</f>
        <v>16.5</v>
      </c>
      <c r="AC285">
        <f>IFERROR(VLOOKUP(B285, [16]player_accurate_passes!$B$2:$E$492, 4, FALSE), 0)</f>
        <v>65</v>
      </c>
      <c r="AD285">
        <f>IFERROR(VLOOKUP(B285,[17]player_accurate_long_balls!$B$2:$E$492, 3, FALSE), 0)</f>
        <v>0</v>
      </c>
      <c r="AE285">
        <f>IFERROR(VLOOKUP(B285,[17]player_accurate_long_balls!$B$2:$E$492, 4, FALSE), 0)</f>
        <v>0</v>
      </c>
      <c r="AF285">
        <f>IFERROR(VLOOKUP(B285, [18]player_tackles_won!$B$2:$E$492, 3, FALSE), 0)</f>
        <v>0.2</v>
      </c>
      <c r="AG285">
        <f>IFERROR(VLOOKUP(B285, [18]player_tackles_won!$B$2:$E$492, 4, FALSE), 0)</f>
        <v>100</v>
      </c>
      <c r="AH285">
        <f>IFERROR(VLOOKUP(B285, [19]player_possessions!$B$2:$E$492, 3, FALSE), 0)</f>
        <v>0.5</v>
      </c>
      <c r="AI285">
        <f>IFERROR(VLOOKUP(B285, [19]player_possessions!$B$2:$E$492, 4, FALSE), 0)</f>
        <v>1.5</v>
      </c>
      <c r="AJ285">
        <f>IFERROR(VLOOKUP(B285, [20]player_outfielder_blocks!$B$2:$E$492, 3, FALSE), 0)</f>
        <v>0.2</v>
      </c>
      <c r="AK285">
        <f>VLOOKUP(B285,[20]player_outfielder_blocks!$B$2:$E$492, 4, FALSE)</f>
        <v>1</v>
      </c>
      <c r="AL285" t="e">
        <f>VLOOKUP(B285,[21]player_interceptions!$B$2:$E$492, 3, FALSE)</f>
        <v>#N/A</v>
      </c>
      <c r="AM285" t="e">
        <f>VLOOKUP(B285,[21]player_interceptions!$B$2:$E$492, 4, FALSE)</f>
        <v>#N/A</v>
      </c>
      <c r="AN285">
        <f>VLOOKUP(B285,[22]player_effective_clearances!$B$2:$E$492, 3, FALSE)</f>
        <v>0.2</v>
      </c>
      <c r="AO285">
        <f>VLOOKUP(B285,[22]player_effective_clearances!$B$2:$E$492, 4, FALSE)</f>
        <v>1</v>
      </c>
      <c r="AP285" t="e">
        <f>VLOOKUP(B285, [12]player_penalties_won!$B$2:$E$492, 4, FALSE)</f>
        <v>#N/A</v>
      </c>
      <c r="AQ285">
        <f>VLOOKUP(B285,[23]player_fouls_committed!$B$2:$E$492, 3, FALSE)</f>
        <v>2.2000000000000002</v>
      </c>
      <c r="AR285" t="e">
        <f>VLOOKUP(B285,[24]player_red_cards!$B$2:$E$492, 3, FALSE)</f>
        <v>#N/A</v>
      </c>
      <c r="AS285" t="e">
        <f>VLOOKUP(B285,[24]player_red_cards!$B$2:$E$492, 4, FALSE)</f>
        <v>#N/A</v>
      </c>
      <c r="AT285">
        <f>VLOOKUP(B285,[25]player_contests_won!$B$2:$E$492, 3, FALSE)</f>
        <v>0.5</v>
      </c>
      <c r="AU285">
        <f>VLOOKUP(B285,[25]player_contests_won!$B$2:$E$492, 4, FALSE)</f>
        <v>66.7</v>
      </c>
      <c r="AV285" t="e">
        <f>VLOOKUP(B285, [8]player_top_scorers!$B$2:$E$492, 3, FALSE)</f>
        <v>#N/A</v>
      </c>
      <c r="AW285" t="e">
        <f>VLOOKUP(B285,[26]player_player_ratings!$B$2:$E$492, 4, FALSE)</f>
        <v>#N/A</v>
      </c>
      <c r="AX285" t="e">
        <f>VLOOKUP(B285,[26]player_player_ratings!$B$2:$E$492, 3, FALSE)</f>
        <v>#N/A</v>
      </c>
      <c r="AY285">
        <v>366</v>
      </c>
      <c r="AZ285">
        <v>22</v>
      </c>
      <c r="BA285" t="s">
        <v>212</v>
      </c>
    </row>
    <row r="286" spans="1:53" x14ac:dyDescent="0.3">
      <c r="A286">
        <v>282</v>
      </c>
      <c r="B286" t="s">
        <v>362</v>
      </c>
      <c r="C286" t="s">
        <v>46</v>
      </c>
      <c r="D286">
        <v>0.6</v>
      </c>
      <c r="E286">
        <v>0</v>
      </c>
      <c r="F286">
        <f>IFERROR(VLOOKUP(B286, [1]player_expected_goals!$B$2:$E$492, 3, FALSE), 0)</f>
        <v>0.1</v>
      </c>
      <c r="G286" t="e">
        <f>VLOOKUP(B286,[2]player_on_target!$B$2:$E$492, 3, FALSE)</f>
        <v>#N/A</v>
      </c>
      <c r="H286">
        <f>IFERROR(VLOOKUP(B286, [3]player_saves_made!$B$2:$E$492, 3, FALSE), 0)</f>
        <v>0</v>
      </c>
      <c r="I286">
        <f>IFERROR(VLOOKUP(B286, [3]player_saves_made!$B$2:$E$492, 4, FALSE), 0)</f>
        <v>0</v>
      </c>
      <c r="J286">
        <f>IFERROR(VLOOKUP(B286, [4]player_goals_conceded!$B$2:$E$492, 3, FALSE), 0)</f>
        <v>0</v>
      </c>
      <c r="K286">
        <f>IFERROR(VLOOKUP(B286, [5]player_clean_sheets!$B$2:$E$492, 3, FALSE), 0)</f>
        <v>0</v>
      </c>
      <c r="L286">
        <f>IFERROR(VLOOKUP(B286, [5]player_clean_sheets!$B$2:$E$492, 4, FALSE), 0)</f>
        <v>0</v>
      </c>
      <c r="M286">
        <f>IFERROR(VLOOKUP(B286, [6]player_goals_per_90!$B$2:$E$492, 3, FALSE), 0)</f>
        <v>0</v>
      </c>
      <c r="N286">
        <f>IFERROR(VLOOKUP(B286, [7]player_expected_assists_per_90!$B$2:$E$492, 3, FALSE), 0)</f>
        <v>0</v>
      </c>
      <c r="O286">
        <f>IFERROR(VLOOKUP(B286, [7]player_expected_assists_per_90!$B$2:$E$492, 4, FALSE), 0)</f>
        <v>0</v>
      </c>
      <c r="P286">
        <f>IFERROR(VLOOKUP(B286, [8]player_top_scorers!$B$2:$E$492, 4, FALSE), 0)</f>
        <v>0</v>
      </c>
      <c r="Q286">
        <f>IFERROR(VLOOKUP(B286, [9]player_total_assists_in_attack!$B$2:$E$492, 3, FALSE), 0)</f>
        <v>3</v>
      </c>
      <c r="R286">
        <f>IFERROR(VLOOKUP(B286, [9]player_total_assists_in_attack!$B$2:$E$492, 4, FALSE), 0)</f>
        <v>0.8</v>
      </c>
      <c r="S286">
        <f>IFERROR(VLOOKUP(B286, [10]player_big_chances_missed!$B$2:$E$492, 3, FALSE), 0)</f>
        <v>0</v>
      </c>
      <c r="T286">
        <f>IFERROR(VLOOKUP(B286, [10]player_big_chances_missed!$B$2:$E$492, 3, FALSE), 0)</f>
        <v>0</v>
      </c>
      <c r="U286">
        <f>IFERROR(VLOOKUP(B286, [11]player_big_chances_created!$B$2:$E$492, 3, FALSE), 0)</f>
        <v>1</v>
      </c>
      <c r="V286">
        <f>IFERROR(VLOOKUP(B286, [12]player_penalties_won!$B$2:$E$492, 3, FALSE), 0)</f>
        <v>0</v>
      </c>
      <c r="W286">
        <f>IFERROR(VLOOKUP(B286, [13]player_penalties_conceded!$B$2:$E$492, 3, FALSE), 0)</f>
        <v>0</v>
      </c>
      <c r="X286">
        <f>IFERROR(VLOOKUP(B286, [14]player_target_scoring!$B$2:$E$492, 3, FALSE), 0)</f>
        <v>0</v>
      </c>
      <c r="Y286">
        <f>IFERROR(VLOOKUP(B286, [14]player_target_scoring!$B$2:$E$492, 4, FALSE), 0)</f>
        <v>0</v>
      </c>
      <c r="Z286">
        <f>IFERROR(VLOOKUP(B286, [15]player_total_scoring_attempts!$B$2:$E$492, 3, FALSE), 0)</f>
        <v>0</v>
      </c>
      <c r="AA286">
        <f>IFERROR(VLOOKUP(B286, [15]player_total_scoring_attempts!$B$2:$E$492, 4, FALSE), 0)</f>
        <v>0</v>
      </c>
      <c r="AB286">
        <f>IFERROR(VLOOKUP(B286, [16]player_accurate_passes!$B$2:$E$492, 3, FALSE), 0)</f>
        <v>0</v>
      </c>
      <c r="AC286">
        <f>IFERROR(VLOOKUP(B286, [16]player_accurate_passes!$B$2:$E$492, 4, FALSE), 0)</f>
        <v>0</v>
      </c>
      <c r="AD286">
        <f>IFERROR(VLOOKUP(B286,[17]player_accurate_long_balls!$B$2:$E$492, 3, FALSE), 0)</f>
        <v>0</v>
      </c>
      <c r="AE286">
        <f>IFERROR(VLOOKUP(B286,[17]player_accurate_long_balls!$B$2:$E$492, 4, FALSE), 0)</f>
        <v>0</v>
      </c>
      <c r="AF286">
        <f>IFERROR(VLOOKUP(B286, [18]player_tackles_won!$B$2:$E$492, 3, FALSE), 0)</f>
        <v>0</v>
      </c>
      <c r="AG286">
        <f>IFERROR(VLOOKUP(B286, [18]player_tackles_won!$B$2:$E$492, 4, FALSE), 0)</f>
        <v>0</v>
      </c>
      <c r="AH286">
        <f>IFERROR(VLOOKUP(B286, [19]player_possessions!$B$2:$E$492, 3, FALSE), 0)</f>
        <v>0</v>
      </c>
      <c r="AI286">
        <f>IFERROR(VLOOKUP(B286, [19]player_possessions!$B$2:$E$492, 4, FALSE), 0)</f>
        <v>0</v>
      </c>
      <c r="AJ286">
        <f>IFERROR(VLOOKUP(B286, [20]player_outfielder_blocks!$B$2:$E$492, 3, FALSE), 0)</f>
        <v>0</v>
      </c>
      <c r="AK286" t="e">
        <f>VLOOKUP(B286,[20]player_outfielder_blocks!$B$2:$E$492, 4, FALSE)</f>
        <v>#N/A</v>
      </c>
      <c r="AL286" t="e">
        <f>VLOOKUP(B286,[21]player_interceptions!$B$2:$E$492, 3, FALSE)</f>
        <v>#N/A</v>
      </c>
      <c r="AM286" t="e">
        <f>VLOOKUP(B286,[21]player_interceptions!$B$2:$E$492, 4, FALSE)</f>
        <v>#N/A</v>
      </c>
      <c r="AN286" t="e">
        <f>VLOOKUP(B286,[22]player_effective_clearances!$B$2:$E$492, 3, FALSE)</f>
        <v>#N/A</v>
      </c>
      <c r="AO286" t="e">
        <f>VLOOKUP(B286,[22]player_effective_clearances!$B$2:$E$492, 4, FALSE)</f>
        <v>#N/A</v>
      </c>
      <c r="AP286" t="e">
        <f>VLOOKUP(B286, [12]player_penalties_won!$B$2:$E$492, 4, FALSE)</f>
        <v>#N/A</v>
      </c>
      <c r="AQ286" t="e">
        <f>VLOOKUP(B286,[23]player_fouls_committed!$B$2:$E$492, 3, FALSE)</f>
        <v>#N/A</v>
      </c>
      <c r="AR286" t="e">
        <f>VLOOKUP(B286,[24]player_red_cards!$B$2:$E$492, 3, FALSE)</f>
        <v>#N/A</v>
      </c>
      <c r="AS286" t="e">
        <f>VLOOKUP(B286,[24]player_red_cards!$B$2:$E$492, 4, FALSE)</f>
        <v>#N/A</v>
      </c>
      <c r="AT286" t="e">
        <f>VLOOKUP(B286,[25]player_contests_won!$B$2:$E$492, 3, FALSE)</f>
        <v>#N/A</v>
      </c>
      <c r="AU286" t="e">
        <f>VLOOKUP(B286,[25]player_contests_won!$B$2:$E$492, 4, FALSE)</f>
        <v>#N/A</v>
      </c>
      <c r="AV286" t="e">
        <f>VLOOKUP(B286, [8]player_top_scorers!$B$2:$E$492, 3, FALSE)</f>
        <v>#N/A</v>
      </c>
      <c r="AW286" t="e">
        <f>VLOOKUP(B286,[26]player_player_ratings!$B$2:$E$492, 4, FALSE)</f>
        <v>#N/A</v>
      </c>
      <c r="AX286" t="e">
        <f>VLOOKUP(B286,[26]player_player_ratings!$B$2:$E$492, 3, FALSE)</f>
        <v>#N/A</v>
      </c>
      <c r="AY286">
        <v>357</v>
      </c>
      <c r="AZ286">
        <v>8</v>
      </c>
      <c r="BA286" t="s">
        <v>27</v>
      </c>
    </row>
    <row r="287" spans="1:53" x14ac:dyDescent="0.3">
      <c r="A287">
        <v>282</v>
      </c>
      <c r="B287" t="s">
        <v>363</v>
      </c>
      <c r="C287" t="s">
        <v>33</v>
      </c>
      <c r="D287">
        <v>0.6</v>
      </c>
      <c r="E287">
        <v>0</v>
      </c>
      <c r="F287">
        <f>IFERROR(VLOOKUP(B287, [1]player_expected_goals!$B$2:$E$492, 3, FALSE), 0)</f>
        <v>0.1</v>
      </c>
      <c r="G287">
        <f>VLOOKUP(B287,[2]player_on_target!$B$2:$E$492, 3, FALSE)</f>
        <v>0.1</v>
      </c>
      <c r="H287">
        <f>IFERROR(VLOOKUP(B287, [3]player_saves_made!$B$2:$E$492, 3, FALSE), 0)</f>
        <v>0</v>
      </c>
      <c r="I287">
        <f>IFERROR(VLOOKUP(B287, [3]player_saves_made!$B$2:$E$492, 4, FALSE), 0)</f>
        <v>0</v>
      </c>
      <c r="J287">
        <f>IFERROR(VLOOKUP(B287, [4]player_goals_conceded!$B$2:$E$492, 3, FALSE), 0)</f>
        <v>0</v>
      </c>
      <c r="K287">
        <f>IFERROR(VLOOKUP(B287, [5]player_clean_sheets!$B$2:$E$492, 3, FALSE), 0)</f>
        <v>0</v>
      </c>
      <c r="L287">
        <f>IFERROR(VLOOKUP(B287, [5]player_clean_sheets!$B$2:$E$492, 4, FALSE), 0)</f>
        <v>0</v>
      </c>
      <c r="M287">
        <f>IFERROR(VLOOKUP(B287, [6]player_goals_per_90!$B$2:$E$492, 3, FALSE), 0)</f>
        <v>0</v>
      </c>
      <c r="N287">
        <f>IFERROR(VLOOKUP(B287, [7]player_expected_assists_per_90!$B$2:$E$492, 3, FALSE), 0)</f>
        <v>0</v>
      </c>
      <c r="O287">
        <f>IFERROR(VLOOKUP(B287, [7]player_expected_assists_per_90!$B$2:$E$492, 4, FALSE), 0)</f>
        <v>0</v>
      </c>
      <c r="P287">
        <f>IFERROR(VLOOKUP(B287, [8]player_top_scorers!$B$2:$E$492, 4, FALSE), 0)</f>
        <v>0</v>
      </c>
      <c r="Q287">
        <f>IFERROR(VLOOKUP(B287, [9]player_total_assists_in_attack!$B$2:$E$492, 3, FALSE), 0)</f>
        <v>6</v>
      </c>
      <c r="R287">
        <f>IFERROR(VLOOKUP(B287, [9]player_total_assists_in_attack!$B$2:$E$492, 4, FALSE), 0)</f>
        <v>5.6</v>
      </c>
      <c r="S287">
        <f>IFERROR(VLOOKUP(B287, [10]player_big_chances_missed!$B$2:$E$492, 3, FALSE), 0)</f>
        <v>0</v>
      </c>
      <c r="T287">
        <f>IFERROR(VLOOKUP(B287, [10]player_big_chances_missed!$B$2:$E$492, 3, FALSE), 0)</f>
        <v>0</v>
      </c>
      <c r="U287">
        <f>IFERROR(VLOOKUP(B287, [11]player_big_chances_created!$B$2:$E$492, 3, FALSE), 0)</f>
        <v>1</v>
      </c>
      <c r="V287">
        <f>IFERROR(VLOOKUP(B287, [12]player_penalties_won!$B$2:$E$492, 3, FALSE), 0)</f>
        <v>0</v>
      </c>
      <c r="W287">
        <f>IFERROR(VLOOKUP(B287, [13]player_penalties_conceded!$B$2:$E$492, 3, FALSE), 0)</f>
        <v>0</v>
      </c>
      <c r="X287">
        <f>IFERROR(VLOOKUP(B287, [14]player_target_scoring!$B$2:$E$492, 3, FALSE), 0)</f>
        <v>0</v>
      </c>
      <c r="Y287">
        <f>IFERROR(VLOOKUP(B287, [14]player_target_scoring!$B$2:$E$492, 4, FALSE), 0)</f>
        <v>0</v>
      </c>
      <c r="Z287">
        <f>IFERROR(VLOOKUP(B287, [15]player_total_scoring_attempts!$B$2:$E$492, 3, FALSE), 0)</f>
        <v>0</v>
      </c>
      <c r="AA287">
        <f>IFERROR(VLOOKUP(B287, [15]player_total_scoring_attempts!$B$2:$E$492, 4, FALSE), 0)</f>
        <v>0</v>
      </c>
      <c r="AB287">
        <f>IFERROR(VLOOKUP(B287, [16]player_accurate_passes!$B$2:$E$492, 3, FALSE), 0)</f>
        <v>0</v>
      </c>
      <c r="AC287">
        <f>IFERROR(VLOOKUP(B287, [16]player_accurate_passes!$B$2:$E$492, 4, FALSE), 0)</f>
        <v>0</v>
      </c>
      <c r="AD287">
        <f>IFERROR(VLOOKUP(B287,[17]player_accurate_long_balls!$B$2:$E$492, 3, FALSE), 0)</f>
        <v>0</v>
      </c>
      <c r="AE287">
        <f>IFERROR(VLOOKUP(B287,[17]player_accurate_long_balls!$B$2:$E$492, 4, FALSE), 0)</f>
        <v>0</v>
      </c>
      <c r="AF287">
        <f>IFERROR(VLOOKUP(B287, [18]player_tackles_won!$B$2:$E$492, 3, FALSE), 0)</f>
        <v>0</v>
      </c>
      <c r="AG287">
        <f>IFERROR(VLOOKUP(B287, [18]player_tackles_won!$B$2:$E$492, 4, FALSE), 0)</f>
        <v>0</v>
      </c>
      <c r="AH287">
        <f>IFERROR(VLOOKUP(B287, [19]player_possessions!$B$2:$E$492, 3, FALSE), 0)</f>
        <v>0</v>
      </c>
      <c r="AI287">
        <f>IFERROR(VLOOKUP(B287, [19]player_possessions!$B$2:$E$492, 4, FALSE), 0)</f>
        <v>0</v>
      </c>
      <c r="AJ287">
        <f>IFERROR(VLOOKUP(B287, [20]player_outfielder_blocks!$B$2:$E$492, 3, FALSE), 0)</f>
        <v>0</v>
      </c>
      <c r="AK287" t="e">
        <f>VLOOKUP(B287,[20]player_outfielder_blocks!$B$2:$E$492, 4, FALSE)</f>
        <v>#N/A</v>
      </c>
      <c r="AL287" t="e">
        <f>VLOOKUP(B287,[21]player_interceptions!$B$2:$E$492, 3, FALSE)</f>
        <v>#N/A</v>
      </c>
      <c r="AM287" t="e">
        <f>VLOOKUP(B287,[21]player_interceptions!$B$2:$E$492, 4, FALSE)</f>
        <v>#N/A</v>
      </c>
      <c r="AN287" t="e">
        <f>VLOOKUP(B287,[22]player_effective_clearances!$B$2:$E$492, 3, FALSE)</f>
        <v>#N/A</v>
      </c>
      <c r="AO287" t="e">
        <f>VLOOKUP(B287,[22]player_effective_clearances!$B$2:$E$492, 4, FALSE)</f>
        <v>#N/A</v>
      </c>
      <c r="AP287" t="e">
        <f>VLOOKUP(B287, [12]player_penalties_won!$B$2:$E$492, 4, FALSE)</f>
        <v>#N/A</v>
      </c>
      <c r="AQ287" t="e">
        <f>VLOOKUP(B287,[23]player_fouls_committed!$B$2:$E$492, 3, FALSE)</f>
        <v>#N/A</v>
      </c>
      <c r="AR287" t="e">
        <f>VLOOKUP(B287,[24]player_red_cards!$B$2:$E$492, 3, FALSE)</f>
        <v>#N/A</v>
      </c>
      <c r="AS287" t="e">
        <f>VLOOKUP(B287,[24]player_red_cards!$B$2:$E$492, 4, FALSE)</f>
        <v>#N/A</v>
      </c>
      <c r="AT287" t="e">
        <f>VLOOKUP(B287,[25]player_contests_won!$B$2:$E$492, 3, FALSE)</f>
        <v>#N/A</v>
      </c>
      <c r="AU287" t="e">
        <f>VLOOKUP(B287,[25]player_contests_won!$B$2:$E$492, 4, FALSE)</f>
        <v>#N/A</v>
      </c>
      <c r="AV287" t="e">
        <f>VLOOKUP(B287, [8]player_top_scorers!$B$2:$E$492, 3, FALSE)</f>
        <v>#N/A</v>
      </c>
      <c r="AW287" t="e">
        <f>VLOOKUP(B287,[26]player_player_ratings!$B$2:$E$492, 4, FALSE)</f>
        <v>#N/A</v>
      </c>
      <c r="AX287" t="e">
        <f>VLOOKUP(B287,[26]player_player_ratings!$B$2:$E$492, 3, FALSE)</f>
        <v>#N/A</v>
      </c>
      <c r="AY287">
        <v>97</v>
      </c>
      <c r="AZ287">
        <v>10</v>
      </c>
      <c r="BA287" t="s">
        <v>134</v>
      </c>
    </row>
    <row r="288" spans="1:53" x14ac:dyDescent="0.3">
      <c r="A288">
        <v>282</v>
      </c>
      <c r="B288" t="s">
        <v>364</v>
      </c>
      <c r="C288" t="s">
        <v>100</v>
      </c>
      <c r="D288">
        <v>0.6</v>
      </c>
      <c r="E288">
        <v>0</v>
      </c>
      <c r="F288">
        <f>IFERROR(VLOOKUP(B288, [1]player_expected_goals!$B$2:$E$492, 3, FALSE), 0)</f>
        <v>0.7</v>
      </c>
      <c r="G288">
        <f>VLOOKUP(B288,[2]player_on_target!$B$2:$E$492, 3, FALSE)</f>
        <v>0.8</v>
      </c>
      <c r="H288">
        <f>IFERROR(VLOOKUP(B288, [3]player_saves_made!$B$2:$E$492, 3, FALSE), 0)</f>
        <v>0</v>
      </c>
      <c r="I288">
        <f>IFERROR(VLOOKUP(B288, [3]player_saves_made!$B$2:$E$492, 4, FALSE), 0)</f>
        <v>0</v>
      </c>
      <c r="J288">
        <f>IFERROR(VLOOKUP(B288, [4]player_goals_conceded!$B$2:$E$492, 3, FALSE), 0)</f>
        <v>0</v>
      </c>
      <c r="K288">
        <f>IFERROR(VLOOKUP(B288, [5]player_clean_sheets!$B$2:$E$492, 3, FALSE), 0)</f>
        <v>0</v>
      </c>
      <c r="L288">
        <f>IFERROR(VLOOKUP(B288, [5]player_clean_sheets!$B$2:$E$492, 4, FALSE), 0)</f>
        <v>0</v>
      </c>
      <c r="M288">
        <f>IFERROR(VLOOKUP(B288, [6]player_goals_per_90!$B$2:$E$492, 3, FALSE), 0)</f>
        <v>0</v>
      </c>
      <c r="N288">
        <f>IFERROR(VLOOKUP(B288, [7]player_expected_assists_per_90!$B$2:$E$492, 3, FALSE), 0)</f>
        <v>0.02</v>
      </c>
      <c r="O288">
        <f>IFERROR(VLOOKUP(B288, [7]player_expected_assists_per_90!$B$2:$E$492, 4, FALSE), 0)</f>
        <v>0</v>
      </c>
      <c r="P288">
        <f>IFERROR(VLOOKUP(B288, [8]player_top_scorers!$B$2:$E$492, 4, FALSE), 0)</f>
        <v>0</v>
      </c>
      <c r="Q288">
        <f>IFERROR(VLOOKUP(B288, [9]player_total_assists_in_attack!$B$2:$E$492, 3, FALSE), 0)</f>
        <v>3</v>
      </c>
      <c r="R288">
        <f>IFERROR(VLOOKUP(B288, [9]player_total_assists_in_attack!$B$2:$E$492, 4, FALSE), 0)</f>
        <v>0.1</v>
      </c>
      <c r="S288">
        <f>IFERROR(VLOOKUP(B288, [10]player_big_chances_missed!$B$2:$E$492, 3, FALSE), 0)</f>
        <v>1</v>
      </c>
      <c r="T288">
        <f>IFERROR(VLOOKUP(B288, [10]player_big_chances_missed!$B$2:$E$492, 3, FALSE), 0)</f>
        <v>1</v>
      </c>
      <c r="U288">
        <f>IFERROR(VLOOKUP(B288, [11]player_big_chances_created!$B$2:$E$492, 3, FALSE), 0)</f>
        <v>0</v>
      </c>
      <c r="V288">
        <f>IFERROR(VLOOKUP(B288, [12]player_penalties_won!$B$2:$E$492, 3, FALSE), 0)</f>
        <v>0</v>
      </c>
      <c r="W288">
        <f>IFERROR(VLOOKUP(B288, [13]player_penalties_conceded!$B$2:$E$492, 3, FALSE), 0)</f>
        <v>0</v>
      </c>
      <c r="X288">
        <f>IFERROR(VLOOKUP(B288, [14]player_target_scoring!$B$2:$E$492, 3, FALSE), 0)</f>
        <v>0</v>
      </c>
      <c r="Y288">
        <f>IFERROR(VLOOKUP(B288, [14]player_target_scoring!$B$2:$E$492, 4, FALSE), 0)</f>
        <v>33.299999999999997</v>
      </c>
      <c r="Z288">
        <f>IFERROR(VLOOKUP(B288, [15]player_total_scoring_attempts!$B$2:$E$492, 3, FALSE), 0)</f>
        <v>0.1</v>
      </c>
      <c r="AA288">
        <f>IFERROR(VLOOKUP(B288, [15]player_total_scoring_attempts!$B$2:$E$492, 4, FALSE), 0)</f>
        <v>0</v>
      </c>
      <c r="AB288">
        <f>IFERROR(VLOOKUP(B288, [16]player_accurate_passes!$B$2:$E$492, 3, FALSE), 0)</f>
        <v>49.5</v>
      </c>
      <c r="AC288">
        <f>IFERROR(VLOOKUP(B288, [16]player_accurate_passes!$B$2:$E$492, 4, FALSE), 0)</f>
        <v>87.8</v>
      </c>
      <c r="AD288">
        <f>IFERROR(VLOOKUP(B288,[17]player_accurate_long_balls!$B$2:$E$492, 3, FALSE), 0)</f>
        <v>6.5</v>
      </c>
      <c r="AE288">
        <f>IFERROR(VLOOKUP(B288,[17]player_accurate_long_balls!$B$2:$E$492, 4, FALSE), 0)</f>
        <v>65.599999999999994</v>
      </c>
      <c r="AF288">
        <f>IFERROR(VLOOKUP(B288, [18]player_tackles_won!$B$2:$E$492, 3, FALSE), 0)</f>
        <v>0.6</v>
      </c>
      <c r="AG288">
        <f>IFERROR(VLOOKUP(B288, [18]player_tackles_won!$B$2:$E$492, 4, FALSE), 0)</f>
        <v>79.2</v>
      </c>
      <c r="AH288">
        <f>IFERROR(VLOOKUP(B288, [19]player_possessions!$B$2:$E$492, 3, FALSE), 0)</f>
        <v>0</v>
      </c>
      <c r="AI288">
        <f>IFERROR(VLOOKUP(B288, [19]player_possessions!$B$2:$E$492, 4, FALSE), 0)</f>
        <v>0</v>
      </c>
      <c r="AJ288">
        <f>IFERROR(VLOOKUP(B288, [20]player_outfielder_blocks!$B$2:$E$492, 3, FALSE), 0)</f>
        <v>1</v>
      </c>
      <c r="AK288">
        <f>VLOOKUP(B288,[20]player_outfielder_blocks!$B$2:$E$492, 4, FALSE)</f>
        <v>28</v>
      </c>
      <c r="AL288">
        <f>VLOOKUP(B288,[21]player_interceptions!$B$2:$E$492, 3, FALSE)</f>
        <v>0.5</v>
      </c>
      <c r="AM288">
        <f>VLOOKUP(B288,[21]player_interceptions!$B$2:$E$492, 4, FALSE)</f>
        <v>16</v>
      </c>
      <c r="AN288">
        <f>VLOOKUP(B288,[22]player_effective_clearances!$B$2:$E$492, 3, FALSE)</f>
        <v>4</v>
      </c>
      <c r="AO288">
        <f>VLOOKUP(B288,[22]player_effective_clearances!$B$2:$E$492, 4, FALSE)</f>
        <v>116</v>
      </c>
      <c r="AP288" t="e">
        <f>VLOOKUP(B288, [12]player_penalties_won!$B$2:$E$492, 4, FALSE)</f>
        <v>#N/A</v>
      </c>
      <c r="AQ288">
        <f>VLOOKUP(B288,[23]player_fouls_committed!$B$2:$E$492, 3, FALSE)</f>
        <v>1</v>
      </c>
      <c r="AR288" t="e">
        <f>VLOOKUP(B288,[24]player_red_cards!$B$2:$E$492, 3, FALSE)</f>
        <v>#N/A</v>
      </c>
      <c r="AS288" t="e">
        <f>VLOOKUP(B288,[24]player_red_cards!$B$2:$E$492, 4, FALSE)</f>
        <v>#N/A</v>
      </c>
      <c r="AT288">
        <f>VLOOKUP(B288,[25]player_contests_won!$B$2:$E$492, 3, FALSE)</f>
        <v>0.2</v>
      </c>
      <c r="AU288">
        <f>VLOOKUP(B288,[25]player_contests_won!$B$2:$E$492, 4, FALSE)</f>
        <v>85.7</v>
      </c>
      <c r="AV288" t="e">
        <f>VLOOKUP(B288, [8]player_top_scorers!$B$2:$E$492, 3, FALSE)</f>
        <v>#N/A</v>
      </c>
      <c r="AW288">
        <f>VLOOKUP(B288,[26]player_player_ratings!$B$2:$E$492, 4, FALSE)</f>
        <v>0</v>
      </c>
      <c r="AX288">
        <f>VLOOKUP(B288,[26]player_player_ratings!$B$2:$E$492, 3, FALSE)</f>
        <v>6.63</v>
      </c>
      <c r="AY288">
        <v>2643</v>
      </c>
      <c r="AZ288">
        <v>32</v>
      </c>
      <c r="BA288" t="s">
        <v>13</v>
      </c>
    </row>
    <row r="289" spans="1:53" x14ac:dyDescent="0.3">
      <c r="A289">
        <v>282</v>
      </c>
      <c r="B289" t="s">
        <v>365</v>
      </c>
      <c r="C289" t="s">
        <v>21</v>
      </c>
      <c r="D289">
        <v>0.6</v>
      </c>
      <c r="E289">
        <v>0</v>
      </c>
      <c r="F289">
        <f>IFERROR(VLOOKUP(B289, [1]player_expected_goals!$B$2:$E$492, 3, FALSE), 0)</f>
        <v>1.3</v>
      </c>
      <c r="G289">
        <f>VLOOKUP(B289,[2]player_on_target!$B$2:$E$492, 3, FALSE)</f>
        <v>1.8</v>
      </c>
      <c r="H289">
        <f>IFERROR(VLOOKUP(B289, [3]player_saves_made!$B$2:$E$492, 3, FALSE), 0)</f>
        <v>0</v>
      </c>
      <c r="I289">
        <f>IFERROR(VLOOKUP(B289, [3]player_saves_made!$B$2:$E$492, 4, FALSE), 0)</f>
        <v>0</v>
      </c>
      <c r="J289">
        <f>IFERROR(VLOOKUP(B289, [4]player_goals_conceded!$B$2:$E$492, 3, FALSE), 0)</f>
        <v>0</v>
      </c>
      <c r="K289">
        <f>IFERROR(VLOOKUP(B289, [5]player_clean_sheets!$B$2:$E$492, 3, FALSE), 0)</f>
        <v>0</v>
      </c>
      <c r="L289">
        <f>IFERROR(VLOOKUP(B289, [5]player_clean_sheets!$B$2:$E$492, 4, FALSE), 0)</f>
        <v>0</v>
      </c>
      <c r="M289">
        <f>IFERROR(VLOOKUP(B289, [6]player_goals_per_90!$B$2:$E$492, 3, FALSE), 0)</f>
        <v>0.17</v>
      </c>
      <c r="N289">
        <f>IFERROR(VLOOKUP(B289, [7]player_expected_assists_per_90!$B$2:$E$492, 3, FALSE), 0)</f>
        <v>0.04</v>
      </c>
      <c r="O289">
        <f>IFERROR(VLOOKUP(B289, [7]player_expected_assists_per_90!$B$2:$E$492, 4, FALSE), 0)</f>
        <v>0</v>
      </c>
      <c r="P289">
        <f>IFERROR(VLOOKUP(B289, [8]player_top_scorers!$B$2:$E$492, 4, FALSE), 0)</f>
        <v>0</v>
      </c>
      <c r="Q289">
        <f>IFERROR(VLOOKUP(B289, [9]player_total_assists_in_attack!$B$2:$E$492, 3, FALSE), 0)</f>
        <v>5</v>
      </c>
      <c r="R289">
        <f>IFERROR(VLOOKUP(B289, [9]player_total_assists_in_attack!$B$2:$E$492, 4, FALSE), 0)</f>
        <v>0.3</v>
      </c>
      <c r="S289">
        <f>IFERROR(VLOOKUP(B289, [10]player_big_chances_missed!$B$2:$E$492, 3, FALSE), 0)</f>
        <v>3</v>
      </c>
      <c r="T289">
        <f>IFERROR(VLOOKUP(B289, [10]player_big_chances_missed!$B$2:$E$492, 3, FALSE), 0)</f>
        <v>3</v>
      </c>
      <c r="U289">
        <f>IFERROR(VLOOKUP(B289, [11]player_big_chances_created!$B$2:$E$492, 3, FALSE), 0)</f>
        <v>0</v>
      </c>
      <c r="V289">
        <f>IFERROR(VLOOKUP(B289, [12]player_penalties_won!$B$2:$E$492, 3, FALSE), 0)</f>
        <v>0</v>
      </c>
      <c r="W289">
        <f>IFERROR(VLOOKUP(B289, [13]player_penalties_conceded!$B$2:$E$492, 3, FALSE), 0)</f>
        <v>0</v>
      </c>
      <c r="X289">
        <f>IFERROR(VLOOKUP(B289, [14]player_target_scoring!$B$2:$E$492, 3, FALSE), 0)</f>
        <v>0.4</v>
      </c>
      <c r="Y289">
        <f>IFERROR(VLOOKUP(B289, [14]player_target_scoring!$B$2:$E$492, 4, FALSE), 0)</f>
        <v>33.299999999999997</v>
      </c>
      <c r="Z289">
        <f>IFERROR(VLOOKUP(B289, [15]player_total_scoring_attempts!$B$2:$E$492, 3, FALSE), 0)</f>
        <v>1.2</v>
      </c>
      <c r="AA289">
        <f>IFERROR(VLOOKUP(B289, [15]player_total_scoring_attempts!$B$2:$E$492, 4, FALSE), 0)</f>
        <v>14.3</v>
      </c>
      <c r="AB289">
        <f>IFERROR(VLOOKUP(B289, [16]player_accurate_passes!$B$2:$E$492, 3, FALSE), 0)</f>
        <v>44.9</v>
      </c>
      <c r="AC289">
        <f>IFERROR(VLOOKUP(B289, [16]player_accurate_passes!$B$2:$E$492, 4, FALSE), 0)</f>
        <v>88.1</v>
      </c>
      <c r="AD289">
        <f>IFERROR(VLOOKUP(B289,[17]player_accurate_long_balls!$B$2:$E$492, 3, FALSE), 0)</f>
        <v>1.9</v>
      </c>
      <c r="AE289">
        <f>IFERROR(VLOOKUP(B289,[17]player_accurate_long_balls!$B$2:$E$492, 4, FALSE), 0)</f>
        <v>44</v>
      </c>
      <c r="AF289">
        <f>IFERROR(VLOOKUP(B289, [18]player_tackles_won!$B$2:$E$492, 3, FALSE), 0)</f>
        <v>1.2</v>
      </c>
      <c r="AG289">
        <f>IFERROR(VLOOKUP(B289, [18]player_tackles_won!$B$2:$E$492, 4, FALSE), 0)</f>
        <v>61.8</v>
      </c>
      <c r="AH289">
        <f>IFERROR(VLOOKUP(B289, [19]player_possessions!$B$2:$E$492, 3, FALSE), 0)</f>
        <v>0.1</v>
      </c>
      <c r="AI289">
        <f>IFERROR(VLOOKUP(B289, [19]player_possessions!$B$2:$E$492, 4, FALSE), 0)</f>
        <v>1.8</v>
      </c>
      <c r="AJ289">
        <f>IFERROR(VLOOKUP(B289, [20]player_outfielder_blocks!$B$2:$E$492, 3, FALSE), 0)</f>
        <v>1</v>
      </c>
      <c r="AK289">
        <f>VLOOKUP(B289,[20]player_outfielder_blocks!$B$2:$E$492, 4, FALSE)</f>
        <v>18</v>
      </c>
      <c r="AL289">
        <f>VLOOKUP(B289,[21]player_interceptions!$B$2:$E$492, 3, FALSE)</f>
        <v>1.2</v>
      </c>
      <c r="AM289">
        <f>VLOOKUP(B289,[21]player_interceptions!$B$2:$E$492, 4, FALSE)</f>
        <v>22</v>
      </c>
      <c r="AN289">
        <f>VLOOKUP(B289,[22]player_effective_clearances!$B$2:$E$492, 3, FALSE)</f>
        <v>3.4</v>
      </c>
      <c r="AO289">
        <f>VLOOKUP(B289,[22]player_effective_clearances!$B$2:$E$492, 4, FALSE)</f>
        <v>60</v>
      </c>
      <c r="AP289" t="e">
        <f>VLOOKUP(B289, [12]player_penalties_won!$B$2:$E$492, 4, FALSE)</f>
        <v>#N/A</v>
      </c>
      <c r="AQ289">
        <f>VLOOKUP(B289,[23]player_fouls_committed!$B$2:$E$492, 3, FALSE)</f>
        <v>1.6</v>
      </c>
      <c r="AR289" t="e">
        <f>VLOOKUP(B289,[24]player_red_cards!$B$2:$E$492, 3, FALSE)</f>
        <v>#N/A</v>
      </c>
      <c r="AS289" t="e">
        <f>VLOOKUP(B289,[24]player_red_cards!$B$2:$E$492, 4, FALSE)</f>
        <v>#N/A</v>
      </c>
      <c r="AT289">
        <f>VLOOKUP(B289,[25]player_contests_won!$B$2:$E$492, 3, FALSE)</f>
        <v>0.3</v>
      </c>
      <c r="AU289">
        <f>VLOOKUP(B289,[25]player_contests_won!$B$2:$E$492, 4, FALSE)</f>
        <v>71.400000000000006</v>
      </c>
      <c r="AV289">
        <f>VLOOKUP(B289, [8]player_top_scorers!$B$2:$E$492, 3, FALSE)</f>
        <v>3</v>
      </c>
      <c r="AW289">
        <f>VLOOKUP(B289,[26]player_player_ratings!$B$2:$E$492, 4, FALSE)</f>
        <v>0</v>
      </c>
      <c r="AX289">
        <f>VLOOKUP(B289,[26]player_player_ratings!$B$2:$E$492, 3, FALSE)</f>
        <v>6.77</v>
      </c>
      <c r="AY289">
        <v>1598</v>
      </c>
      <c r="AZ289">
        <v>20</v>
      </c>
      <c r="BA289" t="s">
        <v>84</v>
      </c>
    </row>
    <row r="290" spans="1:53" x14ac:dyDescent="0.3">
      <c r="A290">
        <v>282</v>
      </c>
      <c r="B290" t="s">
        <v>366</v>
      </c>
      <c r="C290" t="s">
        <v>33</v>
      </c>
      <c r="D290">
        <v>0.6</v>
      </c>
      <c r="E290">
        <v>0</v>
      </c>
      <c r="F290">
        <f>IFERROR(VLOOKUP(B290, [1]player_expected_goals!$B$2:$E$492, 3, FALSE), 0)</f>
        <v>0.6</v>
      </c>
      <c r="G290">
        <f>VLOOKUP(B290,[2]player_on_target!$B$2:$E$492, 3, FALSE)</f>
        <v>0.6</v>
      </c>
      <c r="H290">
        <f>IFERROR(VLOOKUP(B290, [3]player_saves_made!$B$2:$E$492, 3, FALSE), 0)</f>
        <v>0</v>
      </c>
      <c r="I290">
        <f>IFERROR(VLOOKUP(B290, [3]player_saves_made!$B$2:$E$492, 4, FALSE), 0)</f>
        <v>0</v>
      </c>
      <c r="J290">
        <f>IFERROR(VLOOKUP(B290, [4]player_goals_conceded!$B$2:$E$492, 3, FALSE), 0)</f>
        <v>0</v>
      </c>
      <c r="K290">
        <f>IFERROR(VLOOKUP(B290, [5]player_clean_sheets!$B$2:$E$492, 3, FALSE), 0)</f>
        <v>0</v>
      </c>
      <c r="L290">
        <f>IFERROR(VLOOKUP(B290, [5]player_clean_sheets!$B$2:$E$492, 4, FALSE), 0)</f>
        <v>0</v>
      </c>
      <c r="M290">
        <f>IFERROR(VLOOKUP(B290, [6]player_goals_per_90!$B$2:$E$492, 3, FALSE), 0)</f>
        <v>0.05</v>
      </c>
      <c r="N290">
        <f>IFERROR(VLOOKUP(B290, [7]player_expected_assists_per_90!$B$2:$E$492, 3, FALSE), 0)</f>
        <v>0.03</v>
      </c>
      <c r="O290">
        <f>IFERROR(VLOOKUP(B290, [7]player_expected_assists_per_90!$B$2:$E$492, 4, FALSE), 0)</f>
        <v>0</v>
      </c>
      <c r="P290">
        <f>IFERROR(VLOOKUP(B290, [8]player_top_scorers!$B$2:$E$492, 4, FALSE), 0)</f>
        <v>0</v>
      </c>
      <c r="Q290">
        <f>IFERROR(VLOOKUP(B290, [9]player_total_assists_in_attack!$B$2:$E$492, 3, FALSE), 0)</f>
        <v>4</v>
      </c>
      <c r="R290">
        <f>IFERROR(VLOOKUP(B290, [9]player_total_assists_in_attack!$B$2:$E$492, 4, FALSE), 0)</f>
        <v>0.2</v>
      </c>
      <c r="S290">
        <f>IFERROR(VLOOKUP(B290, [10]player_big_chances_missed!$B$2:$E$492, 3, FALSE), 0)</f>
        <v>1</v>
      </c>
      <c r="T290">
        <f>IFERROR(VLOOKUP(B290, [10]player_big_chances_missed!$B$2:$E$492, 3, FALSE), 0)</f>
        <v>1</v>
      </c>
      <c r="U290">
        <f>IFERROR(VLOOKUP(B290, [11]player_big_chances_created!$B$2:$E$492, 3, FALSE), 0)</f>
        <v>0</v>
      </c>
      <c r="V290">
        <f>IFERROR(VLOOKUP(B290, [12]player_penalties_won!$B$2:$E$492, 3, FALSE), 0)</f>
        <v>0</v>
      </c>
      <c r="W290">
        <f>IFERROR(VLOOKUP(B290, [13]player_penalties_conceded!$B$2:$E$492, 3, FALSE), 0)</f>
        <v>0</v>
      </c>
      <c r="X290">
        <f>IFERROR(VLOOKUP(B290, [14]player_target_scoring!$B$2:$E$492, 3, FALSE), 0)</f>
        <v>0.1</v>
      </c>
      <c r="Y290">
        <f>IFERROR(VLOOKUP(B290, [14]player_target_scoring!$B$2:$E$492, 4, FALSE), 0)</f>
        <v>37.5</v>
      </c>
      <c r="Z290">
        <f>IFERROR(VLOOKUP(B290, [15]player_total_scoring_attempts!$B$2:$E$492, 3, FALSE), 0)</f>
        <v>0.4</v>
      </c>
      <c r="AA290">
        <f>IFERROR(VLOOKUP(B290, [15]player_total_scoring_attempts!$B$2:$E$492, 4, FALSE), 0)</f>
        <v>12.5</v>
      </c>
      <c r="AB290">
        <f>IFERROR(VLOOKUP(B290, [16]player_accurate_passes!$B$2:$E$492, 3, FALSE), 0)</f>
        <v>32.299999999999997</v>
      </c>
      <c r="AC290">
        <f>IFERROR(VLOOKUP(B290, [16]player_accurate_passes!$B$2:$E$492, 4, FALSE), 0)</f>
        <v>79.5</v>
      </c>
      <c r="AD290">
        <f>IFERROR(VLOOKUP(B290,[17]player_accurate_long_balls!$B$2:$E$492, 3, FALSE), 0)</f>
        <v>2.2000000000000002</v>
      </c>
      <c r="AE290">
        <f>IFERROR(VLOOKUP(B290,[17]player_accurate_long_balls!$B$2:$E$492, 4, FALSE), 0)</f>
        <v>42.1</v>
      </c>
      <c r="AF290">
        <f>IFERROR(VLOOKUP(B290, [18]player_tackles_won!$B$2:$E$492, 3, FALSE), 0)</f>
        <v>1.2</v>
      </c>
      <c r="AG290">
        <f>IFERROR(VLOOKUP(B290, [18]player_tackles_won!$B$2:$E$492, 4, FALSE), 0)</f>
        <v>48</v>
      </c>
      <c r="AH290">
        <f>IFERROR(VLOOKUP(B290, [19]player_possessions!$B$2:$E$492, 3, FALSE), 0)</f>
        <v>0.2</v>
      </c>
      <c r="AI290">
        <f>IFERROR(VLOOKUP(B290, [19]player_possessions!$B$2:$E$492, 4, FALSE), 0)</f>
        <v>1.9</v>
      </c>
      <c r="AJ290">
        <f>IFERROR(VLOOKUP(B290, [20]player_outfielder_blocks!$B$2:$E$492, 3, FALSE), 0)</f>
        <v>0.7</v>
      </c>
      <c r="AK290">
        <f>VLOOKUP(B290,[20]player_outfielder_blocks!$B$2:$E$492, 4, FALSE)</f>
        <v>15</v>
      </c>
      <c r="AL290">
        <f>VLOOKUP(B290,[21]player_interceptions!$B$2:$E$492, 3, FALSE)</f>
        <v>1.8</v>
      </c>
      <c r="AM290">
        <f>VLOOKUP(B290,[21]player_interceptions!$B$2:$E$492, 4, FALSE)</f>
        <v>37</v>
      </c>
      <c r="AN290">
        <f>VLOOKUP(B290,[22]player_effective_clearances!$B$2:$E$492, 3, FALSE)</f>
        <v>2.6</v>
      </c>
      <c r="AO290">
        <f>VLOOKUP(B290,[22]player_effective_clearances!$B$2:$E$492, 4, FALSE)</f>
        <v>54</v>
      </c>
      <c r="AP290" t="e">
        <f>VLOOKUP(B290, [12]player_penalties_won!$B$2:$E$492, 4, FALSE)</f>
        <v>#N/A</v>
      </c>
      <c r="AQ290">
        <f>VLOOKUP(B290,[23]player_fouls_committed!$B$2:$E$492, 3, FALSE)</f>
        <v>0.9</v>
      </c>
      <c r="AR290" t="e">
        <f>VLOOKUP(B290,[24]player_red_cards!$B$2:$E$492, 3, FALSE)</f>
        <v>#N/A</v>
      </c>
      <c r="AS290" t="e">
        <f>VLOOKUP(B290,[24]player_red_cards!$B$2:$E$492, 4, FALSE)</f>
        <v>#N/A</v>
      </c>
      <c r="AT290">
        <f>VLOOKUP(B290,[25]player_contests_won!$B$2:$E$492, 3, FALSE)</f>
        <v>0.1</v>
      </c>
      <c r="AU290">
        <f>VLOOKUP(B290,[25]player_contests_won!$B$2:$E$492, 4, FALSE)</f>
        <v>50</v>
      </c>
      <c r="AV290">
        <f>VLOOKUP(B290, [8]player_top_scorers!$B$2:$E$492, 3, FALSE)</f>
        <v>1</v>
      </c>
      <c r="AW290">
        <f>VLOOKUP(B290,[26]player_player_ratings!$B$2:$E$492, 4, FALSE)</f>
        <v>0</v>
      </c>
      <c r="AX290">
        <f>VLOOKUP(B290,[26]player_player_ratings!$B$2:$E$492, 3, FALSE)</f>
        <v>6.7</v>
      </c>
      <c r="AY290">
        <v>1848</v>
      </c>
      <c r="AZ290">
        <v>26</v>
      </c>
      <c r="BA290" t="s">
        <v>13</v>
      </c>
    </row>
    <row r="291" spans="1:53" x14ac:dyDescent="0.3">
      <c r="A291">
        <v>282</v>
      </c>
      <c r="B291" t="s">
        <v>367</v>
      </c>
      <c r="C291" t="s">
        <v>19</v>
      </c>
      <c r="D291">
        <v>0.6</v>
      </c>
      <c r="E291">
        <v>0</v>
      </c>
      <c r="F291">
        <f>IFERROR(VLOOKUP(B291, [1]player_expected_goals!$B$2:$E$492, 3, FALSE), 0)</f>
        <v>1.8</v>
      </c>
      <c r="G291">
        <f>VLOOKUP(B291,[2]player_on_target!$B$2:$E$492, 3, FALSE)</f>
        <v>1.9</v>
      </c>
      <c r="H291">
        <f>IFERROR(VLOOKUP(B291, [3]player_saves_made!$B$2:$E$492, 3, FALSE), 0)</f>
        <v>0</v>
      </c>
      <c r="I291">
        <f>IFERROR(VLOOKUP(B291, [3]player_saves_made!$B$2:$E$492, 4, FALSE), 0)</f>
        <v>0</v>
      </c>
      <c r="J291">
        <f>IFERROR(VLOOKUP(B291, [4]player_goals_conceded!$B$2:$E$492, 3, FALSE), 0)</f>
        <v>0</v>
      </c>
      <c r="K291">
        <f>IFERROR(VLOOKUP(B291, [5]player_clean_sheets!$B$2:$E$492, 3, FALSE), 0)</f>
        <v>0</v>
      </c>
      <c r="L291">
        <f>IFERROR(VLOOKUP(B291, [5]player_clean_sheets!$B$2:$E$492, 4, FALSE), 0)</f>
        <v>0</v>
      </c>
      <c r="M291">
        <f>IFERROR(VLOOKUP(B291, [6]player_goals_per_90!$B$2:$E$492, 3, FALSE), 0)</f>
        <v>0.13</v>
      </c>
      <c r="N291">
        <f>IFERROR(VLOOKUP(B291, [7]player_expected_assists_per_90!$B$2:$E$492, 3, FALSE), 0)</f>
        <v>0.04</v>
      </c>
      <c r="O291">
        <f>IFERROR(VLOOKUP(B291, [7]player_expected_assists_per_90!$B$2:$E$492, 4, FALSE), 0)</f>
        <v>0</v>
      </c>
      <c r="P291">
        <f>IFERROR(VLOOKUP(B291, [8]player_top_scorers!$B$2:$E$492, 4, FALSE), 0)</f>
        <v>0</v>
      </c>
      <c r="Q291">
        <f>IFERROR(VLOOKUP(B291, [9]player_total_assists_in_attack!$B$2:$E$492, 3, FALSE), 0)</f>
        <v>3</v>
      </c>
      <c r="R291">
        <f>IFERROR(VLOOKUP(B291, [9]player_total_assists_in_attack!$B$2:$E$492, 4, FALSE), 0)</f>
        <v>0.2</v>
      </c>
      <c r="S291">
        <f>IFERROR(VLOOKUP(B291, [10]player_big_chances_missed!$B$2:$E$492, 3, FALSE), 0)</f>
        <v>2</v>
      </c>
      <c r="T291">
        <f>IFERROR(VLOOKUP(B291, [10]player_big_chances_missed!$B$2:$E$492, 3, FALSE), 0)</f>
        <v>2</v>
      </c>
      <c r="U291">
        <f>IFERROR(VLOOKUP(B291, [11]player_big_chances_created!$B$2:$E$492, 3, FALSE), 0)</f>
        <v>0</v>
      </c>
      <c r="V291">
        <f>IFERROR(VLOOKUP(B291, [12]player_penalties_won!$B$2:$E$492, 3, FALSE), 0)</f>
        <v>0</v>
      </c>
      <c r="W291">
        <f>IFERROR(VLOOKUP(B291, [13]player_penalties_conceded!$B$2:$E$492, 3, FALSE), 0)</f>
        <v>0</v>
      </c>
      <c r="X291">
        <f>IFERROR(VLOOKUP(B291, [14]player_target_scoring!$B$2:$E$492, 3, FALSE), 0)</f>
        <v>0.5</v>
      </c>
      <c r="Y291">
        <f>IFERROR(VLOOKUP(B291, [14]player_target_scoring!$B$2:$E$492, 4, FALSE), 0)</f>
        <v>50</v>
      </c>
      <c r="Z291">
        <f>IFERROR(VLOOKUP(B291, [15]player_total_scoring_attempts!$B$2:$E$492, 3, FALSE), 0)</f>
        <v>0.9</v>
      </c>
      <c r="AA291">
        <f>IFERROR(VLOOKUP(B291, [15]player_total_scoring_attempts!$B$2:$E$492, 4, FALSE), 0)</f>
        <v>14.3</v>
      </c>
      <c r="AB291">
        <f>IFERROR(VLOOKUP(B291, [16]player_accurate_passes!$B$2:$E$492, 3, FALSE), 0)</f>
        <v>72.400000000000006</v>
      </c>
      <c r="AC291">
        <f>IFERROR(VLOOKUP(B291, [16]player_accurate_passes!$B$2:$E$492, 4, FALSE), 0)</f>
        <v>94</v>
      </c>
      <c r="AD291">
        <f>IFERROR(VLOOKUP(B291,[17]player_accurate_long_balls!$B$2:$E$492, 3, FALSE), 0)</f>
        <v>2.6</v>
      </c>
      <c r="AE291">
        <f>IFERROR(VLOOKUP(B291,[17]player_accurate_long_balls!$B$2:$E$492, 4, FALSE), 0)</f>
        <v>61.5</v>
      </c>
      <c r="AF291">
        <f>IFERROR(VLOOKUP(B291, [18]player_tackles_won!$B$2:$E$492, 3, FALSE), 0)</f>
        <v>0.8</v>
      </c>
      <c r="AG291">
        <f>IFERROR(VLOOKUP(B291, [18]player_tackles_won!$B$2:$E$492, 4, FALSE), 0)</f>
        <v>80</v>
      </c>
      <c r="AH291">
        <f>IFERROR(VLOOKUP(B291, [19]player_possessions!$B$2:$E$492, 3, FALSE), 0)</f>
        <v>0.1</v>
      </c>
      <c r="AI291">
        <f>IFERROR(VLOOKUP(B291, [19]player_possessions!$B$2:$E$492, 4, FALSE), 0)</f>
        <v>2.5</v>
      </c>
      <c r="AJ291">
        <f>IFERROR(VLOOKUP(B291, [20]player_outfielder_blocks!$B$2:$E$492, 3, FALSE), 0)</f>
        <v>0.6</v>
      </c>
      <c r="AK291">
        <f>VLOOKUP(B291,[20]player_outfielder_blocks!$B$2:$E$492, 4, FALSE)</f>
        <v>10</v>
      </c>
      <c r="AL291">
        <f>VLOOKUP(B291,[21]player_interceptions!$B$2:$E$492, 3, FALSE)</f>
        <v>1.2</v>
      </c>
      <c r="AM291">
        <f>VLOOKUP(B291,[21]player_interceptions!$B$2:$E$492, 4, FALSE)</f>
        <v>19</v>
      </c>
      <c r="AN291">
        <f>VLOOKUP(B291,[22]player_effective_clearances!$B$2:$E$492, 3, FALSE)</f>
        <v>3.4</v>
      </c>
      <c r="AO291">
        <f>VLOOKUP(B291,[22]player_effective_clearances!$B$2:$E$492, 4, FALSE)</f>
        <v>52</v>
      </c>
      <c r="AP291" t="e">
        <f>VLOOKUP(B291, [12]player_penalties_won!$B$2:$E$492, 4, FALSE)</f>
        <v>#N/A</v>
      </c>
      <c r="AQ291">
        <f>VLOOKUP(B291,[23]player_fouls_committed!$B$2:$E$492, 3, FALSE)</f>
        <v>0.8</v>
      </c>
      <c r="AR291" t="e">
        <f>VLOOKUP(B291,[24]player_red_cards!$B$2:$E$492, 3, FALSE)</f>
        <v>#N/A</v>
      </c>
      <c r="AS291" t="e">
        <f>VLOOKUP(B291,[24]player_red_cards!$B$2:$E$492, 4, FALSE)</f>
        <v>#N/A</v>
      </c>
      <c r="AT291">
        <f>VLOOKUP(B291,[25]player_contests_won!$B$2:$E$492, 3, FALSE)</f>
        <v>0.1</v>
      </c>
      <c r="AU291">
        <f>VLOOKUP(B291,[25]player_contests_won!$B$2:$E$492, 4, FALSE)</f>
        <v>100</v>
      </c>
      <c r="AV291">
        <f>VLOOKUP(B291, [8]player_top_scorers!$B$2:$E$492, 3, FALSE)</f>
        <v>2</v>
      </c>
      <c r="AW291">
        <f>VLOOKUP(B291,[26]player_player_ratings!$B$2:$E$492, 4, FALSE)</f>
        <v>0</v>
      </c>
      <c r="AX291">
        <f>VLOOKUP(B291,[26]player_player_ratings!$B$2:$E$492, 3, FALSE)</f>
        <v>7.01</v>
      </c>
      <c r="AY291">
        <v>1389</v>
      </c>
      <c r="AZ291">
        <v>22</v>
      </c>
      <c r="BA291" t="s">
        <v>27</v>
      </c>
    </row>
    <row r="292" spans="1:53" x14ac:dyDescent="0.3">
      <c r="A292">
        <v>282</v>
      </c>
      <c r="B292" t="s">
        <v>368</v>
      </c>
      <c r="C292" t="s">
        <v>31</v>
      </c>
      <c r="D292">
        <v>0.6</v>
      </c>
      <c r="E292">
        <v>0</v>
      </c>
      <c r="F292">
        <f>IFERROR(VLOOKUP(B292, [1]player_expected_goals!$B$2:$E$492, 3, FALSE), 0)</f>
        <v>0.4</v>
      </c>
      <c r="G292">
        <f>VLOOKUP(B292,[2]player_on_target!$B$2:$E$492, 3, FALSE)</f>
        <v>0.3</v>
      </c>
      <c r="H292">
        <f>IFERROR(VLOOKUP(B292, [3]player_saves_made!$B$2:$E$492, 3, FALSE), 0)</f>
        <v>0</v>
      </c>
      <c r="I292">
        <f>IFERROR(VLOOKUP(B292, [3]player_saves_made!$B$2:$E$492, 4, FALSE), 0)</f>
        <v>0</v>
      </c>
      <c r="J292">
        <f>IFERROR(VLOOKUP(B292, [4]player_goals_conceded!$B$2:$E$492, 3, FALSE), 0)</f>
        <v>0</v>
      </c>
      <c r="K292">
        <f>IFERROR(VLOOKUP(B292, [5]player_clean_sheets!$B$2:$E$492, 3, FALSE), 0)</f>
        <v>0</v>
      </c>
      <c r="L292">
        <f>IFERROR(VLOOKUP(B292, [5]player_clean_sheets!$B$2:$E$492, 4, FALSE), 0)</f>
        <v>0</v>
      </c>
      <c r="M292">
        <f>IFERROR(VLOOKUP(B292, [6]player_goals_per_90!$B$2:$E$492, 3, FALSE), 0)</f>
        <v>0.06</v>
      </c>
      <c r="N292">
        <f>IFERROR(VLOOKUP(B292, [7]player_expected_assists_per_90!$B$2:$E$492, 3, FALSE), 0)</f>
        <v>0.04</v>
      </c>
      <c r="O292">
        <f>IFERROR(VLOOKUP(B292, [7]player_expected_assists_per_90!$B$2:$E$492, 4, FALSE), 0)</f>
        <v>0</v>
      </c>
      <c r="P292">
        <f>IFERROR(VLOOKUP(B292, [8]player_top_scorers!$B$2:$E$492, 4, FALSE), 0)</f>
        <v>0</v>
      </c>
      <c r="Q292">
        <f>IFERROR(VLOOKUP(B292, [9]player_total_assists_in_attack!$B$2:$E$492, 3, FALSE), 0)</f>
        <v>5</v>
      </c>
      <c r="R292">
        <f>IFERROR(VLOOKUP(B292, [9]player_total_assists_in_attack!$B$2:$E$492, 4, FALSE), 0)</f>
        <v>0.3</v>
      </c>
      <c r="S292">
        <f>IFERROR(VLOOKUP(B292, [10]player_big_chances_missed!$B$2:$E$492, 3, FALSE), 0)</f>
        <v>0</v>
      </c>
      <c r="T292">
        <f>IFERROR(VLOOKUP(B292, [10]player_big_chances_missed!$B$2:$E$492, 3, FALSE), 0)</f>
        <v>0</v>
      </c>
      <c r="U292">
        <f>IFERROR(VLOOKUP(B292, [11]player_big_chances_created!$B$2:$E$492, 3, FALSE), 0)</f>
        <v>0</v>
      </c>
      <c r="V292">
        <f>IFERROR(VLOOKUP(B292, [12]player_penalties_won!$B$2:$E$492, 3, FALSE), 0)</f>
        <v>0</v>
      </c>
      <c r="W292">
        <f>IFERROR(VLOOKUP(B292, [13]player_penalties_conceded!$B$2:$E$492, 3, FALSE), 0)</f>
        <v>0</v>
      </c>
      <c r="X292">
        <f>IFERROR(VLOOKUP(B292, [14]player_target_scoring!$B$2:$E$492, 3, FALSE), 0)</f>
        <v>0.1</v>
      </c>
      <c r="Y292">
        <f>IFERROR(VLOOKUP(B292, [14]player_target_scoring!$B$2:$E$492, 4, FALSE), 0)</f>
        <v>14.3</v>
      </c>
      <c r="Z292">
        <f>IFERROR(VLOOKUP(B292, [15]player_total_scoring_attempts!$B$2:$E$492, 3, FALSE), 0)</f>
        <v>0.4</v>
      </c>
      <c r="AA292">
        <f>IFERROR(VLOOKUP(B292, [15]player_total_scoring_attempts!$B$2:$E$492, 4, FALSE), 0)</f>
        <v>14.3</v>
      </c>
      <c r="AB292">
        <f>IFERROR(VLOOKUP(B292, [16]player_accurate_passes!$B$2:$E$492, 3, FALSE), 0)</f>
        <v>82.8</v>
      </c>
      <c r="AC292">
        <f>IFERROR(VLOOKUP(B292, [16]player_accurate_passes!$B$2:$E$492, 4, FALSE), 0)</f>
        <v>93.2</v>
      </c>
      <c r="AD292">
        <f>IFERROR(VLOOKUP(B292,[17]player_accurate_long_balls!$B$2:$E$492, 3, FALSE), 0)</f>
        <v>5</v>
      </c>
      <c r="AE292">
        <f>IFERROR(VLOOKUP(B292,[17]player_accurate_long_balls!$B$2:$E$492, 4, FALSE), 0)</f>
        <v>71.2</v>
      </c>
      <c r="AF292">
        <f>IFERROR(VLOOKUP(B292, [18]player_tackles_won!$B$2:$E$492, 3, FALSE), 0)</f>
        <v>0.6</v>
      </c>
      <c r="AG292">
        <f>IFERROR(VLOOKUP(B292, [18]player_tackles_won!$B$2:$E$492, 4, FALSE), 0)</f>
        <v>55.6</v>
      </c>
      <c r="AH292">
        <f>IFERROR(VLOOKUP(B292, [19]player_possessions!$B$2:$E$492, 3, FALSE), 0)</f>
        <v>0.1</v>
      </c>
      <c r="AI292">
        <f>IFERROR(VLOOKUP(B292, [19]player_possessions!$B$2:$E$492, 4, FALSE), 0)</f>
        <v>1.8</v>
      </c>
      <c r="AJ292">
        <f>IFERROR(VLOOKUP(B292, [20]player_outfielder_blocks!$B$2:$E$492, 3, FALSE), 0)</f>
        <v>0.8</v>
      </c>
      <c r="AK292">
        <f>VLOOKUP(B292,[20]player_outfielder_blocks!$B$2:$E$492, 4, FALSE)</f>
        <v>14</v>
      </c>
      <c r="AL292">
        <f>VLOOKUP(B292,[21]player_interceptions!$B$2:$E$492, 3, FALSE)</f>
        <v>1.5</v>
      </c>
      <c r="AM292">
        <f>VLOOKUP(B292,[21]player_interceptions!$B$2:$E$492, 4, FALSE)</f>
        <v>25</v>
      </c>
      <c r="AN292">
        <f>VLOOKUP(B292,[22]player_effective_clearances!$B$2:$E$492, 3, FALSE)</f>
        <v>3.4</v>
      </c>
      <c r="AO292">
        <f>VLOOKUP(B292,[22]player_effective_clearances!$B$2:$E$492, 4, FALSE)</f>
        <v>57</v>
      </c>
      <c r="AP292" t="e">
        <f>VLOOKUP(B292, [12]player_penalties_won!$B$2:$E$492, 4, FALSE)</f>
        <v>#N/A</v>
      </c>
      <c r="AQ292">
        <f>VLOOKUP(B292,[23]player_fouls_committed!$B$2:$E$492, 3, FALSE)</f>
        <v>0.5</v>
      </c>
      <c r="AR292" t="e">
        <f>VLOOKUP(B292,[24]player_red_cards!$B$2:$E$492, 3, FALSE)</f>
        <v>#N/A</v>
      </c>
      <c r="AS292" t="e">
        <f>VLOOKUP(B292,[24]player_red_cards!$B$2:$E$492, 4, FALSE)</f>
        <v>#N/A</v>
      </c>
      <c r="AT292">
        <f>VLOOKUP(B292,[25]player_contests_won!$B$2:$E$492, 3, FALSE)</f>
        <v>0.2</v>
      </c>
      <c r="AU292">
        <f>VLOOKUP(B292,[25]player_contests_won!$B$2:$E$492, 4, FALSE)</f>
        <v>75</v>
      </c>
      <c r="AV292">
        <f>VLOOKUP(B292, [8]player_top_scorers!$B$2:$E$492, 3, FALSE)</f>
        <v>1</v>
      </c>
      <c r="AW292">
        <f>VLOOKUP(B292,[26]player_player_ratings!$B$2:$E$492, 4, FALSE)</f>
        <v>0</v>
      </c>
      <c r="AX292">
        <f>VLOOKUP(B292,[26]player_player_ratings!$B$2:$E$492, 3, FALSE)</f>
        <v>6.85</v>
      </c>
      <c r="AY292">
        <v>1509</v>
      </c>
      <c r="AZ292">
        <v>23</v>
      </c>
      <c r="BA292" t="s">
        <v>13</v>
      </c>
    </row>
    <row r="293" spans="1:53" x14ac:dyDescent="0.3">
      <c r="A293">
        <v>282</v>
      </c>
      <c r="B293" t="s">
        <v>369</v>
      </c>
      <c r="C293" t="s">
        <v>43</v>
      </c>
      <c r="D293">
        <v>0.6</v>
      </c>
      <c r="E293">
        <v>0</v>
      </c>
      <c r="F293">
        <f>IFERROR(VLOOKUP(B293, [1]player_expected_goals!$B$2:$E$492, 3, FALSE), 0)</f>
        <v>3.3</v>
      </c>
      <c r="G293">
        <f>VLOOKUP(B293,[2]player_on_target!$B$2:$E$492, 3, FALSE)</f>
        <v>1.4</v>
      </c>
      <c r="H293">
        <f>IFERROR(VLOOKUP(B293, [3]player_saves_made!$B$2:$E$492, 3, FALSE), 0)</f>
        <v>0</v>
      </c>
      <c r="I293">
        <f>IFERROR(VLOOKUP(B293, [3]player_saves_made!$B$2:$E$492, 4, FALSE), 0)</f>
        <v>0</v>
      </c>
      <c r="J293">
        <f>IFERROR(VLOOKUP(B293, [4]player_goals_conceded!$B$2:$E$492, 3, FALSE), 0)</f>
        <v>0</v>
      </c>
      <c r="K293">
        <f>IFERROR(VLOOKUP(B293, [5]player_clean_sheets!$B$2:$E$492, 3, FALSE), 0)</f>
        <v>0</v>
      </c>
      <c r="L293">
        <f>IFERROR(VLOOKUP(B293, [5]player_clean_sheets!$B$2:$E$492, 4, FALSE), 0)</f>
        <v>0</v>
      </c>
      <c r="M293">
        <f>IFERROR(VLOOKUP(B293, [6]player_goals_per_90!$B$2:$E$492, 3, FALSE), 0)</f>
        <v>0.06</v>
      </c>
      <c r="N293">
        <f>IFERROR(VLOOKUP(B293, [7]player_expected_assists_per_90!$B$2:$E$492, 3, FALSE), 0)</f>
        <v>0.02</v>
      </c>
      <c r="O293">
        <f>IFERROR(VLOOKUP(B293, [7]player_expected_assists_per_90!$B$2:$E$492, 4, FALSE), 0)</f>
        <v>0</v>
      </c>
      <c r="P293">
        <f>IFERROR(VLOOKUP(B293, [8]player_top_scorers!$B$2:$E$492, 4, FALSE), 0)</f>
        <v>0</v>
      </c>
      <c r="Q293">
        <f>IFERROR(VLOOKUP(B293, [9]player_total_assists_in_attack!$B$2:$E$492, 3, FALSE), 0)</f>
        <v>3</v>
      </c>
      <c r="R293">
        <f>IFERROR(VLOOKUP(B293, [9]player_total_assists_in_attack!$B$2:$E$492, 4, FALSE), 0)</f>
        <v>0.1</v>
      </c>
      <c r="S293">
        <f>IFERROR(VLOOKUP(B293, [10]player_big_chances_missed!$B$2:$E$492, 3, FALSE), 0)</f>
        <v>3</v>
      </c>
      <c r="T293">
        <f>IFERROR(VLOOKUP(B293, [10]player_big_chances_missed!$B$2:$E$492, 3, FALSE), 0)</f>
        <v>3</v>
      </c>
      <c r="U293">
        <f>IFERROR(VLOOKUP(B293, [11]player_big_chances_created!$B$2:$E$492, 3, FALSE), 0)</f>
        <v>0</v>
      </c>
      <c r="V293">
        <f>IFERROR(VLOOKUP(B293, [12]player_penalties_won!$B$2:$E$492, 3, FALSE), 0)</f>
        <v>0</v>
      </c>
      <c r="W293">
        <f>IFERROR(VLOOKUP(B293, [13]player_penalties_conceded!$B$2:$E$492, 3, FALSE), 0)</f>
        <v>1</v>
      </c>
      <c r="X293">
        <f>IFERROR(VLOOKUP(B293, [14]player_target_scoring!$B$2:$E$492, 3, FALSE), 0)</f>
        <v>0.2</v>
      </c>
      <c r="Y293">
        <f>IFERROR(VLOOKUP(B293, [14]player_target_scoring!$B$2:$E$492, 4, FALSE), 0)</f>
        <v>24.1</v>
      </c>
      <c r="Z293">
        <f>IFERROR(VLOOKUP(B293, [15]player_total_scoring_attempts!$B$2:$E$492, 3, FALSE), 0)</f>
        <v>0.9</v>
      </c>
      <c r="AA293">
        <f>IFERROR(VLOOKUP(B293, [15]player_total_scoring_attempts!$B$2:$E$492, 4, FALSE), 0)</f>
        <v>6.9</v>
      </c>
      <c r="AB293">
        <f>IFERROR(VLOOKUP(B293, [16]player_accurate_passes!$B$2:$E$492, 3, FALSE), 0)</f>
        <v>37.799999999999997</v>
      </c>
      <c r="AC293">
        <f>IFERROR(VLOOKUP(B293, [16]player_accurate_passes!$B$2:$E$492, 4, FALSE), 0)</f>
        <v>83</v>
      </c>
      <c r="AD293">
        <f>IFERROR(VLOOKUP(B293,[17]player_accurate_long_balls!$B$2:$E$492, 3, FALSE), 0)</f>
        <v>2.5</v>
      </c>
      <c r="AE293">
        <f>IFERROR(VLOOKUP(B293,[17]player_accurate_long_balls!$B$2:$E$492, 4, FALSE), 0)</f>
        <v>45.9</v>
      </c>
      <c r="AF293">
        <f>IFERROR(VLOOKUP(B293, [18]player_tackles_won!$B$2:$E$492, 3, FALSE), 0)</f>
        <v>1.4</v>
      </c>
      <c r="AG293">
        <f>IFERROR(VLOOKUP(B293, [18]player_tackles_won!$B$2:$E$492, 4, FALSE), 0)</f>
        <v>57.6</v>
      </c>
      <c r="AH293">
        <f>IFERROR(VLOOKUP(B293, [19]player_possessions!$B$2:$E$492, 3, FALSE), 0)</f>
        <v>0</v>
      </c>
      <c r="AI293">
        <f>IFERROR(VLOOKUP(B293, [19]player_possessions!$B$2:$E$492, 4, FALSE), 0)</f>
        <v>0</v>
      </c>
      <c r="AJ293">
        <f>IFERROR(VLOOKUP(B293, [20]player_outfielder_blocks!$B$2:$E$492, 3, FALSE), 0)</f>
        <v>0.9</v>
      </c>
      <c r="AK293">
        <f>VLOOKUP(B293,[20]player_outfielder_blocks!$B$2:$E$492, 4, FALSE)</f>
        <v>32</v>
      </c>
      <c r="AL293">
        <f>VLOOKUP(B293,[21]player_interceptions!$B$2:$E$492, 3, FALSE)</f>
        <v>1.4</v>
      </c>
      <c r="AM293">
        <f>VLOOKUP(B293,[21]player_interceptions!$B$2:$E$492, 4, FALSE)</f>
        <v>49</v>
      </c>
      <c r="AN293">
        <f>VLOOKUP(B293,[22]player_effective_clearances!$B$2:$E$492, 3, FALSE)</f>
        <v>4.5999999999999996</v>
      </c>
      <c r="AO293">
        <f>VLOOKUP(B293,[22]player_effective_clearances!$B$2:$E$492, 4, FALSE)</f>
        <v>156</v>
      </c>
      <c r="AP293" t="e">
        <f>VLOOKUP(B293, [12]player_penalties_won!$B$2:$E$492, 4, FALSE)</f>
        <v>#N/A</v>
      </c>
      <c r="AQ293">
        <f>VLOOKUP(B293,[23]player_fouls_committed!$B$2:$E$492, 3, FALSE)</f>
        <v>0.7</v>
      </c>
      <c r="AR293" t="e">
        <f>VLOOKUP(B293,[24]player_red_cards!$B$2:$E$492, 3, FALSE)</f>
        <v>#N/A</v>
      </c>
      <c r="AS293" t="e">
        <f>VLOOKUP(B293,[24]player_red_cards!$B$2:$E$492, 4, FALSE)</f>
        <v>#N/A</v>
      </c>
      <c r="AT293">
        <f>VLOOKUP(B293,[25]player_contests_won!$B$2:$E$492, 3, FALSE)</f>
        <v>0.3</v>
      </c>
      <c r="AU293">
        <f>VLOOKUP(B293,[25]player_contests_won!$B$2:$E$492, 4, FALSE)</f>
        <v>58.8</v>
      </c>
      <c r="AV293">
        <f>VLOOKUP(B293, [8]player_top_scorers!$B$2:$E$492, 3, FALSE)</f>
        <v>2</v>
      </c>
      <c r="AW293">
        <f>VLOOKUP(B293,[26]player_player_ratings!$B$2:$E$492, 4, FALSE)</f>
        <v>2</v>
      </c>
      <c r="AX293">
        <f>VLOOKUP(B293,[26]player_player_ratings!$B$2:$E$492, 3, FALSE)</f>
        <v>7.06</v>
      </c>
      <c r="AY293">
        <v>3060</v>
      </c>
      <c r="AZ293">
        <v>34</v>
      </c>
      <c r="BA293" t="s">
        <v>13</v>
      </c>
    </row>
    <row r="294" spans="1:53" x14ac:dyDescent="0.3">
      <c r="A294">
        <v>282</v>
      </c>
      <c r="B294" t="s">
        <v>370</v>
      </c>
      <c r="C294" t="s">
        <v>33</v>
      </c>
      <c r="D294">
        <v>0.6</v>
      </c>
      <c r="E294">
        <v>0</v>
      </c>
      <c r="F294">
        <f>IFERROR(VLOOKUP(B294, [1]player_expected_goals!$B$2:$E$492, 3, FALSE), 0)</f>
        <v>1.4</v>
      </c>
      <c r="G294">
        <f>VLOOKUP(B294,[2]player_on_target!$B$2:$E$492, 3, FALSE)</f>
        <v>0.9</v>
      </c>
      <c r="H294">
        <f>IFERROR(VLOOKUP(B294, [3]player_saves_made!$B$2:$E$492, 3, FALSE), 0)</f>
        <v>0</v>
      </c>
      <c r="I294">
        <f>IFERROR(VLOOKUP(B294, [3]player_saves_made!$B$2:$E$492, 4, FALSE), 0)</f>
        <v>0</v>
      </c>
      <c r="J294">
        <f>IFERROR(VLOOKUP(B294, [4]player_goals_conceded!$B$2:$E$492, 3, FALSE), 0)</f>
        <v>0</v>
      </c>
      <c r="K294">
        <f>IFERROR(VLOOKUP(B294, [5]player_clean_sheets!$B$2:$E$492, 3, FALSE), 0)</f>
        <v>0</v>
      </c>
      <c r="L294">
        <f>IFERROR(VLOOKUP(B294, [5]player_clean_sheets!$B$2:$E$492, 4, FALSE), 0)</f>
        <v>0</v>
      </c>
      <c r="M294">
        <f>IFERROR(VLOOKUP(B294, [6]player_goals_per_90!$B$2:$E$492, 3, FALSE), 0)</f>
        <v>0</v>
      </c>
      <c r="N294">
        <f>IFERROR(VLOOKUP(B294, [7]player_expected_assists_per_90!$B$2:$E$492, 3, FALSE), 0)</f>
        <v>0</v>
      </c>
      <c r="O294">
        <f>IFERROR(VLOOKUP(B294, [7]player_expected_assists_per_90!$B$2:$E$492, 4, FALSE), 0)</f>
        <v>0</v>
      </c>
      <c r="P294">
        <f>IFERROR(VLOOKUP(B294, [8]player_top_scorers!$B$2:$E$492, 4, FALSE), 0)</f>
        <v>0</v>
      </c>
      <c r="Q294">
        <f>IFERROR(VLOOKUP(B294, [9]player_total_assists_in_attack!$B$2:$E$492, 3, FALSE), 0)</f>
        <v>3</v>
      </c>
      <c r="R294">
        <f>IFERROR(VLOOKUP(B294, [9]player_total_assists_in_attack!$B$2:$E$492, 4, FALSE), 0)</f>
        <v>0.2</v>
      </c>
      <c r="S294">
        <f>IFERROR(VLOOKUP(B294, [10]player_big_chances_missed!$B$2:$E$492, 3, FALSE), 0)</f>
        <v>2</v>
      </c>
      <c r="T294">
        <f>IFERROR(VLOOKUP(B294, [10]player_big_chances_missed!$B$2:$E$492, 3, FALSE), 0)</f>
        <v>2</v>
      </c>
      <c r="U294">
        <f>IFERROR(VLOOKUP(B294, [11]player_big_chances_created!$B$2:$E$492, 3, FALSE), 0)</f>
        <v>2</v>
      </c>
      <c r="V294">
        <f>IFERROR(VLOOKUP(B294, [12]player_penalties_won!$B$2:$E$492, 3, FALSE), 0)</f>
        <v>0</v>
      </c>
      <c r="W294">
        <f>IFERROR(VLOOKUP(B294, [13]player_penalties_conceded!$B$2:$E$492, 3, FALSE), 0)</f>
        <v>1</v>
      </c>
      <c r="X294">
        <f>IFERROR(VLOOKUP(B294, [14]player_target_scoring!$B$2:$E$492, 3, FALSE), 0)</f>
        <v>0</v>
      </c>
      <c r="Y294">
        <f>IFERROR(VLOOKUP(B294, [14]player_target_scoring!$B$2:$E$492, 4, FALSE), 0)</f>
        <v>0</v>
      </c>
      <c r="Z294">
        <f>IFERROR(VLOOKUP(B294, [15]player_total_scoring_attempts!$B$2:$E$492, 3, FALSE), 0)</f>
        <v>0</v>
      </c>
      <c r="AA294">
        <f>IFERROR(VLOOKUP(B294, [15]player_total_scoring_attempts!$B$2:$E$492, 4, FALSE), 0)</f>
        <v>0</v>
      </c>
      <c r="AB294">
        <f>IFERROR(VLOOKUP(B294, [16]player_accurate_passes!$B$2:$E$492, 3, FALSE), 0)</f>
        <v>0</v>
      </c>
      <c r="AC294">
        <f>IFERROR(VLOOKUP(B294, [16]player_accurate_passes!$B$2:$E$492, 4, FALSE), 0)</f>
        <v>0</v>
      </c>
      <c r="AD294">
        <f>IFERROR(VLOOKUP(B294,[17]player_accurate_long_balls!$B$2:$E$492, 3, FALSE), 0)</f>
        <v>0</v>
      </c>
      <c r="AE294">
        <f>IFERROR(VLOOKUP(B294,[17]player_accurate_long_balls!$B$2:$E$492, 4, FALSE), 0)</f>
        <v>0</v>
      </c>
      <c r="AF294">
        <f>IFERROR(VLOOKUP(B294, [18]player_tackles_won!$B$2:$E$492, 3, FALSE), 0)</f>
        <v>0</v>
      </c>
      <c r="AG294">
        <f>IFERROR(VLOOKUP(B294, [18]player_tackles_won!$B$2:$E$492, 4, FALSE), 0)</f>
        <v>0</v>
      </c>
      <c r="AH294">
        <f>IFERROR(VLOOKUP(B294, [19]player_possessions!$B$2:$E$492, 3, FALSE), 0)</f>
        <v>0</v>
      </c>
      <c r="AI294">
        <f>IFERROR(VLOOKUP(B294, [19]player_possessions!$B$2:$E$492, 4, FALSE), 0)</f>
        <v>0</v>
      </c>
      <c r="AJ294">
        <f>IFERROR(VLOOKUP(B294, [20]player_outfielder_blocks!$B$2:$E$492, 3, FALSE), 0)</f>
        <v>0</v>
      </c>
      <c r="AK294" t="e">
        <f>VLOOKUP(B294,[20]player_outfielder_blocks!$B$2:$E$492, 4, FALSE)</f>
        <v>#N/A</v>
      </c>
      <c r="AL294" t="e">
        <f>VLOOKUP(B294,[21]player_interceptions!$B$2:$E$492, 3, FALSE)</f>
        <v>#N/A</v>
      </c>
      <c r="AM294" t="e">
        <f>VLOOKUP(B294,[21]player_interceptions!$B$2:$E$492, 4, FALSE)</f>
        <v>#N/A</v>
      </c>
      <c r="AN294" t="e">
        <f>VLOOKUP(B294,[22]player_effective_clearances!$B$2:$E$492, 3, FALSE)</f>
        <v>#N/A</v>
      </c>
      <c r="AO294" t="e">
        <f>VLOOKUP(B294,[22]player_effective_clearances!$B$2:$E$492, 4, FALSE)</f>
        <v>#N/A</v>
      </c>
      <c r="AP294" t="e">
        <f>VLOOKUP(B294, [12]player_penalties_won!$B$2:$E$492, 4, FALSE)</f>
        <v>#N/A</v>
      </c>
      <c r="AQ294" t="e">
        <f>VLOOKUP(B294,[23]player_fouls_committed!$B$2:$E$492, 3, FALSE)</f>
        <v>#N/A</v>
      </c>
      <c r="AR294" t="e">
        <f>VLOOKUP(B294,[24]player_red_cards!$B$2:$E$492, 3, FALSE)</f>
        <v>#N/A</v>
      </c>
      <c r="AS294" t="e">
        <f>VLOOKUP(B294,[24]player_red_cards!$B$2:$E$492, 4, FALSE)</f>
        <v>#N/A</v>
      </c>
      <c r="AT294" t="e">
        <f>VLOOKUP(B294,[25]player_contests_won!$B$2:$E$492, 3, FALSE)</f>
        <v>#N/A</v>
      </c>
      <c r="AU294" t="e">
        <f>VLOOKUP(B294,[25]player_contests_won!$B$2:$E$492, 4, FALSE)</f>
        <v>#N/A</v>
      </c>
      <c r="AV294">
        <f>VLOOKUP(B294, [8]player_top_scorers!$B$2:$E$492, 3, FALSE)</f>
        <v>1</v>
      </c>
      <c r="AW294" t="e">
        <f>VLOOKUP(B294,[26]player_player_ratings!$B$2:$E$492, 4, FALSE)</f>
        <v>#N/A</v>
      </c>
      <c r="AX294" t="e">
        <f>VLOOKUP(B294,[26]player_player_ratings!$B$2:$E$492, 3, FALSE)</f>
        <v>#N/A</v>
      </c>
      <c r="AY294">
        <v>1265</v>
      </c>
      <c r="AZ294">
        <v>15</v>
      </c>
      <c r="BA294" t="s">
        <v>16</v>
      </c>
    </row>
    <row r="295" spans="1:53" x14ac:dyDescent="0.3">
      <c r="A295">
        <v>282</v>
      </c>
      <c r="B295" t="s">
        <v>371</v>
      </c>
      <c r="C295" t="s">
        <v>46</v>
      </c>
      <c r="D295">
        <v>0.6</v>
      </c>
      <c r="E295">
        <v>0</v>
      </c>
      <c r="F295">
        <f>IFERROR(VLOOKUP(B295, [1]player_expected_goals!$B$2:$E$492, 3, FALSE), 0)</f>
        <v>3.1</v>
      </c>
      <c r="G295">
        <f>VLOOKUP(B295,[2]player_on_target!$B$2:$E$492, 3, FALSE)</f>
        <v>1.8</v>
      </c>
      <c r="H295">
        <f>IFERROR(VLOOKUP(B295, [3]player_saves_made!$B$2:$E$492, 3, FALSE), 0)</f>
        <v>0</v>
      </c>
      <c r="I295">
        <f>IFERROR(VLOOKUP(B295, [3]player_saves_made!$B$2:$E$492, 4, FALSE), 0)</f>
        <v>0</v>
      </c>
      <c r="J295">
        <f>IFERROR(VLOOKUP(B295, [4]player_goals_conceded!$B$2:$E$492, 3, FALSE), 0)</f>
        <v>0</v>
      </c>
      <c r="K295">
        <f>IFERROR(VLOOKUP(B295, [5]player_clean_sheets!$B$2:$E$492, 3, FALSE), 0)</f>
        <v>0</v>
      </c>
      <c r="L295">
        <f>IFERROR(VLOOKUP(B295, [5]player_clean_sheets!$B$2:$E$492, 4, FALSE), 0)</f>
        <v>0</v>
      </c>
      <c r="M295">
        <f>IFERROR(VLOOKUP(B295, [6]player_goals_per_90!$B$2:$E$492, 3, FALSE), 0)</f>
        <v>7.0000000000000007E-2</v>
      </c>
      <c r="N295">
        <f>IFERROR(VLOOKUP(B295, [7]player_expected_assists_per_90!$B$2:$E$492, 3, FALSE), 0)</f>
        <v>0.02</v>
      </c>
      <c r="O295">
        <f>IFERROR(VLOOKUP(B295, [7]player_expected_assists_per_90!$B$2:$E$492, 4, FALSE), 0)</f>
        <v>0</v>
      </c>
      <c r="P295">
        <f>IFERROR(VLOOKUP(B295, [8]player_top_scorers!$B$2:$E$492, 4, FALSE), 0)</f>
        <v>0</v>
      </c>
      <c r="Q295">
        <f>IFERROR(VLOOKUP(B295, [9]player_total_assists_in_attack!$B$2:$E$492, 3, FALSE), 0)</f>
        <v>4</v>
      </c>
      <c r="R295">
        <f>IFERROR(VLOOKUP(B295, [9]player_total_assists_in_attack!$B$2:$E$492, 4, FALSE), 0)</f>
        <v>0.1</v>
      </c>
      <c r="S295">
        <f>IFERROR(VLOOKUP(B295, [10]player_big_chances_missed!$B$2:$E$492, 3, FALSE), 0)</f>
        <v>6</v>
      </c>
      <c r="T295">
        <f>IFERROR(VLOOKUP(B295, [10]player_big_chances_missed!$B$2:$E$492, 3, FALSE), 0)</f>
        <v>6</v>
      </c>
      <c r="U295">
        <f>IFERROR(VLOOKUP(B295, [11]player_big_chances_created!$B$2:$E$492, 3, FALSE), 0)</f>
        <v>0</v>
      </c>
      <c r="V295">
        <f>IFERROR(VLOOKUP(B295, [12]player_penalties_won!$B$2:$E$492, 3, FALSE), 0)</f>
        <v>0</v>
      </c>
      <c r="W295">
        <f>IFERROR(VLOOKUP(B295, [13]player_penalties_conceded!$B$2:$E$492, 3, FALSE), 0)</f>
        <v>2</v>
      </c>
      <c r="X295">
        <f>IFERROR(VLOOKUP(B295, [14]player_target_scoring!$B$2:$E$492, 3, FALSE), 0)</f>
        <v>0.2</v>
      </c>
      <c r="Y295">
        <f>IFERROR(VLOOKUP(B295, [14]player_target_scoring!$B$2:$E$492, 4, FALSE), 0)</f>
        <v>20.8</v>
      </c>
      <c r="Z295">
        <f>IFERROR(VLOOKUP(B295, [15]player_total_scoring_attempts!$B$2:$E$492, 3, FALSE), 0)</f>
        <v>0.8</v>
      </c>
      <c r="AA295">
        <f>IFERROR(VLOOKUP(B295, [15]player_total_scoring_attempts!$B$2:$E$492, 4, FALSE), 0)</f>
        <v>8.3000000000000007</v>
      </c>
      <c r="AB295">
        <f>IFERROR(VLOOKUP(B295, [16]player_accurate_passes!$B$2:$E$492, 3, FALSE), 0)</f>
        <v>62.4</v>
      </c>
      <c r="AC295">
        <f>IFERROR(VLOOKUP(B295, [16]player_accurate_passes!$B$2:$E$492, 4, FALSE), 0)</f>
        <v>88.2</v>
      </c>
      <c r="AD295">
        <f>IFERROR(VLOOKUP(B295,[17]player_accurate_long_balls!$B$2:$E$492, 3, FALSE), 0)</f>
        <v>2.8</v>
      </c>
      <c r="AE295">
        <f>IFERROR(VLOOKUP(B295,[17]player_accurate_long_balls!$B$2:$E$492, 4, FALSE), 0)</f>
        <v>39.700000000000003</v>
      </c>
      <c r="AF295">
        <f>IFERROR(VLOOKUP(B295, [18]player_tackles_won!$B$2:$E$492, 3, FALSE), 0)</f>
        <v>0.8</v>
      </c>
      <c r="AG295">
        <f>IFERROR(VLOOKUP(B295, [18]player_tackles_won!$B$2:$E$492, 4, FALSE), 0)</f>
        <v>60.5</v>
      </c>
      <c r="AH295">
        <f>IFERROR(VLOOKUP(B295, [19]player_possessions!$B$2:$E$492, 3, FALSE), 0)</f>
        <v>0</v>
      </c>
      <c r="AI295">
        <f>IFERROR(VLOOKUP(B295, [19]player_possessions!$B$2:$E$492, 4, FALSE), 0)</f>
        <v>1.9</v>
      </c>
      <c r="AJ295">
        <f>IFERROR(VLOOKUP(B295, [20]player_outfielder_blocks!$B$2:$E$492, 3, FALSE), 0)</f>
        <v>0.8</v>
      </c>
      <c r="AK295">
        <f>VLOOKUP(B295,[20]player_outfielder_blocks!$B$2:$E$492, 4, FALSE)</f>
        <v>24</v>
      </c>
      <c r="AL295">
        <f>VLOOKUP(B295,[21]player_interceptions!$B$2:$E$492, 3, FALSE)</f>
        <v>1.1000000000000001</v>
      </c>
      <c r="AM295">
        <f>VLOOKUP(B295,[21]player_interceptions!$B$2:$E$492, 4, FALSE)</f>
        <v>32</v>
      </c>
      <c r="AN295">
        <f>VLOOKUP(B295,[22]player_effective_clearances!$B$2:$E$492, 3, FALSE)</f>
        <v>4.4000000000000004</v>
      </c>
      <c r="AO295">
        <f>VLOOKUP(B295,[22]player_effective_clearances!$B$2:$E$492, 4, FALSE)</f>
        <v>135</v>
      </c>
      <c r="AP295" t="e">
        <f>VLOOKUP(B295, [12]player_penalties_won!$B$2:$E$492, 4, FALSE)</f>
        <v>#N/A</v>
      </c>
      <c r="AQ295">
        <f>VLOOKUP(B295,[23]player_fouls_committed!$B$2:$E$492, 3, FALSE)</f>
        <v>0.7</v>
      </c>
      <c r="AR295" t="e">
        <f>VLOOKUP(B295,[24]player_red_cards!$B$2:$E$492, 3, FALSE)</f>
        <v>#N/A</v>
      </c>
      <c r="AS295" t="e">
        <f>VLOOKUP(B295,[24]player_red_cards!$B$2:$E$492, 4, FALSE)</f>
        <v>#N/A</v>
      </c>
      <c r="AT295">
        <f>VLOOKUP(B295,[25]player_contests_won!$B$2:$E$492, 3, FALSE)</f>
        <v>0.1</v>
      </c>
      <c r="AU295">
        <f>VLOOKUP(B295,[25]player_contests_won!$B$2:$E$492, 4, FALSE)</f>
        <v>50</v>
      </c>
      <c r="AV295">
        <f>VLOOKUP(B295, [8]player_top_scorers!$B$2:$E$492, 3, FALSE)</f>
        <v>2</v>
      </c>
      <c r="AW295">
        <f>VLOOKUP(B295,[26]player_player_ratings!$B$2:$E$492, 4, FALSE)</f>
        <v>1</v>
      </c>
      <c r="AX295">
        <f>VLOOKUP(B295,[26]player_player_ratings!$B$2:$E$492, 3, FALSE)</f>
        <v>6.94</v>
      </c>
      <c r="AY295">
        <v>2740</v>
      </c>
      <c r="AZ295">
        <v>31</v>
      </c>
      <c r="BA295" t="s">
        <v>13</v>
      </c>
    </row>
    <row r="296" spans="1:53" x14ac:dyDescent="0.3">
      <c r="A296">
        <v>295</v>
      </c>
      <c r="B296" t="s">
        <v>372</v>
      </c>
      <c r="C296" t="s">
        <v>19</v>
      </c>
      <c r="D296">
        <v>0.5</v>
      </c>
      <c r="E296">
        <v>1</v>
      </c>
      <c r="F296">
        <f>IFERROR(VLOOKUP(B296, [1]player_expected_goals!$B$2:$E$492, 3, FALSE), 0)</f>
        <v>0.8</v>
      </c>
      <c r="G296">
        <f>VLOOKUP(B296,[2]player_on_target!$B$2:$E$492, 3, FALSE)</f>
        <v>0.8</v>
      </c>
      <c r="H296">
        <f>IFERROR(VLOOKUP(B296, [3]player_saves_made!$B$2:$E$492, 3, FALSE), 0)</f>
        <v>0</v>
      </c>
      <c r="I296">
        <f>IFERROR(VLOOKUP(B296, [3]player_saves_made!$B$2:$E$492, 4, FALSE), 0)</f>
        <v>0</v>
      </c>
      <c r="J296">
        <f>IFERROR(VLOOKUP(B296, [4]player_goals_conceded!$B$2:$E$492, 3, FALSE), 0)</f>
        <v>0</v>
      </c>
      <c r="K296">
        <f>IFERROR(VLOOKUP(B296, [5]player_clean_sheets!$B$2:$E$492, 3, FALSE), 0)</f>
        <v>0</v>
      </c>
      <c r="L296">
        <f>IFERROR(VLOOKUP(B296, [5]player_clean_sheets!$B$2:$E$492, 4, FALSE), 0)</f>
        <v>0</v>
      </c>
      <c r="M296">
        <f>IFERROR(VLOOKUP(B296, [6]player_goals_per_90!$B$2:$E$492, 3, FALSE), 0)</f>
        <v>0.05</v>
      </c>
      <c r="N296">
        <f>IFERROR(VLOOKUP(B296, [7]player_expected_assists_per_90!$B$2:$E$492, 3, FALSE), 0)</f>
        <v>0.02</v>
      </c>
      <c r="O296">
        <f>IFERROR(VLOOKUP(B296, [7]player_expected_assists_per_90!$B$2:$E$492, 4, FALSE), 0)</f>
        <v>0</v>
      </c>
      <c r="P296">
        <f>IFERROR(VLOOKUP(B296, [8]player_top_scorers!$B$2:$E$492, 4, FALSE), 0)</f>
        <v>0</v>
      </c>
      <c r="Q296">
        <f>IFERROR(VLOOKUP(B296, [9]player_total_assists_in_attack!$B$2:$E$492, 3, FALSE), 0)</f>
        <v>8</v>
      </c>
      <c r="R296">
        <f>IFERROR(VLOOKUP(B296, [9]player_total_assists_in_attack!$B$2:$E$492, 4, FALSE), 0)</f>
        <v>0.4</v>
      </c>
      <c r="S296">
        <f>IFERROR(VLOOKUP(B296, [10]player_big_chances_missed!$B$2:$E$492, 3, FALSE), 0)</f>
        <v>1</v>
      </c>
      <c r="T296">
        <f>IFERROR(VLOOKUP(B296, [10]player_big_chances_missed!$B$2:$E$492, 3, FALSE), 0)</f>
        <v>1</v>
      </c>
      <c r="U296">
        <f>IFERROR(VLOOKUP(B296, [11]player_big_chances_created!$B$2:$E$492, 3, FALSE), 0)</f>
        <v>1</v>
      </c>
      <c r="V296">
        <f>IFERROR(VLOOKUP(B296, [12]player_penalties_won!$B$2:$E$492, 3, FALSE), 0)</f>
        <v>0</v>
      </c>
      <c r="W296">
        <f>IFERROR(VLOOKUP(B296, [13]player_penalties_conceded!$B$2:$E$492, 3, FALSE), 0)</f>
        <v>0</v>
      </c>
      <c r="X296">
        <f>IFERROR(VLOOKUP(B296, [14]player_target_scoring!$B$2:$E$492, 3, FALSE), 0)</f>
        <v>0.1</v>
      </c>
      <c r="Y296">
        <f>IFERROR(VLOOKUP(B296, [14]player_target_scoring!$B$2:$E$492, 4, FALSE), 0)</f>
        <v>30</v>
      </c>
      <c r="Z296">
        <f>IFERROR(VLOOKUP(B296, [15]player_total_scoring_attempts!$B$2:$E$492, 3, FALSE), 0)</f>
        <v>0.5</v>
      </c>
      <c r="AA296">
        <f>IFERROR(VLOOKUP(B296, [15]player_total_scoring_attempts!$B$2:$E$492, 4, FALSE), 0)</f>
        <v>10</v>
      </c>
      <c r="AB296">
        <f>IFERROR(VLOOKUP(B296, [16]player_accurate_passes!$B$2:$E$492, 3, FALSE), 0)</f>
        <v>90.5</v>
      </c>
      <c r="AC296">
        <f>IFERROR(VLOOKUP(B296, [16]player_accurate_passes!$B$2:$E$492, 4, FALSE), 0)</f>
        <v>93</v>
      </c>
      <c r="AD296">
        <f>IFERROR(VLOOKUP(B296,[17]player_accurate_long_balls!$B$2:$E$492, 3, FALSE), 0)</f>
        <v>2.5</v>
      </c>
      <c r="AE296">
        <f>IFERROR(VLOOKUP(B296,[17]player_accurate_long_balls!$B$2:$E$492, 4, FALSE), 0)</f>
        <v>54</v>
      </c>
      <c r="AF296">
        <f>IFERROR(VLOOKUP(B296, [18]player_tackles_won!$B$2:$E$492, 3, FALSE), 0)</f>
        <v>1.1000000000000001</v>
      </c>
      <c r="AG296">
        <f>IFERROR(VLOOKUP(B296, [18]player_tackles_won!$B$2:$E$492, 4, FALSE), 0)</f>
        <v>64.900000000000006</v>
      </c>
      <c r="AH296">
        <f>IFERROR(VLOOKUP(B296, [19]player_possessions!$B$2:$E$492, 3, FALSE), 0)</f>
        <v>0</v>
      </c>
      <c r="AI296">
        <f>IFERROR(VLOOKUP(B296, [19]player_possessions!$B$2:$E$492, 4, FALSE), 0)</f>
        <v>2.6</v>
      </c>
      <c r="AJ296">
        <f>IFERROR(VLOOKUP(B296, [20]player_outfielder_blocks!$B$2:$E$492, 3, FALSE), 0)</f>
        <v>0.9</v>
      </c>
      <c r="AK296">
        <f>VLOOKUP(B296,[20]player_outfielder_blocks!$B$2:$E$492, 4, FALSE)</f>
        <v>19</v>
      </c>
      <c r="AL296">
        <f>VLOOKUP(B296,[21]player_interceptions!$B$2:$E$492, 3, FALSE)</f>
        <v>2.1</v>
      </c>
      <c r="AM296">
        <f>VLOOKUP(B296,[21]player_interceptions!$B$2:$E$492, 4, FALSE)</f>
        <v>45</v>
      </c>
      <c r="AN296">
        <f>VLOOKUP(B296,[22]player_effective_clearances!$B$2:$E$492, 3, FALSE)</f>
        <v>3.1</v>
      </c>
      <c r="AO296">
        <f>VLOOKUP(B296,[22]player_effective_clearances!$B$2:$E$492, 4, FALSE)</f>
        <v>68</v>
      </c>
      <c r="AP296" t="e">
        <f>VLOOKUP(B296, [12]player_penalties_won!$B$2:$E$492, 4, FALSE)</f>
        <v>#N/A</v>
      </c>
      <c r="AQ296">
        <f>VLOOKUP(B296,[23]player_fouls_committed!$B$2:$E$492, 3, FALSE)</f>
        <v>0.9</v>
      </c>
      <c r="AR296" t="e">
        <f>VLOOKUP(B296,[24]player_red_cards!$B$2:$E$492, 3, FALSE)</f>
        <v>#N/A</v>
      </c>
      <c r="AS296" t="e">
        <f>VLOOKUP(B296,[24]player_red_cards!$B$2:$E$492, 4, FALSE)</f>
        <v>#N/A</v>
      </c>
      <c r="AT296">
        <f>VLOOKUP(B296,[25]player_contests_won!$B$2:$E$492, 3, FALSE)</f>
        <v>0.1</v>
      </c>
      <c r="AU296">
        <f>VLOOKUP(B296,[25]player_contests_won!$B$2:$E$492, 4, FALSE)</f>
        <v>100</v>
      </c>
      <c r="AV296">
        <f>VLOOKUP(B296, [8]player_top_scorers!$B$2:$E$492, 3, FALSE)</f>
        <v>1</v>
      </c>
      <c r="AW296">
        <f>VLOOKUP(B296,[26]player_player_ratings!$B$2:$E$492, 4, FALSE)</f>
        <v>0</v>
      </c>
      <c r="AX296">
        <f>VLOOKUP(B296,[26]player_player_ratings!$B$2:$E$492, 3, FALSE)</f>
        <v>7.25</v>
      </c>
      <c r="AY296">
        <v>1970</v>
      </c>
      <c r="AZ296">
        <v>25</v>
      </c>
      <c r="BA296" t="s">
        <v>171</v>
      </c>
    </row>
    <row r="297" spans="1:53" x14ac:dyDescent="0.3">
      <c r="A297">
        <v>295</v>
      </c>
      <c r="B297" t="s">
        <v>373</v>
      </c>
      <c r="C297" t="s">
        <v>63</v>
      </c>
      <c r="D297">
        <v>0.5</v>
      </c>
      <c r="E297">
        <v>1</v>
      </c>
      <c r="F297">
        <f>IFERROR(VLOOKUP(B297, [1]player_expected_goals!$B$2:$E$492, 3, FALSE), 0)</f>
        <v>0.3</v>
      </c>
      <c r="G297" t="e">
        <f>VLOOKUP(B297,[2]player_on_target!$B$2:$E$492, 3, FALSE)</f>
        <v>#N/A</v>
      </c>
      <c r="H297">
        <f>IFERROR(VLOOKUP(B297, [3]player_saves_made!$B$2:$E$492, 3, FALSE), 0)</f>
        <v>0</v>
      </c>
      <c r="I297">
        <f>IFERROR(VLOOKUP(B297, [3]player_saves_made!$B$2:$E$492, 4, FALSE), 0)</f>
        <v>0</v>
      </c>
      <c r="J297">
        <f>IFERROR(VLOOKUP(B297, [4]player_goals_conceded!$B$2:$E$492, 3, FALSE), 0)</f>
        <v>0</v>
      </c>
      <c r="K297">
        <f>IFERROR(VLOOKUP(B297, [5]player_clean_sheets!$B$2:$E$492, 3, FALSE), 0)</f>
        <v>0</v>
      </c>
      <c r="L297">
        <f>IFERROR(VLOOKUP(B297, [5]player_clean_sheets!$B$2:$E$492, 4, FALSE), 0)</f>
        <v>0</v>
      </c>
      <c r="M297">
        <f>IFERROR(VLOOKUP(B297, [6]player_goals_per_90!$B$2:$E$492, 3, FALSE), 0)</f>
        <v>0</v>
      </c>
      <c r="N297">
        <f>IFERROR(VLOOKUP(B297, [7]player_expected_assists_per_90!$B$2:$E$492, 3, FALSE), 0)</f>
        <v>0.02</v>
      </c>
      <c r="O297">
        <f>IFERROR(VLOOKUP(B297, [7]player_expected_assists_per_90!$B$2:$E$492, 4, FALSE), 0)</f>
        <v>0.1</v>
      </c>
      <c r="P297">
        <f>IFERROR(VLOOKUP(B297, [8]player_top_scorers!$B$2:$E$492, 4, FALSE), 0)</f>
        <v>0</v>
      </c>
      <c r="Q297">
        <f>IFERROR(VLOOKUP(B297, [9]player_total_assists_in_attack!$B$2:$E$492, 3, FALSE), 0)</f>
        <v>4</v>
      </c>
      <c r="R297">
        <f>IFERROR(VLOOKUP(B297, [9]player_total_assists_in_attack!$B$2:$E$492, 4, FALSE), 0)</f>
        <v>0.2</v>
      </c>
      <c r="S297">
        <f>IFERROR(VLOOKUP(B297, [10]player_big_chances_missed!$B$2:$E$492, 3, FALSE), 0)</f>
        <v>1</v>
      </c>
      <c r="T297">
        <f>IFERROR(VLOOKUP(B297, [10]player_big_chances_missed!$B$2:$E$492, 3, FALSE), 0)</f>
        <v>1</v>
      </c>
      <c r="U297">
        <f>IFERROR(VLOOKUP(B297, [11]player_big_chances_created!$B$2:$E$492, 3, FALSE), 0)</f>
        <v>1</v>
      </c>
      <c r="V297">
        <f>IFERROR(VLOOKUP(B297, [12]player_penalties_won!$B$2:$E$492, 3, FALSE), 0)</f>
        <v>0</v>
      </c>
      <c r="W297">
        <f>IFERROR(VLOOKUP(B297, [13]player_penalties_conceded!$B$2:$E$492, 3, FALSE), 0)</f>
        <v>0</v>
      </c>
      <c r="X297">
        <f>IFERROR(VLOOKUP(B297, [14]player_target_scoring!$B$2:$E$492, 3, FALSE), 0)</f>
        <v>0</v>
      </c>
      <c r="Y297">
        <f>IFERROR(VLOOKUP(B297, [14]player_target_scoring!$B$2:$E$492, 4, FALSE), 0)</f>
        <v>0</v>
      </c>
      <c r="Z297">
        <f>IFERROR(VLOOKUP(B297, [15]player_total_scoring_attempts!$B$2:$E$492, 3, FALSE), 0)</f>
        <v>0.4</v>
      </c>
      <c r="AA297">
        <f>IFERROR(VLOOKUP(B297, [15]player_total_scoring_attempts!$B$2:$E$492, 4, FALSE), 0)</f>
        <v>0</v>
      </c>
      <c r="AB297">
        <f>IFERROR(VLOOKUP(B297, [16]player_accurate_passes!$B$2:$E$492, 3, FALSE), 0)</f>
        <v>48.4</v>
      </c>
      <c r="AC297">
        <f>IFERROR(VLOOKUP(B297, [16]player_accurate_passes!$B$2:$E$492, 4, FALSE), 0)</f>
        <v>88.3</v>
      </c>
      <c r="AD297">
        <f>IFERROR(VLOOKUP(B297,[17]player_accurate_long_balls!$B$2:$E$492, 3, FALSE), 0)</f>
        <v>1.8</v>
      </c>
      <c r="AE297">
        <f>IFERROR(VLOOKUP(B297,[17]player_accurate_long_balls!$B$2:$E$492, 4, FALSE), 0)</f>
        <v>36.5</v>
      </c>
      <c r="AF297">
        <f>IFERROR(VLOOKUP(B297, [18]player_tackles_won!$B$2:$E$492, 3, FALSE), 0)</f>
        <v>1.2</v>
      </c>
      <c r="AG297">
        <f>IFERROR(VLOOKUP(B297, [18]player_tackles_won!$B$2:$E$492, 4, FALSE), 0)</f>
        <v>70.599999999999994</v>
      </c>
      <c r="AH297">
        <f>IFERROR(VLOOKUP(B297, [19]player_possessions!$B$2:$E$492, 3, FALSE), 0)</f>
        <v>0.1</v>
      </c>
      <c r="AI297">
        <f>IFERROR(VLOOKUP(B297, [19]player_possessions!$B$2:$E$492, 4, FALSE), 0)</f>
        <v>2.2000000000000002</v>
      </c>
      <c r="AJ297">
        <f>IFERROR(VLOOKUP(B297, [20]player_outfielder_blocks!$B$2:$E$492, 3, FALSE), 0)</f>
        <v>0.9</v>
      </c>
      <c r="AK297">
        <f>VLOOKUP(B297,[20]player_outfielder_blocks!$B$2:$E$492, 4, FALSE)</f>
        <v>17</v>
      </c>
      <c r="AL297">
        <f>VLOOKUP(B297,[21]player_interceptions!$B$2:$E$492, 3, FALSE)</f>
        <v>1.3</v>
      </c>
      <c r="AM297">
        <f>VLOOKUP(B297,[21]player_interceptions!$B$2:$E$492, 4, FALSE)</f>
        <v>26</v>
      </c>
      <c r="AN297">
        <f>VLOOKUP(B297,[22]player_effective_clearances!$B$2:$E$492, 3, FALSE)</f>
        <v>4.7</v>
      </c>
      <c r="AO297">
        <f>VLOOKUP(B297,[22]player_effective_clearances!$B$2:$E$492, 4, FALSE)</f>
        <v>91</v>
      </c>
      <c r="AP297" t="e">
        <f>VLOOKUP(B297, [12]player_penalties_won!$B$2:$E$492, 4, FALSE)</f>
        <v>#N/A</v>
      </c>
      <c r="AQ297">
        <f>VLOOKUP(B297,[23]player_fouls_committed!$B$2:$E$492, 3, FALSE)</f>
        <v>1.3</v>
      </c>
      <c r="AR297">
        <f>VLOOKUP(B297,[24]player_red_cards!$B$2:$E$492, 3, FALSE)</f>
        <v>1</v>
      </c>
      <c r="AS297">
        <f>VLOOKUP(B297,[24]player_red_cards!$B$2:$E$492, 4, FALSE)</f>
        <v>5</v>
      </c>
      <c r="AT297">
        <f>VLOOKUP(B297,[25]player_contests_won!$B$2:$E$492, 3, FALSE)</f>
        <v>0.1</v>
      </c>
      <c r="AU297">
        <f>VLOOKUP(B297,[25]player_contests_won!$B$2:$E$492, 4, FALSE)</f>
        <v>100</v>
      </c>
      <c r="AV297" t="e">
        <f>VLOOKUP(B297, [8]player_top_scorers!$B$2:$E$492, 3, FALSE)</f>
        <v>#N/A</v>
      </c>
      <c r="AW297">
        <f>VLOOKUP(B297,[26]player_player_ratings!$B$2:$E$492, 4, FALSE)</f>
        <v>0</v>
      </c>
      <c r="AX297">
        <f>VLOOKUP(B297,[26]player_player_ratings!$B$2:$E$492, 3, FALSE)</f>
        <v>6.66</v>
      </c>
      <c r="AY297">
        <v>1745</v>
      </c>
      <c r="AZ297">
        <v>22</v>
      </c>
      <c r="BA297" t="s">
        <v>13</v>
      </c>
    </row>
    <row r="298" spans="1:53" x14ac:dyDescent="0.3">
      <c r="A298">
        <v>295</v>
      </c>
      <c r="B298" t="s">
        <v>374</v>
      </c>
      <c r="C298" t="s">
        <v>9</v>
      </c>
      <c r="D298">
        <v>0.5</v>
      </c>
      <c r="E298">
        <v>1</v>
      </c>
      <c r="F298">
        <f>IFERROR(VLOOKUP(B298, [1]player_expected_goals!$B$2:$E$492, 3, FALSE), 0)</f>
        <v>0</v>
      </c>
      <c r="G298" t="e">
        <f>VLOOKUP(B298,[2]player_on_target!$B$2:$E$492, 3, FALSE)</f>
        <v>#N/A</v>
      </c>
      <c r="H298">
        <f>IFERROR(VLOOKUP(B298, [3]player_saves_made!$B$2:$E$492, 3, FALSE), 0)</f>
        <v>0</v>
      </c>
      <c r="I298">
        <f>IFERROR(VLOOKUP(B298, [3]player_saves_made!$B$2:$E$492, 4, FALSE), 0)</f>
        <v>0</v>
      </c>
      <c r="J298">
        <f>IFERROR(VLOOKUP(B298, [4]player_goals_conceded!$B$2:$E$492, 3, FALSE), 0)</f>
        <v>0</v>
      </c>
      <c r="K298">
        <f>IFERROR(VLOOKUP(B298, [5]player_clean_sheets!$B$2:$E$492, 3, FALSE), 0)</f>
        <v>0</v>
      </c>
      <c r="L298">
        <f>IFERROR(VLOOKUP(B298, [5]player_clean_sheets!$B$2:$E$492, 4, FALSE), 0)</f>
        <v>0</v>
      </c>
      <c r="M298">
        <f>IFERROR(VLOOKUP(B298, [6]player_goals_per_90!$B$2:$E$492, 3, FALSE), 0)</f>
        <v>0</v>
      </c>
      <c r="N298">
        <f>IFERROR(VLOOKUP(B298, [7]player_expected_assists_per_90!$B$2:$E$492, 3, FALSE), 0)</f>
        <v>0</v>
      </c>
      <c r="O298">
        <f>IFERROR(VLOOKUP(B298, [7]player_expected_assists_per_90!$B$2:$E$492, 4, FALSE), 0)</f>
        <v>0</v>
      </c>
      <c r="P298">
        <f>IFERROR(VLOOKUP(B298, [8]player_top_scorers!$B$2:$E$492, 4, FALSE), 0)</f>
        <v>0</v>
      </c>
      <c r="Q298">
        <f>IFERROR(VLOOKUP(B298, [9]player_total_assists_in_attack!$B$2:$E$492, 3, FALSE), 0)</f>
        <v>1</v>
      </c>
      <c r="R298">
        <f>IFERROR(VLOOKUP(B298, [9]player_total_assists_in_attack!$B$2:$E$492, 4, FALSE), 0)</f>
        <v>6.4</v>
      </c>
      <c r="S298">
        <f>IFERROR(VLOOKUP(B298, [10]player_big_chances_missed!$B$2:$E$492, 3, FALSE), 0)</f>
        <v>0</v>
      </c>
      <c r="T298">
        <f>IFERROR(VLOOKUP(B298, [10]player_big_chances_missed!$B$2:$E$492, 3, FALSE), 0)</f>
        <v>0</v>
      </c>
      <c r="U298">
        <f>IFERROR(VLOOKUP(B298, [11]player_big_chances_created!$B$2:$E$492, 3, FALSE), 0)</f>
        <v>1</v>
      </c>
      <c r="V298">
        <f>IFERROR(VLOOKUP(B298, [12]player_penalties_won!$B$2:$E$492, 3, FALSE), 0)</f>
        <v>0</v>
      </c>
      <c r="W298">
        <f>IFERROR(VLOOKUP(B298, [13]player_penalties_conceded!$B$2:$E$492, 3, FALSE), 0)</f>
        <v>0</v>
      </c>
      <c r="X298">
        <f>IFERROR(VLOOKUP(B298, [14]player_target_scoring!$B$2:$E$492, 3, FALSE), 0)</f>
        <v>0</v>
      </c>
      <c r="Y298">
        <f>IFERROR(VLOOKUP(B298, [14]player_target_scoring!$B$2:$E$492, 4, FALSE), 0)</f>
        <v>0</v>
      </c>
      <c r="Z298">
        <f>IFERROR(VLOOKUP(B298, [15]player_total_scoring_attempts!$B$2:$E$492, 3, FALSE), 0)</f>
        <v>0</v>
      </c>
      <c r="AA298">
        <f>IFERROR(VLOOKUP(B298, [15]player_total_scoring_attempts!$B$2:$E$492, 4, FALSE), 0)</f>
        <v>0</v>
      </c>
      <c r="AB298">
        <f>IFERROR(VLOOKUP(B298, [16]player_accurate_passes!$B$2:$E$492, 3, FALSE), 0)</f>
        <v>0</v>
      </c>
      <c r="AC298">
        <f>IFERROR(VLOOKUP(B298, [16]player_accurate_passes!$B$2:$E$492, 4, FALSE), 0)</f>
        <v>0</v>
      </c>
      <c r="AD298">
        <f>IFERROR(VLOOKUP(B298,[17]player_accurate_long_balls!$B$2:$E$492, 3, FALSE), 0)</f>
        <v>0</v>
      </c>
      <c r="AE298">
        <f>IFERROR(VLOOKUP(B298,[17]player_accurate_long_balls!$B$2:$E$492, 4, FALSE), 0)</f>
        <v>0</v>
      </c>
      <c r="AF298">
        <f>IFERROR(VLOOKUP(B298, [18]player_tackles_won!$B$2:$E$492, 3, FALSE), 0)</f>
        <v>0</v>
      </c>
      <c r="AG298">
        <f>IFERROR(VLOOKUP(B298, [18]player_tackles_won!$B$2:$E$492, 4, FALSE), 0)</f>
        <v>0</v>
      </c>
      <c r="AH298">
        <f>IFERROR(VLOOKUP(B298, [19]player_possessions!$B$2:$E$492, 3, FALSE), 0)</f>
        <v>0</v>
      </c>
      <c r="AI298">
        <f>IFERROR(VLOOKUP(B298, [19]player_possessions!$B$2:$E$492, 4, FALSE), 0)</f>
        <v>0</v>
      </c>
      <c r="AJ298">
        <f>IFERROR(VLOOKUP(B298, [20]player_outfielder_blocks!$B$2:$E$492, 3, FALSE), 0)</f>
        <v>0</v>
      </c>
      <c r="AK298" t="e">
        <f>VLOOKUP(B298,[20]player_outfielder_blocks!$B$2:$E$492, 4, FALSE)</f>
        <v>#N/A</v>
      </c>
      <c r="AL298" t="e">
        <f>VLOOKUP(B298,[21]player_interceptions!$B$2:$E$492, 3, FALSE)</f>
        <v>#N/A</v>
      </c>
      <c r="AM298" t="e">
        <f>VLOOKUP(B298,[21]player_interceptions!$B$2:$E$492, 4, FALSE)</f>
        <v>#N/A</v>
      </c>
      <c r="AN298" t="e">
        <f>VLOOKUP(B298,[22]player_effective_clearances!$B$2:$E$492, 3, FALSE)</f>
        <v>#N/A</v>
      </c>
      <c r="AO298" t="e">
        <f>VLOOKUP(B298,[22]player_effective_clearances!$B$2:$E$492, 4, FALSE)</f>
        <v>#N/A</v>
      </c>
      <c r="AP298" t="e">
        <f>VLOOKUP(B298, [12]player_penalties_won!$B$2:$E$492, 4, FALSE)</f>
        <v>#N/A</v>
      </c>
      <c r="AQ298" t="e">
        <f>VLOOKUP(B298,[23]player_fouls_committed!$B$2:$E$492, 3, FALSE)</f>
        <v>#N/A</v>
      </c>
      <c r="AR298" t="e">
        <f>VLOOKUP(B298,[24]player_red_cards!$B$2:$E$492, 3, FALSE)</f>
        <v>#N/A</v>
      </c>
      <c r="AS298" t="e">
        <f>VLOOKUP(B298,[24]player_red_cards!$B$2:$E$492, 4, FALSE)</f>
        <v>#N/A</v>
      </c>
      <c r="AT298" t="e">
        <f>VLOOKUP(B298,[25]player_contests_won!$B$2:$E$492, 3, FALSE)</f>
        <v>#N/A</v>
      </c>
      <c r="AU298" t="e">
        <f>VLOOKUP(B298,[25]player_contests_won!$B$2:$E$492, 4, FALSE)</f>
        <v>#N/A</v>
      </c>
      <c r="AV298" t="e">
        <f>VLOOKUP(B298, [8]player_top_scorers!$B$2:$E$492, 3, FALSE)</f>
        <v>#N/A</v>
      </c>
      <c r="AW298" t="e">
        <f>VLOOKUP(B298,[26]player_player_ratings!$B$2:$E$492, 4, FALSE)</f>
        <v>#N/A</v>
      </c>
      <c r="AX298" t="e">
        <f>VLOOKUP(B298,[26]player_player_ratings!$B$2:$E$492, 3, FALSE)</f>
        <v>#N/A</v>
      </c>
      <c r="AY298">
        <v>14</v>
      </c>
      <c r="AZ298">
        <v>3</v>
      </c>
      <c r="BA298" t="s">
        <v>70</v>
      </c>
    </row>
    <row r="299" spans="1:53" x14ac:dyDescent="0.3">
      <c r="A299">
        <v>295</v>
      </c>
      <c r="B299" t="s">
        <v>375</v>
      </c>
      <c r="C299" t="s">
        <v>102</v>
      </c>
      <c r="D299">
        <v>0.5</v>
      </c>
      <c r="E299">
        <v>1</v>
      </c>
      <c r="F299">
        <f>IFERROR(VLOOKUP(B299, [1]player_expected_goals!$B$2:$E$492, 3, FALSE), 0)</f>
        <v>1</v>
      </c>
      <c r="G299">
        <f>VLOOKUP(B299,[2]player_on_target!$B$2:$E$492, 3, FALSE)</f>
        <v>0.4</v>
      </c>
      <c r="H299">
        <f>IFERROR(VLOOKUP(B299, [3]player_saves_made!$B$2:$E$492, 3, FALSE), 0)</f>
        <v>0</v>
      </c>
      <c r="I299">
        <f>IFERROR(VLOOKUP(B299, [3]player_saves_made!$B$2:$E$492, 4, FALSE), 0)</f>
        <v>0</v>
      </c>
      <c r="J299">
        <f>IFERROR(VLOOKUP(B299, [4]player_goals_conceded!$B$2:$E$492, 3, FALSE), 0)</f>
        <v>0</v>
      </c>
      <c r="K299">
        <f>IFERROR(VLOOKUP(B299, [5]player_clean_sheets!$B$2:$E$492, 3, FALSE), 0)</f>
        <v>0</v>
      </c>
      <c r="L299">
        <f>IFERROR(VLOOKUP(B299, [5]player_clean_sheets!$B$2:$E$492, 4, FALSE), 0)</f>
        <v>0</v>
      </c>
      <c r="M299">
        <f>IFERROR(VLOOKUP(B299, [6]player_goals_per_90!$B$2:$E$492, 3, FALSE), 0)</f>
        <v>0</v>
      </c>
      <c r="N299">
        <f>IFERROR(VLOOKUP(B299, [7]player_expected_assists_per_90!$B$2:$E$492, 3, FALSE), 0)</f>
        <v>0</v>
      </c>
      <c r="O299">
        <f>IFERROR(VLOOKUP(B299, [7]player_expected_assists_per_90!$B$2:$E$492, 4, FALSE), 0)</f>
        <v>0</v>
      </c>
      <c r="P299">
        <f>IFERROR(VLOOKUP(B299, [8]player_top_scorers!$B$2:$E$492, 4, FALSE), 0)</f>
        <v>0</v>
      </c>
      <c r="Q299">
        <f>IFERROR(VLOOKUP(B299, [9]player_total_assists_in_attack!$B$2:$E$492, 3, FALSE), 0)</f>
        <v>3</v>
      </c>
      <c r="R299">
        <f>IFERROR(VLOOKUP(B299, [9]player_total_assists_in_attack!$B$2:$E$492, 4, FALSE), 0)</f>
        <v>0.6</v>
      </c>
      <c r="S299">
        <f>IFERROR(VLOOKUP(B299, [10]player_big_chances_missed!$B$2:$E$492, 3, FALSE), 0)</f>
        <v>1</v>
      </c>
      <c r="T299">
        <f>IFERROR(VLOOKUP(B299, [10]player_big_chances_missed!$B$2:$E$492, 3, FALSE), 0)</f>
        <v>1</v>
      </c>
      <c r="U299">
        <f>IFERROR(VLOOKUP(B299, [11]player_big_chances_created!$B$2:$E$492, 3, FALSE), 0)</f>
        <v>1</v>
      </c>
      <c r="V299">
        <f>IFERROR(VLOOKUP(B299, [12]player_penalties_won!$B$2:$E$492, 3, FALSE), 0)</f>
        <v>0</v>
      </c>
      <c r="W299">
        <f>IFERROR(VLOOKUP(B299, [13]player_penalties_conceded!$B$2:$E$492, 3, FALSE), 0)</f>
        <v>0</v>
      </c>
      <c r="X299">
        <f>IFERROR(VLOOKUP(B299, [14]player_target_scoring!$B$2:$E$492, 3, FALSE), 0)</f>
        <v>0</v>
      </c>
      <c r="Y299">
        <f>IFERROR(VLOOKUP(B299, [14]player_target_scoring!$B$2:$E$492, 4, FALSE), 0)</f>
        <v>0</v>
      </c>
      <c r="Z299">
        <f>IFERROR(VLOOKUP(B299, [15]player_total_scoring_attempts!$B$2:$E$492, 3, FALSE), 0)</f>
        <v>0</v>
      </c>
      <c r="AA299">
        <f>IFERROR(VLOOKUP(B299, [15]player_total_scoring_attempts!$B$2:$E$492, 4, FALSE), 0)</f>
        <v>0</v>
      </c>
      <c r="AB299">
        <f>IFERROR(VLOOKUP(B299, [16]player_accurate_passes!$B$2:$E$492, 3, FALSE), 0)</f>
        <v>0</v>
      </c>
      <c r="AC299">
        <f>IFERROR(VLOOKUP(B299, [16]player_accurate_passes!$B$2:$E$492, 4, FALSE), 0)</f>
        <v>0</v>
      </c>
      <c r="AD299">
        <f>IFERROR(VLOOKUP(B299,[17]player_accurate_long_balls!$B$2:$E$492, 3, FALSE), 0)</f>
        <v>0</v>
      </c>
      <c r="AE299">
        <f>IFERROR(VLOOKUP(B299,[17]player_accurate_long_balls!$B$2:$E$492, 4, FALSE), 0)</f>
        <v>0</v>
      </c>
      <c r="AF299">
        <f>IFERROR(VLOOKUP(B299, [18]player_tackles_won!$B$2:$E$492, 3, FALSE), 0)</f>
        <v>0</v>
      </c>
      <c r="AG299">
        <f>IFERROR(VLOOKUP(B299, [18]player_tackles_won!$B$2:$E$492, 4, FALSE), 0)</f>
        <v>0</v>
      </c>
      <c r="AH299">
        <f>IFERROR(VLOOKUP(B299, [19]player_possessions!$B$2:$E$492, 3, FALSE), 0)</f>
        <v>0</v>
      </c>
      <c r="AI299">
        <f>IFERROR(VLOOKUP(B299, [19]player_possessions!$B$2:$E$492, 4, FALSE), 0)</f>
        <v>0</v>
      </c>
      <c r="AJ299">
        <f>IFERROR(VLOOKUP(B299, [20]player_outfielder_blocks!$B$2:$E$492, 3, FALSE), 0)</f>
        <v>0</v>
      </c>
      <c r="AK299" t="e">
        <f>VLOOKUP(B299,[20]player_outfielder_blocks!$B$2:$E$492, 4, FALSE)</f>
        <v>#N/A</v>
      </c>
      <c r="AL299" t="e">
        <f>VLOOKUP(B299,[21]player_interceptions!$B$2:$E$492, 3, FALSE)</f>
        <v>#N/A</v>
      </c>
      <c r="AM299" t="e">
        <f>VLOOKUP(B299,[21]player_interceptions!$B$2:$E$492, 4, FALSE)</f>
        <v>#N/A</v>
      </c>
      <c r="AN299" t="e">
        <f>VLOOKUP(B299,[22]player_effective_clearances!$B$2:$E$492, 3, FALSE)</f>
        <v>#N/A</v>
      </c>
      <c r="AO299" t="e">
        <f>VLOOKUP(B299,[22]player_effective_clearances!$B$2:$E$492, 4, FALSE)</f>
        <v>#N/A</v>
      </c>
      <c r="AP299" t="e">
        <f>VLOOKUP(B299, [12]player_penalties_won!$B$2:$E$492, 4, FALSE)</f>
        <v>#N/A</v>
      </c>
      <c r="AQ299" t="e">
        <f>VLOOKUP(B299,[23]player_fouls_committed!$B$2:$E$492, 3, FALSE)</f>
        <v>#N/A</v>
      </c>
      <c r="AR299" t="e">
        <f>VLOOKUP(B299,[24]player_red_cards!$B$2:$E$492, 3, FALSE)</f>
        <v>#N/A</v>
      </c>
      <c r="AS299" t="e">
        <f>VLOOKUP(B299,[24]player_red_cards!$B$2:$E$492, 4, FALSE)</f>
        <v>#N/A</v>
      </c>
      <c r="AT299" t="e">
        <f>VLOOKUP(B299,[25]player_contests_won!$B$2:$E$492, 3, FALSE)</f>
        <v>#N/A</v>
      </c>
      <c r="AU299" t="e">
        <f>VLOOKUP(B299,[25]player_contests_won!$B$2:$E$492, 4, FALSE)</f>
        <v>#N/A</v>
      </c>
      <c r="AV299" t="e">
        <f>VLOOKUP(B299, [8]player_top_scorers!$B$2:$E$492, 3, FALSE)</f>
        <v>#N/A</v>
      </c>
      <c r="AW299" t="e">
        <f>VLOOKUP(B299,[26]player_player_ratings!$B$2:$E$492, 4, FALSE)</f>
        <v>#N/A</v>
      </c>
      <c r="AX299" t="e">
        <f>VLOOKUP(B299,[26]player_player_ratings!$B$2:$E$492, 3, FALSE)</f>
        <v>#N/A</v>
      </c>
      <c r="AY299">
        <v>444</v>
      </c>
      <c r="AZ299">
        <v>9</v>
      </c>
      <c r="BA299" t="s">
        <v>13</v>
      </c>
    </row>
    <row r="300" spans="1:53" x14ac:dyDescent="0.3">
      <c r="A300">
        <v>299</v>
      </c>
      <c r="B300" t="s">
        <v>376</v>
      </c>
      <c r="C300" t="s">
        <v>100</v>
      </c>
      <c r="D300">
        <v>0.5</v>
      </c>
      <c r="E300">
        <v>0</v>
      </c>
      <c r="F300">
        <f>IFERROR(VLOOKUP(B300, [1]player_expected_goals!$B$2:$E$492, 3, FALSE), 0)</f>
        <v>1.9</v>
      </c>
      <c r="G300">
        <f>VLOOKUP(B300,[2]player_on_target!$B$2:$E$492, 3, FALSE)</f>
        <v>1.7</v>
      </c>
      <c r="H300">
        <f>IFERROR(VLOOKUP(B300, [3]player_saves_made!$B$2:$E$492, 3, FALSE), 0)</f>
        <v>0</v>
      </c>
      <c r="I300">
        <f>IFERROR(VLOOKUP(B300, [3]player_saves_made!$B$2:$E$492, 4, FALSE), 0)</f>
        <v>0</v>
      </c>
      <c r="J300">
        <f>IFERROR(VLOOKUP(B300, [4]player_goals_conceded!$B$2:$E$492, 3, FALSE), 0)</f>
        <v>0</v>
      </c>
      <c r="K300">
        <f>IFERROR(VLOOKUP(B300, [5]player_clean_sheets!$B$2:$E$492, 3, FALSE), 0)</f>
        <v>0</v>
      </c>
      <c r="L300">
        <f>IFERROR(VLOOKUP(B300, [5]player_clean_sheets!$B$2:$E$492, 4, FALSE), 0)</f>
        <v>0</v>
      </c>
      <c r="M300">
        <f>IFERROR(VLOOKUP(B300, [6]player_goals_per_90!$B$2:$E$492, 3, FALSE), 0)</f>
        <v>0</v>
      </c>
      <c r="N300">
        <f>IFERROR(VLOOKUP(B300, [7]player_expected_assists_per_90!$B$2:$E$492, 3, FALSE), 0)</f>
        <v>0.03</v>
      </c>
      <c r="O300">
        <f>IFERROR(VLOOKUP(B300, [7]player_expected_assists_per_90!$B$2:$E$492, 4, FALSE), 0)</f>
        <v>0</v>
      </c>
      <c r="P300">
        <f>IFERROR(VLOOKUP(B300, [8]player_top_scorers!$B$2:$E$492, 4, FALSE), 0)</f>
        <v>0</v>
      </c>
      <c r="Q300">
        <f>IFERROR(VLOOKUP(B300, [9]player_total_assists_in_attack!$B$2:$E$492, 3, FALSE), 0)</f>
        <v>5</v>
      </c>
      <c r="R300">
        <f>IFERROR(VLOOKUP(B300, [9]player_total_assists_in_attack!$B$2:$E$492, 4, FALSE), 0)</f>
        <v>0.3</v>
      </c>
      <c r="S300">
        <f>IFERROR(VLOOKUP(B300, [10]player_big_chances_missed!$B$2:$E$492, 3, FALSE), 0)</f>
        <v>2</v>
      </c>
      <c r="T300">
        <f>IFERROR(VLOOKUP(B300, [10]player_big_chances_missed!$B$2:$E$492, 3, FALSE), 0)</f>
        <v>2</v>
      </c>
      <c r="U300">
        <f>IFERROR(VLOOKUP(B300, [11]player_big_chances_created!$B$2:$E$492, 3, FALSE), 0)</f>
        <v>1</v>
      </c>
      <c r="V300">
        <f>IFERROR(VLOOKUP(B300, [12]player_penalties_won!$B$2:$E$492, 3, FALSE), 0)</f>
        <v>0</v>
      </c>
      <c r="W300">
        <f>IFERROR(VLOOKUP(B300, [13]player_penalties_conceded!$B$2:$E$492, 3, FALSE), 0)</f>
        <v>0</v>
      </c>
      <c r="X300">
        <f>IFERROR(VLOOKUP(B300, [14]player_target_scoring!$B$2:$E$492, 3, FALSE), 0)</f>
        <v>0.3</v>
      </c>
      <c r="Y300">
        <f>IFERROR(VLOOKUP(B300, [14]player_target_scoring!$B$2:$E$492, 4, FALSE), 0)</f>
        <v>27.8</v>
      </c>
      <c r="Z300">
        <f>IFERROR(VLOOKUP(B300, [15]player_total_scoring_attempts!$B$2:$E$492, 3, FALSE), 0)</f>
        <v>1.2</v>
      </c>
      <c r="AA300">
        <f>IFERROR(VLOOKUP(B300, [15]player_total_scoring_attempts!$B$2:$E$492, 4, FALSE), 0)</f>
        <v>0</v>
      </c>
      <c r="AB300">
        <f>IFERROR(VLOOKUP(B300, [16]player_accurate_passes!$B$2:$E$492, 3, FALSE), 0)</f>
        <v>21.6</v>
      </c>
      <c r="AC300">
        <f>IFERROR(VLOOKUP(B300, [16]player_accurate_passes!$B$2:$E$492, 4, FALSE), 0)</f>
        <v>72.7</v>
      </c>
      <c r="AD300">
        <f>IFERROR(VLOOKUP(B300,[17]player_accurate_long_balls!$B$2:$E$492, 3, FALSE), 0)</f>
        <v>1.1000000000000001</v>
      </c>
      <c r="AE300">
        <f>IFERROR(VLOOKUP(B300,[17]player_accurate_long_balls!$B$2:$E$492, 4, FALSE), 0)</f>
        <v>36.4</v>
      </c>
      <c r="AF300">
        <f>IFERROR(VLOOKUP(B300, [18]player_tackles_won!$B$2:$E$492, 3, FALSE), 0)</f>
        <v>0.9</v>
      </c>
      <c r="AG300">
        <f>IFERROR(VLOOKUP(B300, [18]player_tackles_won!$B$2:$E$492, 4, FALSE), 0)</f>
        <v>73.7</v>
      </c>
      <c r="AH300">
        <f>IFERROR(VLOOKUP(B300, [19]player_possessions!$B$2:$E$492, 3, FALSE), 0)</f>
        <v>0.5</v>
      </c>
      <c r="AI300">
        <f>IFERROR(VLOOKUP(B300, [19]player_possessions!$B$2:$E$492, 4, FALSE), 0)</f>
        <v>2.8</v>
      </c>
      <c r="AJ300">
        <f>IFERROR(VLOOKUP(B300, [20]player_outfielder_blocks!$B$2:$E$492, 3, FALSE), 0)</f>
        <v>0.3</v>
      </c>
      <c r="AK300">
        <f>VLOOKUP(B300,[20]player_outfielder_blocks!$B$2:$E$492, 4, FALSE)</f>
        <v>4</v>
      </c>
      <c r="AL300">
        <f>VLOOKUP(B300,[21]player_interceptions!$B$2:$E$492, 3, FALSE)</f>
        <v>0.7</v>
      </c>
      <c r="AM300">
        <f>VLOOKUP(B300,[21]player_interceptions!$B$2:$E$492, 4, FALSE)</f>
        <v>11</v>
      </c>
      <c r="AN300">
        <f>VLOOKUP(B300,[22]player_effective_clearances!$B$2:$E$492, 3, FALSE)</f>
        <v>1.8</v>
      </c>
      <c r="AO300">
        <f>VLOOKUP(B300,[22]player_effective_clearances!$B$2:$E$492, 4, FALSE)</f>
        <v>28</v>
      </c>
      <c r="AP300" t="e">
        <f>VLOOKUP(B300, [12]player_penalties_won!$B$2:$E$492, 4, FALSE)</f>
        <v>#N/A</v>
      </c>
      <c r="AQ300">
        <f>VLOOKUP(B300,[23]player_fouls_committed!$B$2:$E$492, 3, FALSE)</f>
        <v>1.1000000000000001</v>
      </c>
      <c r="AR300" t="e">
        <f>VLOOKUP(B300,[24]player_red_cards!$B$2:$E$492, 3, FALSE)</f>
        <v>#N/A</v>
      </c>
      <c r="AS300" t="e">
        <f>VLOOKUP(B300,[24]player_red_cards!$B$2:$E$492, 4, FALSE)</f>
        <v>#N/A</v>
      </c>
      <c r="AT300">
        <f>VLOOKUP(B300,[25]player_contests_won!$B$2:$E$492, 3, FALSE)</f>
        <v>0.3</v>
      </c>
      <c r="AU300">
        <f>VLOOKUP(B300,[25]player_contests_won!$B$2:$E$492, 4, FALSE)</f>
        <v>50</v>
      </c>
      <c r="AV300" t="e">
        <f>VLOOKUP(B300, [8]player_top_scorers!$B$2:$E$492, 3, FALSE)</f>
        <v>#N/A</v>
      </c>
      <c r="AW300">
        <f>VLOOKUP(B300,[26]player_player_ratings!$B$2:$E$492, 4, FALSE)</f>
        <v>0</v>
      </c>
      <c r="AX300">
        <f>VLOOKUP(B300,[26]player_player_ratings!$B$2:$E$492, 3, FALSE)</f>
        <v>6.54</v>
      </c>
      <c r="AY300">
        <v>1365</v>
      </c>
      <c r="AZ300">
        <v>24</v>
      </c>
      <c r="BA300" t="s">
        <v>58</v>
      </c>
    </row>
    <row r="301" spans="1:53" x14ac:dyDescent="0.3">
      <c r="A301">
        <v>299</v>
      </c>
      <c r="B301" t="s">
        <v>377</v>
      </c>
      <c r="C301" t="s">
        <v>39</v>
      </c>
      <c r="D301">
        <v>0.5</v>
      </c>
      <c r="E301">
        <v>0</v>
      </c>
      <c r="F301">
        <f>IFERROR(VLOOKUP(B301, [1]player_expected_goals!$B$2:$E$492, 3, FALSE), 0)</f>
        <v>0.6</v>
      </c>
      <c r="G301">
        <f>VLOOKUP(B301,[2]player_on_target!$B$2:$E$492, 3, FALSE)</f>
        <v>0.3</v>
      </c>
      <c r="H301">
        <f>IFERROR(VLOOKUP(B301, [3]player_saves_made!$B$2:$E$492, 3, FALSE), 0)</f>
        <v>0</v>
      </c>
      <c r="I301">
        <f>IFERROR(VLOOKUP(B301, [3]player_saves_made!$B$2:$E$492, 4, FALSE), 0)</f>
        <v>0</v>
      </c>
      <c r="J301">
        <f>IFERROR(VLOOKUP(B301, [4]player_goals_conceded!$B$2:$E$492, 3, FALSE), 0)</f>
        <v>0</v>
      </c>
      <c r="K301">
        <f>IFERROR(VLOOKUP(B301, [5]player_clean_sheets!$B$2:$E$492, 3, FALSE), 0)</f>
        <v>0</v>
      </c>
      <c r="L301">
        <f>IFERROR(VLOOKUP(B301, [5]player_clean_sheets!$B$2:$E$492, 4, FALSE), 0)</f>
        <v>0</v>
      </c>
      <c r="M301">
        <f>IFERROR(VLOOKUP(B301, [6]player_goals_per_90!$B$2:$E$492, 3, FALSE), 0)</f>
        <v>0</v>
      </c>
      <c r="N301">
        <f>IFERROR(VLOOKUP(B301, [7]player_expected_assists_per_90!$B$2:$E$492, 3, FALSE), 0)</f>
        <v>0</v>
      </c>
      <c r="O301">
        <f>IFERROR(VLOOKUP(B301, [7]player_expected_assists_per_90!$B$2:$E$492, 4, FALSE), 0)</f>
        <v>0</v>
      </c>
      <c r="P301">
        <f>IFERROR(VLOOKUP(B301, [8]player_top_scorers!$B$2:$E$492, 4, FALSE), 0)</f>
        <v>0</v>
      </c>
      <c r="Q301">
        <f>IFERROR(VLOOKUP(B301, [9]player_total_assists_in_attack!$B$2:$E$492, 3, FALSE), 0)</f>
        <v>2</v>
      </c>
      <c r="R301">
        <f>IFERROR(VLOOKUP(B301, [9]player_total_assists_in_attack!$B$2:$E$492, 4, FALSE), 0)</f>
        <v>0.3</v>
      </c>
      <c r="S301">
        <f>IFERROR(VLOOKUP(B301, [10]player_big_chances_missed!$B$2:$E$492, 3, FALSE), 0)</f>
        <v>0</v>
      </c>
      <c r="T301">
        <f>IFERROR(VLOOKUP(B301, [10]player_big_chances_missed!$B$2:$E$492, 3, FALSE), 0)</f>
        <v>0</v>
      </c>
      <c r="U301">
        <f>IFERROR(VLOOKUP(B301, [11]player_big_chances_created!$B$2:$E$492, 3, FALSE), 0)</f>
        <v>1</v>
      </c>
      <c r="V301">
        <f>IFERROR(VLOOKUP(B301, [12]player_penalties_won!$B$2:$E$492, 3, FALSE), 0)</f>
        <v>0</v>
      </c>
      <c r="W301">
        <f>IFERROR(VLOOKUP(B301, [13]player_penalties_conceded!$B$2:$E$492, 3, FALSE), 0)</f>
        <v>0</v>
      </c>
      <c r="X301">
        <f>IFERROR(VLOOKUP(B301, [14]player_target_scoring!$B$2:$E$492, 3, FALSE), 0)</f>
        <v>0</v>
      </c>
      <c r="Y301">
        <f>IFERROR(VLOOKUP(B301, [14]player_target_scoring!$B$2:$E$492, 4, FALSE), 0)</f>
        <v>0</v>
      </c>
      <c r="Z301">
        <f>IFERROR(VLOOKUP(B301, [15]player_total_scoring_attempts!$B$2:$E$492, 3, FALSE), 0)</f>
        <v>0</v>
      </c>
      <c r="AA301">
        <f>IFERROR(VLOOKUP(B301, [15]player_total_scoring_attempts!$B$2:$E$492, 4, FALSE), 0)</f>
        <v>0</v>
      </c>
      <c r="AB301">
        <f>IFERROR(VLOOKUP(B301, [16]player_accurate_passes!$B$2:$E$492, 3, FALSE), 0)</f>
        <v>0</v>
      </c>
      <c r="AC301">
        <f>IFERROR(VLOOKUP(B301, [16]player_accurate_passes!$B$2:$E$492, 4, FALSE), 0)</f>
        <v>0</v>
      </c>
      <c r="AD301">
        <f>IFERROR(VLOOKUP(B301,[17]player_accurate_long_balls!$B$2:$E$492, 3, FALSE), 0)</f>
        <v>0</v>
      </c>
      <c r="AE301">
        <f>IFERROR(VLOOKUP(B301,[17]player_accurate_long_balls!$B$2:$E$492, 4, FALSE), 0)</f>
        <v>0</v>
      </c>
      <c r="AF301">
        <f>IFERROR(VLOOKUP(B301, [18]player_tackles_won!$B$2:$E$492, 3, FALSE), 0)</f>
        <v>0</v>
      </c>
      <c r="AG301">
        <f>IFERROR(VLOOKUP(B301, [18]player_tackles_won!$B$2:$E$492, 4, FALSE), 0)</f>
        <v>0</v>
      </c>
      <c r="AH301">
        <f>IFERROR(VLOOKUP(B301, [19]player_possessions!$B$2:$E$492, 3, FALSE), 0)</f>
        <v>0</v>
      </c>
      <c r="AI301">
        <f>IFERROR(VLOOKUP(B301, [19]player_possessions!$B$2:$E$492, 4, FALSE), 0)</f>
        <v>0</v>
      </c>
      <c r="AJ301">
        <f>IFERROR(VLOOKUP(B301, [20]player_outfielder_blocks!$B$2:$E$492, 3, FALSE), 0)</f>
        <v>0</v>
      </c>
      <c r="AK301" t="e">
        <f>VLOOKUP(B301,[20]player_outfielder_blocks!$B$2:$E$492, 4, FALSE)</f>
        <v>#N/A</v>
      </c>
      <c r="AL301" t="e">
        <f>VLOOKUP(B301,[21]player_interceptions!$B$2:$E$492, 3, FALSE)</f>
        <v>#N/A</v>
      </c>
      <c r="AM301" t="e">
        <f>VLOOKUP(B301,[21]player_interceptions!$B$2:$E$492, 4, FALSE)</f>
        <v>#N/A</v>
      </c>
      <c r="AN301" t="e">
        <f>VLOOKUP(B301,[22]player_effective_clearances!$B$2:$E$492, 3, FALSE)</f>
        <v>#N/A</v>
      </c>
      <c r="AO301" t="e">
        <f>VLOOKUP(B301,[22]player_effective_clearances!$B$2:$E$492, 4, FALSE)</f>
        <v>#N/A</v>
      </c>
      <c r="AP301" t="e">
        <f>VLOOKUP(B301, [12]player_penalties_won!$B$2:$E$492, 4, FALSE)</f>
        <v>#N/A</v>
      </c>
      <c r="AQ301" t="e">
        <f>VLOOKUP(B301,[23]player_fouls_committed!$B$2:$E$492, 3, FALSE)</f>
        <v>#N/A</v>
      </c>
      <c r="AR301" t="e">
        <f>VLOOKUP(B301,[24]player_red_cards!$B$2:$E$492, 3, FALSE)</f>
        <v>#N/A</v>
      </c>
      <c r="AS301" t="e">
        <f>VLOOKUP(B301,[24]player_red_cards!$B$2:$E$492, 4, FALSE)</f>
        <v>#N/A</v>
      </c>
      <c r="AT301" t="e">
        <f>VLOOKUP(B301,[25]player_contests_won!$B$2:$E$492, 3, FALSE)</f>
        <v>#N/A</v>
      </c>
      <c r="AU301" t="e">
        <f>VLOOKUP(B301,[25]player_contests_won!$B$2:$E$492, 4, FALSE)</f>
        <v>#N/A</v>
      </c>
      <c r="AV301" t="e">
        <f>VLOOKUP(B301, [8]player_top_scorers!$B$2:$E$492, 3, FALSE)</f>
        <v>#N/A</v>
      </c>
      <c r="AW301" t="e">
        <f>VLOOKUP(B301,[26]player_player_ratings!$B$2:$E$492, 4, FALSE)</f>
        <v>#N/A</v>
      </c>
      <c r="AX301" t="e">
        <f>VLOOKUP(B301,[26]player_player_ratings!$B$2:$E$492, 3, FALSE)</f>
        <v>#N/A</v>
      </c>
      <c r="AY301">
        <v>591</v>
      </c>
      <c r="AZ301">
        <v>7</v>
      </c>
      <c r="BA301" t="s">
        <v>13</v>
      </c>
    </row>
    <row r="302" spans="1:53" x14ac:dyDescent="0.3">
      <c r="A302">
        <v>299</v>
      </c>
      <c r="B302" t="s">
        <v>378</v>
      </c>
      <c r="C302" t="s">
        <v>102</v>
      </c>
      <c r="D302">
        <v>0.5</v>
      </c>
      <c r="E302">
        <v>0</v>
      </c>
      <c r="F302">
        <f>IFERROR(VLOOKUP(B302, [1]player_expected_goals!$B$2:$E$492, 3, FALSE), 0)</f>
        <v>0.7</v>
      </c>
      <c r="G302">
        <f>VLOOKUP(B302,[2]player_on_target!$B$2:$E$492, 3, FALSE)</f>
        <v>0.3</v>
      </c>
      <c r="H302">
        <f>IFERROR(VLOOKUP(B302, [3]player_saves_made!$B$2:$E$492, 3, FALSE), 0)</f>
        <v>0</v>
      </c>
      <c r="I302">
        <f>IFERROR(VLOOKUP(B302, [3]player_saves_made!$B$2:$E$492, 4, FALSE), 0)</f>
        <v>0</v>
      </c>
      <c r="J302">
        <f>IFERROR(VLOOKUP(B302, [4]player_goals_conceded!$B$2:$E$492, 3, FALSE), 0)</f>
        <v>0</v>
      </c>
      <c r="K302">
        <f>IFERROR(VLOOKUP(B302, [5]player_clean_sheets!$B$2:$E$492, 3, FALSE), 0)</f>
        <v>0</v>
      </c>
      <c r="L302">
        <f>IFERROR(VLOOKUP(B302, [5]player_clean_sheets!$B$2:$E$492, 4, FALSE), 0)</f>
        <v>0</v>
      </c>
      <c r="M302">
        <f>IFERROR(VLOOKUP(B302, [6]player_goals_per_90!$B$2:$E$492, 3, FALSE), 0)</f>
        <v>0</v>
      </c>
      <c r="N302">
        <f>IFERROR(VLOOKUP(B302, [7]player_expected_assists_per_90!$B$2:$E$492, 3, FALSE), 0)</f>
        <v>0</v>
      </c>
      <c r="O302">
        <f>IFERROR(VLOOKUP(B302, [7]player_expected_assists_per_90!$B$2:$E$492, 4, FALSE), 0)</f>
        <v>0</v>
      </c>
      <c r="P302">
        <f>IFERROR(VLOOKUP(B302, [8]player_top_scorers!$B$2:$E$492, 4, FALSE), 0)</f>
        <v>0</v>
      </c>
      <c r="Q302">
        <f>IFERROR(VLOOKUP(B302, [9]player_total_assists_in_attack!$B$2:$E$492, 3, FALSE), 0)</f>
        <v>5</v>
      </c>
      <c r="R302">
        <f>IFERROR(VLOOKUP(B302, [9]player_total_assists_in_attack!$B$2:$E$492, 4, FALSE), 0)</f>
        <v>2.1</v>
      </c>
      <c r="S302">
        <f>IFERROR(VLOOKUP(B302, [10]player_big_chances_missed!$B$2:$E$492, 3, FALSE), 0)</f>
        <v>1</v>
      </c>
      <c r="T302">
        <f>IFERROR(VLOOKUP(B302, [10]player_big_chances_missed!$B$2:$E$492, 3, FALSE), 0)</f>
        <v>1</v>
      </c>
      <c r="U302">
        <f>IFERROR(VLOOKUP(B302, [11]player_big_chances_created!$B$2:$E$492, 3, FALSE), 0)</f>
        <v>2</v>
      </c>
      <c r="V302">
        <f>IFERROR(VLOOKUP(B302, [12]player_penalties_won!$B$2:$E$492, 3, FALSE), 0)</f>
        <v>0</v>
      </c>
      <c r="W302">
        <f>IFERROR(VLOOKUP(B302, [13]player_penalties_conceded!$B$2:$E$492, 3, FALSE), 0)</f>
        <v>0</v>
      </c>
      <c r="X302">
        <f>IFERROR(VLOOKUP(B302, [14]player_target_scoring!$B$2:$E$492, 3, FALSE), 0)</f>
        <v>0</v>
      </c>
      <c r="Y302">
        <f>IFERROR(VLOOKUP(B302, [14]player_target_scoring!$B$2:$E$492, 4, FALSE), 0)</f>
        <v>0</v>
      </c>
      <c r="Z302">
        <f>IFERROR(VLOOKUP(B302, [15]player_total_scoring_attempts!$B$2:$E$492, 3, FALSE), 0)</f>
        <v>0</v>
      </c>
      <c r="AA302">
        <f>IFERROR(VLOOKUP(B302, [15]player_total_scoring_attempts!$B$2:$E$492, 4, FALSE), 0)</f>
        <v>0</v>
      </c>
      <c r="AB302">
        <f>IFERROR(VLOOKUP(B302, [16]player_accurate_passes!$B$2:$E$492, 3, FALSE), 0)</f>
        <v>0</v>
      </c>
      <c r="AC302">
        <f>IFERROR(VLOOKUP(B302, [16]player_accurate_passes!$B$2:$E$492, 4, FALSE), 0)</f>
        <v>0</v>
      </c>
      <c r="AD302">
        <f>IFERROR(VLOOKUP(B302,[17]player_accurate_long_balls!$B$2:$E$492, 3, FALSE), 0)</f>
        <v>0</v>
      </c>
      <c r="AE302">
        <f>IFERROR(VLOOKUP(B302,[17]player_accurate_long_balls!$B$2:$E$492, 4, FALSE), 0)</f>
        <v>0</v>
      </c>
      <c r="AF302">
        <f>IFERROR(VLOOKUP(B302, [18]player_tackles_won!$B$2:$E$492, 3, FALSE), 0)</f>
        <v>0</v>
      </c>
      <c r="AG302">
        <f>IFERROR(VLOOKUP(B302, [18]player_tackles_won!$B$2:$E$492, 4, FALSE), 0)</f>
        <v>0</v>
      </c>
      <c r="AH302">
        <f>IFERROR(VLOOKUP(B302, [19]player_possessions!$B$2:$E$492, 3, FALSE), 0)</f>
        <v>0</v>
      </c>
      <c r="AI302">
        <f>IFERROR(VLOOKUP(B302, [19]player_possessions!$B$2:$E$492, 4, FALSE), 0)</f>
        <v>0</v>
      </c>
      <c r="AJ302">
        <f>IFERROR(VLOOKUP(B302, [20]player_outfielder_blocks!$B$2:$E$492, 3, FALSE), 0)</f>
        <v>0</v>
      </c>
      <c r="AK302" t="e">
        <f>VLOOKUP(B302,[20]player_outfielder_blocks!$B$2:$E$492, 4, FALSE)</f>
        <v>#N/A</v>
      </c>
      <c r="AL302" t="e">
        <f>VLOOKUP(B302,[21]player_interceptions!$B$2:$E$492, 3, FALSE)</f>
        <v>#N/A</v>
      </c>
      <c r="AM302" t="e">
        <f>VLOOKUP(B302,[21]player_interceptions!$B$2:$E$492, 4, FALSE)</f>
        <v>#N/A</v>
      </c>
      <c r="AN302" t="e">
        <f>VLOOKUP(B302,[22]player_effective_clearances!$B$2:$E$492, 3, FALSE)</f>
        <v>#N/A</v>
      </c>
      <c r="AO302" t="e">
        <f>VLOOKUP(B302,[22]player_effective_clearances!$B$2:$E$492, 4, FALSE)</f>
        <v>#N/A</v>
      </c>
      <c r="AP302" t="e">
        <f>VLOOKUP(B302, [12]player_penalties_won!$B$2:$E$492, 4, FALSE)</f>
        <v>#N/A</v>
      </c>
      <c r="AQ302" t="e">
        <f>VLOOKUP(B302,[23]player_fouls_committed!$B$2:$E$492, 3, FALSE)</f>
        <v>#N/A</v>
      </c>
      <c r="AR302" t="e">
        <f>VLOOKUP(B302,[24]player_red_cards!$B$2:$E$492, 3, FALSE)</f>
        <v>#N/A</v>
      </c>
      <c r="AS302" t="e">
        <f>VLOOKUP(B302,[24]player_red_cards!$B$2:$E$492, 4, FALSE)</f>
        <v>#N/A</v>
      </c>
      <c r="AT302" t="e">
        <f>VLOOKUP(B302,[25]player_contests_won!$B$2:$E$492, 3, FALSE)</f>
        <v>#N/A</v>
      </c>
      <c r="AU302" t="e">
        <f>VLOOKUP(B302,[25]player_contests_won!$B$2:$E$492, 4, FALSE)</f>
        <v>#N/A</v>
      </c>
      <c r="AV302" t="e">
        <f>VLOOKUP(B302, [8]player_top_scorers!$B$2:$E$492, 3, FALSE)</f>
        <v>#N/A</v>
      </c>
      <c r="AW302" t="e">
        <f>VLOOKUP(B302,[26]player_player_ratings!$B$2:$E$492, 4, FALSE)</f>
        <v>#N/A</v>
      </c>
      <c r="AX302" t="e">
        <f>VLOOKUP(B302,[26]player_player_ratings!$B$2:$E$492, 3, FALSE)</f>
        <v>#N/A</v>
      </c>
      <c r="AY302">
        <v>214</v>
      </c>
      <c r="AZ302">
        <v>7</v>
      </c>
      <c r="BA302" t="s">
        <v>379</v>
      </c>
    </row>
    <row r="303" spans="1:53" x14ac:dyDescent="0.3">
      <c r="A303">
        <v>299</v>
      </c>
      <c r="B303" t="s">
        <v>380</v>
      </c>
      <c r="C303" t="s">
        <v>33</v>
      </c>
      <c r="D303">
        <v>0.5</v>
      </c>
      <c r="E303">
        <v>0</v>
      </c>
      <c r="F303">
        <f>IFERROR(VLOOKUP(B303, [1]player_expected_goals!$B$2:$E$492, 3, FALSE), 0)</f>
        <v>0.2</v>
      </c>
      <c r="G303" t="e">
        <f>VLOOKUP(B303,[2]player_on_target!$B$2:$E$492, 3, FALSE)</f>
        <v>#N/A</v>
      </c>
      <c r="H303">
        <f>IFERROR(VLOOKUP(B303, [3]player_saves_made!$B$2:$E$492, 3, FALSE), 0)</f>
        <v>0</v>
      </c>
      <c r="I303">
        <f>IFERROR(VLOOKUP(B303, [3]player_saves_made!$B$2:$E$492, 4, FALSE), 0)</f>
        <v>0</v>
      </c>
      <c r="J303">
        <f>IFERROR(VLOOKUP(B303, [4]player_goals_conceded!$B$2:$E$492, 3, FALSE), 0)</f>
        <v>0</v>
      </c>
      <c r="K303">
        <f>IFERROR(VLOOKUP(B303, [5]player_clean_sheets!$B$2:$E$492, 3, FALSE), 0)</f>
        <v>0</v>
      </c>
      <c r="L303">
        <f>IFERROR(VLOOKUP(B303, [5]player_clean_sheets!$B$2:$E$492, 4, FALSE), 0)</f>
        <v>0</v>
      </c>
      <c r="M303">
        <f>IFERROR(VLOOKUP(B303, [6]player_goals_per_90!$B$2:$E$492, 3, FALSE), 0)</f>
        <v>0</v>
      </c>
      <c r="N303">
        <f>IFERROR(VLOOKUP(B303, [7]player_expected_assists_per_90!$B$2:$E$492, 3, FALSE), 0)</f>
        <v>0.05</v>
      </c>
      <c r="O303">
        <f>IFERROR(VLOOKUP(B303, [7]player_expected_assists_per_90!$B$2:$E$492, 4, FALSE), 0)</f>
        <v>0</v>
      </c>
      <c r="P303">
        <f>IFERROR(VLOOKUP(B303, [8]player_top_scorers!$B$2:$E$492, 4, FALSE), 0)</f>
        <v>0</v>
      </c>
      <c r="Q303">
        <f>IFERROR(VLOOKUP(B303, [9]player_total_assists_in_attack!$B$2:$E$492, 3, FALSE), 0)</f>
        <v>5</v>
      </c>
      <c r="R303">
        <f>IFERROR(VLOOKUP(B303, [9]player_total_assists_in_attack!$B$2:$E$492, 4, FALSE), 0)</f>
        <v>0.4</v>
      </c>
      <c r="S303">
        <f>IFERROR(VLOOKUP(B303, [10]player_big_chances_missed!$B$2:$E$492, 3, FALSE), 0)</f>
        <v>0</v>
      </c>
      <c r="T303">
        <f>IFERROR(VLOOKUP(B303, [10]player_big_chances_missed!$B$2:$E$492, 3, FALSE), 0)</f>
        <v>0</v>
      </c>
      <c r="U303">
        <f>IFERROR(VLOOKUP(B303, [11]player_big_chances_created!$B$2:$E$492, 3, FALSE), 0)</f>
        <v>0</v>
      </c>
      <c r="V303">
        <f>IFERROR(VLOOKUP(B303, [12]player_penalties_won!$B$2:$E$492, 3, FALSE), 0)</f>
        <v>0</v>
      </c>
      <c r="W303">
        <f>IFERROR(VLOOKUP(B303, [13]player_penalties_conceded!$B$2:$E$492, 3, FALSE), 0)</f>
        <v>2</v>
      </c>
      <c r="X303">
        <f>IFERROR(VLOOKUP(B303, [14]player_target_scoring!$B$2:$E$492, 3, FALSE), 0)</f>
        <v>0</v>
      </c>
      <c r="Y303">
        <f>IFERROR(VLOOKUP(B303, [14]player_target_scoring!$B$2:$E$492, 4, FALSE), 0)</f>
        <v>0</v>
      </c>
      <c r="Z303">
        <f>IFERROR(VLOOKUP(B303, [15]player_total_scoring_attempts!$B$2:$E$492, 3, FALSE), 0)</f>
        <v>0.3</v>
      </c>
      <c r="AA303">
        <f>IFERROR(VLOOKUP(B303, [15]player_total_scoring_attempts!$B$2:$E$492, 4, FALSE), 0)</f>
        <v>0</v>
      </c>
      <c r="AB303">
        <f>IFERROR(VLOOKUP(B303, [16]player_accurate_passes!$B$2:$E$492, 3, FALSE), 0)</f>
        <v>35</v>
      </c>
      <c r="AC303">
        <f>IFERROR(VLOOKUP(B303, [16]player_accurate_passes!$B$2:$E$492, 4, FALSE), 0)</f>
        <v>85.4</v>
      </c>
      <c r="AD303">
        <f>IFERROR(VLOOKUP(B303,[17]player_accurate_long_balls!$B$2:$E$492, 3, FALSE), 0)</f>
        <v>1.3</v>
      </c>
      <c r="AE303">
        <f>IFERROR(VLOOKUP(B303,[17]player_accurate_long_balls!$B$2:$E$492, 4, FALSE), 0)</f>
        <v>39.5</v>
      </c>
      <c r="AF303">
        <f>IFERROR(VLOOKUP(B303, [18]player_tackles_won!$B$2:$E$492, 3, FALSE), 0)</f>
        <v>1</v>
      </c>
      <c r="AG303">
        <f>IFERROR(VLOOKUP(B303, [18]player_tackles_won!$B$2:$E$492, 4, FALSE), 0)</f>
        <v>64.7</v>
      </c>
      <c r="AH303">
        <f>IFERROR(VLOOKUP(B303, [19]player_possessions!$B$2:$E$492, 3, FALSE), 0)</f>
        <v>0.4</v>
      </c>
      <c r="AI303">
        <f>IFERROR(VLOOKUP(B303, [19]player_possessions!$B$2:$E$492, 4, FALSE), 0)</f>
        <v>1.1000000000000001</v>
      </c>
      <c r="AJ303">
        <f>IFERROR(VLOOKUP(B303, [20]player_outfielder_blocks!$B$2:$E$492, 3, FALSE), 0)</f>
        <v>0.4</v>
      </c>
      <c r="AK303">
        <f>VLOOKUP(B303,[20]player_outfielder_blocks!$B$2:$E$492, 4, FALSE)</f>
        <v>4</v>
      </c>
      <c r="AL303">
        <f>VLOOKUP(B303,[21]player_interceptions!$B$2:$E$492, 3, FALSE)</f>
        <v>1</v>
      </c>
      <c r="AM303">
        <f>VLOOKUP(B303,[21]player_interceptions!$B$2:$E$492, 4, FALSE)</f>
        <v>11</v>
      </c>
      <c r="AN303">
        <f>VLOOKUP(B303,[22]player_effective_clearances!$B$2:$E$492, 3, FALSE)</f>
        <v>3.1</v>
      </c>
      <c r="AO303">
        <f>VLOOKUP(B303,[22]player_effective_clearances!$B$2:$E$492, 4, FALSE)</f>
        <v>35</v>
      </c>
      <c r="AP303" t="e">
        <f>VLOOKUP(B303, [12]player_penalties_won!$B$2:$E$492, 4, FALSE)</f>
        <v>#N/A</v>
      </c>
      <c r="AQ303">
        <f>VLOOKUP(B303,[23]player_fouls_committed!$B$2:$E$492, 3, FALSE)</f>
        <v>1.2</v>
      </c>
      <c r="AR303" t="e">
        <f>VLOOKUP(B303,[24]player_red_cards!$B$2:$E$492, 3, FALSE)</f>
        <v>#N/A</v>
      </c>
      <c r="AS303" t="e">
        <f>VLOOKUP(B303,[24]player_red_cards!$B$2:$E$492, 4, FALSE)</f>
        <v>#N/A</v>
      </c>
      <c r="AT303">
        <f>VLOOKUP(B303,[25]player_contests_won!$B$2:$E$492, 3, FALSE)</f>
        <v>1.1000000000000001</v>
      </c>
      <c r="AU303">
        <f>VLOOKUP(B303,[25]player_contests_won!$B$2:$E$492, 4, FALSE)</f>
        <v>54.5</v>
      </c>
      <c r="AV303" t="e">
        <f>VLOOKUP(B303, [8]player_top_scorers!$B$2:$E$492, 3, FALSE)</f>
        <v>#N/A</v>
      </c>
      <c r="AW303">
        <f>VLOOKUP(B303,[26]player_player_ratings!$B$2:$E$492, 4, FALSE)</f>
        <v>0</v>
      </c>
      <c r="AX303">
        <f>VLOOKUP(B303,[26]player_player_ratings!$B$2:$E$492, 3, FALSE)</f>
        <v>6.67</v>
      </c>
      <c r="AY303">
        <v>1022</v>
      </c>
      <c r="AZ303">
        <v>20</v>
      </c>
      <c r="BA303" t="s">
        <v>22</v>
      </c>
    </row>
    <row r="304" spans="1:53" x14ac:dyDescent="0.3">
      <c r="A304">
        <v>299</v>
      </c>
      <c r="B304" t="s">
        <v>381</v>
      </c>
      <c r="C304" t="s">
        <v>33</v>
      </c>
      <c r="D304">
        <v>0.5</v>
      </c>
      <c r="E304">
        <v>0</v>
      </c>
      <c r="F304">
        <f>IFERROR(VLOOKUP(B304, [1]player_expected_goals!$B$2:$E$492, 3, FALSE), 0)</f>
        <v>1.1000000000000001</v>
      </c>
      <c r="G304">
        <f>VLOOKUP(B304,[2]player_on_target!$B$2:$E$492, 3, FALSE)</f>
        <v>0.7</v>
      </c>
      <c r="H304">
        <f>IFERROR(VLOOKUP(B304, [3]player_saves_made!$B$2:$E$492, 3, FALSE), 0)</f>
        <v>0</v>
      </c>
      <c r="I304">
        <f>IFERROR(VLOOKUP(B304, [3]player_saves_made!$B$2:$E$492, 4, FALSE), 0)</f>
        <v>0</v>
      </c>
      <c r="J304">
        <f>IFERROR(VLOOKUP(B304, [4]player_goals_conceded!$B$2:$E$492, 3, FALSE), 0)</f>
        <v>0</v>
      </c>
      <c r="K304">
        <f>IFERROR(VLOOKUP(B304, [5]player_clean_sheets!$B$2:$E$492, 3, FALSE), 0)</f>
        <v>0</v>
      </c>
      <c r="L304">
        <f>IFERROR(VLOOKUP(B304, [5]player_clean_sheets!$B$2:$E$492, 4, FALSE), 0)</f>
        <v>0</v>
      </c>
      <c r="M304">
        <f>IFERROR(VLOOKUP(B304, [6]player_goals_per_90!$B$2:$E$492, 3, FALSE), 0)</f>
        <v>0.04</v>
      </c>
      <c r="N304">
        <f>IFERROR(VLOOKUP(B304, [7]player_expected_assists_per_90!$B$2:$E$492, 3, FALSE), 0)</f>
        <v>0.02</v>
      </c>
      <c r="O304">
        <f>IFERROR(VLOOKUP(B304, [7]player_expected_assists_per_90!$B$2:$E$492, 4, FALSE), 0)</f>
        <v>0</v>
      </c>
      <c r="P304">
        <f>IFERROR(VLOOKUP(B304, [8]player_top_scorers!$B$2:$E$492, 4, FALSE), 0)</f>
        <v>0</v>
      </c>
      <c r="Q304">
        <f>IFERROR(VLOOKUP(B304, [9]player_total_assists_in_attack!$B$2:$E$492, 3, FALSE), 0)</f>
        <v>3</v>
      </c>
      <c r="R304">
        <f>IFERROR(VLOOKUP(B304, [9]player_total_assists_in_attack!$B$2:$E$492, 4, FALSE), 0)</f>
        <v>0.1</v>
      </c>
      <c r="S304">
        <f>IFERROR(VLOOKUP(B304, [10]player_big_chances_missed!$B$2:$E$492, 3, FALSE), 0)</f>
        <v>1</v>
      </c>
      <c r="T304">
        <f>IFERROR(VLOOKUP(B304, [10]player_big_chances_missed!$B$2:$E$492, 3, FALSE), 0)</f>
        <v>1</v>
      </c>
      <c r="U304">
        <f>IFERROR(VLOOKUP(B304, [11]player_big_chances_created!$B$2:$E$492, 3, FALSE), 0)</f>
        <v>0</v>
      </c>
      <c r="V304">
        <f>IFERROR(VLOOKUP(B304, [12]player_penalties_won!$B$2:$E$492, 3, FALSE), 0)</f>
        <v>0</v>
      </c>
      <c r="W304">
        <f>IFERROR(VLOOKUP(B304, [13]player_penalties_conceded!$B$2:$E$492, 3, FALSE), 0)</f>
        <v>0</v>
      </c>
      <c r="X304">
        <f>IFERROR(VLOOKUP(B304, [14]player_target_scoring!$B$2:$E$492, 3, FALSE), 0)</f>
        <v>0</v>
      </c>
      <c r="Y304">
        <f>IFERROR(VLOOKUP(B304, [14]player_target_scoring!$B$2:$E$492, 4, FALSE), 0)</f>
        <v>8.3000000000000007</v>
      </c>
      <c r="Z304">
        <f>IFERROR(VLOOKUP(B304, [15]player_total_scoring_attempts!$B$2:$E$492, 3, FALSE), 0)</f>
        <v>0.5</v>
      </c>
      <c r="AA304">
        <f>IFERROR(VLOOKUP(B304, [15]player_total_scoring_attempts!$B$2:$E$492, 4, FALSE), 0)</f>
        <v>8.3000000000000007</v>
      </c>
      <c r="AB304">
        <f>IFERROR(VLOOKUP(B304, [16]player_accurate_passes!$B$2:$E$492, 3, FALSE), 0)</f>
        <v>41.2</v>
      </c>
      <c r="AC304">
        <f>IFERROR(VLOOKUP(B304, [16]player_accurate_passes!$B$2:$E$492, 4, FALSE), 0)</f>
        <v>86.3</v>
      </c>
      <c r="AD304">
        <f>IFERROR(VLOOKUP(B304,[17]player_accurate_long_balls!$B$2:$E$492, 3, FALSE), 0)</f>
        <v>2</v>
      </c>
      <c r="AE304">
        <f>IFERROR(VLOOKUP(B304,[17]player_accurate_long_balls!$B$2:$E$492, 4, FALSE), 0)</f>
        <v>39.700000000000003</v>
      </c>
      <c r="AF304">
        <f>IFERROR(VLOOKUP(B304, [18]player_tackles_won!$B$2:$E$492, 3, FALSE), 0)</f>
        <v>1</v>
      </c>
      <c r="AG304">
        <f>IFERROR(VLOOKUP(B304, [18]player_tackles_won!$B$2:$E$492, 4, FALSE), 0)</f>
        <v>62.2</v>
      </c>
      <c r="AH304">
        <f>IFERROR(VLOOKUP(B304, [19]player_possessions!$B$2:$E$492, 3, FALSE), 0)</f>
        <v>0</v>
      </c>
      <c r="AI304">
        <f>IFERROR(VLOOKUP(B304, [19]player_possessions!$B$2:$E$492, 4, FALSE), 0)</f>
        <v>0</v>
      </c>
      <c r="AJ304">
        <f>IFERROR(VLOOKUP(B304, [20]player_outfielder_blocks!$B$2:$E$492, 3, FALSE), 0)</f>
        <v>0.6</v>
      </c>
      <c r="AK304">
        <f>VLOOKUP(B304,[20]player_outfielder_blocks!$B$2:$E$492, 4, FALSE)</f>
        <v>14</v>
      </c>
      <c r="AL304">
        <f>VLOOKUP(B304,[21]player_interceptions!$B$2:$E$492, 3, FALSE)</f>
        <v>1.1000000000000001</v>
      </c>
      <c r="AM304">
        <f>VLOOKUP(B304,[21]player_interceptions!$B$2:$E$492, 4, FALSE)</f>
        <v>25</v>
      </c>
      <c r="AN304">
        <f>VLOOKUP(B304,[22]player_effective_clearances!$B$2:$E$492, 3, FALSE)</f>
        <v>3.5</v>
      </c>
      <c r="AO304">
        <f>VLOOKUP(B304,[22]player_effective_clearances!$B$2:$E$492, 4, FALSE)</f>
        <v>79</v>
      </c>
      <c r="AP304" t="e">
        <f>VLOOKUP(B304, [12]player_penalties_won!$B$2:$E$492, 4, FALSE)</f>
        <v>#N/A</v>
      </c>
      <c r="AQ304">
        <f>VLOOKUP(B304,[23]player_fouls_committed!$B$2:$E$492, 3, FALSE)</f>
        <v>0.7</v>
      </c>
      <c r="AR304">
        <f>VLOOKUP(B304,[24]player_red_cards!$B$2:$E$492, 3, FALSE)</f>
        <v>1</v>
      </c>
      <c r="AS304">
        <f>VLOOKUP(B304,[24]player_red_cards!$B$2:$E$492, 4, FALSE)</f>
        <v>3</v>
      </c>
      <c r="AT304">
        <f>VLOOKUP(B304,[25]player_contests_won!$B$2:$E$492, 3, FALSE)</f>
        <v>0.1</v>
      </c>
      <c r="AU304">
        <f>VLOOKUP(B304,[25]player_contests_won!$B$2:$E$492, 4, FALSE)</f>
        <v>50</v>
      </c>
      <c r="AV304">
        <f>VLOOKUP(B304, [8]player_top_scorers!$B$2:$E$492, 3, FALSE)</f>
        <v>1</v>
      </c>
      <c r="AW304">
        <f>VLOOKUP(B304,[26]player_player_ratings!$B$2:$E$492, 4, FALSE)</f>
        <v>0</v>
      </c>
      <c r="AX304">
        <f>VLOOKUP(B304,[26]player_player_ratings!$B$2:$E$492, 3, FALSE)</f>
        <v>6.53</v>
      </c>
      <c r="AY304">
        <v>2048</v>
      </c>
      <c r="AZ304">
        <v>27</v>
      </c>
      <c r="BA304" t="s">
        <v>13</v>
      </c>
    </row>
    <row r="305" spans="1:53" x14ac:dyDescent="0.3">
      <c r="A305">
        <v>299</v>
      </c>
      <c r="B305" t="s">
        <v>382</v>
      </c>
      <c r="C305" t="s">
        <v>43</v>
      </c>
      <c r="D305">
        <v>0.5</v>
      </c>
      <c r="E305">
        <v>0</v>
      </c>
      <c r="F305">
        <f>IFERROR(VLOOKUP(B305, [1]player_expected_goals!$B$2:$E$492, 3, FALSE), 0)</f>
        <v>0.1</v>
      </c>
      <c r="G305">
        <f>VLOOKUP(B305,[2]player_on_target!$B$2:$E$492, 3, FALSE)</f>
        <v>0.3</v>
      </c>
      <c r="H305">
        <f>IFERROR(VLOOKUP(B305, [3]player_saves_made!$B$2:$E$492, 3, FALSE), 0)</f>
        <v>0</v>
      </c>
      <c r="I305">
        <f>IFERROR(VLOOKUP(B305, [3]player_saves_made!$B$2:$E$492, 4, FALSE), 0)</f>
        <v>0</v>
      </c>
      <c r="J305">
        <f>IFERROR(VLOOKUP(B305, [4]player_goals_conceded!$B$2:$E$492, 3, FALSE), 0)</f>
        <v>0</v>
      </c>
      <c r="K305">
        <f>IFERROR(VLOOKUP(B305, [5]player_clean_sheets!$B$2:$E$492, 3, FALSE), 0)</f>
        <v>0</v>
      </c>
      <c r="L305">
        <f>IFERROR(VLOOKUP(B305, [5]player_clean_sheets!$B$2:$E$492, 4, FALSE), 0)</f>
        <v>0</v>
      </c>
      <c r="M305">
        <f>IFERROR(VLOOKUP(B305, [6]player_goals_per_90!$B$2:$E$492, 3, FALSE), 0)</f>
        <v>0</v>
      </c>
      <c r="N305">
        <f>IFERROR(VLOOKUP(B305, [7]player_expected_assists_per_90!$B$2:$E$492, 3, FALSE), 0)</f>
        <v>0</v>
      </c>
      <c r="O305">
        <f>IFERROR(VLOOKUP(B305, [7]player_expected_assists_per_90!$B$2:$E$492, 4, FALSE), 0)</f>
        <v>0</v>
      </c>
      <c r="P305">
        <f>IFERROR(VLOOKUP(B305, [8]player_top_scorers!$B$2:$E$492, 4, FALSE), 0)</f>
        <v>0</v>
      </c>
      <c r="Q305">
        <f>IFERROR(VLOOKUP(B305, [9]player_total_assists_in_attack!$B$2:$E$492, 3, FALSE), 0)</f>
        <v>5</v>
      </c>
      <c r="R305">
        <f>IFERROR(VLOOKUP(B305, [9]player_total_assists_in_attack!$B$2:$E$492, 4, FALSE), 0)</f>
        <v>0.8</v>
      </c>
      <c r="S305">
        <f>IFERROR(VLOOKUP(B305, [10]player_big_chances_missed!$B$2:$E$492, 3, FALSE), 0)</f>
        <v>0</v>
      </c>
      <c r="T305">
        <f>IFERROR(VLOOKUP(B305, [10]player_big_chances_missed!$B$2:$E$492, 3, FALSE), 0)</f>
        <v>0</v>
      </c>
      <c r="U305">
        <f>IFERROR(VLOOKUP(B305, [11]player_big_chances_created!$B$2:$E$492, 3, FALSE), 0)</f>
        <v>0</v>
      </c>
      <c r="V305">
        <f>IFERROR(VLOOKUP(B305, [12]player_penalties_won!$B$2:$E$492, 3, FALSE), 0)</f>
        <v>0</v>
      </c>
      <c r="W305">
        <f>IFERROR(VLOOKUP(B305, [13]player_penalties_conceded!$B$2:$E$492, 3, FALSE), 0)</f>
        <v>0</v>
      </c>
      <c r="X305">
        <f>IFERROR(VLOOKUP(B305, [14]player_target_scoring!$B$2:$E$492, 3, FALSE), 0)</f>
        <v>0</v>
      </c>
      <c r="Y305">
        <f>IFERROR(VLOOKUP(B305, [14]player_target_scoring!$B$2:$E$492, 4, FALSE), 0)</f>
        <v>0</v>
      </c>
      <c r="Z305">
        <f>IFERROR(VLOOKUP(B305, [15]player_total_scoring_attempts!$B$2:$E$492, 3, FALSE), 0)</f>
        <v>0</v>
      </c>
      <c r="AA305">
        <f>IFERROR(VLOOKUP(B305, [15]player_total_scoring_attempts!$B$2:$E$492, 4, FALSE), 0)</f>
        <v>0</v>
      </c>
      <c r="AB305">
        <f>IFERROR(VLOOKUP(B305, [16]player_accurate_passes!$B$2:$E$492, 3, FALSE), 0)</f>
        <v>0</v>
      </c>
      <c r="AC305">
        <f>IFERROR(VLOOKUP(B305, [16]player_accurate_passes!$B$2:$E$492, 4, FALSE), 0)</f>
        <v>0</v>
      </c>
      <c r="AD305">
        <f>IFERROR(VLOOKUP(B305,[17]player_accurate_long_balls!$B$2:$E$492, 3, FALSE), 0)</f>
        <v>0</v>
      </c>
      <c r="AE305">
        <f>IFERROR(VLOOKUP(B305,[17]player_accurate_long_balls!$B$2:$E$492, 4, FALSE), 0)</f>
        <v>0</v>
      </c>
      <c r="AF305">
        <f>IFERROR(VLOOKUP(B305, [18]player_tackles_won!$B$2:$E$492, 3, FALSE), 0)</f>
        <v>0</v>
      </c>
      <c r="AG305">
        <f>IFERROR(VLOOKUP(B305, [18]player_tackles_won!$B$2:$E$492, 4, FALSE), 0)</f>
        <v>0</v>
      </c>
      <c r="AH305">
        <f>IFERROR(VLOOKUP(B305, [19]player_possessions!$B$2:$E$492, 3, FALSE), 0)</f>
        <v>0</v>
      </c>
      <c r="AI305">
        <f>IFERROR(VLOOKUP(B305, [19]player_possessions!$B$2:$E$492, 4, FALSE), 0)</f>
        <v>0</v>
      </c>
      <c r="AJ305">
        <f>IFERROR(VLOOKUP(B305, [20]player_outfielder_blocks!$B$2:$E$492, 3, FALSE), 0)</f>
        <v>0</v>
      </c>
      <c r="AK305" t="e">
        <f>VLOOKUP(B305,[20]player_outfielder_blocks!$B$2:$E$492, 4, FALSE)</f>
        <v>#N/A</v>
      </c>
      <c r="AL305" t="e">
        <f>VLOOKUP(B305,[21]player_interceptions!$B$2:$E$492, 3, FALSE)</f>
        <v>#N/A</v>
      </c>
      <c r="AM305" t="e">
        <f>VLOOKUP(B305,[21]player_interceptions!$B$2:$E$492, 4, FALSE)</f>
        <v>#N/A</v>
      </c>
      <c r="AN305" t="e">
        <f>VLOOKUP(B305,[22]player_effective_clearances!$B$2:$E$492, 3, FALSE)</f>
        <v>#N/A</v>
      </c>
      <c r="AO305" t="e">
        <f>VLOOKUP(B305,[22]player_effective_clearances!$B$2:$E$492, 4, FALSE)</f>
        <v>#N/A</v>
      </c>
      <c r="AP305" t="e">
        <f>VLOOKUP(B305, [12]player_penalties_won!$B$2:$E$492, 4, FALSE)</f>
        <v>#N/A</v>
      </c>
      <c r="AQ305" t="e">
        <f>VLOOKUP(B305,[23]player_fouls_committed!$B$2:$E$492, 3, FALSE)</f>
        <v>#N/A</v>
      </c>
      <c r="AR305" t="e">
        <f>VLOOKUP(B305,[24]player_red_cards!$B$2:$E$492, 3, FALSE)</f>
        <v>#N/A</v>
      </c>
      <c r="AS305" t="e">
        <f>VLOOKUP(B305,[24]player_red_cards!$B$2:$E$492, 4, FALSE)</f>
        <v>#N/A</v>
      </c>
      <c r="AT305" t="e">
        <f>VLOOKUP(B305,[25]player_contests_won!$B$2:$E$492, 3, FALSE)</f>
        <v>#N/A</v>
      </c>
      <c r="AU305" t="e">
        <f>VLOOKUP(B305,[25]player_contests_won!$B$2:$E$492, 4, FALSE)</f>
        <v>#N/A</v>
      </c>
      <c r="AV305" t="e">
        <f>VLOOKUP(B305, [8]player_top_scorers!$B$2:$E$492, 3, FALSE)</f>
        <v>#N/A</v>
      </c>
      <c r="AW305" t="e">
        <f>VLOOKUP(B305,[26]player_player_ratings!$B$2:$E$492, 4, FALSE)</f>
        <v>#N/A</v>
      </c>
      <c r="AX305" t="e">
        <f>VLOOKUP(B305,[26]player_player_ratings!$B$2:$E$492, 3, FALSE)</f>
        <v>#N/A</v>
      </c>
      <c r="AY305">
        <v>592</v>
      </c>
      <c r="AZ305">
        <v>16</v>
      </c>
      <c r="BA305" t="s">
        <v>13</v>
      </c>
    </row>
    <row r="306" spans="1:53" x14ac:dyDescent="0.3">
      <c r="A306">
        <v>299</v>
      </c>
      <c r="B306" t="s">
        <v>383</v>
      </c>
      <c r="C306" t="s">
        <v>100</v>
      </c>
      <c r="D306">
        <v>0.5</v>
      </c>
      <c r="E306">
        <v>0</v>
      </c>
      <c r="F306">
        <f>IFERROR(VLOOKUP(B306, [1]player_expected_goals!$B$2:$E$492, 3, FALSE), 0)</f>
        <v>0.4</v>
      </c>
      <c r="G306">
        <f>VLOOKUP(B306,[2]player_on_target!$B$2:$E$492, 3, FALSE)</f>
        <v>0.7</v>
      </c>
      <c r="H306">
        <f>IFERROR(VLOOKUP(B306, [3]player_saves_made!$B$2:$E$492, 3, FALSE), 0)</f>
        <v>0</v>
      </c>
      <c r="I306">
        <f>IFERROR(VLOOKUP(B306, [3]player_saves_made!$B$2:$E$492, 4, FALSE), 0)</f>
        <v>0</v>
      </c>
      <c r="J306">
        <f>IFERROR(VLOOKUP(B306, [4]player_goals_conceded!$B$2:$E$492, 3, FALSE), 0)</f>
        <v>0</v>
      </c>
      <c r="K306">
        <f>IFERROR(VLOOKUP(B306, [5]player_clean_sheets!$B$2:$E$492, 3, FALSE), 0)</f>
        <v>0</v>
      </c>
      <c r="L306">
        <f>IFERROR(VLOOKUP(B306, [5]player_clean_sheets!$B$2:$E$492, 4, FALSE), 0)</f>
        <v>0</v>
      </c>
      <c r="M306">
        <f>IFERROR(VLOOKUP(B306, [6]player_goals_per_90!$B$2:$E$492, 3, FALSE), 0)</f>
        <v>0</v>
      </c>
      <c r="N306">
        <f>IFERROR(VLOOKUP(B306, [7]player_expected_assists_per_90!$B$2:$E$492, 3, FALSE), 0)</f>
        <v>0.03</v>
      </c>
      <c r="O306">
        <f>IFERROR(VLOOKUP(B306, [7]player_expected_assists_per_90!$B$2:$E$492, 4, FALSE), 0)</f>
        <v>0</v>
      </c>
      <c r="P306">
        <f>IFERROR(VLOOKUP(B306, [8]player_top_scorers!$B$2:$E$492, 4, FALSE), 0)</f>
        <v>0</v>
      </c>
      <c r="Q306">
        <f>IFERROR(VLOOKUP(B306, [9]player_total_assists_in_attack!$B$2:$E$492, 3, FALSE), 0)</f>
        <v>5</v>
      </c>
      <c r="R306">
        <f>IFERROR(VLOOKUP(B306, [9]player_total_assists_in_attack!$B$2:$E$492, 4, FALSE), 0)</f>
        <v>0.3</v>
      </c>
      <c r="S306">
        <f>IFERROR(VLOOKUP(B306, [10]player_big_chances_missed!$B$2:$E$492, 3, FALSE), 0)</f>
        <v>1</v>
      </c>
      <c r="T306">
        <f>IFERROR(VLOOKUP(B306, [10]player_big_chances_missed!$B$2:$E$492, 3, FALSE), 0)</f>
        <v>1</v>
      </c>
      <c r="U306">
        <f>IFERROR(VLOOKUP(B306, [11]player_big_chances_created!$B$2:$E$492, 3, FALSE), 0)</f>
        <v>0</v>
      </c>
      <c r="V306">
        <f>IFERROR(VLOOKUP(B306, [12]player_penalties_won!$B$2:$E$492, 3, FALSE), 0)</f>
        <v>0</v>
      </c>
      <c r="W306">
        <f>IFERROR(VLOOKUP(B306, [13]player_penalties_conceded!$B$2:$E$492, 3, FALSE), 0)</f>
        <v>1</v>
      </c>
      <c r="X306">
        <f>IFERROR(VLOOKUP(B306, [14]player_target_scoring!$B$2:$E$492, 3, FALSE), 0)</f>
        <v>0.1</v>
      </c>
      <c r="Y306">
        <f>IFERROR(VLOOKUP(B306, [14]player_target_scoring!$B$2:$E$492, 4, FALSE), 0)</f>
        <v>33.299999999999997</v>
      </c>
      <c r="Z306">
        <f>IFERROR(VLOOKUP(B306, [15]player_total_scoring_attempts!$B$2:$E$492, 3, FALSE), 0)</f>
        <v>0.2</v>
      </c>
      <c r="AA306">
        <f>IFERROR(VLOOKUP(B306, [15]player_total_scoring_attempts!$B$2:$E$492, 4, FALSE), 0)</f>
        <v>0</v>
      </c>
      <c r="AB306">
        <f>IFERROR(VLOOKUP(B306, [16]player_accurate_passes!$B$2:$E$492, 3, FALSE), 0)</f>
        <v>21.9</v>
      </c>
      <c r="AC306">
        <f>IFERROR(VLOOKUP(B306, [16]player_accurate_passes!$B$2:$E$492, 4, FALSE), 0)</f>
        <v>74.2</v>
      </c>
      <c r="AD306">
        <f>IFERROR(VLOOKUP(B306,[17]player_accurate_long_balls!$B$2:$E$492, 3, FALSE), 0)</f>
        <v>0.9</v>
      </c>
      <c r="AE306">
        <f>IFERROR(VLOOKUP(B306,[17]player_accurate_long_balls!$B$2:$E$492, 4, FALSE), 0)</f>
        <v>28</v>
      </c>
      <c r="AF306">
        <f>IFERROR(VLOOKUP(B306, [18]player_tackles_won!$B$2:$E$492, 3, FALSE), 0)</f>
        <v>1.5</v>
      </c>
      <c r="AG306">
        <f>IFERROR(VLOOKUP(B306, [18]player_tackles_won!$B$2:$E$492, 4, FALSE), 0)</f>
        <v>62.9</v>
      </c>
      <c r="AH306">
        <f>IFERROR(VLOOKUP(B306, [19]player_possessions!$B$2:$E$492, 3, FALSE), 0)</f>
        <v>0.2</v>
      </c>
      <c r="AI306">
        <f>IFERROR(VLOOKUP(B306, [19]player_possessions!$B$2:$E$492, 4, FALSE), 0)</f>
        <v>2.6</v>
      </c>
      <c r="AJ306">
        <f>IFERROR(VLOOKUP(B306, [20]player_outfielder_blocks!$B$2:$E$492, 3, FALSE), 0)</f>
        <v>0.3</v>
      </c>
      <c r="AK306">
        <f>VLOOKUP(B306,[20]player_outfielder_blocks!$B$2:$E$492, 4, FALSE)</f>
        <v>5</v>
      </c>
      <c r="AL306">
        <f>VLOOKUP(B306,[21]player_interceptions!$B$2:$E$492, 3, FALSE)</f>
        <v>1.5</v>
      </c>
      <c r="AM306">
        <f>VLOOKUP(B306,[21]player_interceptions!$B$2:$E$492, 4, FALSE)</f>
        <v>22</v>
      </c>
      <c r="AN306">
        <f>VLOOKUP(B306,[22]player_effective_clearances!$B$2:$E$492, 3, FALSE)</f>
        <v>2.4</v>
      </c>
      <c r="AO306">
        <f>VLOOKUP(B306,[22]player_effective_clearances!$B$2:$E$492, 4, FALSE)</f>
        <v>36</v>
      </c>
      <c r="AP306" t="e">
        <f>VLOOKUP(B306, [12]player_penalties_won!$B$2:$E$492, 4, FALSE)</f>
        <v>#N/A</v>
      </c>
      <c r="AQ306">
        <f>VLOOKUP(B306,[23]player_fouls_committed!$B$2:$E$492, 3, FALSE)</f>
        <v>1.7</v>
      </c>
      <c r="AR306">
        <f>VLOOKUP(B306,[24]player_red_cards!$B$2:$E$492, 3, FALSE)</f>
        <v>1</v>
      </c>
      <c r="AS306">
        <f>VLOOKUP(B306,[24]player_red_cards!$B$2:$E$492, 4, FALSE)</f>
        <v>5</v>
      </c>
      <c r="AT306">
        <f>VLOOKUP(B306,[25]player_contests_won!$B$2:$E$492, 3, FALSE)</f>
        <v>0.3</v>
      </c>
      <c r="AU306">
        <f>VLOOKUP(B306,[25]player_contests_won!$B$2:$E$492, 4, FALSE)</f>
        <v>57.1</v>
      </c>
      <c r="AV306" t="e">
        <f>VLOOKUP(B306, [8]player_top_scorers!$B$2:$E$492, 3, FALSE)</f>
        <v>#N/A</v>
      </c>
      <c r="AW306">
        <f>VLOOKUP(B306,[26]player_player_ratings!$B$2:$E$492, 4, FALSE)</f>
        <v>0</v>
      </c>
      <c r="AX306">
        <f>VLOOKUP(B306,[26]player_player_ratings!$B$2:$E$492, 3, FALSE)</f>
        <v>6.69</v>
      </c>
      <c r="AY306">
        <v>1350</v>
      </c>
      <c r="AZ306">
        <v>20</v>
      </c>
      <c r="BA306" t="s">
        <v>13</v>
      </c>
    </row>
    <row r="307" spans="1:53" x14ac:dyDescent="0.3">
      <c r="A307">
        <v>299</v>
      </c>
      <c r="B307" t="s">
        <v>384</v>
      </c>
      <c r="C307" t="s">
        <v>46</v>
      </c>
      <c r="D307">
        <v>0.5</v>
      </c>
      <c r="E307">
        <v>0</v>
      </c>
      <c r="F307">
        <f>IFERROR(VLOOKUP(B307, [1]player_expected_goals!$B$2:$E$492, 3, FALSE), 0)</f>
        <v>0</v>
      </c>
      <c r="G307" t="e">
        <f>VLOOKUP(B307,[2]player_on_target!$B$2:$E$492, 3, FALSE)</f>
        <v>#N/A</v>
      </c>
      <c r="H307">
        <f>IFERROR(VLOOKUP(B307, [3]player_saves_made!$B$2:$E$492, 3, FALSE), 0)</f>
        <v>0</v>
      </c>
      <c r="I307">
        <f>IFERROR(VLOOKUP(B307, [3]player_saves_made!$B$2:$E$492, 4, FALSE), 0)</f>
        <v>0</v>
      </c>
      <c r="J307">
        <f>IFERROR(VLOOKUP(B307, [4]player_goals_conceded!$B$2:$E$492, 3, FALSE), 0)</f>
        <v>0</v>
      </c>
      <c r="K307">
        <f>IFERROR(VLOOKUP(B307, [5]player_clean_sheets!$B$2:$E$492, 3, FALSE), 0)</f>
        <v>0</v>
      </c>
      <c r="L307">
        <f>IFERROR(VLOOKUP(B307, [5]player_clean_sheets!$B$2:$E$492, 4, FALSE), 0)</f>
        <v>0</v>
      </c>
      <c r="M307">
        <f>IFERROR(VLOOKUP(B307, [6]player_goals_per_90!$B$2:$E$492, 3, FALSE), 0)</f>
        <v>0</v>
      </c>
      <c r="N307">
        <f>IFERROR(VLOOKUP(B307, [7]player_expected_assists_per_90!$B$2:$E$492, 3, FALSE), 0)</f>
        <v>0</v>
      </c>
      <c r="O307">
        <f>IFERROR(VLOOKUP(B307, [7]player_expected_assists_per_90!$B$2:$E$492, 4, FALSE), 0)</f>
        <v>0</v>
      </c>
      <c r="P307">
        <f>IFERROR(VLOOKUP(B307, [8]player_top_scorers!$B$2:$E$492, 4, FALSE), 0)</f>
        <v>0</v>
      </c>
      <c r="Q307">
        <f>IFERROR(VLOOKUP(B307, [9]player_total_assists_in_attack!$B$2:$E$492, 3, FALSE), 0)</f>
        <v>1</v>
      </c>
      <c r="R307">
        <f>IFERROR(VLOOKUP(B307, [9]player_total_assists_in_attack!$B$2:$E$492, 4, FALSE), 0)</f>
        <v>1.6</v>
      </c>
      <c r="S307">
        <f>IFERROR(VLOOKUP(B307, [10]player_big_chances_missed!$B$2:$E$492, 3, FALSE), 0)</f>
        <v>0</v>
      </c>
      <c r="T307">
        <f>IFERROR(VLOOKUP(B307, [10]player_big_chances_missed!$B$2:$E$492, 3, FALSE), 0)</f>
        <v>0</v>
      </c>
      <c r="U307">
        <f>IFERROR(VLOOKUP(B307, [11]player_big_chances_created!$B$2:$E$492, 3, FALSE), 0)</f>
        <v>0</v>
      </c>
      <c r="V307">
        <f>IFERROR(VLOOKUP(B307, [12]player_penalties_won!$B$2:$E$492, 3, FALSE), 0)</f>
        <v>0</v>
      </c>
      <c r="W307">
        <f>IFERROR(VLOOKUP(B307, [13]player_penalties_conceded!$B$2:$E$492, 3, FALSE), 0)</f>
        <v>0</v>
      </c>
      <c r="X307">
        <f>IFERROR(VLOOKUP(B307, [14]player_target_scoring!$B$2:$E$492, 3, FALSE), 0)</f>
        <v>0</v>
      </c>
      <c r="Y307">
        <f>IFERROR(VLOOKUP(B307, [14]player_target_scoring!$B$2:$E$492, 4, FALSE), 0)</f>
        <v>0</v>
      </c>
      <c r="Z307">
        <f>IFERROR(VLOOKUP(B307, [15]player_total_scoring_attempts!$B$2:$E$492, 3, FALSE), 0)</f>
        <v>0</v>
      </c>
      <c r="AA307">
        <f>IFERROR(VLOOKUP(B307, [15]player_total_scoring_attempts!$B$2:$E$492, 4, FALSE), 0)</f>
        <v>0</v>
      </c>
      <c r="AB307">
        <f>IFERROR(VLOOKUP(B307, [16]player_accurate_passes!$B$2:$E$492, 3, FALSE), 0)</f>
        <v>0</v>
      </c>
      <c r="AC307">
        <f>IFERROR(VLOOKUP(B307, [16]player_accurate_passes!$B$2:$E$492, 4, FALSE), 0)</f>
        <v>0</v>
      </c>
      <c r="AD307">
        <f>IFERROR(VLOOKUP(B307,[17]player_accurate_long_balls!$B$2:$E$492, 3, FALSE), 0)</f>
        <v>0</v>
      </c>
      <c r="AE307">
        <f>IFERROR(VLOOKUP(B307,[17]player_accurate_long_balls!$B$2:$E$492, 4, FALSE), 0)</f>
        <v>0</v>
      </c>
      <c r="AF307">
        <f>IFERROR(VLOOKUP(B307, [18]player_tackles_won!$B$2:$E$492, 3, FALSE), 0)</f>
        <v>0</v>
      </c>
      <c r="AG307">
        <f>IFERROR(VLOOKUP(B307, [18]player_tackles_won!$B$2:$E$492, 4, FALSE), 0)</f>
        <v>0</v>
      </c>
      <c r="AH307">
        <f>IFERROR(VLOOKUP(B307, [19]player_possessions!$B$2:$E$492, 3, FALSE), 0)</f>
        <v>0</v>
      </c>
      <c r="AI307">
        <f>IFERROR(VLOOKUP(B307, [19]player_possessions!$B$2:$E$492, 4, FALSE), 0)</f>
        <v>0</v>
      </c>
      <c r="AJ307">
        <f>IFERROR(VLOOKUP(B307, [20]player_outfielder_blocks!$B$2:$E$492, 3, FALSE), 0)</f>
        <v>0</v>
      </c>
      <c r="AK307" t="e">
        <f>VLOOKUP(B307,[20]player_outfielder_blocks!$B$2:$E$492, 4, FALSE)</f>
        <v>#N/A</v>
      </c>
      <c r="AL307" t="e">
        <f>VLOOKUP(B307,[21]player_interceptions!$B$2:$E$492, 3, FALSE)</f>
        <v>#N/A</v>
      </c>
      <c r="AM307" t="e">
        <f>VLOOKUP(B307,[21]player_interceptions!$B$2:$E$492, 4, FALSE)</f>
        <v>#N/A</v>
      </c>
      <c r="AN307" t="e">
        <f>VLOOKUP(B307,[22]player_effective_clearances!$B$2:$E$492, 3, FALSE)</f>
        <v>#N/A</v>
      </c>
      <c r="AO307" t="e">
        <f>VLOOKUP(B307,[22]player_effective_clearances!$B$2:$E$492, 4, FALSE)</f>
        <v>#N/A</v>
      </c>
      <c r="AP307" t="e">
        <f>VLOOKUP(B307, [12]player_penalties_won!$B$2:$E$492, 4, FALSE)</f>
        <v>#N/A</v>
      </c>
      <c r="AQ307" t="e">
        <f>VLOOKUP(B307,[23]player_fouls_committed!$B$2:$E$492, 3, FALSE)</f>
        <v>#N/A</v>
      </c>
      <c r="AR307" t="e">
        <f>VLOOKUP(B307,[24]player_red_cards!$B$2:$E$492, 3, FALSE)</f>
        <v>#N/A</v>
      </c>
      <c r="AS307" t="e">
        <f>VLOOKUP(B307,[24]player_red_cards!$B$2:$E$492, 4, FALSE)</f>
        <v>#N/A</v>
      </c>
      <c r="AT307" t="e">
        <f>VLOOKUP(B307,[25]player_contests_won!$B$2:$E$492, 3, FALSE)</f>
        <v>#N/A</v>
      </c>
      <c r="AU307" t="e">
        <f>VLOOKUP(B307,[25]player_contests_won!$B$2:$E$492, 4, FALSE)</f>
        <v>#N/A</v>
      </c>
      <c r="AV307" t="e">
        <f>VLOOKUP(B307, [8]player_top_scorers!$B$2:$E$492, 3, FALSE)</f>
        <v>#N/A</v>
      </c>
      <c r="AW307" t="e">
        <f>VLOOKUP(B307,[26]player_player_ratings!$B$2:$E$492, 4, FALSE)</f>
        <v>#N/A</v>
      </c>
      <c r="AX307" t="e">
        <f>VLOOKUP(B307,[26]player_player_ratings!$B$2:$E$492, 3, FALSE)</f>
        <v>#N/A</v>
      </c>
      <c r="AY307">
        <v>57</v>
      </c>
      <c r="AZ307">
        <v>8</v>
      </c>
      <c r="BA307" t="s">
        <v>13</v>
      </c>
    </row>
    <row r="308" spans="1:53" x14ac:dyDescent="0.3">
      <c r="A308">
        <v>307</v>
      </c>
      <c r="B308" t="s">
        <v>385</v>
      </c>
      <c r="C308" t="s">
        <v>9</v>
      </c>
      <c r="D308">
        <v>0.4</v>
      </c>
      <c r="E308">
        <v>2</v>
      </c>
      <c r="F308">
        <f>IFERROR(VLOOKUP(B308, [1]player_expected_goals!$B$2:$E$492, 3, FALSE), 0)</f>
        <v>0.1</v>
      </c>
      <c r="G308">
        <f>VLOOKUP(B308,[2]player_on_target!$B$2:$E$492, 3, FALSE)</f>
        <v>0.3</v>
      </c>
      <c r="H308">
        <f>IFERROR(VLOOKUP(B308, [3]player_saves_made!$B$2:$E$492, 3, FALSE), 0)</f>
        <v>0</v>
      </c>
      <c r="I308">
        <f>IFERROR(VLOOKUP(B308, [3]player_saves_made!$B$2:$E$492, 4, FALSE), 0)</f>
        <v>0</v>
      </c>
      <c r="J308">
        <f>IFERROR(VLOOKUP(B308, [4]player_goals_conceded!$B$2:$E$492, 3, FALSE), 0)</f>
        <v>0</v>
      </c>
      <c r="K308">
        <f>IFERROR(VLOOKUP(B308, [5]player_clean_sheets!$B$2:$E$492, 3, FALSE), 0)</f>
        <v>0</v>
      </c>
      <c r="L308">
        <f>IFERROR(VLOOKUP(B308, [5]player_clean_sheets!$B$2:$E$492, 4, FALSE), 0)</f>
        <v>0</v>
      </c>
      <c r="M308">
        <f>IFERROR(VLOOKUP(B308, [6]player_goals_per_90!$B$2:$E$492, 3, FALSE), 0)</f>
        <v>0</v>
      </c>
      <c r="N308">
        <f>IFERROR(VLOOKUP(B308, [7]player_expected_assists_per_90!$B$2:$E$492, 3, FALSE), 0)</f>
        <v>0</v>
      </c>
      <c r="O308">
        <f>IFERROR(VLOOKUP(B308, [7]player_expected_assists_per_90!$B$2:$E$492, 4, FALSE), 0)</f>
        <v>0</v>
      </c>
      <c r="P308">
        <f>IFERROR(VLOOKUP(B308, [8]player_top_scorers!$B$2:$E$492, 4, FALSE), 0)</f>
        <v>0</v>
      </c>
      <c r="Q308">
        <f>IFERROR(VLOOKUP(B308, [9]player_total_assists_in_attack!$B$2:$E$492, 3, FALSE), 0)</f>
        <v>5</v>
      </c>
      <c r="R308">
        <f>IFERROR(VLOOKUP(B308, [9]player_total_assists_in_attack!$B$2:$E$492, 4, FALSE), 0)</f>
        <v>2.4</v>
      </c>
      <c r="S308">
        <f>IFERROR(VLOOKUP(B308, [10]player_big_chances_missed!$B$2:$E$492, 3, FALSE), 0)</f>
        <v>0</v>
      </c>
      <c r="T308">
        <f>IFERROR(VLOOKUP(B308, [10]player_big_chances_missed!$B$2:$E$492, 3, FALSE), 0)</f>
        <v>0</v>
      </c>
      <c r="U308">
        <f>IFERROR(VLOOKUP(B308, [11]player_big_chances_created!$B$2:$E$492, 3, FALSE), 0)</f>
        <v>0</v>
      </c>
      <c r="V308">
        <f>IFERROR(VLOOKUP(B308, [12]player_penalties_won!$B$2:$E$492, 3, FALSE), 0)</f>
        <v>0</v>
      </c>
      <c r="W308">
        <f>IFERROR(VLOOKUP(B308, [13]player_penalties_conceded!$B$2:$E$492, 3, FALSE), 0)</f>
        <v>0</v>
      </c>
      <c r="X308">
        <f>IFERROR(VLOOKUP(B308, [14]player_target_scoring!$B$2:$E$492, 3, FALSE), 0)</f>
        <v>0</v>
      </c>
      <c r="Y308">
        <f>IFERROR(VLOOKUP(B308, [14]player_target_scoring!$B$2:$E$492, 4, FALSE), 0)</f>
        <v>0</v>
      </c>
      <c r="Z308">
        <f>IFERROR(VLOOKUP(B308, [15]player_total_scoring_attempts!$B$2:$E$492, 3, FALSE), 0)</f>
        <v>0</v>
      </c>
      <c r="AA308">
        <f>IFERROR(VLOOKUP(B308, [15]player_total_scoring_attempts!$B$2:$E$492, 4, FALSE), 0)</f>
        <v>0</v>
      </c>
      <c r="AB308">
        <f>IFERROR(VLOOKUP(B308, [16]player_accurate_passes!$B$2:$E$492, 3, FALSE), 0)</f>
        <v>0</v>
      </c>
      <c r="AC308">
        <f>IFERROR(VLOOKUP(B308, [16]player_accurate_passes!$B$2:$E$492, 4, FALSE), 0)</f>
        <v>0</v>
      </c>
      <c r="AD308">
        <f>IFERROR(VLOOKUP(B308,[17]player_accurate_long_balls!$B$2:$E$492, 3, FALSE), 0)</f>
        <v>0</v>
      </c>
      <c r="AE308">
        <f>IFERROR(VLOOKUP(B308,[17]player_accurate_long_balls!$B$2:$E$492, 4, FALSE), 0)</f>
        <v>0</v>
      </c>
      <c r="AF308">
        <f>IFERROR(VLOOKUP(B308, [18]player_tackles_won!$B$2:$E$492, 3, FALSE), 0)</f>
        <v>0</v>
      </c>
      <c r="AG308">
        <f>IFERROR(VLOOKUP(B308, [18]player_tackles_won!$B$2:$E$492, 4, FALSE), 0)</f>
        <v>0</v>
      </c>
      <c r="AH308">
        <f>IFERROR(VLOOKUP(B308, [19]player_possessions!$B$2:$E$492, 3, FALSE), 0)</f>
        <v>0</v>
      </c>
      <c r="AI308">
        <f>IFERROR(VLOOKUP(B308, [19]player_possessions!$B$2:$E$492, 4, FALSE), 0)</f>
        <v>0</v>
      </c>
      <c r="AJ308">
        <f>IFERROR(VLOOKUP(B308, [20]player_outfielder_blocks!$B$2:$E$492, 3, FALSE), 0)</f>
        <v>0</v>
      </c>
      <c r="AK308" t="e">
        <f>VLOOKUP(B308,[20]player_outfielder_blocks!$B$2:$E$492, 4, FALSE)</f>
        <v>#N/A</v>
      </c>
      <c r="AL308" t="e">
        <f>VLOOKUP(B308,[21]player_interceptions!$B$2:$E$492, 3, FALSE)</f>
        <v>#N/A</v>
      </c>
      <c r="AM308" t="e">
        <f>VLOOKUP(B308,[21]player_interceptions!$B$2:$E$492, 4, FALSE)</f>
        <v>#N/A</v>
      </c>
      <c r="AN308" t="e">
        <f>VLOOKUP(B308,[22]player_effective_clearances!$B$2:$E$492, 3, FALSE)</f>
        <v>#N/A</v>
      </c>
      <c r="AO308" t="e">
        <f>VLOOKUP(B308,[22]player_effective_clearances!$B$2:$E$492, 4, FALSE)</f>
        <v>#N/A</v>
      </c>
      <c r="AP308" t="e">
        <f>VLOOKUP(B308, [12]player_penalties_won!$B$2:$E$492, 4, FALSE)</f>
        <v>#N/A</v>
      </c>
      <c r="AQ308" t="e">
        <f>VLOOKUP(B308,[23]player_fouls_committed!$B$2:$E$492, 3, FALSE)</f>
        <v>#N/A</v>
      </c>
      <c r="AR308" t="e">
        <f>VLOOKUP(B308,[24]player_red_cards!$B$2:$E$492, 3, FALSE)</f>
        <v>#N/A</v>
      </c>
      <c r="AS308" t="e">
        <f>VLOOKUP(B308,[24]player_red_cards!$B$2:$E$492, 4, FALSE)</f>
        <v>#N/A</v>
      </c>
      <c r="AT308" t="e">
        <f>VLOOKUP(B308,[25]player_contests_won!$B$2:$E$492, 3, FALSE)</f>
        <v>#N/A</v>
      </c>
      <c r="AU308" t="e">
        <f>VLOOKUP(B308,[25]player_contests_won!$B$2:$E$492, 4, FALSE)</f>
        <v>#N/A</v>
      </c>
      <c r="AV308" t="e">
        <f>VLOOKUP(B308, [8]player_top_scorers!$B$2:$E$492, 3, FALSE)</f>
        <v>#N/A</v>
      </c>
      <c r="AW308" t="e">
        <f>VLOOKUP(B308,[26]player_player_ratings!$B$2:$E$492, 4, FALSE)</f>
        <v>#N/A</v>
      </c>
      <c r="AX308" t="e">
        <f>VLOOKUP(B308,[26]player_player_ratings!$B$2:$E$492, 3, FALSE)</f>
        <v>#N/A</v>
      </c>
      <c r="AY308">
        <v>184</v>
      </c>
      <c r="AZ308">
        <v>4</v>
      </c>
      <c r="BA308" t="s">
        <v>142</v>
      </c>
    </row>
    <row r="309" spans="1:53" x14ac:dyDescent="0.3">
      <c r="A309">
        <v>307</v>
      </c>
      <c r="B309" t="s">
        <v>386</v>
      </c>
      <c r="C309" t="s">
        <v>12</v>
      </c>
      <c r="D309">
        <v>0.4</v>
      </c>
      <c r="E309">
        <v>2</v>
      </c>
      <c r="F309">
        <f>IFERROR(VLOOKUP(B309, [1]player_expected_goals!$B$2:$E$492, 3, FALSE), 0)</f>
        <v>0</v>
      </c>
      <c r="G309" t="e">
        <f>VLOOKUP(B309,[2]player_on_target!$B$2:$E$492, 3, FALSE)</f>
        <v>#N/A</v>
      </c>
      <c r="H309">
        <f>IFERROR(VLOOKUP(B309, [3]player_saves_made!$B$2:$E$492, 3, FALSE), 0)</f>
        <v>0</v>
      </c>
      <c r="I309">
        <f>IFERROR(VLOOKUP(B309, [3]player_saves_made!$B$2:$E$492, 4, FALSE), 0)</f>
        <v>0</v>
      </c>
      <c r="J309">
        <f>IFERROR(VLOOKUP(B309, [4]player_goals_conceded!$B$2:$E$492, 3, FALSE), 0)</f>
        <v>0</v>
      </c>
      <c r="K309">
        <f>IFERROR(VLOOKUP(B309, [5]player_clean_sheets!$B$2:$E$492, 3, FALSE), 0)</f>
        <v>0</v>
      </c>
      <c r="L309">
        <f>IFERROR(VLOOKUP(B309, [5]player_clean_sheets!$B$2:$E$492, 4, FALSE), 0)</f>
        <v>0</v>
      </c>
      <c r="M309">
        <f>IFERROR(VLOOKUP(B309, [6]player_goals_per_90!$B$2:$E$492, 3, FALSE), 0)</f>
        <v>0</v>
      </c>
      <c r="N309">
        <f>IFERROR(VLOOKUP(B309, [7]player_expected_assists_per_90!$B$2:$E$492, 3, FALSE), 0)</f>
        <v>0.05</v>
      </c>
      <c r="O309">
        <f>IFERROR(VLOOKUP(B309, [7]player_expected_assists_per_90!$B$2:$E$492, 4, FALSE), 0)</f>
        <v>0.3</v>
      </c>
      <c r="P309">
        <f>IFERROR(VLOOKUP(B309, [8]player_top_scorers!$B$2:$E$492, 4, FALSE), 0)</f>
        <v>0</v>
      </c>
      <c r="Q309">
        <f>IFERROR(VLOOKUP(B309, [9]player_total_assists_in_attack!$B$2:$E$492, 3, FALSE), 0)</f>
        <v>5</v>
      </c>
      <c r="R309">
        <f>IFERROR(VLOOKUP(B309, [9]player_total_assists_in_attack!$B$2:$E$492, 4, FALSE), 0)</f>
        <v>0.6</v>
      </c>
      <c r="S309">
        <f>IFERROR(VLOOKUP(B309, [10]player_big_chances_missed!$B$2:$E$492, 3, FALSE), 0)</f>
        <v>0</v>
      </c>
      <c r="T309">
        <f>IFERROR(VLOOKUP(B309, [10]player_big_chances_missed!$B$2:$E$492, 3, FALSE), 0)</f>
        <v>0</v>
      </c>
      <c r="U309">
        <f>IFERROR(VLOOKUP(B309, [11]player_big_chances_created!$B$2:$E$492, 3, FALSE), 0)</f>
        <v>0</v>
      </c>
      <c r="V309">
        <f>IFERROR(VLOOKUP(B309, [12]player_penalties_won!$B$2:$E$492, 3, FALSE), 0)</f>
        <v>0</v>
      </c>
      <c r="W309">
        <f>IFERROR(VLOOKUP(B309, [13]player_penalties_conceded!$B$2:$E$492, 3, FALSE), 0)</f>
        <v>0</v>
      </c>
      <c r="X309">
        <f>IFERROR(VLOOKUP(B309, [14]player_target_scoring!$B$2:$E$492, 3, FALSE), 0)</f>
        <v>0</v>
      </c>
      <c r="Y309">
        <f>IFERROR(VLOOKUP(B309, [14]player_target_scoring!$B$2:$E$492, 4, FALSE), 0)</f>
        <v>0</v>
      </c>
      <c r="Z309">
        <f>IFERROR(VLOOKUP(B309, [15]player_total_scoring_attempts!$B$2:$E$492, 3, FALSE), 0)</f>
        <v>0</v>
      </c>
      <c r="AA309">
        <f>IFERROR(VLOOKUP(B309, [15]player_total_scoring_attempts!$B$2:$E$492, 4, FALSE), 0)</f>
        <v>0</v>
      </c>
      <c r="AB309">
        <f>IFERROR(VLOOKUP(B309, [16]player_accurate_passes!$B$2:$E$492, 3, FALSE), 0)</f>
        <v>40.6</v>
      </c>
      <c r="AC309">
        <f>IFERROR(VLOOKUP(B309, [16]player_accurate_passes!$B$2:$E$492, 4, FALSE), 0)</f>
        <v>83.3</v>
      </c>
      <c r="AD309">
        <f>IFERROR(VLOOKUP(B309,[17]player_accurate_long_balls!$B$2:$E$492, 3, FALSE), 0)</f>
        <v>3.1</v>
      </c>
      <c r="AE309">
        <f>IFERROR(VLOOKUP(B309,[17]player_accurate_long_balls!$B$2:$E$492, 4, FALSE), 0)</f>
        <v>55.8</v>
      </c>
      <c r="AF309">
        <f>IFERROR(VLOOKUP(B309, [18]player_tackles_won!$B$2:$E$492, 3, FALSE), 0)</f>
        <v>2.2999999999999998</v>
      </c>
      <c r="AG309">
        <f>IFERROR(VLOOKUP(B309, [18]player_tackles_won!$B$2:$E$492, 4, FALSE), 0)</f>
        <v>54.5</v>
      </c>
      <c r="AH309">
        <f>IFERROR(VLOOKUP(B309, [19]player_possessions!$B$2:$E$492, 3, FALSE), 0)</f>
        <v>0</v>
      </c>
      <c r="AI309">
        <f>IFERROR(VLOOKUP(B309, [19]player_possessions!$B$2:$E$492, 4, FALSE), 0)</f>
        <v>0</v>
      </c>
      <c r="AJ309">
        <f>IFERROR(VLOOKUP(B309, [20]player_outfielder_blocks!$B$2:$E$492, 3, FALSE), 0)</f>
        <v>0.3</v>
      </c>
      <c r="AK309">
        <f>VLOOKUP(B309,[20]player_outfielder_blocks!$B$2:$E$492, 4, FALSE)</f>
        <v>2</v>
      </c>
      <c r="AL309">
        <f>VLOOKUP(B309,[21]player_interceptions!$B$2:$E$492, 3, FALSE)</f>
        <v>1</v>
      </c>
      <c r="AM309">
        <f>VLOOKUP(B309,[21]player_interceptions!$B$2:$E$492, 4, FALSE)</f>
        <v>8</v>
      </c>
      <c r="AN309">
        <f>VLOOKUP(B309,[22]player_effective_clearances!$B$2:$E$492, 3, FALSE)</f>
        <v>1.8</v>
      </c>
      <c r="AO309">
        <f>VLOOKUP(B309,[22]player_effective_clearances!$B$2:$E$492, 4, FALSE)</f>
        <v>14</v>
      </c>
      <c r="AP309" t="e">
        <f>VLOOKUP(B309, [12]player_penalties_won!$B$2:$E$492, 4, FALSE)</f>
        <v>#N/A</v>
      </c>
      <c r="AQ309">
        <f>VLOOKUP(B309,[23]player_fouls_committed!$B$2:$E$492, 3, FALSE)</f>
        <v>0.6</v>
      </c>
      <c r="AR309" t="e">
        <f>VLOOKUP(B309,[24]player_red_cards!$B$2:$E$492, 3, FALSE)</f>
        <v>#N/A</v>
      </c>
      <c r="AS309" t="e">
        <f>VLOOKUP(B309,[24]player_red_cards!$B$2:$E$492, 4, FALSE)</f>
        <v>#N/A</v>
      </c>
      <c r="AT309">
        <f>VLOOKUP(B309,[25]player_contests_won!$B$2:$E$492, 3, FALSE)</f>
        <v>0.5</v>
      </c>
      <c r="AU309">
        <f>VLOOKUP(B309,[25]player_contests_won!$B$2:$E$492, 4, FALSE)</f>
        <v>66.7</v>
      </c>
      <c r="AV309" t="e">
        <f>VLOOKUP(B309, [8]player_top_scorers!$B$2:$E$492, 3, FALSE)</f>
        <v>#N/A</v>
      </c>
      <c r="AW309" t="e">
        <f>VLOOKUP(B309,[26]player_player_ratings!$B$2:$E$492, 4, FALSE)</f>
        <v>#N/A</v>
      </c>
      <c r="AX309" t="e">
        <f>VLOOKUP(B309,[26]player_player_ratings!$B$2:$E$492, 3, FALSE)</f>
        <v>#N/A</v>
      </c>
      <c r="AY309">
        <v>708</v>
      </c>
      <c r="AZ309">
        <v>21</v>
      </c>
      <c r="BA309" t="s">
        <v>16</v>
      </c>
    </row>
    <row r="310" spans="1:53" x14ac:dyDescent="0.3">
      <c r="A310">
        <v>309</v>
      </c>
      <c r="B310" t="s">
        <v>387</v>
      </c>
      <c r="C310" t="s">
        <v>43</v>
      </c>
      <c r="D310">
        <v>0.4</v>
      </c>
      <c r="E310">
        <v>1</v>
      </c>
      <c r="F310">
        <f>IFERROR(VLOOKUP(B310, [1]player_expected_goals!$B$2:$E$492, 3, FALSE), 0)</f>
        <v>0</v>
      </c>
      <c r="G310" t="e">
        <f>VLOOKUP(B310,[2]player_on_target!$B$2:$E$492, 3, FALSE)</f>
        <v>#N/A</v>
      </c>
      <c r="H310">
        <f>IFERROR(VLOOKUP(B310, [3]player_saves_made!$B$2:$E$492, 3, FALSE), 0)</f>
        <v>0</v>
      </c>
      <c r="I310">
        <f>IFERROR(VLOOKUP(B310, [3]player_saves_made!$B$2:$E$492, 4, FALSE), 0)</f>
        <v>0</v>
      </c>
      <c r="J310">
        <f>IFERROR(VLOOKUP(B310, [4]player_goals_conceded!$B$2:$E$492, 3, FALSE), 0)</f>
        <v>0</v>
      </c>
      <c r="K310">
        <f>IFERROR(VLOOKUP(B310, [5]player_clean_sheets!$B$2:$E$492, 3, FALSE), 0)</f>
        <v>0</v>
      </c>
      <c r="L310">
        <f>IFERROR(VLOOKUP(B310, [5]player_clean_sheets!$B$2:$E$492, 4, FALSE), 0)</f>
        <v>0</v>
      </c>
      <c r="M310">
        <f>IFERROR(VLOOKUP(B310, [6]player_goals_per_90!$B$2:$E$492, 3, FALSE), 0)</f>
        <v>0</v>
      </c>
      <c r="N310">
        <f>IFERROR(VLOOKUP(B310, [7]player_expected_assists_per_90!$B$2:$E$492, 3, FALSE), 0)</f>
        <v>0</v>
      </c>
      <c r="O310">
        <f>IFERROR(VLOOKUP(B310, [7]player_expected_assists_per_90!$B$2:$E$492, 4, FALSE), 0)</f>
        <v>0</v>
      </c>
      <c r="P310">
        <f>IFERROR(VLOOKUP(B310, [8]player_top_scorers!$B$2:$E$492, 4, FALSE), 0)</f>
        <v>0</v>
      </c>
      <c r="Q310">
        <f>IFERROR(VLOOKUP(B310, [9]player_total_assists_in_attack!$B$2:$E$492, 3, FALSE), 0)</f>
        <v>1</v>
      </c>
      <c r="R310">
        <f>IFERROR(VLOOKUP(B310, [9]player_total_assists_in_attack!$B$2:$E$492, 4, FALSE), 0)</f>
        <v>12.9</v>
      </c>
      <c r="S310">
        <f>IFERROR(VLOOKUP(B310, [10]player_big_chances_missed!$B$2:$E$492, 3, FALSE), 0)</f>
        <v>0</v>
      </c>
      <c r="T310">
        <f>IFERROR(VLOOKUP(B310, [10]player_big_chances_missed!$B$2:$E$492, 3, FALSE), 0)</f>
        <v>0</v>
      </c>
      <c r="U310">
        <f>IFERROR(VLOOKUP(B310, [11]player_big_chances_created!$B$2:$E$492, 3, FALSE), 0)</f>
        <v>1</v>
      </c>
      <c r="V310">
        <f>IFERROR(VLOOKUP(B310, [12]player_penalties_won!$B$2:$E$492, 3, FALSE), 0)</f>
        <v>0</v>
      </c>
      <c r="W310">
        <f>IFERROR(VLOOKUP(B310, [13]player_penalties_conceded!$B$2:$E$492, 3, FALSE), 0)</f>
        <v>0</v>
      </c>
      <c r="X310">
        <f>IFERROR(VLOOKUP(B310, [14]player_target_scoring!$B$2:$E$492, 3, FALSE), 0)</f>
        <v>0</v>
      </c>
      <c r="Y310">
        <f>IFERROR(VLOOKUP(B310, [14]player_target_scoring!$B$2:$E$492, 4, FALSE), 0)</f>
        <v>0</v>
      </c>
      <c r="Z310">
        <f>IFERROR(VLOOKUP(B310, [15]player_total_scoring_attempts!$B$2:$E$492, 3, FALSE), 0)</f>
        <v>0</v>
      </c>
      <c r="AA310">
        <f>IFERROR(VLOOKUP(B310, [15]player_total_scoring_attempts!$B$2:$E$492, 4, FALSE), 0)</f>
        <v>0</v>
      </c>
      <c r="AB310">
        <f>IFERROR(VLOOKUP(B310, [16]player_accurate_passes!$B$2:$E$492, 3, FALSE), 0)</f>
        <v>0</v>
      </c>
      <c r="AC310">
        <f>IFERROR(VLOOKUP(B310, [16]player_accurate_passes!$B$2:$E$492, 4, FALSE), 0)</f>
        <v>0</v>
      </c>
      <c r="AD310">
        <f>IFERROR(VLOOKUP(B310,[17]player_accurate_long_balls!$B$2:$E$492, 3, FALSE), 0)</f>
        <v>0</v>
      </c>
      <c r="AE310">
        <f>IFERROR(VLOOKUP(B310,[17]player_accurate_long_balls!$B$2:$E$492, 4, FALSE), 0)</f>
        <v>0</v>
      </c>
      <c r="AF310">
        <f>IFERROR(VLOOKUP(B310, [18]player_tackles_won!$B$2:$E$492, 3, FALSE), 0)</f>
        <v>0</v>
      </c>
      <c r="AG310">
        <f>IFERROR(VLOOKUP(B310, [18]player_tackles_won!$B$2:$E$492, 4, FALSE), 0)</f>
        <v>0</v>
      </c>
      <c r="AH310">
        <f>IFERROR(VLOOKUP(B310, [19]player_possessions!$B$2:$E$492, 3, FALSE), 0)</f>
        <v>0</v>
      </c>
      <c r="AI310">
        <f>IFERROR(VLOOKUP(B310, [19]player_possessions!$B$2:$E$492, 4, FALSE), 0)</f>
        <v>0</v>
      </c>
      <c r="AJ310">
        <f>IFERROR(VLOOKUP(B310, [20]player_outfielder_blocks!$B$2:$E$492, 3, FALSE), 0)</f>
        <v>0</v>
      </c>
      <c r="AK310" t="e">
        <f>VLOOKUP(B310,[20]player_outfielder_blocks!$B$2:$E$492, 4, FALSE)</f>
        <v>#N/A</v>
      </c>
      <c r="AL310" t="e">
        <f>VLOOKUP(B310,[21]player_interceptions!$B$2:$E$492, 3, FALSE)</f>
        <v>#N/A</v>
      </c>
      <c r="AM310" t="e">
        <f>VLOOKUP(B310,[21]player_interceptions!$B$2:$E$492, 4, FALSE)</f>
        <v>#N/A</v>
      </c>
      <c r="AN310" t="e">
        <f>VLOOKUP(B310,[22]player_effective_clearances!$B$2:$E$492, 3, FALSE)</f>
        <v>#N/A</v>
      </c>
      <c r="AO310" t="e">
        <f>VLOOKUP(B310,[22]player_effective_clearances!$B$2:$E$492, 4, FALSE)</f>
        <v>#N/A</v>
      </c>
      <c r="AP310" t="e">
        <f>VLOOKUP(B310, [12]player_penalties_won!$B$2:$E$492, 4, FALSE)</f>
        <v>#N/A</v>
      </c>
      <c r="AQ310" t="e">
        <f>VLOOKUP(B310,[23]player_fouls_committed!$B$2:$E$492, 3, FALSE)</f>
        <v>#N/A</v>
      </c>
      <c r="AR310" t="e">
        <f>VLOOKUP(B310,[24]player_red_cards!$B$2:$E$492, 3, FALSE)</f>
        <v>#N/A</v>
      </c>
      <c r="AS310" t="e">
        <f>VLOOKUP(B310,[24]player_red_cards!$B$2:$E$492, 4, FALSE)</f>
        <v>#N/A</v>
      </c>
      <c r="AT310" t="e">
        <f>VLOOKUP(B310,[25]player_contests_won!$B$2:$E$492, 3, FALSE)</f>
        <v>#N/A</v>
      </c>
      <c r="AU310" t="e">
        <f>VLOOKUP(B310,[25]player_contests_won!$B$2:$E$492, 4, FALSE)</f>
        <v>#N/A</v>
      </c>
      <c r="AV310" t="e">
        <f>VLOOKUP(B310, [8]player_top_scorers!$B$2:$E$492, 3, FALSE)</f>
        <v>#N/A</v>
      </c>
      <c r="AW310" t="e">
        <f>VLOOKUP(B310,[26]player_player_ratings!$B$2:$E$492, 4, FALSE)</f>
        <v>#N/A</v>
      </c>
      <c r="AX310" t="e">
        <f>VLOOKUP(B310,[26]player_player_ratings!$B$2:$E$492, 3, FALSE)</f>
        <v>#N/A</v>
      </c>
      <c r="AY310">
        <v>7</v>
      </c>
      <c r="AZ310">
        <v>1</v>
      </c>
      <c r="BA310" t="s">
        <v>13</v>
      </c>
    </row>
    <row r="311" spans="1:53" x14ac:dyDescent="0.3">
      <c r="A311">
        <v>309</v>
      </c>
      <c r="B311" t="s">
        <v>388</v>
      </c>
      <c r="C311" t="s">
        <v>12</v>
      </c>
      <c r="D311">
        <v>0.4</v>
      </c>
      <c r="E311">
        <v>1</v>
      </c>
      <c r="F311">
        <f>IFERROR(VLOOKUP(B311, [1]player_expected_goals!$B$2:$E$492, 3, FALSE), 0)</f>
        <v>1.5</v>
      </c>
      <c r="G311">
        <f>VLOOKUP(B311,[2]player_on_target!$B$2:$E$492, 3, FALSE)</f>
        <v>2.2999999999999998</v>
      </c>
      <c r="H311">
        <f>IFERROR(VLOOKUP(B311, [3]player_saves_made!$B$2:$E$492, 3, FALSE), 0)</f>
        <v>0</v>
      </c>
      <c r="I311">
        <f>IFERROR(VLOOKUP(B311, [3]player_saves_made!$B$2:$E$492, 4, FALSE), 0)</f>
        <v>0</v>
      </c>
      <c r="J311">
        <f>IFERROR(VLOOKUP(B311, [4]player_goals_conceded!$B$2:$E$492, 3, FALSE), 0)</f>
        <v>0</v>
      </c>
      <c r="K311">
        <f>IFERROR(VLOOKUP(B311, [5]player_clean_sheets!$B$2:$E$492, 3, FALSE), 0)</f>
        <v>0</v>
      </c>
      <c r="L311">
        <f>IFERROR(VLOOKUP(B311, [5]player_clean_sheets!$B$2:$E$492, 4, FALSE), 0)</f>
        <v>0</v>
      </c>
      <c r="M311">
        <f>IFERROR(VLOOKUP(B311, [6]player_goals_per_90!$B$2:$E$492, 3, FALSE), 0)</f>
        <v>0</v>
      </c>
      <c r="N311">
        <f>IFERROR(VLOOKUP(B311, [7]player_expected_assists_per_90!$B$2:$E$492, 3, FALSE), 0)</f>
        <v>0</v>
      </c>
      <c r="O311">
        <f>IFERROR(VLOOKUP(B311, [7]player_expected_assists_per_90!$B$2:$E$492, 4, FALSE), 0)</f>
        <v>0</v>
      </c>
      <c r="P311">
        <f>IFERROR(VLOOKUP(B311, [8]player_top_scorers!$B$2:$E$492, 4, FALSE), 0)</f>
        <v>0</v>
      </c>
      <c r="Q311">
        <f>IFERROR(VLOOKUP(B311, [9]player_total_assists_in_attack!$B$2:$E$492, 3, FALSE), 0)</f>
        <v>6</v>
      </c>
      <c r="R311">
        <f>IFERROR(VLOOKUP(B311, [9]player_total_assists_in_attack!$B$2:$E$492, 4, FALSE), 0)</f>
        <v>1.2</v>
      </c>
      <c r="S311">
        <f>IFERROR(VLOOKUP(B311, [10]player_big_chances_missed!$B$2:$E$492, 3, FALSE), 0)</f>
        <v>2</v>
      </c>
      <c r="T311">
        <f>IFERROR(VLOOKUP(B311, [10]player_big_chances_missed!$B$2:$E$492, 3, FALSE), 0)</f>
        <v>2</v>
      </c>
      <c r="U311">
        <f>IFERROR(VLOOKUP(B311, [11]player_big_chances_created!$B$2:$E$492, 3, FALSE), 0)</f>
        <v>2</v>
      </c>
      <c r="V311">
        <f>IFERROR(VLOOKUP(B311, [12]player_penalties_won!$B$2:$E$492, 3, FALSE), 0)</f>
        <v>0</v>
      </c>
      <c r="W311">
        <f>IFERROR(VLOOKUP(B311, [13]player_penalties_conceded!$B$2:$E$492, 3, FALSE), 0)</f>
        <v>0</v>
      </c>
      <c r="X311">
        <f>IFERROR(VLOOKUP(B311, [14]player_target_scoring!$B$2:$E$492, 3, FALSE), 0)</f>
        <v>0</v>
      </c>
      <c r="Y311">
        <f>IFERROR(VLOOKUP(B311, [14]player_target_scoring!$B$2:$E$492, 4, FALSE), 0)</f>
        <v>0</v>
      </c>
      <c r="Z311">
        <f>IFERROR(VLOOKUP(B311, [15]player_total_scoring_attempts!$B$2:$E$492, 3, FALSE), 0)</f>
        <v>0</v>
      </c>
      <c r="AA311">
        <f>IFERROR(VLOOKUP(B311, [15]player_total_scoring_attempts!$B$2:$E$492, 4, FALSE), 0)</f>
        <v>0</v>
      </c>
      <c r="AB311">
        <f>IFERROR(VLOOKUP(B311, [16]player_accurate_passes!$B$2:$E$492, 3, FALSE), 0)</f>
        <v>0</v>
      </c>
      <c r="AC311">
        <f>IFERROR(VLOOKUP(B311, [16]player_accurate_passes!$B$2:$E$492, 4, FALSE), 0)</f>
        <v>0</v>
      </c>
      <c r="AD311">
        <f>IFERROR(VLOOKUP(B311,[17]player_accurate_long_balls!$B$2:$E$492, 3, FALSE), 0)</f>
        <v>0</v>
      </c>
      <c r="AE311">
        <f>IFERROR(VLOOKUP(B311,[17]player_accurate_long_balls!$B$2:$E$492, 4, FALSE), 0)</f>
        <v>0</v>
      </c>
      <c r="AF311">
        <f>IFERROR(VLOOKUP(B311, [18]player_tackles_won!$B$2:$E$492, 3, FALSE), 0)</f>
        <v>0</v>
      </c>
      <c r="AG311">
        <f>IFERROR(VLOOKUP(B311, [18]player_tackles_won!$B$2:$E$492, 4, FALSE), 0)</f>
        <v>0</v>
      </c>
      <c r="AH311">
        <f>IFERROR(VLOOKUP(B311, [19]player_possessions!$B$2:$E$492, 3, FALSE), 0)</f>
        <v>0</v>
      </c>
      <c r="AI311">
        <f>IFERROR(VLOOKUP(B311, [19]player_possessions!$B$2:$E$492, 4, FALSE), 0)</f>
        <v>0</v>
      </c>
      <c r="AJ311">
        <f>IFERROR(VLOOKUP(B311, [20]player_outfielder_blocks!$B$2:$E$492, 3, FALSE), 0)</f>
        <v>0</v>
      </c>
      <c r="AK311" t="e">
        <f>VLOOKUP(B311,[20]player_outfielder_blocks!$B$2:$E$492, 4, FALSE)</f>
        <v>#N/A</v>
      </c>
      <c r="AL311" t="e">
        <f>VLOOKUP(B311,[21]player_interceptions!$B$2:$E$492, 3, FALSE)</f>
        <v>#N/A</v>
      </c>
      <c r="AM311" t="e">
        <f>VLOOKUP(B311,[21]player_interceptions!$B$2:$E$492, 4, FALSE)</f>
        <v>#N/A</v>
      </c>
      <c r="AN311" t="e">
        <f>VLOOKUP(B311,[22]player_effective_clearances!$B$2:$E$492, 3, FALSE)</f>
        <v>#N/A</v>
      </c>
      <c r="AO311" t="e">
        <f>VLOOKUP(B311,[22]player_effective_clearances!$B$2:$E$492, 4, FALSE)</f>
        <v>#N/A</v>
      </c>
      <c r="AP311" t="e">
        <f>VLOOKUP(B311, [12]player_penalties_won!$B$2:$E$492, 4, FALSE)</f>
        <v>#N/A</v>
      </c>
      <c r="AQ311" t="e">
        <f>VLOOKUP(B311,[23]player_fouls_committed!$B$2:$E$492, 3, FALSE)</f>
        <v>#N/A</v>
      </c>
      <c r="AR311" t="e">
        <f>VLOOKUP(B311,[24]player_red_cards!$B$2:$E$492, 3, FALSE)</f>
        <v>#N/A</v>
      </c>
      <c r="AS311" t="e">
        <f>VLOOKUP(B311,[24]player_red_cards!$B$2:$E$492, 4, FALSE)</f>
        <v>#N/A</v>
      </c>
      <c r="AT311" t="e">
        <f>VLOOKUP(B311,[25]player_contests_won!$B$2:$E$492, 3, FALSE)</f>
        <v>#N/A</v>
      </c>
      <c r="AU311" t="e">
        <f>VLOOKUP(B311,[25]player_contests_won!$B$2:$E$492, 4, FALSE)</f>
        <v>#N/A</v>
      </c>
      <c r="AV311">
        <f>VLOOKUP(B311, [8]player_top_scorers!$B$2:$E$492, 3, FALSE)</f>
        <v>2</v>
      </c>
      <c r="AW311" t="e">
        <f>VLOOKUP(B311,[26]player_player_ratings!$B$2:$E$492, 4, FALSE)</f>
        <v>#N/A</v>
      </c>
      <c r="AX311" t="e">
        <f>VLOOKUP(B311,[26]player_player_ratings!$B$2:$E$492, 3, FALSE)</f>
        <v>#N/A</v>
      </c>
      <c r="AY311">
        <v>460</v>
      </c>
      <c r="AZ311">
        <v>14</v>
      </c>
      <c r="BA311" t="s">
        <v>157</v>
      </c>
    </row>
    <row r="312" spans="1:53" x14ac:dyDescent="0.3">
      <c r="A312">
        <v>309</v>
      </c>
      <c r="B312" t="s">
        <v>389</v>
      </c>
      <c r="C312" t="s">
        <v>21</v>
      </c>
      <c r="D312">
        <v>0.4</v>
      </c>
      <c r="E312">
        <v>1</v>
      </c>
      <c r="F312">
        <f>IFERROR(VLOOKUP(B312, [1]player_expected_goals!$B$2:$E$492, 3, FALSE), 0)</f>
        <v>1.6</v>
      </c>
      <c r="G312">
        <f>VLOOKUP(B312,[2]player_on_target!$B$2:$E$492, 3, FALSE)</f>
        <v>1.6</v>
      </c>
      <c r="H312">
        <f>IFERROR(VLOOKUP(B312, [3]player_saves_made!$B$2:$E$492, 3, FALSE), 0)</f>
        <v>0</v>
      </c>
      <c r="I312">
        <f>IFERROR(VLOOKUP(B312, [3]player_saves_made!$B$2:$E$492, 4, FALSE), 0)</f>
        <v>0</v>
      </c>
      <c r="J312">
        <f>IFERROR(VLOOKUP(B312, [4]player_goals_conceded!$B$2:$E$492, 3, FALSE), 0)</f>
        <v>0</v>
      </c>
      <c r="K312">
        <f>IFERROR(VLOOKUP(B312, [5]player_clean_sheets!$B$2:$E$492, 3, FALSE), 0)</f>
        <v>0</v>
      </c>
      <c r="L312">
        <f>IFERROR(VLOOKUP(B312, [5]player_clean_sheets!$B$2:$E$492, 4, FALSE), 0)</f>
        <v>0</v>
      </c>
      <c r="M312">
        <f>IFERROR(VLOOKUP(B312, [6]player_goals_per_90!$B$2:$E$492, 3, FALSE), 0)</f>
        <v>7.0000000000000007E-2</v>
      </c>
      <c r="N312">
        <f>IFERROR(VLOOKUP(B312, [7]player_expected_assists_per_90!$B$2:$E$492, 3, FALSE), 0)</f>
        <v>0.01</v>
      </c>
      <c r="O312">
        <f>IFERROR(VLOOKUP(B312, [7]player_expected_assists_per_90!$B$2:$E$492, 4, FALSE), 0)</f>
        <v>0</v>
      </c>
      <c r="P312">
        <f>IFERROR(VLOOKUP(B312, [8]player_top_scorers!$B$2:$E$492, 4, FALSE), 0)</f>
        <v>0</v>
      </c>
      <c r="Q312">
        <f>IFERROR(VLOOKUP(B312, [9]player_total_assists_in_attack!$B$2:$E$492, 3, FALSE), 0)</f>
        <v>3</v>
      </c>
      <c r="R312">
        <f>IFERROR(VLOOKUP(B312, [9]player_total_assists_in_attack!$B$2:$E$492, 4, FALSE), 0)</f>
        <v>0.1</v>
      </c>
      <c r="S312">
        <f>IFERROR(VLOOKUP(B312, [10]player_big_chances_missed!$B$2:$E$492, 3, FALSE), 0)</f>
        <v>2</v>
      </c>
      <c r="T312">
        <f>IFERROR(VLOOKUP(B312, [10]player_big_chances_missed!$B$2:$E$492, 3, FALSE), 0)</f>
        <v>2</v>
      </c>
      <c r="U312">
        <f>IFERROR(VLOOKUP(B312, [11]player_big_chances_created!$B$2:$E$492, 3, FALSE), 0)</f>
        <v>0</v>
      </c>
      <c r="V312">
        <f>IFERROR(VLOOKUP(B312, [12]player_penalties_won!$B$2:$E$492, 3, FALSE), 0)</f>
        <v>0</v>
      </c>
      <c r="W312">
        <f>IFERROR(VLOOKUP(B312, [13]player_penalties_conceded!$B$2:$E$492, 3, FALSE), 0)</f>
        <v>0</v>
      </c>
      <c r="X312">
        <f>IFERROR(VLOOKUP(B312, [14]player_target_scoring!$B$2:$E$492, 3, FALSE), 0)</f>
        <v>0.3</v>
      </c>
      <c r="Y312">
        <f>IFERROR(VLOOKUP(B312, [14]player_target_scoring!$B$2:$E$492, 4, FALSE), 0)</f>
        <v>38.9</v>
      </c>
      <c r="Z312">
        <f>IFERROR(VLOOKUP(B312, [15]player_total_scoring_attempts!$B$2:$E$492, 3, FALSE), 0)</f>
        <v>0.7</v>
      </c>
      <c r="AA312">
        <f>IFERROR(VLOOKUP(B312, [15]player_total_scoring_attempts!$B$2:$E$492, 4, FALSE), 0)</f>
        <v>11.1</v>
      </c>
      <c r="AB312">
        <f>IFERROR(VLOOKUP(B312, [16]player_accurate_passes!$B$2:$E$492, 3, FALSE), 0)</f>
        <v>53.3</v>
      </c>
      <c r="AC312">
        <f>IFERROR(VLOOKUP(B312, [16]player_accurate_passes!$B$2:$E$492, 4, FALSE), 0)</f>
        <v>88.8</v>
      </c>
      <c r="AD312">
        <f>IFERROR(VLOOKUP(B312,[17]player_accurate_long_balls!$B$2:$E$492, 3, FALSE), 0)</f>
        <v>1.4</v>
      </c>
      <c r="AE312">
        <f>IFERROR(VLOOKUP(B312,[17]player_accurate_long_balls!$B$2:$E$492, 4, FALSE), 0)</f>
        <v>34.799999999999997</v>
      </c>
      <c r="AF312">
        <f>IFERROR(VLOOKUP(B312, [18]player_tackles_won!$B$2:$E$492, 3, FALSE), 0)</f>
        <v>0.7</v>
      </c>
      <c r="AG312">
        <f>IFERROR(VLOOKUP(B312, [18]player_tackles_won!$B$2:$E$492, 4, FALSE), 0)</f>
        <v>54.5</v>
      </c>
      <c r="AH312">
        <f>IFERROR(VLOOKUP(B312, [19]player_possessions!$B$2:$E$492, 3, FALSE), 0)</f>
        <v>0.1</v>
      </c>
      <c r="AI312">
        <f>IFERROR(VLOOKUP(B312, [19]player_possessions!$B$2:$E$492, 4, FALSE), 0)</f>
        <v>2.4</v>
      </c>
      <c r="AJ312">
        <f>IFERROR(VLOOKUP(B312, [20]player_outfielder_blocks!$B$2:$E$492, 3, FALSE), 0)</f>
        <v>0.9</v>
      </c>
      <c r="AK312">
        <f>VLOOKUP(B312,[20]player_outfielder_blocks!$B$2:$E$492, 4, FALSE)</f>
        <v>25</v>
      </c>
      <c r="AL312">
        <f>VLOOKUP(B312,[21]player_interceptions!$B$2:$E$492, 3, FALSE)</f>
        <v>1.6</v>
      </c>
      <c r="AM312">
        <f>VLOOKUP(B312,[21]player_interceptions!$B$2:$E$492, 4, FALSE)</f>
        <v>43</v>
      </c>
      <c r="AN312">
        <f>VLOOKUP(B312,[22]player_effective_clearances!$B$2:$E$492, 3, FALSE)</f>
        <v>5.2</v>
      </c>
      <c r="AO312">
        <f>VLOOKUP(B312,[22]player_effective_clearances!$B$2:$E$492, 4, FALSE)</f>
        <v>143</v>
      </c>
      <c r="AP312" t="e">
        <f>VLOOKUP(B312, [12]player_penalties_won!$B$2:$E$492, 4, FALSE)</f>
        <v>#N/A</v>
      </c>
      <c r="AQ312">
        <f>VLOOKUP(B312,[23]player_fouls_committed!$B$2:$E$492, 3, FALSE)</f>
        <v>0.5</v>
      </c>
      <c r="AR312" t="e">
        <f>VLOOKUP(B312,[24]player_red_cards!$B$2:$E$492, 3, FALSE)</f>
        <v>#N/A</v>
      </c>
      <c r="AS312" t="e">
        <f>VLOOKUP(B312,[24]player_red_cards!$B$2:$E$492, 4, FALSE)</f>
        <v>#N/A</v>
      </c>
      <c r="AT312">
        <f>VLOOKUP(B312,[25]player_contests_won!$B$2:$E$492, 3, FALSE)</f>
        <v>0.2</v>
      </c>
      <c r="AU312">
        <f>VLOOKUP(B312,[25]player_contests_won!$B$2:$E$492, 4, FALSE)</f>
        <v>85.7</v>
      </c>
      <c r="AV312">
        <f>VLOOKUP(B312, [8]player_top_scorers!$B$2:$E$492, 3, FALSE)</f>
        <v>2</v>
      </c>
      <c r="AW312">
        <f>VLOOKUP(B312,[26]player_player_ratings!$B$2:$E$492, 4, FALSE)</f>
        <v>0</v>
      </c>
      <c r="AX312">
        <f>VLOOKUP(B312,[26]player_player_ratings!$B$2:$E$492, 3, FALSE)</f>
        <v>6.91</v>
      </c>
      <c r="AY312">
        <v>2485</v>
      </c>
      <c r="AZ312">
        <v>30</v>
      </c>
      <c r="BA312" t="s">
        <v>52</v>
      </c>
    </row>
    <row r="313" spans="1:53" x14ac:dyDescent="0.3">
      <c r="A313">
        <v>312</v>
      </c>
      <c r="B313" t="s">
        <v>390</v>
      </c>
      <c r="C313" t="s">
        <v>9</v>
      </c>
      <c r="D313">
        <v>0.4</v>
      </c>
      <c r="E313">
        <v>0</v>
      </c>
      <c r="F313">
        <f>IFERROR(VLOOKUP(B313, [1]player_expected_goals!$B$2:$E$492, 3, FALSE), 0)</f>
        <v>1.4</v>
      </c>
      <c r="G313">
        <f>VLOOKUP(B313,[2]player_on_target!$B$2:$E$492, 3, FALSE)</f>
        <v>0.9</v>
      </c>
      <c r="H313">
        <f>IFERROR(VLOOKUP(B313, [3]player_saves_made!$B$2:$E$492, 3, FALSE), 0)</f>
        <v>0</v>
      </c>
      <c r="I313">
        <f>IFERROR(VLOOKUP(B313, [3]player_saves_made!$B$2:$E$492, 4, FALSE), 0)</f>
        <v>0</v>
      </c>
      <c r="J313">
        <f>IFERROR(VLOOKUP(B313, [4]player_goals_conceded!$B$2:$E$492, 3, FALSE), 0)</f>
        <v>0</v>
      </c>
      <c r="K313">
        <f>IFERROR(VLOOKUP(B313, [5]player_clean_sheets!$B$2:$E$492, 3, FALSE), 0)</f>
        <v>0</v>
      </c>
      <c r="L313">
        <f>IFERROR(VLOOKUP(B313, [5]player_clean_sheets!$B$2:$E$492, 4, FALSE), 0)</f>
        <v>0</v>
      </c>
      <c r="M313">
        <f>IFERROR(VLOOKUP(B313, [6]player_goals_per_90!$B$2:$E$492, 3, FALSE), 0)</f>
        <v>0</v>
      </c>
      <c r="N313">
        <f>IFERROR(VLOOKUP(B313, [7]player_expected_assists_per_90!$B$2:$E$492, 3, FALSE), 0)</f>
        <v>0</v>
      </c>
      <c r="O313">
        <f>IFERROR(VLOOKUP(B313, [7]player_expected_assists_per_90!$B$2:$E$492, 4, FALSE), 0)</f>
        <v>0</v>
      </c>
      <c r="P313">
        <f>IFERROR(VLOOKUP(B313, [8]player_top_scorers!$B$2:$E$492, 4, FALSE), 0)</f>
        <v>0</v>
      </c>
      <c r="Q313">
        <f>IFERROR(VLOOKUP(B313, [9]player_total_assists_in_attack!$B$2:$E$492, 3, FALSE), 0)</f>
        <v>3</v>
      </c>
      <c r="R313">
        <f>IFERROR(VLOOKUP(B313, [9]player_total_assists_in_attack!$B$2:$E$492, 4, FALSE), 0)</f>
        <v>1.1000000000000001</v>
      </c>
      <c r="S313">
        <f>IFERROR(VLOOKUP(B313, [10]player_big_chances_missed!$B$2:$E$492, 3, FALSE), 0)</f>
        <v>3</v>
      </c>
      <c r="T313">
        <f>IFERROR(VLOOKUP(B313, [10]player_big_chances_missed!$B$2:$E$492, 3, FALSE), 0)</f>
        <v>3</v>
      </c>
      <c r="U313">
        <f>IFERROR(VLOOKUP(B313, [11]player_big_chances_created!$B$2:$E$492, 3, FALSE), 0)</f>
        <v>1</v>
      </c>
      <c r="V313">
        <f>IFERROR(VLOOKUP(B313, [12]player_penalties_won!$B$2:$E$492, 3, FALSE), 0)</f>
        <v>0</v>
      </c>
      <c r="W313">
        <f>IFERROR(VLOOKUP(B313, [13]player_penalties_conceded!$B$2:$E$492, 3, FALSE), 0)</f>
        <v>0</v>
      </c>
      <c r="X313">
        <f>IFERROR(VLOOKUP(B313, [14]player_target_scoring!$B$2:$E$492, 3, FALSE), 0)</f>
        <v>0</v>
      </c>
      <c r="Y313">
        <f>IFERROR(VLOOKUP(B313, [14]player_target_scoring!$B$2:$E$492, 4, FALSE), 0)</f>
        <v>0</v>
      </c>
      <c r="Z313">
        <f>IFERROR(VLOOKUP(B313, [15]player_total_scoring_attempts!$B$2:$E$492, 3, FALSE), 0)</f>
        <v>0</v>
      </c>
      <c r="AA313">
        <f>IFERROR(VLOOKUP(B313, [15]player_total_scoring_attempts!$B$2:$E$492, 4, FALSE), 0)</f>
        <v>0</v>
      </c>
      <c r="AB313">
        <f>IFERROR(VLOOKUP(B313, [16]player_accurate_passes!$B$2:$E$492, 3, FALSE), 0)</f>
        <v>0</v>
      </c>
      <c r="AC313">
        <f>IFERROR(VLOOKUP(B313, [16]player_accurate_passes!$B$2:$E$492, 4, FALSE), 0)</f>
        <v>0</v>
      </c>
      <c r="AD313">
        <f>IFERROR(VLOOKUP(B313,[17]player_accurate_long_balls!$B$2:$E$492, 3, FALSE), 0)</f>
        <v>0</v>
      </c>
      <c r="AE313">
        <f>IFERROR(VLOOKUP(B313,[17]player_accurate_long_balls!$B$2:$E$492, 4, FALSE), 0)</f>
        <v>0</v>
      </c>
      <c r="AF313">
        <f>IFERROR(VLOOKUP(B313, [18]player_tackles_won!$B$2:$E$492, 3, FALSE), 0)</f>
        <v>0</v>
      </c>
      <c r="AG313">
        <f>IFERROR(VLOOKUP(B313, [18]player_tackles_won!$B$2:$E$492, 4, FALSE), 0)</f>
        <v>0</v>
      </c>
      <c r="AH313">
        <f>IFERROR(VLOOKUP(B313, [19]player_possessions!$B$2:$E$492, 3, FALSE), 0)</f>
        <v>0</v>
      </c>
      <c r="AI313">
        <f>IFERROR(VLOOKUP(B313, [19]player_possessions!$B$2:$E$492, 4, FALSE), 0)</f>
        <v>0</v>
      </c>
      <c r="AJ313">
        <f>IFERROR(VLOOKUP(B313, [20]player_outfielder_blocks!$B$2:$E$492, 3, FALSE), 0)</f>
        <v>0</v>
      </c>
      <c r="AK313" t="e">
        <f>VLOOKUP(B313,[20]player_outfielder_blocks!$B$2:$E$492, 4, FALSE)</f>
        <v>#N/A</v>
      </c>
      <c r="AL313" t="e">
        <f>VLOOKUP(B313,[21]player_interceptions!$B$2:$E$492, 3, FALSE)</f>
        <v>#N/A</v>
      </c>
      <c r="AM313" t="e">
        <f>VLOOKUP(B313,[21]player_interceptions!$B$2:$E$492, 4, FALSE)</f>
        <v>#N/A</v>
      </c>
      <c r="AN313" t="e">
        <f>VLOOKUP(B313,[22]player_effective_clearances!$B$2:$E$492, 3, FALSE)</f>
        <v>#N/A</v>
      </c>
      <c r="AO313" t="e">
        <f>VLOOKUP(B313,[22]player_effective_clearances!$B$2:$E$492, 4, FALSE)</f>
        <v>#N/A</v>
      </c>
      <c r="AP313" t="e">
        <f>VLOOKUP(B313, [12]player_penalties_won!$B$2:$E$492, 4, FALSE)</f>
        <v>#N/A</v>
      </c>
      <c r="AQ313" t="e">
        <f>VLOOKUP(B313,[23]player_fouls_committed!$B$2:$E$492, 3, FALSE)</f>
        <v>#N/A</v>
      </c>
      <c r="AR313" t="e">
        <f>VLOOKUP(B313,[24]player_red_cards!$B$2:$E$492, 3, FALSE)</f>
        <v>#N/A</v>
      </c>
      <c r="AS313" t="e">
        <f>VLOOKUP(B313,[24]player_red_cards!$B$2:$E$492, 4, FALSE)</f>
        <v>#N/A</v>
      </c>
      <c r="AT313" t="e">
        <f>VLOOKUP(B313,[25]player_contests_won!$B$2:$E$492, 3, FALSE)</f>
        <v>#N/A</v>
      </c>
      <c r="AU313" t="e">
        <f>VLOOKUP(B313,[25]player_contests_won!$B$2:$E$492, 4, FALSE)</f>
        <v>#N/A</v>
      </c>
      <c r="AV313" t="e">
        <f>VLOOKUP(B313, [8]player_top_scorers!$B$2:$E$492, 3, FALSE)</f>
        <v>#N/A</v>
      </c>
      <c r="AW313" t="e">
        <f>VLOOKUP(B313,[26]player_player_ratings!$B$2:$E$492, 4, FALSE)</f>
        <v>#N/A</v>
      </c>
      <c r="AX313" t="e">
        <f>VLOOKUP(B313,[26]player_player_ratings!$B$2:$E$492, 3, FALSE)</f>
        <v>#N/A</v>
      </c>
      <c r="AY313">
        <v>252</v>
      </c>
      <c r="AZ313">
        <v>7</v>
      </c>
      <c r="BA313" t="s">
        <v>10</v>
      </c>
    </row>
    <row r="314" spans="1:53" x14ac:dyDescent="0.3">
      <c r="A314">
        <v>312</v>
      </c>
      <c r="B314" t="s">
        <v>391</v>
      </c>
      <c r="C314" t="s">
        <v>19</v>
      </c>
      <c r="D314">
        <v>0.4</v>
      </c>
      <c r="E314">
        <v>0</v>
      </c>
      <c r="F314">
        <f>IFERROR(VLOOKUP(B314, [1]player_expected_goals!$B$2:$E$492, 3, FALSE), 0)</f>
        <v>0.5</v>
      </c>
      <c r="G314">
        <f>VLOOKUP(B314,[2]player_on_target!$B$2:$E$492, 3, FALSE)</f>
        <v>0.3</v>
      </c>
      <c r="H314">
        <f>IFERROR(VLOOKUP(B314, [3]player_saves_made!$B$2:$E$492, 3, FALSE), 0)</f>
        <v>0</v>
      </c>
      <c r="I314">
        <f>IFERROR(VLOOKUP(B314, [3]player_saves_made!$B$2:$E$492, 4, FALSE), 0)</f>
        <v>0</v>
      </c>
      <c r="J314">
        <f>IFERROR(VLOOKUP(B314, [4]player_goals_conceded!$B$2:$E$492, 3, FALSE), 0)</f>
        <v>0</v>
      </c>
      <c r="K314">
        <f>IFERROR(VLOOKUP(B314, [5]player_clean_sheets!$B$2:$E$492, 3, FALSE), 0)</f>
        <v>0</v>
      </c>
      <c r="L314">
        <f>IFERROR(VLOOKUP(B314, [5]player_clean_sheets!$B$2:$E$492, 4, FALSE), 0)</f>
        <v>0</v>
      </c>
      <c r="M314">
        <f>IFERROR(VLOOKUP(B314, [6]player_goals_per_90!$B$2:$E$492, 3, FALSE), 0)</f>
        <v>0</v>
      </c>
      <c r="N314">
        <f>IFERROR(VLOOKUP(B314, [7]player_expected_assists_per_90!$B$2:$E$492, 3, FALSE), 0)</f>
        <v>0</v>
      </c>
      <c r="O314">
        <f>IFERROR(VLOOKUP(B314, [7]player_expected_assists_per_90!$B$2:$E$492, 4, FALSE), 0)</f>
        <v>0</v>
      </c>
      <c r="P314">
        <f>IFERROR(VLOOKUP(B314, [8]player_top_scorers!$B$2:$E$492, 4, FALSE), 0)</f>
        <v>0</v>
      </c>
      <c r="Q314">
        <f>IFERROR(VLOOKUP(B314, [9]player_total_assists_in_attack!$B$2:$E$492, 3, FALSE), 0)</f>
        <v>4</v>
      </c>
      <c r="R314">
        <f>IFERROR(VLOOKUP(B314, [9]player_total_assists_in_attack!$B$2:$E$492, 4, FALSE), 0)</f>
        <v>2</v>
      </c>
      <c r="S314">
        <f>IFERROR(VLOOKUP(B314, [10]player_big_chances_missed!$B$2:$E$492, 3, FALSE), 0)</f>
        <v>1</v>
      </c>
      <c r="T314">
        <f>IFERROR(VLOOKUP(B314, [10]player_big_chances_missed!$B$2:$E$492, 3, FALSE), 0)</f>
        <v>1</v>
      </c>
      <c r="U314">
        <f>IFERROR(VLOOKUP(B314, [11]player_big_chances_created!$B$2:$E$492, 3, FALSE), 0)</f>
        <v>0</v>
      </c>
      <c r="V314">
        <f>IFERROR(VLOOKUP(B314, [12]player_penalties_won!$B$2:$E$492, 3, FALSE), 0)</f>
        <v>0</v>
      </c>
      <c r="W314">
        <f>IFERROR(VLOOKUP(B314, [13]player_penalties_conceded!$B$2:$E$492, 3, FALSE), 0)</f>
        <v>0</v>
      </c>
      <c r="X314">
        <f>IFERROR(VLOOKUP(B314, [14]player_target_scoring!$B$2:$E$492, 3, FALSE), 0)</f>
        <v>0</v>
      </c>
      <c r="Y314">
        <f>IFERROR(VLOOKUP(B314, [14]player_target_scoring!$B$2:$E$492, 4, FALSE), 0)</f>
        <v>0</v>
      </c>
      <c r="Z314">
        <f>IFERROR(VLOOKUP(B314, [15]player_total_scoring_attempts!$B$2:$E$492, 3, FALSE), 0)</f>
        <v>0</v>
      </c>
      <c r="AA314">
        <f>IFERROR(VLOOKUP(B314, [15]player_total_scoring_attempts!$B$2:$E$492, 4, FALSE), 0)</f>
        <v>0</v>
      </c>
      <c r="AB314">
        <f>IFERROR(VLOOKUP(B314, [16]player_accurate_passes!$B$2:$E$492, 3, FALSE), 0)</f>
        <v>0</v>
      </c>
      <c r="AC314">
        <f>IFERROR(VLOOKUP(B314, [16]player_accurate_passes!$B$2:$E$492, 4, FALSE), 0)</f>
        <v>0</v>
      </c>
      <c r="AD314">
        <f>IFERROR(VLOOKUP(B314,[17]player_accurate_long_balls!$B$2:$E$492, 3, FALSE), 0)</f>
        <v>0</v>
      </c>
      <c r="AE314">
        <f>IFERROR(VLOOKUP(B314,[17]player_accurate_long_balls!$B$2:$E$492, 4, FALSE), 0)</f>
        <v>0</v>
      </c>
      <c r="AF314">
        <f>IFERROR(VLOOKUP(B314, [18]player_tackles_won!$B$2:$E$492, 3, FALSE), 0)</f>
        <v>0</v>
      </c>
      <c r="AG314">
        <f>IFERROR(VLOOKUP(B314, [18]player_tackles_won!$B$2:$E$492, 4, FALSE), 0)</f>
        <v>0</v>
      </c>
      <c r="AH314">
        <f>IFERROR(VLOOKUP(B314, [19]player_possessions!$B$2:$E$492, 3, FALSE), 0)</f>
        <v>0</v>
      </c>
      <c r="AI314">
        <f>IFERROR(VLOOKUP(B314, [19]player_possessions!$B$2:$E$492, 4, FALSE), 0)</f>
        <v>0</v>
      </c>
      <c r="AJ314">
        <f>IFERROR(VLOOKUP(B314, [20]player_outfielder_blocks!$B$2:$E$492, 3, FALSE), 0)</f>
        <v>0</v>
      </c>
      <c r="AK314" t="e">
        <f>VLOOKUP(B314,[20]player_outfielder_blocks!$B$2:$E$492, 4, FALSE)</f>
        <v>#N/A</v>
      </c>
      <c r="AL314" t="e">
        <f>VLOOKUP(B314,[21]player_interceptions!$B$2:$E$492, 3, FALSE)</f>
        <v>#N/A</v>
      </c>
      <c r="AM314" t="e">
        <f>VLOOKUP(B314,[21]player_interceptions!$B$2:$E$492, 4, FALSE)</f>
        <v>#N/A</v>
      </c>
      <c r="AN314" t="e">
        <f>VLOOKUP(B314,[22]player_effective_clearances!$B$2:$E$492, 3, FALSE)</f>
        <v>#N/A</v>
      </c>
      <c r="AO314" t="e">
        <f>VLOOKUP(B314,[22]player_effective_clearances!$B$2:$E$492, 4, FALSE)</f>
        <v>#N/A</v>
      </c>
      <c r="AP314" t="e">
        <f>VLOOKUP(B314, [12]player_penalties_won!$B$2:$E$492, 4, FALSE)</f>
        <v>#N/A</v>
      </c>
      <c r="AQ314" t="e">
        <f>VLOOKUP(B314,[23]player_fouls_committed!$B$2:$E$492, 3, FALSE)</f>
        <v>#N/A</v>
      </c>
      <c r="AR314" t="e">
        <f>VLOOKUP(B314,[24]player_red_cards!$B$2:$E$492, 3, FALSE)</f>
        <v>#N/A</v>
      </c>
      <c r="AS314" t="e">
        <f>VLOOKUP(B314,[24]player_red_cards!$B$2:$E$492, 4, FALSE)</f>
        <v>#N/A</v>
      </c>
      <c r="AT314" t="e">
        <f>VLOOKUP(B314,[25]player_contests_won!$B$2:$E$492, 3, FALSE)</f>
        <v>#N/A</v>
      </c>
      <c r="AU314" t="e">
        <f>VLOOKUP(B314,[25]player_contests_won!$B$2:$E$492, 4, FALSE)</f>
        <v>#N/A</v>
      </c>
      <c r="AV314" t="e">
        <f>VLOOKUP(B314, [8]player_top_scorers!$B$2:$E$492, 3, FALSE)</f>
        <v>#N/A</v>
      </c>
      <c r="AW314" t="e">
        <f>VLOOKUP(B314,[26]player_player_ratings!$B$2:$E$492, 4, FALSE)</f>
        <v>#N/A</v>
      </c>
      <c r="AX314" t="e">
        <f>VLOOKUP(B314,[26]player_player_ratings!$B$2:$E$492, 3, FALSE)</f>
        <v>#N/A</v>
      </c>
      <c r="AY314">
        <v>178</v>
      </c>
      <c r="AZ314">
        <v>7</v>
      </c>
      <c r="BA314" t="s">
        <v>10</v>
      </c>
    </row>
    <row r="315" spans="1:53" x14ac:dyDescent="0.3">
      <c r="A315">
        <v>312</v>
      </c>
      <c r="B315" t="s">
        <v>392</v>
      </c>
      <c r="C315" t="s">
        <v>21</v>
      </c>
      <c r="D315">
        <v>0.4</v>
      </c>
      <c r="E315">
        <v>0</v>
      </c>
      <c r="F315">
        <f>IFERROR(VLOOKUP(B315, [1]player_expected_goals!$B$2:$E$492, 3, FALSE), 0)</f>
        <v>0.1</v>
      </c>
      <c r="G315" t="e">
        <f>VLOOKUP(B315,[2]player_on_target!$B$2:$E$492, 3, FALSE)</f>
        <v>#N/A</v>
      </c>
      <c r="H315">
        <f>IFERROR(VLOOKUP(B315, [3]player_saves_made!$B$2:$E$492, 3, FALSE), 0)</f>
        <v>0</v>
      </c>
      <c r="I315">
        <f>IFERROR(VLOOKUP(B315, [3]player_saves_made!$B$2:$E$492, 4, FALSE), 0)</f>
        <v>0</v>
      </c>
      <c r="J315">
        <f>IFERROR(VLOOKUP(B315, [4]player_goals_conceded!$B$2:$E$492, 3, FALSE), 0)</f>
        <v>0</v>
      </c>
      <c r="K315">
        <f>IFERROR(VLOOKUP(B315, [5]player_clean_sheets!$B$2:$E$492, 3, FALSE), 0)</f>
        <v>0</v>
      </c>
      <c r="L315">
        <f>IFERROR(VLOOKUP(B315, [5]player_clean_sheets!$B$2:$E$492, 4, FALSE), 0)</f>
        <v>0</v>
      </c>
      <c r="M315">
        <f>IFERROR(VLOOKUP(B315, [6]player_goals_per_90!$B$2:$E$492, 3, FALSE), 0)</f>
        <v>0</v>
      </c>
      <c r="N315">
        <f>IFERROR(VLOOKUP(B315, [7]player_expected_assists_per_90!$B$2:$E$492, 3, FALSE), 0)</f>
        <v>0</v>
      </c>
      <c r="O315">
        <f>IFERROR(VLOOKUP(B315, [7]player_expected_assists_per_90!$B$2:$E$492, 4, FALSE), 0)</f>
        <v>0</v>
      </c>
      <c r="P315">
        <f>IFERROR(VLOOKUP(B315, [8]player_top_scorers!$B$2:$E$492, 4, FALSE), 0)</f>
        <v>0</v>
      </c>
      <c r="Q315">
        <f>IFERROR(VLOOKUP(B315, [9]player_total_assists_in_attack!$B$2:$E$492, 3, FALSE), 0)</f>
        <v>2</v>
      </c>
      <c r="R315">
        <f>IFERROR(VLOOKUP(B315, [9]player_total_assists_in_attack!$B$2:$E$492, 4, FALSE), 0)</f>
        <v>0.8</v>
      </c>
      <c r="S315">
        <f>IFERROR(VLOOKUP(B315, [10]player_big_chances_missed!$B$2:$E$492, 3, FALSE), 0)</f>
        <v>0</v>
      </c>
      <c r="T315">
        <f>IFERROR(VLOOKUP(B315, [10]player_big_chances_missed!$B$2:$E$492, 3, FALSE), 0)</f>
        <v>0</v>
      </c>
      <c r="U315">
        <f>IFERROR(VLOOKUP(B315, [11]player_big_chances_created!$B$2:$E$492, 3, FALSE), 0)</f>
        <v>0</v>
      </c>
      <c r="V315">
        <f>IFERROR(VLOOKUP(B315, [12]player_penalties_won!$B$2:$E$492, 3, FALSE), 0)</f>
        <v>0</v>
      </c>
      <c r="W315">
        <f>IFERROR(VLOOKUP(B315, [13]player_penalties_conceded!$B$2:$E$492, 3, FALSE), 0)</f>
        <v>0</v>
      </c>
      <c r="X315">
        <f>IFERROR(VLOOKUP(B315, [14]player_target_scoring!$B$2:$E$492, 3, FALSE), 0)</f>
        <v>0</v>
      </c>
      <c r="Y315">
        <f>IFERROR(VLOOKUP(B315, [14]player_target_scoring!$B$2:$E$492, 4, FALSE), 0)</f>
        <v>0</v>
      </c>
      <c r="Z315">
        <f>IFERROR(VLOOKUP(B315, [15]player_total_scoring_attempts!$B$2:$E$492, 3, FALSE), 0)</f>
        <v>0</v>
      </c>
      <c r="AA315">
        <f>IFERROR(VLOOKUP(B315, [15]player_total_scoring_attempts!$B$2:$E$492, 4, FALSE), 0)</f>
        <v>0</v>
      </c>
      <c r="AB315">
        <f>IFERROR(VLOOKUP(B315, [16]player_accurate_passes!$B$2:$E$492, 3, FALSE), 0)</f>
        <v>0</v>
      </c>
      <c r="AC315">
        <f>IFERROR(VLOOKUP(B315, [16]player_accurate_passes!$B$2:$E$492, 4, FALSE), 0)</f>
        <v>0</v>
      </c>
      <c r="AD315">
        <f>IFERROR(VLOOKUP(B315,[17]player_accurate_long_balls!$B$2:$E$492, 3, FALSE), 0)</f>
        <v>0</v>
      </c>
      <c r="AE315">
        <f>IFERROR(VLOOKUP(B315,[17]player_accurate_long_balls!$B$2:$E$492, 4, FALSE), 0)</f>
        <v>0</v>
      </c>
      <c r="AF315">
        <f>IFERROR(VLOOKUP(B315, [18]player_tackles_won!$B$2:$E$492, 3, FALSE), 0)</f>
        <v>0</v>
      </c>
      <c r="AG315">
        <f>IFERROR(VLOOKUP(B315, [18]player_tackles_won!$B$2:$E$492, 4, FALSE), 0)</f>
        <v>0</v>
      </c>
      <c r="AH315">
        <f>IFERROR(VLOOKUP(B315, [19]player_possessions!$B$2:$E$492, 3, FALSE), 0)</f>
        <v>0</v>
      </c>
      <c r="AI315">
        <f>IFERROR(VLOOKUP(B315, [19]player_possessions!$B$2:$E$492, 4, FALSE), 0)</f>
        <v>0</v>
      </c>
      <c r="AJ315">
        <f>IFERROR(VLOOKUP(B315, [20]player_outfielder_blocks!$B$2:$E$492, 3, FALSE), 0)</f>
        <v>0</v>
      </c>
      <c r="AK315" t="e">
        <f>VLOOKUP(B315,[20]player_outfielder_blocks!$B$2:$E$492, 4, FALSE)</f>
        <v>#N/A</v>
      </c>
      <c r="AL315" t="e">
        <f>VLOOKUP(B315,[21]player_interceptions!$B$2:$E$492, 3, FALSE)</f>
        <v>#N/A</v>
      </c>
      <c r="AM315" t="e">
        <f>VLOOKUP(B315,[21]player_interceptions!$B$2:$E$492, 4, FALSE)</f>
        <v>#N/A</v>
      </c>
      <c r="AN315" t="e">
        <f>VLOOKUP(B315,[22]player_effective_clearances!$B$2:$E$492, 3, FALSE)</f>
        <v>#N/A</v>
      </c>
      <c r="AO315" t="e">
        <f>VLOOKUP(B315,[22]player_effective_clearances!$B$2:$E$492, 4, FALSE)</f>
        <v>#N/A</v>
      </c>
      <c r="AP315" t="e">
        <f>VLOOKUP(B315, [12]player_penalties_won!$B$2:$E$492, 4, FALSE)</f>
        <v>#N/A</v>
      </c>
      <c r="AQ315" t="e">
        <f>VLOOKUP(B315,[23]player_fouls_committed!$B$2:$E$492, 3, FALSE)</f>
        <v>#N/A</v>
      </c>
      <c r="AR315" t="e">
        <f>VLOOKUP(B315,[24]player_red_cards!$B$2:$E$492, 3, FALSE)</f>
        <v>#N/A</v>
      </c>
      <c r="AS315" t="e">
        <f>VLOOKUP(B315,[24]player_red_cards!$B$2:$E$492, 4, FALSE)</f>
        <v>#N/A</v>
      </c>
      <c r="AT315" t="e">
        <f>VLOOKUP(B315,[25]player_contests_won!$B$2:$E$492, 3, FALSE)</f>
        <v>#N/A</v>
      </c>
      <c r="AU315" t="e">
        <f>VLOOKUP(B315,[25]player_contests_won!$B$2:$E$492, 4, FALSE)</f>
        <v>#N/A</v>
      </c>
      <c r="AV315" t="e">
        <f>VLOOKUP(B315, [8]player_top_scorers!$B$2:$E$492, 3, FALSE)</f>
        <v>#N/A</v>
      </c>
      <c r="AW315" t="e">
        <f>VLOOKUP(B315,[26]player_player_ratings!$B$2:$E$492, 4, FALSE)</f>
        <v>#N/A</v>
      </c>
      <c r="AX315" t="e">
        <f>VLOOKUP(B315,[26]player_player_ratings!$B$2:$E$492, 3, FALSE)</f>
        <v>#N/A</v>
      </c>
      <c r="AY315">
        <v>240</v>
      </c>
      <c r="AZ315">
        <v>14</v>
      </c>
      <c r="BA315" t="s">
        <v>13</v>
      </c>
    </row>
    <row r="316" spans="1:53" x14ac:dyDescent="0.3">
      <c r="A316">
        <v>312</v>
      </c>
      <c r="B316" t="s">
        <v>393</v>
      </c>
      <c r="C316" t="s">
        <v>12</v>
      </c>
      <c r="D316">
        <v>0.4</v>
      </c>
      <c r="E316">
        <v>0</v>
      </c>
      <c r="F316">
        <f>IFERROR(VLOOKUP(B316, [1]player_expected_goals!$B$2:$E$492, 3, FALSE), 0)</f>
        <v>0.8</v>
      </c>
      <c r="G316">
        <f>VLOOKUP(B316,[2]player_on_target!$B$2:$E$492, 3, FALSE)</f>
        <v>0.3</v>
      </c>
      <c r="H316">
        <f>IFERROR(VLOOKUP(B316, [3]player_saves_made!$B$2:$E$492, 3, FALSE), 0)</f>
        <v>0</v>
      </c>
      <c r="I316">
        <f>IFERROR(VLOOKUP(B316, [3]player_saves_made!$B$2:$E$492, 4, FALSE), 0)</f>
        <v>0</v>
      </c>
      <c r="J316">
        <f>IFERROR(VLOOKUP(B316, [4]player_goals_conceded!$B$2:$E$492, 3, FALSE), 0)</f>
        <v>0</v>
      </c>
      <c r="K316">
        <f>IFERROR(VLOOKUP(B316, [5]player_clean_sheets!$B$2:$E$492, 3, FALSE), 0)</f>
        <v>0</v>
      </c>
      <c r="L316">
        <f>IFERROR(VLOOKUP(B316, [5]player_clean_sheets!$B$2:$E$492, 4, FALSE), 0)</f>
        <v>0</v>
      </c>
      <c r="M316">
        <f>IFERROR(VLOOKUP(B316, [6]player_goals_per_90!$B$2:$E$492, 3, FALSE), 0)</f>
        <v>0</v>
      </c>
      <c r="N316">
        <f>IFERROR(VLOOKUP(B316, [7]player_expected_assists_per_90!$B$2:$E$492, 3, FALSE), 0)</f>
        <v>0</v>
      </c>
      <c r="O316">
        <f>IFERROR(VLOOKUP(B316, [7]player_expected_assists_per_90!$B$2:$E$492, 4, FALSE), 0)</f>
        <v>0</v>
      </c>
      <c r="P316">
        <f>IFERROR(VLOOKUP(B316, [8]player_top_scorers!$B$2:$E$492, 4, FALSE), 0)</f>
        <v>0</v>
      </c>
      <c r="Q316">
        <f>IFERROR(VLOOKUP(B316, [9]player_total_assists_in_attack!$B$2:$E$492, 3, FALSE), 0)</f>
        <v>2</v>
      </c>
      <c r="R316">
        <f>IFERROR(VLOOKUP(B316, [9]player_total_assists_in_attack!$B$2:$E$492, 4, FALSE), 0)</f>
        <v>0.7</v>
      </c>
      <c r="S316">
        <f>IFERROR(VLOOKUP(B316, [10]player_big_chances_missed!$B$2:$E$492, 3, FALSE), 0)</f>
        <v>1</v>
      </c>
      <c r="T316">
        <f>IFERROR(VLOOKUP(B316, [10]player_big_chances_missed!$B$2:$E$492, 3, FALSE), 0)</f>
        <v>1</v>
      </c>
      <c r="U316">
        <f>IFERROR(VLOOKUP(B316, [11]player_big_chances_created!$B$2:$E$492, 3, FALSE), 0)</f>
        <v>0</v>
      </c>
      <c r="V316">
        <f>IFERROR(VLOOKUP(B316, [12]player_penalties_won!$B$2:$E$492, 3, FALSE), 0)</f>
        <v>0</v>
      </c>
      <c r="W316">
        <f>IFERROR(VLOOKUP(B316, [13]player_penalties_conceded!$B$2:$E$492, 3, FALSE), 0)</f>
        <v>0</v>
      </c>
      <c r="X316">
        <f>IFERROR(VLOOKUP(B316, [14]player_target_scoring!$B$2:$E$492, 3, FALSE), 0)</f>
        <v>0</v>
      </c>
      <c r="Y316">
        <f>IFERROR(VLOOKUP(B316, [14]player_target_scoring!$B$2:$E$492, 4, FALSE), 0)</f>
        <v>0</v>
      </c>
      <c r="Z316">
        <f>IFERROR(VLOOKUP(B316, [15]player_total_scoring_attempts!$B$2:$E$492, 3, FALSE), 0)</f>
        <v>0</v>
      </c>
      <c r="AA316">
        <f>IFERROR(VLOOKUP(B316, [15]player_total_scoring_attempts!$B$2:$E$492, 4, FALSE), 0)</f>
        <v>0</v>
      </c>
      <c r="AB316">
        <f>IFERROR(VLOOKUP(B316, [16]player_accurate_passes!$B$2:$E$492, 3, FALSE), 0)</f>
        <v>0</v>
      </c>
      <c r="AC316">
        <f>IFERROR(VLOOKUP(B316, [16]player_accurate_passes!$B$2:$E$492, 4, FALSE), 0)</f>
        <v>0</v>
      </c>
      <c r="AD316">
        <f>IFERROR(VLOOKUP(B316,[17]player_accurate_long_balls!$B$2:$E$492, 3, FALSE), 0)</f>
        <v>0</v>
      </c>
      <c r="AE316">
        <f>IFERROR(VLOOKUP(B316,[17]player_accurate_long_balls!$B$2:$E$492, 4, FALSE), 0)</f>
        <v>0</v>
      </c>
      <c r="AF316">
        <f>IFERROR(VLOOKUP(B316, [18]player_tackles_won!$B$2:$E$492, 3, FALSE), 0)</f>
        <v>0</v>
      </c>
      <c r="AG316">
        <f>IFERROR(VLOOKUP(B316, [18]player_tackles_won!$B$2:$E$492, 4, FALSE), 0)</f>
        <v>0</v>
      </c>
      <c r="AH316">
        <f>IFERROR(VLOOKUP(B316, [19]player_possessions!$B$2:$E$492, 3, FALSE), 0)</f>
        <v>0</v>
      </c>
      <c r="AI316">
        <f>IFERROR(VLOOKUP(B316, [19]player_possessions!$B$2:$E$492, 4, FALSE), 0)</f>
        <v>0</v>
      </c>
      <c r="AJ316">
        <f>IFERROR(VLOOKUP(B316, [20]player_outfielder_blocks!$B$2:$E$492, 3, FALSE), 0)</f>
        <v>0</v>
      </c>
      <c r="AK316" t="e">
        <f>VLOOKUP(B316,[20]player_outfielder_blocks!$B$2:$E$492, 4, FALSE)</f>
        <v>#N/A</v>
      </c>
      <c r="AL316" t="e">
        <f>VLOOKUP(B316,[21]player_interceptions!$B$2:$E$492, 3, FALSE)</f>
        <v>#N/A</v>
      </c>
      <c r="AM316" t="e">
        <f>VLOOKUP(B316,[21]player_interceptions!$B$2:$E$492, 4, FALSE)</f>
        <v>#N/A</v>
      </c>
      <c r="AN316" t="e">
        <f>VLOOKUP(B316,[22]player_effective_clearances!$B$2:$E$492, 3, FALSE)</f>
        <v>#N/A</v>
      </c>
      <c r="AO316" t="e">
        <f>VLOOKUP(B316,[22]player_effective_clearances!$B$2:$E$492, 4, FALSE)</f>
        <v>#N/A</v>
      </c>
      <c r="AP316" t="e">
        <f>VLOOKUP(B316, [12]player_penalties_won!$B$2:$E$492, 4, FALSE)</f>
        <v>#N/A</v>
      </c>
      <c r="AQ316" t="e">
        <f>VLOOKUP(B316,[23]player_fouls_committed!$B$2:$E$492, 3, FALSE)</f>
        <v>#N/A</v>
      </c>
      <c r="AR316" t="e">
        <f>VLOOKUP(B316,[24]player_red_cards!$B$2:$E$492, 3, FALSE)</f>
        <v>#N/A</v>
      </c>
      <c r="AS316" t="e">
        <f>VLOOKUP(B316,[24]player_red_cards!$B$2:$E$492, 4, FALSE)</f>
        <v>#N/A</v>
      </c>
      <c r="AT316" t="e">
        <f>VLOOKUP(B316,[25]player_contests_won!$B$2:$E$492, 3, FALSE)</f>
        <v>#N/A</v>
      </c>
      <c r="AU316" t="e">
        <f>VLOOKUP(B316,[25]player_contests_won!$B$2:$E$492, 4, FALSE)</f>
        <v>#N/A</v>
      </c>
      <c r="AV316" t="e">
        <f>VLOOKUP(B316, [8]player_top_scorers!$B$2:$E$492, 3, FALSE)</f>
        <v>#N/A</v>
      </c>
      <c r="AW316" t="e">
        <f>VLOOKUP(B316,[26]player_player_ratings!$B$2:$E$492, 4, FALSE)</f>
        <v>#N/A</v>
      </c>
      <c r="AX316" t="e">
        <f>VLOOKUP(B316,[26]player_player_ratings!$B$2:$E$492, 3, FALSE)</f>
        <v>#N/A</v>
      </c>
      <c r="AY316">
        <v>256</v>
      </c>
      <c r="AZ316">
        <v>14</v>
      </c>
      <c r="BA316" t="s">
        <v>394</v>
      </c>
    </row>
    <row r="317" spans="1:53" x14ac:dyDescent="0.3">
      <c r="A317">
        <v>312</v>
      </c>
      <c r="B317" t="s">
        <v>395</v>
      </c>
      <c r="C317" t="s">
        <v>19</v>
      </c>
      <c r="D317">
        <v>0.4</v>
      </c>
      <c r="E317">
        <v>0</v>
      </c>
      <c r="F317">
        <f>IFERROR(VLOOKUP(B317, [1]player_expected_goals!$B$2:$E$492, 3, FALSE), 0)</f>
        <v>0.7</v>
      </c>
      <c r="G317">
        <f>VLOOKUP(B317,[2]player_on_target!$B$2:$E$492, 3, FALSE)</f>
        <v>1</v>
      </c>
      <c r="H317">
        <f>IFERROR(VLOOKUP(B317, [3]player_saves_made!$B$2:$E$492, 3, FALSE), 0)</f>
        <v>0</v>
      </c>
      <c r="I317">
        <f>IFERROR(VLOOKUP(B317, [3]player_saves_made!$B$2:$E$492, 4, FALSE), 0)</f>
        <v>0</v>
      </c>
      <c r="J317">
        <f>IFERROR(VLOOKUP(B317, [4]player_goals_conceded!$B$2:$E$492, 3, FALSE), 0)</f>
        <v>0</v>
      </c>
      <c r="K317">
        <f>IFERROR(VLOOKUP(B317, [5]player_clean_sheets!$B$2:$E$492, 3, FALSE), 0)</f>
        <v>0</v>
      </c>
      <c r="L317">
        <f>IFERROR(VLOOKUP(B317, [5]player_clean_sheets!$B$2:$E$492, 4, FALSE), 0)</f>
        <v>0</v>
      </c>
      <c r="M317">
        <f>IFERROR(VLOOKUP(B317, [6]player_goals_per_90!$B$2:$E$492, 3, FALSE), 0)</f>
        <v>0</v>
      </c>
      <c r="N317">
        <f>IFERROR(VLOOKUP(B317, [7]player_expected_assists_per_90!$B$2:$E$492, 3, FALSE), 0)</f>
        <v>0</v>
      </c>
      <c r="O317">
        <f>IFERROR(VLOOKUP(B317, [7]player_expected_assists_per_90!$B$2:$E$492, 4, FALSE), 0)</f>
        <v>0</v>
      </c>
      <c r="P317">
        <f>IFERROR(VLOOKUP(B317, [8]player_top_scorers!$B$2:$E$492, 4, FALSE), 0)</f>
        <v>0</v>
      </c>
      <c r="Q317">
        <f>IFERROR(VLOOKUP(B317, [9]player_total_assists_in_attack!$B$2:$E$492, 3, FALSE), 0)</f>
        <v>2</v>
      </c>
      <c r="R317">
        <f>IFERROR(VLOOKUP(B317, [9]player_total_assists_in_attack!$B$2:$E$492, 4, FALSE), 0)</f>
        <v>0.2</v>
      </c>
      <c r="S317">
        <f>IFERROR(VLOOKUP(B317, [10]player_big_chances_missed!$B$2:$E$492, 3, FALSE), 0)</f>
        <v>2</v>
      </c>
      <c r="T317">
        <f>IFERROR(VLOOKUP(B317, [10]player_big_chances_missed!$B$2:$E$492, 3, FALSE), 0)</f>
        <v>2</v>
      </c>
      <c r="U317">
        <f>IFERROR(VLOOKUP(B317, [11]player_big_chances_created!$B$2:$E$492, 3, FALSE), 0)</f>
        <v>0</v>
      </c>
      <c r="V317">
        <f>IFERROR(VLOOKUP(B317, [12]player_penalties_won!$B$2:$E$492, 3, FALSE), 0)</f>
        <v>0</v>
      </c>
      <c r="W317">
        <f>IFERROR(VLOOKUP(B317, [13]player_penalties_conceded!$B$2:$E$492, 3, FALSE), 0)</f>
        <v>0</v>
      </c>
      <c r="X317">
        <f>IFERROR(VLOOKUP(B317, [14]player_target_scoring!$B$2:$E$492, 3, FALSE), 0)</f>
        <v>0</v>
      </c>
      <c r="Y317">
        <f>IFERROR(VLOOKUP(B317, [14]player_target_scoring!$B$2:$E$492, 4, FALSE), 0)</f>
        <v>0</v>
      </c>
      <c r="Z317">
        <f>IFERROR(VLOOKUP(B317, [15]player_total_scoring_attempts!$B$2:$E$492, 3, FALSE), 0)</f>
        <v>0</v>
      </c>
      <c r="AA317">
        <f>IFERROR(VLOOKUP(B317, [15]player_total_scoring_attempts!$B$2:$E$492, 4, FALSE), 0)</f>
        <v>0</v>
      </c>
      <c r="AB317">
        <f>IFERROR(VLOOKUP(B317, [16]player_accurate_passes!$B$2:$E$492, 3, FALSE), 0)</f>
        <v>0</v>
      </c>
      <c r="AC317">
        <f>IFERROR(VLOOKUP(B317, [16]player_accurate_passes!$B$2:$E$492, 4, FALSE), 0)</f>
        <v>0</v>
      </c>
      <c r="AD317">
        <f>IFERROR(VLOOKUP(B317,[17]player_accurate_long_balls!$B$2:$E$492, 3, FALSE), 0)</f>
        <v>0</v>
      </c>
      <c r="AE317">
        <f>IFERROR(VLOOKUP(B317,[17]player_accurate_long_balls!$B$2:$E$492, 4, FALSE), 0)</f>
        <v>0</v>
      </c>
      <c r="AF317">
        <f>IFERROR(VLOOKUP(B317, [18]player_tackles_won!$B$2:$E$492, 3, FALSE), 0)</f>
        <v>0</v>
      </c>
      <c r="AG317">
        <f>IFERROR(VLOOKUP(B317, [18]player_tackles_won!$B$2:$E$492, 4, FALSE), 0)</f>
        <v>0</v>
      </c>
      <c r="AH317">
        <f>IFERROR(VLOOKUP(B317, [19]player_possessions!$B$2:$E$492, 3, FALSE), 0)</f>
        <v>0</v>
      </c>
      <c r="AI317">
        <f>IFERROR(VLOOKUP(B317, [19]player_possessions!$B$2:$E$492, 4, FALSE), 0)</f>
        <v>0</v>
      </c>
      <c r="AJ317">
        <f>IFERROR(VLOOKUP(B317, [20]player_outfielder_blocks!$B$2:$E$492, 3, FALSE), 0)</f>
        <v>0</v>
      </c>
      <c r="AK317" t="e">
        <f>VLOOKUP(B317,[20]player_outfielder_blocks!$B$2:$E$492, 4, FALSE)</f>
        <v>#N/A</v>
      </c>
      <c r="AL317" t="e">
        <f>VLOOKUP(B317,[21]player_interceptions!$B$2:$E$492, 3, FALSE)</f>
        <v>#N/A</v>
      </c>
      <c r="AM317" t="e">
        <f>VLOOKUP(B317,[21]player_interceptions!$B$2:$E$492, 4, FALSE)</f>
        <v>#N/A</v>
      </c>
      <c r="AN317" t="e">
        <f>VLOOKUP(B317,[22]player_effective_clearances!$B$2:$E$492, 3, FALSE)</f>
        <v>#N/A</v>
      </c>
      <c r="AO317" t="e">
        <f>VLOOKUP(B317,[22]player_effective_clearances!$B$2:$E$492, 4, FALSE)</f>
        <v>#N/A</v>
      </c>
      <c r="AP317" t="e">
        <f>VLOOKUP(B317, [12]player_penalties_won!$B$2:$E$492, 4, FALSE)</f>
        <v>#N/A</v>
      </c>
      <c r="AQ317" t="e">
        <f>VLOOKUP(B317,[23]player_fouls_committed!$B$2:$E$492, 3, FALSE)</f>
        <v>#N/A</v>
      </c>
      <c r="AR317" t="e">
        <f>VLOOKUP(B317,[24]player_red_cards!$B$2:$E$492, 3, FALSE)</f>
        <v>#N/A</v>
      </c>
      <c r="AS317" t="e">
        <f>VLOOKUP(B317,[24]player_red_cards!$B$2:$E$492, 4, FALSE)</f>
        <v>#N/A</v>
      </c>
      <c r="AT317" t="e">
        <f>VLOOKUP(B317,[25]player_contests_won!$B$2:$E$492, 3, FALSE)</f>
        <v>#N/A</v>
      </c>
      <c r="AU317" t="e">
        <f>VLOOKUP(B317,[25]player_contests_won!$B$2:$E$492, 4, FALSE)</f>
        <v>#N/A</v>
      </c>
      <c r="AV317" t="e">
        <f>VLOOKUP(B317, [8]player_top_scorers!$B$2:$E$492, 3, FALSE)</f>
        <v>#N/A</v>
      </c>
      <c r="AW317" t="e">
        <f>VLOOKUP(B317,[26]player_player_ratings!$B$2:$E$492, 4, FALSE)</f>
        <v>#N/A</v>
      </c>
      <c r="AX317" t="e">
        <f>VLOOKUP(B317,[26]player_player_ratings!$B$2:$E$492, 3, FALSE)</f>
        <v>#N/A</v>
      </c>
      <c r="AY317">
        <v>1166</v>
      </c>
      <c r="AZ317">
        <v>15</v>
      </c>
      <c r="BA317" t="s">
        <v>50</v>
      </c>
    </row>
    <row r="318" spans="1:53" x14ac:dyDescent="0.3">
      <c r="A318">
        <v>312</v>
      </c>
      <c r="B318" t="s">
        <v>396</v>
      </c>
      <c r="C318" t="s">
        <v>46</v>
      </c>
      <c r="D318">
        <v>0.4</v>
      </c>
      <c r="E318">
        <v>0</v>
      </c>
      <c r="F318">
        <f>IFERROR(VLOOKUP(B318, [1]player_expected_goals!$B$2:$E$492, 3, FALSE), 0)</f>
        <v>0.1</v>
      </c>
      <c r="G318" t="e">
        <f>VLOOKUP(B318,[2]player_on_target!$B$2:$E$492, 3, FALSE)</f>
        <v>#N/A</v>
      </c>
      <c r="H318">
        <f>IFERROR(VLOOKUP(B318, [3]player_saves_made!$B$2:$E$492, 3, FALSE), 0)</f>
        <v>0</v>
      </c>
      <c r="I318">
        <f>IFERROR(VLOOKUP(B318, [3]player_saves_made!$B$2:$E$492, 4, FALSE), 0)</f>
        <v>0</v>
      </c>
      <c r="J318">
        <f>IFERROR(VLOOKUP(B318, [4]player_goals_conceded!$B$2:$E$492, 3, FALSE), 0)</f>
        <v>0</v>
      </c>
      <c r="K318">
        <f>IFERROR(VLOOKUP(B318, [5]player_clean_sheets!$B$2:$E$492, 3, FALSE), 0)</f>
        <v>0</v>
      </c>
      <c r="L318">
        <f>IFERROR(VLOOKUP(B318, [5]player_clean_sheets!$B$2:$E$492, 4, FALSE), 0)</f>
        <v>0</v>
      </c>
      <c r="M318">
        <f>IFERROR(VLOOKUP(B318, [6]player_goals_per_90!$B$2:$E$492, 3, FALSE), 0)</f>
        <v>0</v>
      </c>
      <c r="N318">
        <f>IFERROR(VLOOKUP(B318, [7]player_expected_assists_per_90!$B$2:$E$492, 3, FALSE), 0)</f>
        <v>0</v>
      </c>
      <c r="O318">
        <f>IFERROR(VLOOKUP(B318, [7]player_expected_assists_per_90!$B$2:$E$492, 4, FALSE), 0)</f>
        <v>0</v>
      </c>
      <c r="P318">
        <f>IFERROR(VLOOKUP(B318, [8]player_top_scorers!$B$2:$E$492, 4, FALSE), 0)</f>
        <v>0</v>
      </c>
      <c r="Q318">
        <f>IFERROR(VLOOKUP(B318, [9]player_total_assists_in_attack!$B$2:$E$492, 3, FALSE), 0)</f>
        <v>2</v>
      </c>
      <c r="R318">
        <f>IFERROR(VLOOKUP(B318, [9]player_total_assists_in_attack!$B$2:$E$492, 4, FALSE), 0)</f>
        <v>1.3</v>
      </c>
      <c r="S318">
        <f>IFERROR(VLOOKUP(B318, [10]player_big_chances_missed!$B$2:$E$492, 3, FALSE), 0)</f>
        <v>0</v>
      </c>
      <c r="T318">
        <f>IFERROR(VLOOKUP(B318, [10]player_big_chances_missed!$B$2:$E$492, 3, FALSE), 0)</f>
        <v>0</v>
      </c>
      <c r="U318">
        <f>IFERROR(VLOOKUP(B318, [11]player_big_chances_created!$B$2:$E$492, 3, FALSE), 0)</f>
        <v>0</v>
      </c>
      <c r="V318">
        <f>IFERROR(VLOOKUP(B318, [12]player_penalties_won!$B$2:$E$492, 3, FALSE), 0)</f>
        <v>0</v>
      </c>
      <c r="W318">
        <f>IFERROR(VLOOKUP(B318, [13]player_penalties_conceded!$B$2:$E$492, 3, FALSE), 0)</f>
        <v>0</v>
      </c>
      <c r="X318">
        <f>IFERROR(VLOOKUP(B318, [14]player_target_scoring!$B$2:$E$492, 3, FALSE), 0)</f>
        <v>0</v>
      </c>
      <c r="Y318">
        <f>IFERROR(VLOOKUP(B318, [14]player_target_scoring!$B$2:$E$492, 4, FALSE), 0)</f>
        <v>0</v>
      </c>
      <c r="Z318">
        <f>IFERROR(VLOOKUP(B318, [15]player_total_scoring_attempts!$B$2:$E$492, 3, FALSE), 0)</f>
        <v>0</v>
      </c>
      <c r="AA318">
        <f>IFERROR(VLOOKUP(B318, [15]player_total_scoring_attempts!$B$2:$E$492, 4, FALSE), 0)</f>
        <v>0</v>
      </c>
      <c r="AB318">
        <f>IFERROR(VLOOKUP(B318, [16]player_accurate_passes!$B$2:$E$492, 3, FALSE), 0)</f>
        <v>0</v>
      </c>
      <c r="AC318">
        <f>IFERROR(VLOOKUP(B318, [16]player_accurate_passes!$B$2:$E$492, 4, FALSE), 0)</f>
        <v>0</v>
      </c>
      <c r="AD318">
        <f>IFERROR(VLOOKUP(B318,[17]player_accurate_long_balls!$B$2:$E$492, 3, FALSE), 0)</f>
        <v>0</v>
      </c>
      <c r="AE318">
        <f>IFERROR(VLOOKUP(B318,[17]player_accurate_long_balls!$B$2:$E$492, 4, FALSE), 0)</f>
        <v>0</v>
      </c>
      <c r="AF318">
        <f>IFERROR(VLOOKUP(B318, [18]player_tackles_won!$B$2:$E$492, 3, FALSE), 0)</f>
        <v>0</v>
      </c>
      <c r="AG318">
        <f>IFERROR(VLOOKUP(B318, [18]player_tackles_won!$B$2:$E$492, 4, FALSE), 0)</f>
        <v>0</v>
      </c>
      <c r="AH318">
        <f>IFERROR(VLOOKUP(B318, [19]player_possessions!$B$2:$E$492, 3, FALSE), 0)</f>
        <v>0</v>
      </c>
      <c r="AI318">
        <f>IFERROR(VLOOKUP(B318, [19]player_possessions!$B$2:$E$492, 4, FALSE), 0)</f>
        <v>0</v>
      </c>
      <c r="AJ318">
        <f>IFERROR(VLOOKUP(B318, [20]player_outfielder_blocks!$B$2:$E$492, 3, FALSE), 0)</f>
        <v>0</v>
      </c>
      <c r="AK318" t="e">
        <f>VLOOKUP(B318,[20]player_outfielder_blocks!$B$2:$E$492, 4, FALSE)</f>
        <v>#N/A</v>
      </c>
      <c r="AL318" t="e">
        <f>VLOOKUP(B318,[21]player_interceptions!$B$2:$E$492, 3, FALSE)</f>
        <v>#N/A</v>
      </c>
      <c r="AM318" t="e">
        <f>VLOOKUP(B318,[21]player_interceptions!$B$2:$E$492, 4, FALSE)</f>
        <v>#N/A</v>
      </c>
      <c r="AN318" t="e">
        <f>VLOOKUP(B318,[22]player_effective_clearances!$B$2:$E$492, 3, FALSE)</f>
        <v>#N/A</v>
      </c>
      <c r="AO318" t="e">
        <f>VLOOKUP(B318,[22]player_effective_clearances!$B$2:$E$492, 4, FALSE)</f>
        <v>#N/A</v>
      </c>
      <c r="AP318" t="e">
        <f>VLOOKUP(B318, [12]player_penalties_won!$B$2:$E$492, 4, FALSE)</f>
        <v>#N/A</v>
      </c>
      <c r="AQ318" t="e">
        <f>VLOOKUP(B318,[23]player_fouls_committed!$B$2:$E$492, 3, FALSE)</f>
        <v>#N/A</v>
      </c>
      <c r="AR318" t="e">
        <f>VLOOKUP(B318,[24]player_red_cards!$B$2:$E$492, 3, FALSE)</f>
        <v>#N/A</v>
      </c>
      <c r="AS318" t="e">
        <f>VLOOKUP(B318,[24]player_red_cards!$B$2:$E$492, 4, FALSE)</f>
        <v>#N/A</v>
      </c>
      <c r="AT318" t="e">
        <f>VLOOKUP(B318,[25]player_contests_won!$B$2:$E$492, 3, FALSE)</f>
        <v>#N/A</v>
      </c>
      <c r="AU318" t="e">
        <f>VLOOKUP(B318,[25]player_contests_won!$B$2:$E$492, 4, FALSE)</f>
        <v>#N/A</v>
      </c>
      <c r="AV318" t="e">
        <f>VLOOKUP(B318, [8]player_top_scorers!$B$2:$E$492, 3, FALSE)</f>
        <v>#N/A</v>
      </c>
      <c r="AW318" t="e">
        <f>VLOOKUP(B318,[26]player_player_ratings!$B$2:$E$492, 4, FALSE)</f>
        <v>#N/A</v>
      </c>
      <c r="AX318" t="e">
        <f>VLOOKUP(B318,[26]player_player_ratings!$B$2:$E$492, 3, FALSE)</f>
        <v>#N/A</v>
      </c>
      <c r="AY318">
        <v>138</v>
      </c>
      <c r="AZ318">
        <v>10</v>
      </c>
      <c r="BA318" t="s">
        <v>146</v>
      </c>
    </row>
    <row r="319" spans="1:53" x14ac:dyDescent="0.3">
      <c r="A319">
        <v>312</v>
      </c>
      <c r="B319" t="s">
        <v>397</v>
      </c>
      <c r="C319" t="s">
        <v>36</v>
      </c>
      <c r="D319">
        <v>0.4</v>
      </c>
      <c r="E319">
        <v>0</v>
      </c>
      <c r="F319">
        <f>IFERROR(VLOOKUP(B319, [1]player_expected_goals!$B$2:$E$492, 3, FALSE), 0)</f>
        <v>0.3</v>
      </c>
      <c r="G319" t="e">
        <f>VLOOKUP(B319,[2]player_on_target!$B$2:$E$492, 3, FALSE)</f>
        <v>#N/A</v>
      </c>
      <c r="H319">
        <f>IFERROR(VLOOKUP(B319, [3]player_saves_made!$B$2:$E$492, 3, FALSE), 0)</f>
        <v>0</v>
      </c>
      <c r="I319">
        <f>IFERROR(VLOOKUP(B319, [3]player_saves_made!$B$2:$E$492, 4, FALSE), 0)</f>
        <v>0</v>
      </c>
      <c r="J319">
        <f>IFERROR(VLOOKUP(B319, [4]player_goals_conceded!$B$2:$E$492, 3, FALSE), 0)</f>
        <v>0</v>
      </c>
      <c r="K319">
        <f>IFERROR(VLOOKUP(B319, [5]player_clean_sheets!$B$2:$E$492, 3, FALSE), 0)</f>
        <v>0</v>
      </c>
      <c r="L319">
        <f>IFERROR(VLOOKUP(B319, [5]player_clean_sheets!$B$2:$E$492, 4, FALSE), 0)</f>
        <v>0</v>
      </c>
      <c r="M319">
        <f>IFERROR(VLOOKUP(B319, [6]player_goals_per_90!$B$2:$E$492, 3, FALSE), 0)</f>
        <v>0</v>
      </c>
      <c r="N319">
        <f>IFERROR(VLOOKUP(B319, [7]player_expected_assists_per_90!$B$2:$E$492, 3, FALSE), 0)</f>
        <v>0.03</v>
      </c>
      <c r="O319">
        <f>IFERROR(VLOOKUP(B319, [7]player_expected_assists_per_90!$B$2:$E$492, 4, FALSE), 0)</f>
        <v>0</v>
      </c>
      <c r="P319">
        <f>IFERROR(VLOOKUP(B319, [8]player_top_scorers!$B$2:$E$492, 4, FALSE), 0)</f>
        <v>0</v>
      </c>
      <c r="Q319">
        <f>IFERROR(VLOOKUP(B319, [9]player_total_assists_in_attack!$B$2:$E$492, 3, FALSE), 0)</f>
        <v>5</v>
      </c>
      <c r="R319">
        <f>IFERROR(VLOOKUP(B319, [9]player_total_assists_in_attack!$B$2:$E$492, 4, FALSE), 0)</f>
        <v>0.4</v>
      </c>
      <c r="S319">
        <f>IFERROR(VLOOKUP(B319, [10]player_big_chances_missed!$B$2:$E$492, 3, FALSE), 0)</f>
        <v>1</v>
      </c>
      <c r="T319">
        <f>IFERROR(VLOOKUP(B319, [10]player_big_chances_missed!$B$2:$E$492, 3, FALSE), 0)</f>
        <v>1</v>
      </c>
      <c r="U319">
        <f>IFERROR(VLOOKUP(B319, [11]player_big_chances_created!$B$2:$E$492, 3, FALSE), 0)</f>
        <v>0</v>
      </c>
      <c r="V319">
        <f>IFERROR(VLOOKUP(B319, [12]player_penalties_won!$B$2:$E$492, 3, FALSE), 0)</f>
        <v>0</v>
      </c>
      <c r="W319">
        <f>IFERROR(VLOOKUP(B319, [13]player_penalties_conceded!$B$2:$E$492, 3, FALSE), 0)</f>
        <v>1</v>
      </c>
      <c r="X319">
        <f>IFERROR(VLOOKUP(B319, [14]player_target_scoring!$B$2:$E$492, 3, FALSE), 0)</f>
        <v>0</v>
      </c>
      <c r="Y319">
        <f>IFERROR(VLOOKUP(B319, [14]player_target_scoring!$B$2:$E$492, 4, FALSE), 0)</f>
        <v>0</v>
      </c>
      <c r="Z319">
        <f>IFERROR(VLOOKUP(B319, [15]player_total_scoring_attempts!$B$2:$E$492, 3, FALSE), 0)</f>
        <v>0.2</v>
      </c>
      <c r="AA319">
        <f>IFERROR(VLOOKUP(B319, [15]player_total_scoring_attempts!$B$2:$E$492, 4, FALSE), 0)</f>
        <v>0</v>
      </c>
      <c r="AB319">
        <f>IFERROR(VLOOKUP(B319, [16]player_accurate_passes!$B$2:$E$492, 3, FALSE), 0)</f>
        <v>49.3</v>
      </c>
      <c r="AC319">
        <f>IFERROR(VLOOKUP(B319, [16]player_accurate_passes!$B$2:$E$492, 4, FALSE), 0)</f>
        <v>86.6</v>
      </c>
      <c r="AD319">
        <f>IFERROR(VLOOKUP(B319,[17]player_accurate_long_balls!$B$2:$E$492, 3, FALSE), 0)</f>
        <v>2.5</v>
      </c>
      <c r="AE319">
        <f>IFERROR(VLOOKUP(B319,[17]player_accurate_long_balls!$B$2:$E$492, 4, FALSE), 0)</f>
        <v>47</v>
      </c>
      <c r="AF319">
        <f>IFERROR(VLOOKUP(B319, [18]player_tackles_won!$B$2:$E$492, 3, FALSE), 0)</f>
        <v>1.5</v>
      </c>
      <c r="AG319">
        <f>IFERROR(VLOOKUP(B319, [18]player_tackles_won!$B$2:$E$492, 4, FALSE), 0)</f>
        <v>51.4</v>
      </c>
      <c r="AH319">
        <f>IFERROR(VLOOKUP(B319, [19]player_possessions!$B$2:$E$492, 3, FALSE), 0)</f>
        <v>0.2</v>
      </c>
      <c r="AI319">
        <f>IFERROR(VLOOKUP(B319, [19]player_possessions!$B$2:$E$492, 4, FALSE), 0)</f>
        <v>1.8</v>
      </c>
      <c r="AJ319">
        <f>IFERROR(VLOOKUP(B319, [20]player_outfielder_blocks!$B$2:$E$492, 3, FALSE), 0)</f>
        <v>0.7</v>
      </c>
      <c r="AK319">
        <f>VLOOKUP(B319,[20]player_outfielder_blocks!$B$2:$E$492, 4, FALSE)</f>
        <v>8</v>
      </c>
      <c r="AL319">
        <f>VLOOKUP(B319,[21]player_interceptions!$B$2:$E$492, 3, FALSE)</f>
        <v>1.5</v>
      </c>
      <c r="AM319">
        <f>VLOOKUP(B319,[21]player_interceptions!$B$2:$E$492, 4, FALSE)</f>
        <v>18</v>
      </c>
      <c r="AN319">
        <f>VLOOKUP(B319,[22]player_effective_clearances!$B$2:$E$492, 3, FALSE)</f>
        <v>2.4</v>
      </c>
      <c r="AO319">
        <f>VLOOKUP(B319,[22]player_effective_clearances!$B$2:$E$492, 4, FALSE)</f>
        <v>29</v>
      </c>
      <c r="AP319" t="e">
        <f>VLOOKUP(B319, [12]player_penalties_won!$B$2:$E$492, 4, FALSE)</f>
        <v>#N/A</v>
      </c>
      <c r="AQ319">
        <f>VLOOKUP(B319,[23]player_fouls_committed!$B$2:$E$492, 3, FALSE)</f>
        <v>1.2</v>
      </c>
      <c r="AR319" t="e">
        <f>VLOOKUP(B319,[24]player_red_cards!$B$2:$E$492, 3, FALSE)</f>
        <v>#N/A</v>
      </c>
      <c r="AS319" t="e">
        <f>VLOOKUP(B319,[24]player_red_cards!$B$2:$E$492, 4, FALSE)</f>
        <v>#N/A</v>
      </c>
      <c r="AT319">
        <f>VLOOKUP(B319,[25]player_contests_won!$B$2:$E$492, 3, FALSE)</f>
        <v>0.7</v>
      </c>
      <c r="AU319">
        <f>VLOOKUP(B319,[25]player_contests_won!$B$2:$E$492, 4, FALSE)</f>
        <v>69.2</v>
      </c>
      <c r="AV319" t="e">
        <f>VLOOKUP(B319, [8]player_top_scorers!$B$2:$E$492, 3, FALSE)</f>
        <v>#N/A</v>
      </c>
      <c r="AW319" t="e">
        <f>VLOOKUP(B319,[26]player_player_ratings!$B$2:$E$492, 4, FALSE)</f>
        <v>#N/A</v>
      </c>
      <c r="AX319" t="e">
        <f>VLOOKUP(B319,[26]player_player_ratings!$B$2:$E$492, 3, FALSE)</f>
        <v>#N/A</v>
      </c>
      <c r="AY319">
        <v>1095</v>
      </c>
      <c r="AZ319">
        <v>17</v>
      </c>
      <c r="BA319" t="s">
        <v>113</v>
      </c>
    </row>
    <row r="320" spans="1:53" x14ac:dyDescent="0.3">
      <c r="A320">
        <v>312</v>
      </c>
      <c r="B320" t="s">
        <v>398</v>
      </c>
      <c r="C320" t="s">
        <v>100</v>
      </c>
      <c r="D320">
        <v>0.4</v>
      </c>
      <c r="E320">
        <v>0</v>
      </c>
      <c r="F320">
        <f>IFERROR(VLOOKUP(B320, [1]player_expected_goals!$B$2:$E$492, 3, FALSE), 0)</f>
        <v>1.5</v>
      </c>
      <c r="G320">
        <f>VLOOKUP(B320,[2]player_on_target!$B$2:$E$492, 3, FALSE)</f>
        <v>1.1000000000000001</v>
      </c>
      <c r="H320">
        <f>IFERROR(VLOOKUP(B320, [3]player_saves_made!$B$2:$E$492, 3, FALSE), 0)</f>
        <v>0</v>
      </c>
      <c r="I320">
        <f>IFERROR(VLOOKUP(B320, [3]player_saves_made!$B$2:$E$492, 4, FALSE), 0)</f>
        <v>0</v>
      </c>
      <c r="J320">
        <f>IFERROR(VLOOKUP(B320, [4]player_goals_conceded!$B$2:$E$492, 3, FALSE), 0)</f>
        <v>0</v>
      </c>
      <c r="K320">
        <f>IFERROR(VLOOKUP(B320, [5]player_clean_sheets!$B$2:$E$492, 3, FALSE), 0)</f>
        <v>0</v>
      </c>
      <c r="L320">
        <f>IFERROR(VLOOKUP(B320, [5]player_clean_sheets!$B$2:$E$492, 4, FALSE), 0)</f>
        <v>0</v>
      </c>
      <c r="M320">
        <f>IFERROR(VLOOKUP(B320, [6]player_goals_per_90!$B$2:$E$492, 3, FALSE), 0)</f>
        <v>0</v>
      </c>
      <c r="N320">
        <f>IFERROR(VLOOKUP(B320, [7]player_expected_assists_per_90!$B$2:$E$492, 3, FALSE), 0)</f>
        <v>0.02</v>
      </c>
      <c r="O320">
        <f>IFERROR(VLOOKUP(B320, [7]player_expected_assists_per_90!$B$2:$E$492, 4, FALSE), 0)</f>
        <v>0</v>
      </c>
      <c r="P320">
        <f>IFERROR(VLOOKUP(B320, [8]player_top_scorers!$B$2:$E$492, 4, FALSE), 0)</f>
        <v>0</v>
      </c>
      <c r="Q320">
        <f>IFERROR(VLOOKUP(B320, [9]player_total_assists_in_attack!$B$2:$E$492, 3, FALSE), 0)</f>
        <v>7</v>
      </c>
      <c r="R320">
        <f>IFERROR(VLOOKUP(B320, [9]player_total_assists_in_attack!$B$2:$E$492, 4, FALSE), 0)</f>
        <v>0.4</v>
      </c>
      <c r="S320">
        <f>IFERROR(VLOOKUP(B320, [10]player_big_chances_missed!$B$2:$E$492, 3, FALSE), 0)</f>
        <v>2</v>
      </c>
      <c r="T320">
        <f>IFERROR(VLOOKUP(B320, [10]player_big_chances_missed!$B$2:$E$492, 3, FALSE), 0)</f>
        <v>2</v>
      </c>
      <c r="U320">
        <f>IFERROR(VLOOKUP(B320, [11]player_big_chances_created!$B$2:$E$492, 3, FALSE), 0)</f>
        <v>2</v>
      </c>
      <c r="V320">
        <f>IFERROR(VLOOKUP(B320, [12]player_penalties_won!$B$2:$E$492, 3, FALSE), 0)</f>
        <v>0</v>
      </c>
      <c r="W320">
        <f>IFERROR(VLOOKUP(B320, [13]player_penalties_conceded!$B$2:$E$492, 3, FALSE), 0)</f>
        <v>0</v>
      </c>
      <c r="X320">
        <f>IFERROR(VLOOKUP(B320, [14]player_target_scoring!$B$2:$E$492, 3, FALSE), 0)</f>
        <v>0.3</v>
      </c>
      <c r="Y320">
        <f>IFERROR(VLOOKUP(B320, [14]player_target_scoring!$B$2:$E$492, 4, FALSE), 0)</f>
        <v>24</v>
      </c>
      <c r="Z320">
        <f>IFERROR(VLOOKUP(B320, [15]player_total_scoring_attempts!$B$2:$E$492, 3, FALSE), 0)</f>
        <v>1.4</v>
      </c>
      <c r="AA320">
        <f>IFERROR(VLOOKUP(B320, [15]player_total_scoring_attempts!$B$2:$E$492, 4, FALSE), 0)</f>
        <v>0</v>
      </c>
      <c r="AB320">
        <f>IFERROR(VLOOKUP(B320, [16]player_accurate_passes!$B$2:$E$492, 3, FALSE), 0)</f>
        <v>22.2</v>
      </c>
      <c r="AC320">
        <f>IFERROR(VLOOKUP(B320, [16]player_accurate_passes!$B$2:$E$492, 4, FALSE), 0)</f>
        <v>75.900000000000006</v>
      </c>
      <c r="AD320">
        <f>IFERROR(VLOOKUP(B320,[17]player_accurate_long_balls!$B$2:$E$492, 3, FALSE), 0)</f>
        <v>1</v>
      </c>
      <c r="AE320">
        <f>IFERROR(VLOOKUP(B320,[17]player_accurate_long_balls!$B$2:$E$492, 4, FALSE), 0)</f>
        <v>46.2</v>
      </c>
      <c r="AF320">
        <f>IFERROR(VLOOKUP(B320, [18]player_tackles_won!$B$2:$E$492, 3, FALSE), 0)</f>
        <v>1.1000000000000001</v>
      </c>
      <c r="AG320">
        <f>IFERROR(VLOOKUP(B320, [18]player_tackles_won!$B$2:$E$492, 4, FALSE), 0)</f>
        <v>57.1</v>
      </c>
      <c r="AH320">
        <f>IFERROR(VLOOKUP(B320, [19]player_possessions!$B$2:$E$492, 3, FALSE), 0)</f>
        <v>0.2</v>
      </c>
      <c r="AI320">
        <f>IFERROR(VLOOKUP(B320, [19]player_possessions!$B$2:$E$492, 4, FALSE), 0)</f>
        <v>2.5</v>
      </c>
      <c r="AJ320">
        <f>IFERROR(VLOOKUP(B320, [20]player_outfielder_blocks!$B$2:$E$492, 3, FALSE), 0)</f>
        <v>0.5</v>
      </c>
      <c r="AK320">
        <f>VLOOKUP(B320,[20]player_outfielder_blocks!$B$2:$E$492, 4, FALSE)</f>
        <v>9</v>
      </c>
      <c r="AL320">
        <f>VLOOKUP(B320,[21]player_interceptions!$B$2:$E$492, 3, FALSE)</f>
        <v>1.4</v>
      </c>
      <c r="AM320">
        <f>VLOOKUP(B320,[21]player_interceptions!$B$2:$E$492, 4, FALSE)</f>
        <v>25</v>
      </c>
      <c r="AN320">
        <f>VLOOKUP(B320,[22]player_effective_clearances!$B$2:$E$492, 3, FALSE)</f>
        <v>2.2000000000000002</v>
      </c>
      <c r="AO320">
        <f>VLOOKUP(B320,[22]player_effective_clearances!$B$2:$E$492, 4, FALSE)</f>
        <v>38</v>
      </c>
      <c r="AP320" t="e">
        <f>VLOOKUP(B320, [12]player_penalties_won!$B$2:$E$492, 4, FALSE)</f>
        <v>#N/A</v>
      </c>
      <c r="AQ320">
        <f>VLOOKUP(B320,[23]player_fouls_committed!$B$2:$E$492, 3, FALSE)</f>
        <v>1.8</v>
      </c>
      <c r="AR320" t="e">
        <f>VLOOKUP(B320,[24]player_red_cards!$B$2:$E$492, 3, FALSE)</f>
        <v>#N/A</v>
      </c>
      <c r="AS320" t="e">
        <f>VLOOKUP(B320,[24]player_red_cards!$B$2:$E$492, 4, FALSE)</f>
        <v>#N/A</v>
      </c>
      <c r="AT320">
        <f>VLOOKUP(B320,[25]player_contests_won!$B$2:$E$492, 3, FALSE)</f>
        <v>0.6</v>
      </c>
      <c r="AU320">
        <f>VLOOKUP(B320,[25]player_contests_won!$B$2:$E$492, 4, FALSE)</f>
        <v>47.6</v>
      </c>
      <c r="AV320" t="e">
        <f>VLOOKUP(B320, [8]player_top_scorers!$B$2:$E$492, 3, FALSE)</f>
        <v>#N/A</v>
      </c>
      <c r="AW320">
        <f>VLOOKUP(B320,[26]player_player_ratings!$B$2:$E$492, 4, FALSE)</f>
        <v>0</v>
      </c>
      <c r="AX320">
        <f>VLOOKUP(B320,[26]player_player_ratings!$B$2:$E$492, 3, FALSE)</f>
        <v>6.66</v>
      </c>
      <c r="AY320">
        <v>1573</v>
      </c>
      <c r="AZ320">
        <v>23</v>
      </c>
      <c r="BA320" t="s">
        <v>22</v>
      </c>
    </row>
    <row r="321" spans="1:53" x14ac:dyDescent="0.3">
      <c r="A321">
        <v>312</v>
      </c>
      <c r="B321" t="s">
        <v>399</v>
      </c>
      <c r="C321" t="s">
        <v>15</v>
      </c>
      <c r="D321">
        <v>0.4</v>
      </c>
      <c r="E321">
        <v>0</v>
      </c>
      <c r="F321">
        <f>IFERROR(VLOOKUP(B321, [1]player_expected_goals!$B$2:$E$492, 3, FALSE), 0)</f>
        <v>0</v>
      </c>
      <c r="G321" t="e">
        <f>VLOOKUP(B321,[2]player_on_target!$B$2:$E$492, 3, FALSE)</f>
        <v>#N/A</v>
      </c>
      <c r="H321">
        <f>IFERROR(VLOOKUP(B321, [3]player_saves_made!$B$2:$E$492, 3, FALSE), 0)</f>
        <v>3.6</v>
      </c>
      <c r="I321">
        <f>IFERROR(VLOOKUP(B321, [3]player_saves_made!$B$2:$E$492, 4, FALSE), 0)</f>
        <v>118</v>
      </c>
      <c r="J321">
        <f>IFERROR(VLOOKUP(B321, [4]player_goals_conceded!$B$2:$E$492, 3, FALSE), 0)</f>
        <v>2.1</v>
      </c>
      <c r="K321">
        <f>IFERROR(VLOOKUP(B321, [5]player_clean_sheets!$B$2:$E$492, 3, FALSE), 0)</f>
        <v>4</v>
      </c>
      <c r="L321">
        <f>IFERROR(VLOOKUP(B321, [5]player_clean_sheets!$B$2:$E$492, 4, FALSE), 0)</f>
        <v>70</v>
      </c>
      <c r="M321">
        <f>IFERROR(VLOOKUP(B321, [6]player_goals_per_90!$B$2:$E$492, 3, FALSE), 0)</f>
        <v>0</v>
      </c>
      <c r="N321">
        <f>IFERROR(VLOOKUP(B321, [7]player_expected_assists_per_90!$B$2:$E$492, 3, FALSE), 0)</f>
        <v>0.01</v>
      </c>
      <c r="O321">
        <f>IFERROR(VLOOKUP(B321, [7]player_expected_assists_per_90!$B$2:$E$492, 4, FALSE), 0)</f>
        <v>0</v>
      </c>
      <c r="P321">
        <f>IFERROR(VLOOKUP(B321, [8]player_top_scorers!$B$2:$E$492, 4, FALSE), 0)</f>
        <v>0</v>
      </c>
      <c r="Q321">
        <f>IFERROR(VLOOKUP(B321, [9]player_total_assists_in_attack!$B$2:$E$492, 3, FALSE), 0)</f>
        <v>4</v>
      </c>
      <c r="R321">
        <f>IFERROR(VLOOKUP(B321, [9]player_total_assists_in_attack!$B$2:$E$492, 4, FALSE), 0)</f>
        <v>0.1</v>
      </c>
      <c r="S321">
        <f>IFERROR(VLOOKUP(B321, [10]player_big_chances_missed!$B$2:$E$492, 3, FALSE), 0)</f>
        <v>0</v>
      </c>
      <c r="T321">
        <f>IFERROR(VLOOKUP(B321, [10]player_big_chances_missed!$B$2:$E$492, 3, FALSE), 0)</f>
        <v>0</v>
      </c>
      <c r="U321">
        <f>IFERROR(VLOOKUP(B321, [11]player_big_chances_created!$B$2:$E$492, 3, FALSE), 0)</f>
        <v>0</v>
      </c>
      <c r="V321">
        <f>IFERROR(VLOOKUP(B321, [12]player_penalties_won!$B$2:$E$492, 3, FALSE), 0)</f>
        <v>0</v>
      </c>
      <c r="W321">
        <f>IFERROR(VLOOKUP(B321, [13]player_penalties_conceded!$B$2:$E$492, 3, FALSE), 0)</f>
        <v>2</v>
      </c>
      <c r="X321">
        <f>IFERROR(VLOOKUP(B321, [14]player_target_scoring!$B$2:$E$492, 3, FALSE), 0)</f>
        <v>0</v>
      </c>
      <c r="Y321">
        <f>IFERROR(VLOOKUP(B321, [14]player_target_scoring!$B$2:$E$492, 4, FALSE), 0)</f>
        <v>0</v>
      </c>
      <c r="Z321">
        <f>IFERROR(VLOOKUP(B321, [15]player_total_scoring_attempts!$B$2:$E$492, 3, FALSE), 0)</f>
        <v>0</v>
      </c>
      <c r="AA321">
        <f>IFERROR(VLOOKUP(B321, [15]player_total_scoring_attempts!$B$2:$E$492, 4, FALSE), 0)</f>
        <v>0</v>
      </c>
      <c r="AB321">
        <f>IFERROR(VLOOKUP(B321, [16]player_accurate_passes!$B$2:$E$492, 3, FALSE), 0)</f>
        <v>28.5</v>
      </c>
      <c r="AC321">
        <f>IFERROR(VLOOKUP(B321, [16]player_accurate_passes!$B$2:$E$492, 4, FALSE), 0)</f>
        <v>58.3</v>
      </c>
      <c r="AD321">
        <f>IFERROR(VLOOKUP(B321,[17]player_accurate_long_balls!$B$2:$E$492, 3, FALSE), 0)</f>
        <v>0</v>
      </c>
      <c r="AE321">
        <f>IFERROR(VLOOKUP(B321,[17]player_accurate_long_balls!$B$2:$E$492, 4, FALSE), 0)</f>
        <v>0</v>
      </c>
      <c r="AF321">
        <f>IFERROR(VLOOKUP(B321, [18]player_tackles_won!$B$2:$E$492, 3, FALSE), 0)</f>
        <v>0</v>
      </c>
      <c r="AG321">
        <f>IFERROR(VLOOKUP(B321, [18]player_tackles_won!$B$2:$E$492, 4, FALSE), 0)</f>
        <v>50</v>
      </c>
      <c r="AH321">
        <f>IFERROR(VLOOKUP(B321, [19]player_possessions!$B$2:$E$492, 3, FALSE), 0)</f>
        <v>0</v>
      </c>
      <c r="AI321">
        <f>IFERROR(VLOOKUP(B321, [19]player_possessions!$B$2:$E$492, 4, FALSE), 0)</f>
        <v>0</v>
      </c>
      <c r="AJ321">
        <f>IFERROR(VLOOKUP(B321, [20]player_outfielder_blocks!$B$2:$E$492, 3, FALSE), 0)</f>
        <v>0</v>
      </c>
      <c r="AK321" t="e">
        <f>VLOOKUP(B321,[20]player_outfielder_blocks!$B$2:$E$492, 4, FALSE)</f>
        <v>#N/A</v>
      </c>
      <c r="AL321">
        <f>VLOOKUP(B321,[21]player_interceptions!$B$2:$E$492, 3, FALSE)</f>
        <v>0</v>
      </c>
      <c r="AM321">
        <f>VLOOKUP(B321,[21]player_interceptions!$B$2:$E$492, 4, FALSE)</f>
        <v>1</v>
      </c>
      <c r="AN321">
        <f>VLOOKUP(B321,[22]player_effective_clearances!$B$2:$E$492, 3, FALSE)</f>
        <v>1.2</v>
      </c>
      <c r="AO321">
        <f>VLOOKUP(B321,[22]player_effective_clearances!$B$2:$E$492, 4, FALSE)</f>
        <v>38</v>
      </c>
      <c r="AP321" t="e">
        <f>VLOOKUP(B321, [12]player_penalties_won!$B$2:$E$492, 4, FALSE)</f>
        <v>#N/A</v>
      </c>
      <c r="AQ321">
        <f>VLOOKUP(B321,[23]player_fouls_committed!$B$2:$E$492, 3, FALSE)</f>
        <v>0.1</v>
      </c>
      <c r="AR321" t="e">
        <f>VLOOKUP(B321,[24]player_red_cards!$B$2:$E$492, 3, FALSE)</f>
        <v>#N/A</v>
      </c>
      <c r="AS321" t="e">
        <f>VLOOKUP(B321,[24]player_red_cards!$B$2:$E$492, 4, FALSE)</f>
        <v>#N/A</v>
      </c>
      <c r="AT321">
        <f>VLOOKUP(B321,[25]player_contests_won!$B$2:$E$492, 3, FALSE)</f>
        <v>0</v>
      </c>
      <c r="AU321">
        <f>VLOOKUP(B321,[25]player_contests_won!$B$2:$E$492, 4, FALSE)</f>
        <v>100</v>
      </c>
      <c r="AV321" t="e">
        <f>VLOOKUP(B321, [8]player_top_scorers!$B$2:$E$492, 3, FALSE)</f>
        <v>#N/A</v>
      </c>
      <c r="AW321">
        <f>VLOOKUP(B321,[26]player_player_ratings!$B$2:$E$492, 4, FALSE)</f>
        <v>1</v>
      </c>
      <c r="AX321">
        <f>VLOOKUP(B321,[26]player_player_ratings!$B$2:$E$492, 3, FALSE)</f>
        <v>6.68</v>
      </c>
      <c r="AY321">
        <v>2970</v>
      </c>
      <c r="AZ321">
        <v>33</v>
      </c>
      <c r="BA321" t="s">
        <v>13</v>
      </c>
    </row>
    <row r="322" spans="1:53" x14ac:dyDescent="0.3">
      <c r="A322">
        <v>312</v>
      </c>
      <c r="B322" t="s">
        <v>400</v>
      </c>
      <c r="C322" t="s">
        <v>33</v>
      </c>
      <c r="D322">
        <v>0.4</v>
      </c>
      <c r="E322">
        <v>0</v>
      </c>
      <c r="F322">
        <f>IFERROR(VLOOKUP(B322, [1]player_expected_goals!$B$2:$E$492, 3, FALSE), 0)</f>
        <v>0.5</v>
      </c>
      <c r="G322">
        <f>VLOOKUP(B322,[2]player_on_target!$B$2:$E$492, 3, FALSE)</f>
        <v>0.9</v>
      </c>
      <c r="H322">
        <f>IFERROR(VLOOKUP(B322, [3]player_saves_made!$B$2:$E$492, 3, FALSE), 0)</f>
        <v>0</v>
      </c>
      <c r="I322">
        <f>IFERROR(VLOOKUP(B322, [3]player_saves_made!$B$2:$E$492, 4, FALSE), 0)</f>
        <v>0</v>
      </c>
      <c r="J322">
        <f>IFERROR(VLOOKUP(B322, [4]player_goals_conceded!$B$2:$E$492, 3, FALSE), 0)</f>
        <v>0</v>
      </c>
      <c r="K322">
        <f>IFERROR(VLOOKUP(B322, [5]player_clean_sheets!$B$2:$E$492, 3, FALSE), 0)</f>
        <v>0</v>
      </c>
      <c r="L322">
        <f>IFERROR(VLOOKUP(B322, [5]player_clean_sheets!$B$2:$E$492, 4, FALSE), 0)</f>
        <v>0</v>
      </c>
      <c r="M322">
        <f>IFERROR(VLOOKUP(B322, [6]player_goals_per_90!$B$2:$E$492, 3, FALSE), 0)</f>
        <v>0.28999999999999998</v>
      </c>
      <c r="N322">
        <f>IFERROR(VLOOKUP(B322, [7]player_expected_assists_per_90!$B$2:$E$492, 3, FALSE), 0)</f>
        <v>0.12</v>
      </c>
      <c r="O322">
        <f>IFERROR(VLOOKUP(B322, [7]player_expected_assists_per_90!$B$2:$E$492, 4, FALSE), 0)</f>
        <v>0</v>
      </c>
      <c r="P322">
        <f>IFERROR(VLOOKUP(B322, [8]player_top_scorers!$B$2:$E$492, 4, FALSE), 0)</f>
        <v>0</v>
      </c>
      <c r="Q322">
        <f>IFERROR(VLOOKUP(B322, [9]player_total_assists_in_attack!$B$2:$E$492, 3, FALSE), 0)</f>
        <v>3</v>
      </c>
      <c r="R322">
        <f>IFERROR(VLOOKUP(B322, [9]player_total_assists_in_attack!$B$2:$E$492, 4, FALSE), 0)</f>
        <v>0.9</v>
      </c>
      <c r="S322">
        <f>IFERROR(VLOOKUP(B322, [10]player_big_chances_missed!$B$2:$E$492, 3, FALSE), 0)</f>
        <v>0</v>
      </c>
      <c r="T322">
        <f>IFERROR(VLOOKUP(B322, [10]player_big_chances_missed!$B$2:$E$492, 3, FALSE), 0)</f>
        <v>0</v>
      </c>
      <c r="U322">
        <f>IFERROR(VLOOKUP(B322, [11]player_big_chances_created!$B$2:$E$492, 3, FALSE), 0)</f>
        <v>1</v>
      </c>
      <c r="V322">
        <f>IFERROR(VLOOKUP(B322, [12]player_penalties_won!$B$2:$E$492, 3, FALSE), 0)</f>
        <v>0</v>
      </c>
      <c r="W322">
        <f>IFERROR(VLOOKUP(B322, [13]player_penalties_conceded!$B$2:$E$492, 3, FALSE), 0)</f>
        <v>0</v>
      </c>
      <c r="X322">
        <f>IFERROR(VLOOKUP(B322, [14]player_target_scoring!$B$2:$E$492, 3, FALSE), 0)</f>
        <v>0.9</v>
      </c>
      <c r="Y322">
        <f>IFERROR(VLOOKUP(B322, [14]player_target_scoring!$B$2:$E$492, 4, FALSE), 0)</f>
        <v>33.299999999999997</v>
      </c>
      <c r="Z322">
        <f>IFERROR(VLOOKUP(B322, [15]player_total_scoring_attempts!$B$2:$E$492, 3, FALSE), 0)</f>
        <v>2.6</v>
      </c>
      <c r="AA322">
        <f>IFERROR(VLOOKUP(B322, [15]player_total_scoring_attempts!$B$2:$E$492, 4, FALSE), 0)</f>
        <v>11.1</v>
      </c>
      <c r="AB322">
        <f>IFERROR(VLOOKUP(B322, [16]player_accurate_passes!$B$2:$E$492, 3, FALSE), 0)</f>
        <v>23.2</v>
      </c>
      <c r="AC322">
        <f>IFERROR(VLOOKUP(B322, [16]player_accurate_passes!$B$2:$E$492, 4, FALSE), 0)</f>
        <v>76.2</v>
      </c>
      <c r="AD322">
        <f>IFERROR(VLOOKUP(B322,[17]player_accurate_long_balls!$B$2:$E$492, 3, FALSE), 0)</f>
        <v>0</v>
      </c>
      <c r="AE322">
        <f>IFERROR(VLOOKUP(B322,[17]player_accurate_long_balls!$B$2:$E$492, 4, FALSE), 0)</f>
        <v>0</v>
      </c>
      <c r="AF322">
        <f>IFERROR(VLOOKUP(B322, [18]player_tackles_won!$B$2:$E$492, 3, FALSE), 0)</f>
        <v>1.4</v>
      </c>
      <c r="AG322">
        <f>IFERROR(VLOOKUP(B322, [18]player_tackles_won!$B$2:$E$492, 4, FALSE), 0)</f>
        <v>62.5</v>
      </c>
      <c r="AH322">
        <f>IFERROR(VLOOKUP(B322, [19]player_possessions!$B$2:$E$492, 3, FALSE), 0)</f>
        <v>0.6</v>
      </c>
      <c r="AI322">
        <f>IFERROR(VLOOKUP(B322, [19]player_possessions!$B$2:$E$492, 4, FALSE), 0)</f>
        <v>1.7</v>
      </c>
      <c r="AJ322">
        <f>IFERROR(VLOOKUP(B322, [20]player_outfielder_blocks!$B$2:$E$492, 3, FALSE), 0)</f>
        <v>0</v>
      </c>
      <c r="AK322" t="e">
        <f>VLOOKUP(B322,[20]player_outfielder_blocks!$B$2:$E$492, 4, FALSE)</f>
        <v>#N/A</v>
      </c>
      <c r="AL322">
        <f>VLOOKUP(B322,[21]player_interceptions!$B$2:$E$492, 3, FALSE)</f>
        <v>0.3</v>
      </c>
      <c r="AM322">
        <f>VLOOKUP(B322,[21]player_interceptions!$B$2:$E$492, 4, FALSE)</f>
        <v>1</v>
      </c>
      <c r="AN322">
        <f>VLOOKUP(B322,[22]player_effective_clearances!$B$2:$E$492, 3, FALSE)</f>
        <v>0.9</v>
      </c>
      <c r="AO322">
        <f>VLOOKUP(B322,[22]player_effective_clearances!$B$2:$E$492, 4, FALSE)</f>
        <v>3</v>
      </c>
      <c r="AP322" t="e">
        <f>VLOOKUP(B322, [12]player_penalties_won!$B$2:$E$492, 4, FALSE)</f>
        <v>#N/A</v>
      </c>
      <c r="AQ322">
        <f>VLOOKUP(B322,[23]player_fouls_committed!$B$2:$E$492, 3, FALSE)</f>
        <v>2.9</v>
      </c>
      <c r="AR322" t="e">
        <f>VLOOKUP(B322,[24]player_red_cards!$B$2:$E$492, 3, FALSE)</f>
        <v>#N/A</v>
      </c>
      <c r="AS322" t="e">
        <f>VLOOKUP(B322,[24]player_red_cards!$B$2:$E$492, 4, FALSE)</f>
        <v>#N/A</v>
      </c>
      <c r="AT322" t="e">
        <f>VLOOKUP(B322,[25]player_contests_won!$B$2:$E$492, 3, FALSE)</f>
        <v>#N/A</v>
      </c>
      <c r="AU322" t="e">
        <f>VLOOKUP(B322,[25]player_contests_won!$B$2:$E$492, 4, FALSE)</f>
        <v>#N/A</v>
      </c>
      <c r="AV322">
        <f>VLOOKUP(B322, [8]player_top_scorers!$B$2:$E$492, 3, FALSE)</f>
        <v>1</v>
      </c>
      <c r="AW322" t="e">
        <f>VLOOKUP(B322,[26]player_player_ratings!$B$2:$E$492, 4, FALSE)</f>
        <v>#N/A</v>
      </c>
      <c r="AX322" t="e">
        <f>VLOOKUP(B322,[26]player_player_ratings!$B$2:$E$492, 3, FALSE)</f>
        <v>#N/A</v>
      </c>
      <c r="AY322">
        <v>311</v>
      </c>
      <c r="AZ322">
        <v>17</v>
      </c>
      <c r="BA322" t="s">
        <v>13</v>
      </c>
    </row>
    <row r="323" spans="1:53" x14ac:dyDescent="0.3">
      <c r="A323">
        <v>312</v>
      </c>
      <c r="B323" t="s">
        <v>401</v>
      </c>
      <c r="C323" t="s">
        <v>100</v>
      </c>
      <c r="D323">
        <v>0.4</v>
      </c>
      <c r="E323">
        <v>0</v>
      </c>
      <c r="F323">
        <f>IFERROR(VLOOKUP(B323, [1]player_expected_goals!$B$2:$E$492, 3, FALSE), 0)</f>
        <v>1.3</v>
      </c>
      <c r="G323">
        <f>VLOOKUP(B323,[2]player_on_target!$B$2:$E$492, 3, FALSE)</f>
        <v>0.5</v>
      </c>
      <c r="H323">
        <f>IFERROR(VLOOKUP(B323, [3]player_saves_made!$B$2:$E$492, 3, FALSE), 0)</f>
        <v>0</v>
      </c>
      <c r="I323">
        <f>IFERROR(VLOOKUP(B323, [3]player_saves_made!$B$2:$E$492, 4, FALSE), 0)</f>
        <v>0</v>
      </c>
      <c r="J323">
        <f>IFERROR(VLOOKUP(B323, [4]player_goals_conceded!$B$2:$E$492, 3, FALSE), 0)</f>
        <v>0</v>
      </c>
      <c r="K323">
        <f>IFERROR(VLOOKUP(B323, [5]player_clean_sheets!$B$2:$E$492, 3, FALSE), 0)</f>
        <v>0</v>
      </c>
      <c r="L323">
        <f>IFERROR(VLOOKUP(B323, [5]player_clean_sheets!$B$2:$E$492, 4, FALSE), 0)</f>
        <v>0</v>
      </c>
      <c r="M323">
        <f>IFERROR(VLOOKUP(B323, [6]player_goals_per_90!$B$2:$E$492, 3, FALSE), 0)</f>
        <v>0.19</v>
      </c>
      <c r="N323">
        <f>IFERROR(VLOOKUP(B323, [7]player_expected_assists_per_90!$B$2:$E$492, 3, FALSE), 0)</f>
        <v>0.08</v>
      </c>
      <c r="O323">
        <f>IFERROR(VLOOKUP(B323, [7]player_expected_assists_per_90!$B$2:$E$492, 4, FALSE), 0)</f>
        <v>0</v>
      </c>
      <c r="P323">
        <f>IFERROR(VLOOKUP(B323, [8]player_top_scorers!$B$2:$E$492, 4, FALSE), 0)</f>
        <v>0</v>
      </c>
      <c r="Q323">
        <f>IFERROR(VLOOKUP(B323, [9]player_total_assists_in_attack!$B$2:$E$492, 3, FALSE), 0)</f>
        <v>4</v>
      </c>
      <c r="R323">
        <f>IFERROR(VLOOKUP(B323, [9]player_total_assists_in_attack!$B$2:$E$492, 4, FALSE), 0)</f>
        <v>0.8</v>
      </c>
      <c r="S323">
        <f>IFERROR(VLOOKUP(B323, [10]player_big_chances_missed!$B$2:$E$492, 3, FALSE), 0)</f>
        <v>1</v>
      </c>
      <c r="T323">
        <f>IFERROR(VLOOKUP(B323, [10]player_big_chances_missed!$B$2:$E$492, 3, FALSE), 0)</f>
        <v>1</v>
      </c>
      <c r="U323">
        <f>IFERROR(VLOOKUP(B323, [11]player_big_chances_created!$B$2:$E$492, 3, FALSE), 0)</f>
        <v>2</v>
      </c>
      <c r="V323">
        <f>IFERROR(VLOOKUP(B323, [12]player_penalties_won!$B$2:$E$492, 3, FALSE), 0)</f>
        <v>0</v>
      </c>
      <c r="W323">
        <f>IFERROR(VLOOKUP(B323, [13]player_penalties_conceded!$B$2:$E$492, 3, FALSE), 0)</f>
        <v>0</v>
      </c>
      <c r="X323">
        <f>IFERROR(VLOOKUP(B323, [14]player_target_scoring!$B$2:$E$492, 3, FALSE), 0)</f>
        <v>1.1000000000000001</v>
      </c>
      <c r="Y323">
        <f>IFERROR(VLOOKUP(B323, [14]player_target_scoring!$B$2:$E$492, 4, FALSE), 0)</f>
        <v>40</v>
      </c>
      <c r="Z323">
        <f>IFERROR(VLOOKUP(B323, [15]player_total_scoring_attempts!$B$2:$E$492, 3, FALSE), 0)</f>
        <v>2.8</v>
      </c>
      <c r="AA323">
        <f>IFERROR(VLOOKUP(B323, [15]player_total_scoring_attempts!$B$2:$E$492, 4, FALSE), 0)</f>
        <v>6.7</v>
      </c>
      <c r="AB323">
        <f>IFERROR(VLOOKUP(B323, [16]player_accurate_passes!$B$2:$E$492, 3, FALSE), 0)</f>
        <v>12.2</v>
      </c>
      <c r="AC323">
        <f>IFERROR(VLOOKUP(B323, [16]player_accurate_passes!$B$2:$E$492, 4, FALSE), 0)</f>
        <v>54.2</v>
      </c>
      <c r="AD323">
        <f>IFERROR(VLOOKUP(B323,[17]player_accurate_long_balls!$B$2:$E$492, 3, FALSE), 0)</f>
        <v>0.8</v>
      </c>
      <c r="AE323">
        <f>IFERROR(VLOOKUP(B323,[17]player_accurate_long_balls!$B$2:$E$492, 4, FALSE), 0)</f>
        <v>66.7</v>
      </c>
      <c r="AF323">
        <f>IFERROR(VLOOKUP(B323, [18]player_tackles_won!$B$2:$E$492, 3, FALSE), 0)</f>
        <v>0.6</v>
      </c>
      <c r="AG323">
        <f>IFERROR(VLOOKUP(B323, [18]player_tackles_won!$B$2:$E$492, 4, FALSE), 0)</f>
        <v>50</v>
      </c>
      <c r="AH323">
        <f>IFERROR(VLOOKUP(B323, [19]player_possessions!$B$2:$E$492, 3, FALSE), 0)</f>
        <v>0.8</v>
      </c>
      <c r="AI323">
        <f>IFERROR(VLOOKUP(B323, [19]player_possessions!$B$2:$E$492, 4, FALSE), 0)</f>
        <v>1.9</v>
      </c>
      <c r="AJ323">
        <f>IFERROR(VLOOKUP(B323, [20]player_outfielder_blocks!$B$2:$E$492, 3, FALSE), 0)</f>
        <v>0</v>
      </c>
      <c r="AK323" t="e">
        <f>VLOOKUP(B323,[20]player_outfielder_blocks!$B$2:$E$492, 4, FALSE)</f>
        <v>#N/A</v>
      </c>
      <c r="AL323">
        <f>VLOOKUP(B323,[21]player_interceptions!$B$2:$E$492, 3, FALSE)</f>
        <v>0.2</v>
      </c>
      <c r="AM323">
        <f>VLOOKUP(B323,[21]player_interceptions!$B$2:$E$492, 4, FALSE)</f>
        <v>1</v>
      </c>
      <c r="AN323">
        <f>VLOOKUP(B323,[22]player_effective_clearances!$B$2:$E$492, 3, FALSE)</f>
        <v>0.8</v>
      </c>
      <c r="AO323">
        <f>VLOOKUP(B323,[22]player_effective_clearances!$B$2:$E$492, 4, FALSE)</f>
        <v>4</v>
      </c>
      <c r="AP323" t="e">
        <f>VLOOKUP(B323, [12]player_penalties_won!$B$2:$E$492, 4, FALSE)</f>
        <v>#N/A</v>
      </c>
      <c r="AQ323">
        <f>VLOOKUP(B323,[23]player_fouls_committed!$B$2:$E$492, 3, FALSE)</f>
        <v>1.3</v>
      </c>
      <c r="AR323" t="e">
        <f>VLOOKUP(B323,[24]player_red_cards!$B$2:$E$492, 3, FALSE)</f>
        <v>#N/A</v>
      </c>
      <c r="AS323" t="e">
        <f>VLOOKUP(B323,[24]player_red_cards!$B$2:$E$492, 4, FALSE)</f>
        <v>#N/A</v>
      </c>
      <c r="AT323">
        <f>VLOOKUP(B323,[25]player_contests_won!$B$2:$E$492, 3, FALSE)</f>
        <v>0.6</v>
      </c>
      <c r="AU323">
        <f>VLOOKUP(B323,[25]player_contests_won!$B$2:$E$492, 4, FALSE)</f>
        <v>30</v>
      </c>
      <c r="AV323">
        <f>VLOOKUP(B323, [8]player_top_scorers!$B$2:$E$492, 3, FALSE)</f>
        <v>1</v>
      </c>
      <c r="AW323" t="e">
        <f>VLOOKUP(B323,[26]player_player_ratings!$B$2:$E$492, 4, FALSE)</f>
        <v>#N/A</v>
      </c>
      <c r="AX323" t="e">
        <f>VLOOKUP(B323,[26]player_player_ratings!$B$2:$E$492, 3, FALSE)</f>
        <v>#N/A</v>
      </c>
      <c r="AY323">
        <v>479</v>
      </c>
      <c r="AZ323">
        <v>18</v>
      </c>
      <c r="BA323" t="s">
        <v>64</v>
      </c>
    </row>
    <row r="324" spans="1:53" x14ac:dyDescent="0.3">
      <c r="A324">
        <v>312</v>
      </c>
      <c r="B324" t="s">
        <v>402</v>
      </c>
      <c r="C324" t="s">
        <v>100</v>
      </c>
      <c r="D324">
        <v>0.4</v>
      </c>
      <c r="E324">
        <v>0</v>
      </c>
      <c r="F324">
        <f>IFERROR(VLOOKUP(B324, [1]player_expected_goals!$B$2:$E$492, 3, FALSE), 0)</f>
        <v>1.2</v>
      </c>
      <c r="G324">
        <f>VLOOKUP(B324,[2]player_on_target!$B$2:$E$492, 3, FALSE)</f>
        <v>1.2</v>
      </c>
      <c r="H324">
        <f>IFERROR(VLOOKUP(B324, [3]player_saves_made!$B$2:$E$492, 3, FALSE), 0)</f>
        <v>0</v>
      </c>
      <c r="I324">
        <f>IFERROR(VLOOKUP(B324, [3]player_saves_made!$B$2:$E$492, 4, FALSE), 0)</f>
        <v>0</v>
      </c>
      <c r="J324">
        <f>IFERROR(VLOOKUP(B324, [4]player_goals_conceded!$B$2:$E$492, 3, FALSE), 0)</f>
        <v>0</v>
      </c>
      <c r="K324">
        <f>IFERROR(VLOOKUP(B324, [5]player_clean_sheets!$B$2:$E$492, 3, FALSE), 0)</f>
        <v>0</v>
      </c>
      <c r="L324">
        <f>IFERROR(VLOOKUP(B324, [5]player_clean_sheets!$B$2:$E$492, 4, FALSE), 0)</f>
        <v>0</v>
      </c>
      <c r="M324">
        <f>IFERROR(VLOOKUP(B324, [6]player_goals_per_90!$B$2:$E$492, 3, FALSE), 0)</f>
        <v>0.05</v>
      </c>
      <c r="N324">
        <f>IFERROR(VLOOKUP(B324, [7]player_expected_assists_per_90!$B$2:$E$492, 3, FALSE), 0)</f>
        <v>0.02</v>
      </c>
      <c r="O324">
        <f>IFERROR(VLOOKUP(B324, [7]player_expected_assists_per_90!$B$2:$E$492, 4, FALSE), 0)</f>
        <v>0</v>
      </c>
      <c r="P324">
        <f>IFERROR(VLOOKUP(B324, [8]player_top_scorers!$B$2:$E$492, 4, FALSE), 0)</f>
        <v>0</v>
      </c>
      <c r="Q324">
        <f>IFERROR(VLOOKUP(B324, [9]player_total_assists_in_attack!$B$2:$E$492, 3, FALSE), 0)</f>
        <v>3</v>
      </c>
      <c r="R324">
        <f>IFERROR(VLOOKUP(B324, [9]player_total_assists_in_attack!$B$2:$E$492, 4, FALSE), 0)</f>
        <v>0.1</v>
      </c>
      <c r="S324">
        <f>IFERROR(VLOOKUP(B324, [10]player_big_chances_missed!$B$2:$E$492, 3, FALSE), 0)</f>
        <v>2</v>
      </c>
      <c r="T324">
        <f>IFERROR(VLOOKUP(B324, [10]player_big_chances_missed!$B$2:$E$492, 3, FALSE), 0)</f>
        <v>2</v>
      </c>
      <c r="U324">
        <f>IFERROR(VLOOKUP(B324, [11]player_big_chances_created!$B$2:$E$492, 3, FALSE), 0)</f>
        <v>0</v>
      </c>
      <c r="V324">
        <f>IFERROR(VLOOKUP(B324, [12]player_penalties_won!$B$2:$E$492, 3, FALSE), 0)</f>
        <v>0</v>
      </c>
      <c r="W324">
        <f>IFERROR(VLOOKUP(B324, [13]player_penalties_conceded!$B$2:$E$492, 3, FALSE), 0)</f>
        <v>1</v>
      </c>
      <c r="X324">
        <f>IFERROR(VLOOKUP(B324, [14]player_target_scoring!$B$2:$E$492, 3, FALSE), 0)</f>
        <v>0.2</v>
      </c>
      <c r="Y324">
        <f>IFERROR(VLOOKUP(B324, [14]player_target_scoring!$B$2:$E$492, 4, FALSE), 0)</f>
        <v>50</v>
      </c>
      <c r="Z324">
        <f>IFERROR(VLOOKUP(B324, [15]player_total_scoring_attempts!$B$2:$E$492, 3, FALSE), 0)</f>
        <v>0.4</v>
      </c>
      <c r="AA324">
        <f>IFERROR(VLOOKUP(B324, [15]player_total_scoring_attempts!$B$2:$E$492, 4, FALSE), 0)</f>
        <v>12.5</v>
      </c>
      <c r="AB324">
        <f>IFERROR(VLOOKUP(B324, [16]player_accurate_passes!$B$2:$E$492, 3, FALSE), 0)</f>
        <v>43.4</v>
      </c>
      <c r="AC324">
        <f>IFERROR(VLOOKUP(B324, [16]player_accurate_passes!$B$2:$E$492, 4, FALSE), 0)</f>
        <v>81.099999999999994</v>
      </c>
      <c r="AD324">
        <f>IFERROR(VLOOKUP(B324,[17]player_accurate_long_balls!$B$2:$E$492, 3, FALSE), 0)</f>
        <v>3.3</v>
      </c>
      <c r="AE324">
        <f>IFERROR(VLOOKUP(B324,[17]player_accurate_long_balls!$B$2:$E$492, 4, FALSE), 0)</f>
        <v>39.1</v>
      </c>
      <c r="AF324">
        <f>IFERROR(VLOOKUP(B324, [18]player_tackles_won!$B$2:$E$492, 3, FALSE), 0)</f>
        <v>1</v>
      </c>
      <c r="AG324">
        <f>IFERROR(VLOOKUP(B324, [18]player_tackles_won!$B$2:$E$492, 4, FALSE), 0)</f>
        <v>64.7</v>
      </c>
      <c r="AH324">
        <f>IFERROR(VLOOKUP(B324, [19]player_possessions!$B$2:$E$492, 3, FALSE), 0)</f>
        <v>0</v>
      </c>
      <c r="AI324">
        <f>IFERROR(VLOOKUP(B324, [19]player_possessions!$B$2:$E$492, 4, FALSE), 0)</f>
        <v>2.8</v>
      </c>
      <c r="AJ324">
        <f>IFERROR(VLOOKUP(B324, [20]player_outfielder_blocks!$B$2:$E$492, 3, FALSE), 0)</f>
        <v>0.9</v>
      </c>
      <c r="AK324">
        <f>VLOOKUP(B324,[20]player_outfielder_blocks!$B$2:$E$492, 4, FALSE)</f>
        <v>19</v>
      </c>
      <c r="AL324">
        <f>VLOOKUP(B324,[21]player_interceptions!$B$2:$E$492, 3, FALSE)</f>
        <v>0.6</v>
      </c>
      <c r="AM324">
        <f>VLOOKUP(B324,[21]player_interceptions!$B$2:$E$492, 4, FALSE)</f>
        <v>13</v>
      </c>
      <c r="AN324">
        <f>VLOOKUP(B324,[22]player_effective_clearances!$B$2:$E$492, 3, FALSE)</f>
        <v>3.3</v>
      </c>
      <c r="AO324">
        <f>VLOOKUP(B324,[22]player_effective_clearances!$B$2:$E$492, 4, FALSE)</f>
        <v>70</v>
      </c>
      <c r="AP324" t="e">
        <f>VLOOKUP(B324, [12]player_penalties_won!$B$2:$E$492, 4, FALSE)</f>
        <v>#N/A</v>
      </c>
      <c r="AQ324">
        <f>VLOOKUP(B324,[23]player_fouls_committed!$B$2:$E$492, 3, FALSE)</f>
        <v>0.5</v>
      </c>
      <c r="AR324" t="e">
        <f>VLOOKUP(B324,[24]player_red_cards!$B$2:$E$492, 3, FALSE)</f>
        <v>#N/A</v>
      </c>
      <c r="AS324" t="e">
        <f>VLOOKUP(B324,[24]player_red_cards!$B$2:$E$492, 4, FALSE)</f>
        <v>#N/A</v>
      </c>
      <c r="AT324">
        <f>VLOOKUP(B324,[25]player_contests_won!$B$2:$E$492, 3, FALSE)</f>
        <v>0.1</v>
      </c>
      <c r="AU324">
        <f>VLOOKUP(B324,[25]player_contests_won!$B$2:$E$492, 4, FALSE)</f>
        <v>75</v>
      </c>
      <c r="AV324">
        <f>VLOOKUP(B324, [8]player_top_scorers!$B$2:$E$492, 3, FALSE)</f>
        <v>1</v>
      </c>
      <c r="AW324">
        <f>VLOOKUP(B324,[26]player_player_ratings!$B$2:$E$492, 4, FALSE)</f>
        <v>0</v>
      </c>
      <c r="AX324">
        <f>VLOOKUP(B324,[26]player_player_ratings!$B$2:$E$492, 3, FALSE)</f>
        <v>6.89</v>
      </c>
      <c r="AY324">
        <v>1916</v>
      </c>
      <c r="AZ324">
        <v>24</v>
      </c>
      <c r="BA324" t="s">
        <v>13</v>
      </c>
    </row>
    <row r="325" spans="1:53" x14ac:dyDescent="0.3">
      <c r="A325">
        <v>312</v>
      </c>
      <c r="B325" t="s">
        <v>403</v>
      </c>
      <c r="C325" t="s">
        <v>66</v>
      </c>
      <c r="D325">
        <v>0.4</v>
      </c>
      <c r="E325">
        <v>0</v>
      </c>
      <c r="F325">
        <f>IFERROR(VLOOKUP(B325, [1]player_expected_goals!$B$2:$E$492, 3, FALSE), 0)</f>
        <v>2.7</v>
      </c>
      <c r="G325">
        <f>VLOOKUP(B325,[2]player_on_target!$B$2:$E$492, 3, FALSE)</f>
        <v>2.8</v>
      </c>
      <c r="H325">
        <f>IFERROR(VLOOKUP(B325, [3]player_saves_made!$B$2:$E$492, 3, FALSE), 0)</f>
        <v>0</v>
      </c>
      <c r="I325">
        <f>IFERROR(VLOOKUP(B325, [3]player_saves_made!$B$2:$E$492, 4, FALSE), 0)</f>
        <v>0</v>
      </c>
      <c r="J325">
        <f>IFERROR(VLOOKUP(B325, [4]player_goals_conceded!$B$2:$E$492, 3, FALSE), 0)</f>
        <v>0</v>
      </c>
      <c r="K325">
        <f>IFERROR(VLOOKUP(B325, [5]player_clean_sheets!$B$2:$E$492, 3, FALSE), 0)</f>
        <v>0</v>
      </c>
      <c r="L325">
        <f>IFERROR(VLOOKUP(B325, [5]player_clean_sheets!$B$2:$E$492, 4, FALSE), 0)</f>
        <v>0</v>
      </c>
      <c r="M325">
        <f>IFERROR(VLOOKUP(B325, [6]player_goals_per_90!$B$2:$E$492, 3, FALSE), 0)</f>
        <v>0.1</v>
      </c>
      <c r="N325">
        <f>IFERROR(VLOOKUP(B325, [7]player_expected_assists_per_90!$B$2:$E$492, 3, FALSE), 0)</f>
        <v>0.01</v>
      </c>
      <c r="O325">
        <f>IFERROR(VLOOKUP(B325, [7]player_expected_assists_per_90!$B$2:$E$492, 4, FALSE), 0)</f>
        <v>0</v>
      </c>
      <c r="P325">
        <f>IFERROR(VLOOKUP(B325, [8]player_top_scorers!$B$2:$E$492, 4, FALSE), 0)</f>
        <v>0</v>
      </c>
      <c r="Q325">
        <f>IFERROR(VLOOKUP(B325, [9]player_total_assists_in_attack!$B$2:$E$492, 3, FALSE), 0)</f>
        <v>7</v>
      </c>
      <c r="R325">
        <f>IFERROR(VLOOKUP(B325, [9]player_total_assists_in_attack!$B$2:$E$492, 4, FALSE), 0)</f>
        <v>0.2</v>
      </c>
      <c r="S325">
        <f>IFERROR(VLOOKUP(B325, [10]player_big_chances_missed!$B$2:$E$492, 3, FALSE), 0)</f>
        <v>3</v>
      </c>
      <c r="T325">
        <f>IFERROR(VLOOKUP(B325, [10]player_big_chances_missed!$B$2:$E$492, 3, FALSE), 0)</f>
        <v>3</v>
      </c>
      <c r="U325">
        <f>IFERROR(VLOOKUP(B325, [11]player_big_chances_created!$B$2:$E$492, 3, FALSE), 0)</f>
        <v>1</v>
      </c>
      <c r="V325">
        <f>IFERROR(VLOOKUP(B325, [12]player_penalties_won!$B$2:$E$492, 3, FALSE), 0)</f>
        <v>0</v>
      </c>
      <c r="W325">
        <f>IFERROR(VLOOKUP(B325, [13]player_penalties_conceded!$B$2:$E$492, 3, FALSE), 0)</f>
        <v>0</v>
      </c>
      <c r="X325">
        <f>IFERROR(VLOOKUP(B325, [14]player_target_scoring!$B$2:$E$492, 3, FALSE), 0)</f>
        <v>0.3</v>
      </c>
      <c r="Y325">
        <f>IFERROR(VLOOKUP(B325, [14]player_target_scoring!$B$2:$E$492, 4, FALSE), 0)</f>
        <v>44</v>
      </c>
      <c r="Z325">
        <f>IFERROR(VLOOKUP(B325, [15]player_total_scoring_attempts!$B$2:$E$492, 3, FALSE), 0)</f>
        <v>0.8</v>
      </c>
      <c r="AA325">
        <f>IFERROR(VLOOKUP(B325, [15]player_total_scoring_attempts!$B$2:$E$492, 4, FALSE), 0)</f>
        <v>12</v>
      </c>
      <c r="AB325">
        <f>IFERROR(VLOOKUP(B325, [16]player_accurate_passes!$B$2:$E$492, 3, FALSE), 0)</f>
        <v>37.700000000000003</v>
      </c>
      <c r="AC325">
        <f>IFERROR(VLOOKUP(B325, [16]player_accurate_passes!$B$2:$E$492, 4, FALSE), 0)</f>
        <v>81.3</v>
      </c>
      <c r="AD325">
        <f>IFERROR(VLOOKUP(B325,[17]player_accurate_long_balls!$B$2:$E$492, 3, FALSE), 0)</f>
        <v>1.8</v>
      </c>
      <c r="AE325">
        <f>IFERROR(VLOOKUP(B325,[17]player_accurate_long_balls!$B$2:$E$492, 4, FALSE), 0)</f>
        <v>40</v>
      </c>
      <c r="AF325">
        <f>IFERROR(VLOOKUP(B325, [18]player_tackles_won!$B$2:$E$492, 3, FALSE), 0)</f>
        <v>0.7</v>
      </c>
      <c r="AG325">
        <f>IFERROR(VLOOKUP(B325, [18]player_tackles_won!$B$2:$E$492, 4, FALSE), 0)</f>
        <v>60.5</v>
      </c>
      <c r="AH325">
        <f>IFERROR(VLOOKUP(B325, [19]player_possessions!$B$2:$E$492, 3, FALSE), 0)</f>
        <v>0</v>
      </c>
      <c r="AI325">
        <f>IFERROR(VLOOKUP(B325, [19]player_possessions!$B$2:$E$492, 4, FALSE), 0)</f>
        <v>2.6</v>
      </c>
      <c r="AJ325">
        <f>IFERROR(VLOOKUP(B325, [20]player_outfielder_blocks!$B$2:$E$492, 3, FALSE), 0)</f>
        <v>1.1000000000000001</v>
      </c>
      <c r="AK325">
        <f>VLOOKUP(B325,[20]player_outfielder_blocks!$B$2:$E$492, 4, FALSE)</f>
        <v>36</v>
      </c>
      <c r="AL325">
        <f>VLOOKUP(B325,[21]player_interceptions!$B$2:$E$492, 3, FALSE)</f>
        <v>1.4</v>
      </c>
      <c r="AM325">
        <f>VLOOKUP(B325,[21]player_interceptions!$B$2:$E$492, 4, FALSE)</f>
        <v>43</v>
      </c>
      <c r="AN325">
        <f>VLOOKUP(B325,[22]player_effective_clearances!$B$2:$E$492, 3, FALSE)</f>
        <v>4.9000000000000004</v>
      </c>
      <c r="AO325">
        <f>VLOOKUP(B325,[22]player_effective_clearances!$B$2:$E$492, 4, FALSE)</f>
        <v>154</v>
      </c>
      <c r="AP325" t="e">
        <f>VLOOKUP(B325, [12]player_penalties_won!$B$2:$E$492, 4, FALSE)</f>
        <v>#N/A</v>
      </c>
      <c r="AQ325">
        <f>VLOOKUP(B325,[23]player_fouls_committed!$B$2:$E$492, 3, FALSE)</f>
        <v>1</v>
      </c>
      <c r="AR325" t="e">
        <f>VLOOKUP(B325,[24]player_red_cards!$B$2:$E$492, 3, FALSE)</f>
        <v>#N/A</v>
      </c>
      <c r="AS325" t="e">
        <f>VLOOKUP(B325,[24]player_red_cards!$B$2:$E$492, 4, FALSE)</f>
        <v>#N/A</v>
      </c>
      <c r="AT325">
        <f>VLOOKUP(B325,[25]player_contests_won!$B$2:$E$492, 3, FALSE)</f>
        <v>0.1</v>
      </c>
      <c r="AU325">
        <f>VLOOKUP(B325,[25]player_contests_won!$B$2:$E$492, 4, FALSE)</f>
        <v>80</v>
      </c>
      <c r="AV325">
        <f>VLOOKUP(B325, [8]player_top_scorers!$B$2:$E$492, 3, FALSE)</f>
        <v>3</v>
      </c>
      <c r="AW325">
        <f>VLOOKUP(B325,[26]player_player_ratings!$B$2:$E$492, 4, FALSE)</f>
        <v>0</v>
      </c>
      <c r="AX325">
        <f>VLOOKUP(B325,[26]player_player_ratings!$B$2:$E$492, 3, FALSE)</f>
        <v>7.1</v>
      </c>
      <c r="AY325">
        <v>2838</v>
      </c>
      <c r="AZ325">
        <v>33</v>
      </c>
      <c r="BA325" t="s">
        <v>27</v>
      </c>
    </row>
    <row r="326" spans="1:53" x14ac:dyDescent="0.3">
      <c r="A326">
        <v>312</v>
      </c>
      <c r="B326" t="s">
        <v>404</v>
      </c>
      <c r="C326" t="s">
        <v>15</v>
      </c>
      <c r="D326">
        <v>0.4</v>
      </c>
      <c r="E326">
        <v>0</v>
      </c>
      <c r="F326">
        <f>IFERROR(VLOOKUP(B326, [1]player_expected_goals!$B$2:$E$492, 3, FALSE), 0)</f>
        <v>0.1</v>
      </c>
      <c r="G326" t="e">
        <f>VLOOKUP(B326,[2]player_on_target!$B$2:$E$492, 3, FALSE)</f>
        <v>#N/A</v>
      </c>
      <c r="H326">
        <f>IFERROR(VLOOKUP(B326, [3]player_saves_made!$B$2:$E$492, 3, FALSE), 0)</f>
        <v>0</v>
      </c>
      <c r="I326">
        <f>IFERROR(VLOOKUP(B326, [3]player_saves_made!$B$2:$E$492, 4, FALSE), 0)</f>
        <v>0</v>
      </c>
      <c r="J326">
        <f>IFERROR(VLOOKUP(B326, [4]player_goals_conceded!$B$2:$E$492, 3, FALSE), 0)</f>
        <v>0</v>
      </c>
      <c r="K326">
        <f>IFERROR(VLOOKUP(B326, [5]player_clean_sheets!$B$2:$E$492, 3, FALSE), 0)</f>
        <v>0</v>
      </c>
      <c r="L326">
        <f>IFERROR(VLOOKUP(B326, [5]player_clean_sheets!$B$2:$E$492, 4, FALSE), 0)</f>
        <v>0</v>
      </c>
      <c r="M326">
        <f>IFERROR(VLOOKUP(B326, [6]player_goals_per_90!$B$2:$E$492, 3, FALSE), 0)</f>
        <v>0</v>
      </c>
      <c r="N326">
        <f>IFERROR(VLOOKUP(B326, [7]player_expected_assists_per_90!$B$2:$E$492, 3, FALSE), 0)</f>
        <v>0</v>
      </c>
      <c r="O326">
        <f>IFERROR(VLOOKUP(B326, [7]player_expected_assists_per_90!$B$2:$E$492, 4, FALSE), 0)</f>
        <v>0</v>
      </c>
      <c r="P326">
        <f>IFERROR(VLOOKUP(B326, [8]player_top_scorers!$B$2:$E$492, 4, FALSE), 0)</f>
        <v>0</v>
      </c>
      <c r="Q326">
        <f>IFERROR(VLOOKUP(B326, [9]player_total_assists_in_attack!$B$2:$E$492, 3, FALSE), 0)</f>
        <v>4</v>
      </c>
      <c r="R326">
        <f>IFERROR(VLOOKUP(B326, [9]player_total_assists_in_attack!$B$2:$E$492, 4, FALSE), 0)</f>
        <v>0.5</v>
      </c>
      <c r="S326">
        <f>IFERROR(VLOOKUP(B326, [10]player_big_chances_missed!$B$2:$E$492, 3, FALSE), 0)</f>
        <v>0</v>
      </c>
      <c r="T326">
        <f>IFERROR(VLOOKUP(B326, [10]player_big_chances_missed!$B$2:$E$492, 3, FALSE), 0)</f>
        <v>0</v>
      </c>
      <c r="U326">
        <f>IFERROR(VLOOKUP(B326, [11]player_big_chances_created!$B$2:$E$492, 3, FALSE), 0)</f>
        <v>0</v>
      </c>
      <c r="V326">
        <f>IFERROR(VLOOKUP(B326, [12]player_penalties_won!$B$2:$E$492, 3, FALSE), 0)</f>
        <v>0</v>
      </c>
      <c r="W326">
        <f>IFERROR(VLOOKUP(B326, [13]player_penalties_conceded!$B$2:$E$492, 3, FALSE), 0)</f>
        <v>0</v>
      </c>
      <c r="X326">
        <f>IFERROR(VLOOKUP(B326, [14]player_target_scoring!$B$2:$E$492, 3, FALSE), 0)</f>
        <v>0</v>
      </c>
      <c r="Y326">
        <f>IFERROR(VLOOKUP(B326, [14]player_target_scoring!$B$2:$E$492, 4, FALSE), 0)</f>
        <v>0</v>
      </c>
      <c r="Z326">
        <f>IFERROR(VLOOKUP(B326, [15]player_total_scoring_attempts!$B$2:$E$492, 3, FALSE), 0)</f>
        <v>0</v>
      </c>
      <c r="AA326">
        <f>IFERROR(VLOOKUP(B326, [15]player_total_scoring_attempts!$B$2:$E$492, 4, FALSE), 0)</f>
        <v>0</v>
      </c>
      <c r="AB326">
        <f>IFERROR(VLOOKUP(B326, [16]player_accurate_passes!$B$2:$E$492, 3, FALSE), 0)</f>
        <v>0</v>
      </c>
      <c r="AC326">
        <f>IFERROR(VLOOKUP(B326, [16]player_accurate_passes!$B$2:$E$492, 4, FALSE), 0)</f>
        <v>0</v>
      </c>
      <c r="AD326">
        <f>IFERROR(VLOOKUP(B326,[17]player_accurate_long_balls!$B$2:$E$492, 3, FALSE), 0)</f>
        <v>0</v>
      </c>
      <c r="AE326">
        <f>IFERROR(VLOOKUP(B326,[17]player_accurate_long_balls!$B$2:$E$492, 4, FALSE), 0)</f>
        <v>0</v>
      </c>
      <c r="AF326">
        <f>IFERROR(VLOOKUP(B326, [18]player_tackles_won!$B$2:$E$492, 3, FALSE), 0)</f>
        <v>0</v>
      </c>
      <c r="AG326">
        <f>IFERROR(VLOOKUP(B326, [18]player_tackles_won!$B$2:$E$492, 4, FALSE), 0)</f>
        <v>0</v>
      </c>
      <c r="AH326">
        <f>IFERROR(VLOOKUP(B326, [19]player_possessions!$B$2:$E$492, 3, FALSE), 0)</f>
        <v>0</v>
      </c>
      <c r="AI326">
        <f>IFERROR(VLOOKUP(B326, [19]player_possessions!$B$2:$E$492, 4, FALSE), 0)</f>
        <v>0</v>
      </c>
      <c r="AJ326">
        <f>IFERROR(VLOOKUP(B326, [20]player_outfielder_blocks!$B$2:$E$492, 3, FALSE), 0)</f>
        <v>0</v>
      </c>
      <c r="AK326" t="e">
        <f>VLOOKUP(B326,[20]player_outfielder_blocks!$B$2:$E$492, 4, FALSE)</f>
        <v>#N/A</v>
      </c>
      <c r="AL326" t="e">
        <f>VLOOKUP(B326,[21]player_interceptions!$B$2:$E$492, 3, FALSE)</f>
        <v>#N/A</v>
      </c>
      <c r="AM326" t="e">
        <f>VLOOKUP(B326,[21]player_interceptions!$B$2:$E$492, 4, FALSE)</f>
        <v>#N/A</v>
      </c>
      <c r="AN326" t="e">
        <f>VLOOKUP(B326,[22]player_effective_clearances!$B$2:$E$492, 3, FALSE)</f>
        <v>#N/A</v>
      </c>
      <c r="AO326" t="e">
        <f>VLOOKUP(B326,[22]player_effective_clearances!$B$2:$E$492, 4, FALSE)</f>
        <v>#N/A</v>
      </c>
      <c r="AP326" t="e">
        <f>VLOOKUP(B326, [12]player_penalties_won!$B$2:$E$492, 4, FALSE)</f>
        <v>#N/A</v>
      </c>
      <c r="AQ326" t="e">
        <f>VLOOKUP(B326,[23]player_fouls_committed!$B$2:$E$492, 3, FALSE)</f>
        <v>#N/A</v>
      </c>
      <c r="AR326" t="e">
        <f>VLOOKUP(B326,[24]player_red_cards!$B$2:$E$492, 3, FALSE)</f>
        <v>#N/A</v>
      </c>
      <c r="AS326" t="e">
        <f>VLOOKUP(B326,[24]player_red_cards!$B$2:$E$492, 4, FALSE)</f>
        <v>#N/A</v>
      </c>
      <c r="AT326" t="e">
        <f>VLOOKUP(B326,[25]player_contests_won!$B$2:$E$492, 3, FALSE)</f>
        <v>#N/A</v>
      </c>
      <c r="AU326" t="e">
        <f>VLOOKUP(B326,[25]player_contests_won!$B$2:$E$492, 4, FALSE)</f>
        <v>#N/A</v>
      </c>
      <c r="AV326" t="e">
        <f>VLOOKUP(B326, [8]player_top_scorers!$B$2:$E$492, 3, FALSE)</f>
        <v>#N/A</v>
      </c>
      <c r="AW326" t="e">
        <f>VLOOKUP(B326,[26]player_player_ratings!$B$2:$E$492, 4, FALSE)</f>
        <v>#N/A</v>
      </c>
      <c r="AX326" t="e">
        <f>VLOOKUP(B326,[26]player_player_ratings!$B$2:$E$492, 3, FALSE)</f>
        <v>#N/A</v>
      </c>
      <c r="AY326">
        <v>709</v>
      </c>
      <c r="AZ326">
        <v>16</v>
      </c>
      <c r="BA326" t="s">
        <v>13</v>
      </c>
    </row>
    <row r="327" spans="1:53" x14ac:dyDescent="0.3">
      <c r="A327">
        <v>312</v>
      </c>
      <c r="B327" t="s">
        <v>405</v>
      </c>
      <c r="C327" t="s">
        <v>43</v>
      </c>
      <c r="D327">
        <v>0.4</v>
      </c>
      <c r="E327">
        <v>0</v>
      </c>
      <c r="F327">
        <f>IFERROR(VLOOKUP(B327, [1]player_expected_goals!$B$2:$E$492, 3, FALSE), 0)</f>
        <v>0.2</v>
      </c>
      <c r="G327" t="e">
        <f>VLOOKUP(B327,[2]player_on_target!$B$2:$E$492, 3, FALSE)</f>
        <v>#N/A</v>
      </c>
      <c r="H327">
        <f>IFERROR(VLOOKUP(B327, [3]player_saves_made!$B$2:$E$492, 3, FALSE), 0)</f>
        <v>0</v>
      </c>
      <c r="I327">
        <f>IFERROR(VLOOKUP(B327, [3]player_saves_made!$B$2:$E$492, 4, FALSE), 0)</f>
        <v>0</v>
      </c>
      <c r="J327">
        <f>IFERROR(VLOOKUP(B327, [4]player_goals_conceded!$B$2:$E$492, 3, FALSE), 0)</f>
        <v>0</v>
      </c>
      <c r="K327">
        <f>IFERROR(VLOOKUP(B327, [5]player_clean_sheets!$B$2:$E$492, 3, FALSE), 0)</f>
        <v>0</v>
      </c>
      <c r="L327">
        <f>IFERROR(VLOOKUP(B327, [5]player_clean_sheets!$B$2:$E$492, 4, FALSE), 0)</f>
        <v>0</v>
      </c>
      <c r="M327">
        <f>IFERROR(VLOOKUP(B327, [6]player_goals_per_90!$B$2:$E$492, 3, FALSE), 0)</f>
        <v>0</v>
      </c>
      <c r="N327">
        <f>IFERROR(VLOOKUP(B327, [7]player_expected_assists_per_90!$B$2:$E$492, 3, FALSE), 0)</f>
        <v>0</v>
      </c>
      <c r="O327">
        <f>IFERROR(VLOOKUP(B327, [7]player_expected_assists_per_90!$B$2:$E$492, 4, FALSE), 0)</f>
        <v>0</v>
      </c>
      <c r="P327">
        <f>IFERROR(VLOOKUP(B327, [8]player_top_scorers!$B$2:$E$492, 4, FALSE), 0)</f>
        <v>0</v>
      </c>
      <c r="Q327">
        <f>IFERROR(VLOOKUP(B327, [9]player_total_assists_in_attack!$B$2:$E$492, 3, FALSE), 0)</f>
        <v>3</v>
      </c>
      <c r="R327">
        <f>IFERROR(VLOOKUP(B327, [9]player_total_assists_in_attack!$B$2:$E$492, 4, FALSE), 0)</f>
        <v>0.3</v>
      </c>
      <c r="S327">
        <f>IFERROR(VLOOKUP(B327, [10]player_big_chances_missed!$B$2:$E$492, 3, FALSE), 0)</f>
        <v>0</v>
      </c>
      <c r="T327">
        <f>IFERROR(VLOOKUP(B327, [10]player_big_chances_missed!$B$2:$E$492, 3, FALSE), 0)</f>
        <v>0</v>
      </c>
      <c r="U327">
        <f>IFERROR(VLOOKUP(B327, [11]player_big_chances_created!$B$2:$E$492, 3, FALSE), 0)</f>
        <v>2</v>
      </c>
      <c r="V327">
        <f>IFERROR(VLOOKUP(B327, [12]player_penalties_won!$B$2:$E$492, 3, FALSE), 0)</f>
        <v>0</v>
      </c>
      <c r="W327">
        <f>IFERROR(VLOOKUP(B327, [13]player_penalties_conceded!$B$2:$E$492, 3, FALSE), 0)</f>
        <v>2</v>
      </c>
      <c r="X327">
        <f>IFERROR(VLOOKUP(B327, [14]player_target_scoring!$B$2:$E$492, 3, FALSE), 0)</f>
        <v>0</v>
      </c>
      <c r="Y327">
        <f>IFERROR(VLOOKUP(B327, [14]player_target_scoring!$B$2:$E$492, 4, FALSE), 0)</f>
        <v>0</v>
      </c>
      <c r="Z327">
        <f>IFERROR(VLOOKUP(B327, [15]player_total_scoring_attempts!$B$2:$E$492, 3, FALSE), 0)</f>
        <v>0</v>
      </c>
      <c r="AA327">
        <f>IFERROR(VLOOKUP(B327, [15]player_total_scoring_attempts!$B$2:$E$492, 4, FALSE), 0)</f>
        <v>0</v>
      </c>
      <c r="AB327">
        <f>IFERROR(VLOOKUP(B327, [16]player_accurate_passes!$B$2:$E$492, 3, FALSE), 0)</f>
        <v>0</v>
      </c>
      <c r="AC327">
        <f>IFERROR(VLOOKUP(B327, [16]player_accurate_passes!$B$2:$E$492, 4, FALSE), 0)</f>
        <v>0</v>
      </c>
      <c r="AD327">
        <f>IFERROR(VLOOKUP(B327,[17]player_accurate_long_balls!$B$2:$E$492, 3, FALSE), 0)</f>
        <v>0</v>
      </c>
      <c r="AE327">
        <f>IFERROR(VLOOKUP(B327,[17]player_accurate_long_balls!$B$2:$E$492, 4, FALSE), 0)</f>
        <v>0</v>
      </c>
      <c r="AF327">
        <f>IFERROR(VLOOKUP(B327, [18]player_tackles_won!$B$2:$E$492, 3, FALSE), 0)</f>
        <v>0</v>
      </c>
      <c r="AG327">
        <f>IFERROR(VLOOKUP(B327, [18]player_tackles_won!$B$2:$E$492, 4, FALSE), 0)</f>
        <v>0</v>
      </c>
      <c r="AH327">
        <f>IFERROR(VLOOKUP(B327, [19]player_possessions!$B$2:$E$492, 3, FALSE), 0)</f>
        <v>0</v>
      </c>
      <c r="AI327">
        <f>IFERROR(VLOOKUP(B327, [19]player_possessions!$B$2:$E$492, 4, FALSE), 0)</f>
        <v>0</v>
      </c>
      <c r="AJ327">
        <f>IFERROR(VLOOKUP(B327, [20]player_outfielder_blocks!$B$2:$E$492, 3, FALSE), 0)</f>
        <v>0</v>
      </c>
      <c r="AK327" t="e">
        <f>VLOOKUP(B327,[20]player_outfielder_blocks!$B$2:$E$492, 4, FALSE)</f>
        <v>#N/A</v>
      </c>
      <c r="AL327" t="e">
        <f>VLOOKUP(B327,[21]player_interceptions!$B$2:$E$492, 3, FALSE)</f>
        <v>#N/A</v>
      </c>
      <c r="AM327" t="e">
        <f>VLOOKUP(B327,[21]player_interceptions!$B$2:$E$492, 4, FALSE)</f>
        <v>#N/A</v>
      </c>
      <c r="AN327" t="e">
        <f>VLOOKUP(B327,[22]player_effective_clearances!$B$2:$E$492, 3, FALSE)</f>
        <v>#N/A</v>
      </c>
      <c r="AO327" t="e">
        <f>VLOOKUP(B327,[22]player_effective_clearances!$B$2:$E$492, 4, FALSE)</f>
        <v>#N/A</v>
      </c>
      <c r="AP327" t="e">
        <f>VLOOKUP(B327, [12]player_penalties_won!$B$2:$E$492, 4, FALSE)</f>
        <v>#N/A</v>
      </c>
      <c r="AQ327" t="e">
        <f>VLOOKUP(B327,[23]player_fouls_committed!$B$2:$E$492, 3, FALSE)</f>
        <v>#N/A</v>
      </c>
      <c r="AR327" t="e">
        <f>VLOOKUP(B327,[24]player_red_cards!$B$2:$E$492, 3, FALSE)</f>
        <v>#N/A</v>
      </c>
      <c r="AS327" t="e">
        <f>VLOOKUP(B327,[24]player_red_cards!$B$2:$E$492, 4, FALSE)</f>
        <v>#N/A</v>
      </c>
      <c r="AT327" t="e">
        <f>VLOOKUP(B327,[25]player_contests_won!$B$2:$E$492, 3, FALSE)</f>
        <v>#N/A</v>
      </c>
      <c r="AU327" t="e">
        <f>VLOOKUP(B327,[25]player_contests_won!$B$2:$E$492, 4, FALSE)</f>
        <v>#N/A</v>
      </c>
      <c r="AV327" t="e">
        <f>VLOOKUP(B327, [8]player_top_scorers!$B$2:$E$492, 3, FALSE)</f>
        <v>#N/A</v>
      </c>
      <c r="AW327" t="e">
        <f>VLOOKUP(B327,[26]player_player_ratings!$B$2:$E$492, 4, FALSE)</f>
        <v>#N/A</v>
      </c>
      <c r="AX327" t="e">
        <f>VLOOKUP(B327,[26]player_player_ratings!$B$2:$E$492, 3, FALSE)</f>
        <v>#N/A</v>
      </c>
      <c r="AY327">
        <v>909</v>
      </c>
      <c r="AZ327">
        <v>14</v>
      </c>
      <c r="BA327" t="s">
        <v>13</v>
      </c>
    </row>
    <row r="328" spans="1:53" x14ac:dyDescent="0.3">
      <c r="A328">
        <v>327</v>
      </c>
      <c r="B328" t="s">
        <v>406</v>
      </c>
      <c r="C328" t="s">
        <v>102</v>
      </c>
      <c r="D328">
        <v>0.3</v>
      </c>
      <c r="E328">
        <v>1</v>
      </c>
      <c r="F328">
        <f>IFERROR(VLOOKUP(B328, [1]player_expected_goals!$B$2:$E$492, 3, FALSE), 0)</f>
        <v>0.3</v>
      </c>
      <c r="G328" t="e">
        <f>VLOOKUP(B328,[2]player_on_target!$B$2:$E$492, 3, FALSE)</f>
        <v>#N/A</v>
      </c>
      <c r="H328">
        <f>IFERROR(VLOOKUP(B328, [3]player_saves_made!$B$2:$E$492, 3, FALSE), 0)</f>
        <v>0</v>
      </c>
      <c r="I328">
        <f>IFERROR(VLOOKUP(B328, [3]player_saves_made!$B$2:$E$492, 4, FALSE), 0)</f>
        <v>0</v>
      </c>
      <c r="J328">
        <f>IFERROR(VLOOKUP(B328, [4]player_goals_conceded!$B$2:$E$492, 3, FALSE), 0)</f>
        <v>0</v>
      </c>
      <c r="K328">
        <f>IFERROR(VLOOKUP(B328, [5]player_clean_sheets!$B$2:$E$492, 3, FALSE), 0)</f>
        <v>0</v>
      </c>
      <c r="L328">
        <f>IFERROR(VLOOKUP(B328, [5]player_clean_sheets!$B$2:$E$492, 4, FALSE), 0)</f>
        <v>0</v>
      </c>
      <c r="M328">
        <f>IFERROR(VLOOKUP(B328, [6]player_goals_per_90!$B$2:$E$492, 3, FALSE), 0)</f>
        <v>0</v>
      </c>
      <c r="N328">
        <f>IFERROR(VLOOKUP(B328, [7]player_expected_assists_per_90!$B$2:$E$492, 3, FALSE), 0)</f>
        <v>0.02</v>
      </c>
      <c r="O328">
        <f>IFERROR(VLOOKUP(B328, [7]player_expected_assists_per_90!$B$2:$E$492, 4, FALSE), 0)</f>
        <v>0.1</v>
      </c>
      <c r="P328">
        <f>IFERROR(VLOOKUP(B328, [8]player_top_scorers!$B$2:$E$492, 4, FALSE), 0)</f>
        <v>0</v>
      </c>
      <c r="Q328">
        <f>IFERROR(VLOOKUP(B328, [9]player_total_assists_in_attack!$B$2:$E$492, 3, FALSE), 0)</f>
        <v>2</v>
      </c>
      <c r="R328">
        <f>IFERROR(VLOOKUP(B328, [9]player_total_assists_in_attack!$B$2:$E$492, 4, FALSE), 0)</f>
        <v>0.1</v>
      </c>
      <c r="S328">
        <f>IFERROR(VLOOKUP(B328, [10]player_big_chances_missed!$B$2:$E$492, 3, FALSE), 0)</f>
        <v>0</v>
      </c>
      <c r="T328">
        <f>IFERROR(VLOOKUP(B328, [10]player_big_chances_missed!$B$2:$E$492, 3, FALSE), 0)</f>
        <v>0</v>
      </c>
      <c r="U328">
        <f>IFERROR(VLOOKUP(B328, [11]player_big_chances_created!$B$2:$E$492, 3, FALSE), 0)</f>
        <v>1</v>
      </c>
      <c r="V328">
        <f>IFERROR(VLOOKUP(B328, [12]player_penalties_won!$B$2:$E$492, 3, FALSE), 0)</f>
        <v>0</v>
      </c>
      <c r="W328">
        <f>IFERROR(VLOOKUP(B328, [13]player_penalties_conceded!$B$2:$E$492, 3, FALSE), 0)</f>
        <v>0</v>
      </c>
      <c r="X328">
        <f>IFERROR(VLOOKUP(B328, [14]player_target_scoring!$B$2:$E$492, 3, FALSE), 0)</f>
        <v>0</v>
      </c>
      <c r="Y328">
        <f>IFERROR(VLOOKUP(B328, [14]player_target_scoring!$B$2:$E$492, 4, FALSE), 0)</f>
        <v>0</v>
      </c>
      <c r="Z328">
        <f>IFERROR(VLOOKUP(B328, [15]player_total_scoring_attempts!$B$2:$E$492, 3, FALSE), 0)</f>
        <v>0.3</v>
      </c>
      <c r="AA328">
        <f>IFERROR(VLOOKUP(B328, [15]player_total_scoring_attempts!$B$2:$E$492, 4, FALSE), 0)</f>
        <v>0</v>
      </c>
      <c r="AB328">
        <f>IFERROR(VLOOKUP(B328, [16]player_accurate_passes!$B$2:$E$492, 3, FALSE), 0)</f>
        <v>33.200000000000003</v>
      </c>
      <c r="AC328">
        <f>IFERROR(VLOOKUP(B328, [16]player_accurate_passes!$B$2:$E$492, 4, FALSE), 0)</f>
        <v>83.8</v>
      </c>
      <c r="AD328">
        <f>IFERROR(VLOOKUP(B328,[17]player_accurate_long_balls!$B$2:$E$492, 3, FALSE), 0)</f>
        <v>1.4</v>
      </c>
      <c r="AE328">
        <f>IFERROR(VLOOKUP(B328,[17]player_accurate_long_balls!$B$2:$E$492, 4, FALSE), 0)</f>
        <v>52.8</v>
      </c>
      <c r="AF328">
        <f>IFERROR(VLOOKUP(B328, [18]player_tackles_won!$B$2:$E$492, 3, FALSE), 0)</f>
        <v>0.9</v>
      </c>
      <c r="AG328">
        <f>IFERROR(VLOOKUP(B328, [18]player_tackles_won!$B$2:$E$492, 4, FALSE), 0)</f>
        <v>80</v>
      </c>
      <c r="AH328">
        <f>IFERROR(VLOOKUP(B328, [19]player_possessions!$B$2:$E$492, 3, FALSE), 0)</f>
        <v>0</v>
      </c>
      <c r="AI328">
        <f>IFERROR(VLOOKUP(B328, [19]player_possessions!$B$2:$E$492, 4, FALSE), 0)</f>
        <v>0</v>
      </c>
      <c r="AJ328">
        <f>IFERROR(VLOOKUP(B328, [20]player_outfielder_blocks!$B$2:$E$492, 3, FALSE), 0)</f>
        <v>0.3</v>
      </c>
      <c r="AK328">
        <f>VLOOKUP(B328,[20]player_outfielder_blocks!$B$2:$E$492, 4, FALSE)</f>
        <v>4</v>
      </c>
      <c r="AL328">
        <f>VLOOKUP(B328,[21]player_interceptions!$B$2:$E$492, 3, FALSE)</f>
        <v>2.2000000000000002</v>
      </c>
      <c r="AM328">
        <f>VLOOKUP(B328,[21]player_interceptions!$B$2:$E$492, 4, FALSE)</f>
        <v>30</v>
      </c>
      <c r="AN328">
        <f>VLOOKUP(B328,[22]player_effective_clearances!$B$2:$E$492, 3, FALSE)</f>
        <v>2</v>
      </c>
      <c r="AO328">
        <f>VLOOKUP(B328,[22]player_effective_clearances!$B$2:$E$492, 4, FALSE)</f>
        <v>28</v>
      </c>
      <c r="AP328" t="e">
        <f>VLOOKUP(B328, [12]player_penalties_won!$B$2:$E$492, 4, FALSE)</f>
        <v>#N/A</v>
      </c>
      <c r="AQ328">
        <f>VLOOKUP(B328,[23]player_fouls_committed!$B$2:$E$492, 3, FALSE)</f>
        <v>1.5</v>
      </c>
      <c r="AR328" t="e">
        <f>VLOOKUP(B328,[24]player_red_cards!$B$2:$E$492, 3, FALSE)</f>
        <v>#N/A</v>
      </c>
      <c r="AS328" t="e">
        <f>VLOOKUP(B328,[24]player_red_cards!$B$2:$E$492, 4, FALSE)</f>
        <v>#N/A</v>
      </c>
      <c r="AT328">
        <f>VLOOKUP(B328,[25]player_contests_won!$B$2:$E$492, 3, FALSE)</f>
        <v>0.5</v>
      </c>
      <c r="AU328">
        <f>VLOOKUP(B328,[25]player_contests_won!$B$2:$E$492, 4, FALSE)</f>
        <v>53.8</v>
      </c>
      <c r="AV328" t="e">
        <f>VLOOKUP(B328, [8]player_top_scorers!$B$2:$E$492, 3, FALSE)</f>
        <v>#N/A</v>
      </c>
      <c r="AW328">
        <f>VLOOKUP(B328,[26]player_player_ratings!$B$2:$E$492, 4, FALSE)</f>
        <v>0</v>
      </c>
      <c r="AX328">
        <f>VLOOKUP(B328,[26]player_player_ratings!$B$2:$E$492, 3, FALSE)</f>
        <v>6.44</v>
      </c>
      <c r="AY328">
        <v>1232</v>
      </c>
      <c r="AZ328">
        <v>20</v>
      </c>
      <c r="BA328" t="s">
        <v>37</v>
      </c>
    </row>
    <row r="329" spans="1:53" x14ac:dyDescent="0.3">
      <c r="A329">
        <v>327</v>
      </c>
      <c r="B329" t="s">
        <v>407</v>
      </c>
      <c r="C329" t="s">
        <v>39</v>
      </c>
      <c r="D329">
        <v>0.3</v>
      </c>
      <c r="E329">
        <v>1</v>
      </c>
      <c r="F329">
        <f>IFERROR(VLOOKUP(B329, [1]player_expected_goals!$B$2:$E$492, 3, FALSE), 0)</f>
        <v>0.3</v>
      </c>
      <c r="G329">
        <f>VLOOKUP(B329,[2]player_on_target!$B$2:$E$492, 3, FALSE)</f>
        <v>0</v>
      </c>
      <c r="H329">
        <f>IFERROR(VLOOKUP(B329, [3]player_saves_made!$B$2:$E$492, 3, FALSE), 0)</f>
        <v>0</v>
      </c>
      <c r="I329">
        <f>IFERROR(VLOOKUP(B329, [3]player_saves_made!$B$2:$E$492, 4, FALSE), 0)</f>
        <v>0</v>
      </c>
      <c r="J329">
        <f>IFERROR(VLOOKUP(B329, [4]player_goals_conceded!$B$2:$E$492, 3, FALSE), 0)</f>
        <v>0</v>
      </c>
      <c r="K329">
        <f>IFERROR(VLOOKUP(B329, [5]player_clean_sheets!$B$2:$E$492, 3, FALSE), 0)</f>
        <v>0</v>
      </c>
      <c r="L329">
        <f>IFERROR(VLOOKUP(B329, [5]player_clean_sheets!$B$2:$E$492, 4, FALSE), 0)</f>
        <v>0</v>
      </c>
      <c r="M329">
        <f>IFERROR(VLOOKUP(B329, [6]player_goals_per_90!$B$2:$E$492, 3, FALSE), 0)</f>
        <v>0</v>
      </c>
      <c r="N329">
        <f>IFERROR(VLOOKUP(B329, [7]player_expected_assists_per_90!$B$2:$E$492, 3, FALSE), 0)</f>
        <v>0.04</v>
      </c>
      <c r="O329">
        <f>IFERROR(VLOOKUP(B329, [7]player_expected_assists_per_90!$B$2:$E$492, 4, FALSE), 0)</f>
        <v>0.1</v>
      </c>
      <c r="P329">
        <f>IFERROR(VLOOKUP(B329, [8]player_top_scorers!$B$2:$E$492, 4, FALSE), 0)</f>
        <v>0</v>
      </c>
      <c r="Q329">
        <f>IFERROR(VLOOKUP(B329, [9]player_total_assists_in_attack!$B$2:$E$492, 3, FALSE), 0)</f>
        <v>8</v>
      </c>
      <c r="R329">
        <f>IFERROR(VLOOKUP(B329, [9]player_total_assists_in_attack!$B$2:$E$492, 4, FALSE), 0)</f>
        <v>0.9</v>
      </c>
      <c r="S329">
        <f>IFERROR(VLOOKUP(B329, [10]player_big_chances_missed!$B$2:$E$492, 3, FALSE), 0)</f>
        <v>0</v>
      </c>
      <c r="T329">
        <f>IFERROR(VLOOKUP(B329, [10]player_big_chances_missed!$B$2:$E$492, 3, FALSE), 0)</f>
        <v>0</v>
      </c>
      <c r="U329">
        <f>IFERROR(VLOOKUP(B329, [11]player_big_chances_created!$B$2:$E$492, 3, FALSE), 0)</f>
        <v>0</v>
      </c>
      <c r="V329">
        <f>IFERROR(VLOOKUP(B329, [12]player_penalties_won!$B$2:$E$492, 3, FALSE), 0)</f>
        <v>0</v>
      </c>
      <c r="W329">
        <f>IFERROR(VLOOKUP(B329, [13]player_penalties_conceded!$B$2:$E$492, 3, FALSE), 0)</f>
        <v>1</v>
      </c>
      <c r="X329">
        <f>IFERROR(VLOOKUP(B329, [14]player_target_scoring!$B$2:$E$492, 3, FALSE), 0)</f>
        <v>0.1</v>
      </c>
      <c r="Y329">
        <f>IFERROR(VLOOKUP(B329, [14]player_target_scoring!$B$2:$E$492, 4, FALSE), 0)</f>
        <v>25</v>
      </c>
      <c r="Z329">
        <f>IFERROR(VLOOKUP(B329, [15]player_total_scoring_attempts!$B$2:$E$492, 3, FALSE), 0)</f>
        <v>0.5</v>
      </c>
      <c r="AA329">
        <f>IFERROR(VLOOKUP(B329, [15]player_total_scoring_attempts!$B$2:$E$492, 4, FALSE), 0)</f>
        <v>0</v>
      </c>
      <c r="AB329">
        <f>IFERROR(VLOOKUP(B329, [16]player_accurate_passes!$B$2:$E$492, 3, FALSE), 0)</f>
        <v>48.3</v>
      </c>
      <c r="AC329">
        <f>IFERROR(VLOOKUP(B329, [16]player_accurate_passes!$B$2:$E$492, 4, FALSE), 0)</f>
        <v>87.1</v>
      </c>
      <c r="AD329">
        <f>IFERROR(VLOOKUP(B329,[17]player_accurate_long_balls!$B$2:$E$492, 3, FALSE), 0)</f>
        <v>1.4</v>
      </c>
      <c r="AE329">
        <f>IFERROR(VLOOKUP(B329,[17]player_accurate_long_balls!$B$2:$E$492, 4, FALSE), 0)</f>
        <v>41.4</v>
      </c>
      <c r="AF329">
        <f>IFERROR(VLOOKUP(B329, [18]player_tackles_won!$B$2:$E$492, 3, FALSE), 0)</f>
        <v>1.8</v>
      </c>
      <c r="AG329">
        <f>IFERROR(VLOOKUP(B329, [18]player_tackles_won!$B$2:$E$492, 4, FALSE), 0)</f>
        <v>76.2</v>
      </c>
      <c r="AH329">
        <f>IFERROR(VLOOKUP(B329, [19]player_possessions!$B$2:$E$492, 3, FALSE), 0)</f>
        <v>0.5</v>
      </c>
      <c r="AI329">
        <f>IFERROR(VLOOKUP(B329, [19]player_possessions!$B$2:$E$492, 4, FALSE), 0)</f>
        <v>2.7</v>
      </c>
      <c r="AJ329">
        <f>IFERROR(VLOOKUP(B329, [20]player_outfielder_blocks!$B$2:$E$492, 3, FALSE), 0)</f>
        <v>0.7</v>
      </c>
      <c r="AK329">
        <f>VLOOKUP(B329,[20]player_outfielder_blocks!$B$2:$E$492, 4, FALSE)</f>
        <v>6</v>
      </c>
      <c r="AL329">
        <f>VLOOKUP(B329,[21]player_interceptions!$B$2:$E$492, 3, FALSE)</f>
        <v>1.5</v>
      </c>
      <c r="AM329">
        <f>VLOOKUP(B329,[21]player_interceptions!$B$2:$E$492, 4, FALSE)</f>
        <v>13</v>
      </c>
      <c r="AN329">
        <f>VLOOKUP(B329,[22]player_effective_clearances!$B$2:$E$492, 3, FALSE)</f>
        <v>3.1</v>
      </c>
      <c r="AO329">
        <f>VLOOKUP(B329,[22]player_effective_clearances!$B$2:$E$492, 4, FALSE)</f>
        <v>27</v>
      </c>
      <c r="AP329" t="e">
        <f>VLOOKUP(B329, [12]player_penalties_won!$B$2:$E$492, 4, FALSE)</f>
        <v>#N/A</v>
      </c>
      <c r="AQ329">
        <f>VLOOKUP(B329,[23]player_fouls_committed!$B$2:$E$492, 3, FALSE)</f>
        <v>1.7</v>
      </c>
      <c r="AR329" t="e">
        <f>VLOOKUP(B329,[24]player_red_cards!$B$2:$E$492, 3, FALSE)</f>
        <v>#N/A</v>
      </c>
      <c r="AS329" t="e">
        <f>VLOOKUP(B329,[24]player_red_cards!$B$2:$E$492, 4, FALSE)</f>
        <v>#N/A</v>
      </c>
      <c r="AT329">
        <f>VLOOKUP(B329,[25]player_contests_won!$B$2:$E$492, 3, FALSE)</f>
        <v>0.2</v>
      </c>
      <c r="AU329">
        <f>VLOOKUP(B329,[25]player_contests_won!$B$2:$E$492, 4, FALSE)</f>
        <v>66.7</v>
      </c>
      <c r="AV329" t="e">
        <f>VLOOKUP(B329, [8]player_top_scorers!$B$2:$E$492, 3, FALSE)</f>
        <v>#N/A</v>
      </c>
      <c r="AW329" t="e">
        <f>VLOOKUP(B329,[26]player_player_ratings!$B$2:$E$492, 4, FALSE)</f>
        <v>#N/A</v>
      </c>
      <c r="AX329" t="e">
        <f>VLOOKUP(B329,[26]player_player_ratings!$B$2:$E$492, 3, FALSE)</f>
        <v>#N/A</v>
      </c>
      <c r="AY329">
        <v>792</v>
      </c>
      <c r="AZ329">
        <v>20</v>
      </c>
      <c r="BA329" t="s">
        <v>13</v>
      </c>
    </row>
    <row r="330" spans="1:53" x14ac:dyDescent="0.3">
      <c r="A330">
        <v>329</v>
      </c>
      <c r="B330" t="s">
        <v>408</v>
      </c>
      <c r="C330" t="s">
        <v>63</v>
      </c>
      <c r="D330">
        <v>0.3</v>
      </c>
      <c r="E330">
        <v>0</v>
      </c>
      <c r="F330">
        <f>IFERROR(VLOOKUP(B330, [1]player_expected_goals!$B$2:$E$492, 3, FALSE), 0)</f>
        <v>0.1</v>
      </c>
      <c r="G330">
        <f>VLOOKUP(B330,[2]player_on_target!$B$2:$E$492, 3, FALSE)</f>
        <v>0.3</v>
      </c>
      <c r="H330">
        <f>IFERROR(VLOOKUP(B330, [3]player_saves_made!$B$2:$E$492, 3, FALSE), 0)</f>
        <v>0</v>
      </c>
      <c r="I330">
        <f>IFERROR(VLOOKUP(B330, [3]player_saves_made!$B$2:$E$492, 4, FALSE), 0)</f>
        <v>0</v>
      </c>
      <c r="J330">
        <f>IFERROR(VLOOKUP(B330, [4]player_goals_conceded!$B$2:$E$492, 3, FALSE), 0)</f>
        <v>0</v>
      </c>
      <c r="K330">
        <f>IFERROR(VLOOKUP(B330, [5]player_clean_sheets!$B$2:$E$492, 3, FALSE), 0)</f>
        <v>0</v>
      </c>
      <c r="L330">
        <f>IFERROR(VLOOKUP(B330, [5]player_clean_sheets!$B$2:$E$492, 4, FALSE), 0)</f>
        <v>0</v>
      </c>
      <c r="M330">
        <f>IFERROR(VLOOKUP(B330, [6]player_goals_per_90!$B$2:$E$492, 3, FALSE), 0)</f>
        <v>0</v>
      </c>
      <c r="N330">
        <f>IFERROR(VLOOKUP(B330, [7]player_expected_assists_per_90!$B$2:$E$492, 3, FALSE), 0)</f>
        <v>0.03</v>
      </c>
      <c r="O330">
        <f>IFERROR(VLOOKUP(B330, [7]player_expected_assists_per_90!$B$2:$E$492, 4, FALSE), 0)</f>
        <v>0</v>
      </c>
      <c r="P330">
        <f>IFERROR(VLOOKUP(B330, [8]player_top_scorers!$B$2:$E$492, 4, FALSE), 0)</f>
        <v>0</v>
      </c>
      <c r="Q330">
        <f>IFERROR(VLOOKUP(B330, [9]player_total_assists_in_attack!$B$2:$E$492, 3, FALSE), 0)</f>
        <v>5</v>
      </c>
      <c r="R330">
        <f>IFERROR(VLOOKUP(B330, [9]player_total_assists_in_attack!$B$2:$E$492, 4, FALSE), 0)</f>
        <v>0.4</v>
      </c>
      <c r="S330">
        <f>IFERROR(VLOOKUP(B330, [10]player_big_chances_missed!$B$2:$E$492, 3, FALSE), 0)</f>
        <v>0</v>
      </c>
      <c r="T330">
        <f>IFERROR(VLOOKUP(B330, [10]player_big_chances_missed!$B$2:$E$492, 3, FALSE), 0)</f>
        <v>0</v>
      </c>
      <c r="U330">
        <f>IFERROR(VLOOKUP(B330, [11]player_big_chances_created!$B$2:$E$492, 3, FALSE), 0)</f>
        <v>0</v>
      </c>
      <c r="V330">
        <f>IFERROR(VLOOKUP(B330, [12]player_penalties_won!$B$2:$E$492, 3, FALSE), 0)</f>
        <v>0</v>
      </c>
      <c r="W330">
        <f>IFERROR(VLOOKUP(B330, [13]player_penalties_conceded!$B$2:$E$492, 3, FALSE), 0)</f>
        <v>0</v>
      </c>
      <c r="X330">
        <f>IFERROR(VLOOKUP(B330, [14]player_target_scoring!$B$2:$E$492, 3, FALSE), 0)</f>
        <v>0.2</v>
      </c>
      <c r="Y330">
        <f>IFERROR(VLOOKUP(B330, [14]player_target_scoring!$B$2:$E$492, 4, FALSE), 0)</f>
        <v>50</v>
      </c>
      <c r="Z330">
        <f>IFERROR(VLOOKUP(B330, [15]player_total_scoring_attempts!$B$2:$E$492, 3, FALSE), 0)</f>
        <v>0.3</v>
      </c>
      <c r="AA330">
        <f>IFERROR(VLOOKUP(B330, [15]player_total_scoring_attempts!$B$2:$E$492, 4, FALSE), 0)</f>
        <v>0</v>
      </c>
      <c r="AB330">
        <f>IFERROR(VLOOKUP(B330, [16]player_accurate_passes!$B$2:$E$492, 3, FALSE), 0)</f>
        <v>39.1</v>
      </c>
      <c r="AC330">
        <f>IFERROR(VLOOKUP(B330, [16]player_accurate_passes!$B$2:$E$492, 4, FALSE), 0)</f>
        <v>86.4</v>
      </c>
      <c r="AD330">
        <f>IFERROR(VLOOKUP(B330,[17]player_accurate_long_balls!$B$2:$E$492, 3, FALSE), 0)</f>
        <v>2.2999999999999998</v>
      </c>
      <c r="AE330">
        <f>IFERROR(VLOOKUP(B330,[17]player_accurate_long_balls!$B$2:$E$492, 4, FALSE), 0)</f>
        <v>50.9</v>
      </c>
      <c r="AF330">
        <f>IFERROR(VLOOKUP(B330, [18]player_tackles_won!$B$2:$E$492, 3, FALSE), 0)</f>
        <v>1.2</v>
      </c>
      <c r="AG330">
        <f>IFERROR(VLOOKUP(B330, [18]player_tackles_won!$B$2:$E$492, 4, FALSE), 0)</f>
        <v>46.9</v>
      </c>
      <c r="AH330">
        <f>IFERROR(VLOOKUP(B330, [19]player_possessions!$B$2:$E$492, 3, FALSE), 0)</f>
        <v>0.2</v>
      </c>
      <c r="AI330">
        <f>IFERROR(VLOOKUP(B330, [19]player_possessions!$B$2:$E$492, 4, FALSE), 0)</f>
        <v>3.4</v>
      </c>
      <c r="AJ330">
        <f>IFERROR(VLOOKUP(B330, [20]player_outfielder_blocks!$B$2:$E$492, 3, FALSE), 0)</f>
        <v>0.5</v>
      </c>
      <c r="AK330">
        <f>VLOOKUP(B330,[20]player_outfielder_blocks!$B$2:$E$492, 4, FALSE)</f>
        <v>6</v>
      </c>
      <c r="AL330">
        <f>VLOOKUP(B330,[21]player_interceptions!$B$2:$E$492, 3, FALSE)</f>
        <v>1.1000000000000001</v>
      </c>
      <c r="AM330">
        <f>VLOOKUP(B330,[21]player_interceptions!$B$2:$E$492, 4, FALSE)</f>
        <v>14</v>
      </c>
      <c r="AN330">
        <f>VLOOKUP(B330,[22]player_effective_clearances!$B$2:$E$492, 3, FALSE)</f>
        <v>2.2999999999999998</v>
      </c>
      <c r="AO330">
        <f>VLOOKUP(B330,[22]player_effective_clearances!$B$2:$E$492, 4, FALSE)</f>
        <v>29</v>
      </c>
      <c r="AP330" t="e">
        <f>VLOOKUP(B330, [12]player_penalties_won!$B$2:$E$492, 4, FALSE)</f>
        <v>#N/A</v>
      </c>
      <c r="AQ330">
        <f>VLOOKUP(B330,[23]player_fouls_committed!$B$2:$E$492, 3, FALSE)</f>
        <v>2.2999999999999998</v>
      </c>
      <c r="AR330" t="e">
        <f>VLOOKUP(B330,[24]player_red_cards!$B$2:$E$492, 3, FALSE)</f>
        <v>#N/A</v>
      </c>
      <c r="AS330" t="e">
        <f>VLOOKUP(B330,[24]player_red_cards!$B$2:$E$492, 4, FALSE)</f>
        <v>#N/A</v>
      </c>
      <c r="AT330">
        <f>VLOOKUP(B330,[25]player_contests_won!$B$2:$E$492, 3, FALSE)</f>
        <v>1.3</v>
      </c>
      <c r="AU330">
        <f>VLOOKUP(B330,[25]player_contests_won!$B$2:$E$492, 4, FALSE)</f>
        <v>64</v>
      </c>
      <c r="AV330" t="e">
        <f>VLOOKUP(B330, [8]player_top_scorers!$B$2:$E$492, 3, FALSE)</f>
        <v>#N/A</v>
      </c>
      <c r="AW330">
        <f>VLOOKUP(B330,[26]player_player_ratings!$B$2:$E$492, 4, FALSE)</f>
        <v>0</v>
      </c>
      <c r="AX330">
        <f>VLOOKUP(B330,[26]player_player_ratings!$B$2:$E$492, 3, FALSE)</f>
        <v>6.8</v>
      </c>
      <c r="AY330">
        <v>1143</v>
      </c>
      <c r="AZ330">
        <v>24</v>
      </c>
      <c r="BA330" t="s">
        <v>70</v>
      </c>
    </row>
    <row r="331" spans="1:53" x14ac:dyDescent="0.3">
      <c r="A331">
        <v>329</v>
      </c>
      <c r="B331" t="s">
        <v>409</v>
      </c>
      <c r="C331" t="s">
        <v>63</v>
      </c>
      <c r="D331">
        <v>0.3</v>
      </c>
      <c r="E331">
        <v>0</v>
      </c>
      <c r="F331">
        <f>IFERROR(VLOOKUP(B331, [1]player_expected_goals!$B$2:$E$492, 3, FALSE), 0)</f>
        <v>1.3</v>
      </c>
      <c r="G331">
        <f>VLOOKUP(B331,[2]player_on_target!$B$2:$E$492, 3, FALSE)</f>
        <v>0.2</v>
      </c>
      <c r="H331">
        <f>IFERROR(VLOOKUP(B331, [3]player_saves_made!$B$2:$E$492, 3, FALSE), 0)</f>
        <v>0</v>
      </c>
      <c r="I331">
        <f>IFERROR(VLOOKUP(B331, [3]player_saves_made!$B$2:$E$492, 4, FALSE), 0)</f>
        <v>0</v>
      </c>
      <c r="J331">
        <f>IFERROR(VLOOKUP(B331, [4]player_goals_conceded!$B$2:$E$492, 3, FALSE), 0)</f>
        <v>0</v>
      </c>
      <c r="K331">
        <f>IFERROR(VLOOKUP(B331, [5]player_clean_sheets!$B$2:$E$492, 3, FALSE), 0)</f>
        <v>0</v>
      </c>
      <c r="L331">
        <f>IFERROR(VLOOKUP(B331, [5]player_clean_sheets!$B$2:$E$492, 4, FALSE), 0)</f>
        <v>0</v>
      </c>
      <c r="M331">
        <f>IFERROR(VLOOKUP(B331, [6]player_goals_per_90!$B$2:$E$492, 3, FALSE), 0)</f>
        <v>0</v>
      </c>
      <c r="N331">
        <f>IFERROR(VLOOKUP(B331, [7]player_expected_assists_per_90!$B$2:$E$492, 3, FALSE), 0)</f>
        <v>0.02</v>
      </c>
      <c r="O331">
        <f>IFERROR(VLOOKUP(B331, [7]player_expected_assists_per_90!$B$2:$E$492, 4, FALSE), 0)</f>
        <v>0</v>
      </c>
      <c r="P331">
        <f>IFERROR(VLOOKUP(B331, [8]player_top_scorers!$B$2:$E$492, 4, FALSE), 0)</f>
        <v>0</v>
      </c>
      <c r="Q331">
        <f>IFERROR(VLOOKUP(B331, [9]player_total_assists_in_attack!$B$2:$E$492, 3, FALSE), 0)</f>
        <v>1</v>
      </c>
      <c r="R331">
        <f>IFERROR(VLOOKUP(B331, [9]player_total_assists_in_attack!$B$2:$E$492, 4, FALSE), 0)</f>
        <v>0.1</v>
      </c>
      <c r="S331">
        <f>IFERROR(VLOOKUP(B331, [10]player_big_chances_missed!$B$2:$E$492, 3, FALSE), 0)</f>
        <v>1</v>
      </c>
      <c r="T331">
        <f>IFERROR(VLOOKUP(B331, [10]player_big_chances_missed!$B$2:$E$492, 3, FALSE), 0)</f>
        <v>1</v>
      </c>
      <c r="U331">
        <f>IFERROR(VLOOKUP(B331, [11]player_big_chances_created!$B$2:$E$492, 3, FALSE), 0)</f>
        <v>0</v>
      </c>
      <c r="V331">
        <f>IFERROR(VLOOKUP(B331, [12]player_penalties_won!$B$2:$E$492, 3, FALSE), 0)</f>
        <v>0</v>
      </c>
      <c r="W331">
        <f>IFERROR(VLOOKUP(B331, [13]player_penalties_conceded!$B$2:$E$492, 3, FALSE), 0)</f>
        <v>1</v>
      </c>
      <c r="X331">
        <f>IFERROR(VLOOKUP(B331, [14]player_target_scoring!$B$2:$E$492, 3, FALSE), 0)</f>
        <v>0.1</v>
      </c>
      <c r="Y331">
        <f>IFERROR(VLOOKUP(B331, [14]player_target_scoring!$B$2:$E$492, 4, FALSE), 0)</f>
        <v>12.5</v>
      </c>
      <c r="Z331">
        <f>IFERROR(VLOOKUP(B331, [15]player_total_scoring_attempts!$B$2:$E$492, 3, FALSE), 0)</f>
        <v>0.9</v>
      </c>
      <c r="AA331">
        <f>IFERROR(VLOOKUP(B331, [15]player_total_scoring_attempts!$B$2:$E$492, 4, FALSE), 0)</f>
        <v>0</v>
      </c>
      <c r="AB331">
        <f>IFERROR(VLOOKUP(B331, [16]player_accurate_passes!$B$2:$E$492, 3, FALSE), 0)</f>
        <v>50.5</v>
      </c>
      <c r="AC331">
        <f>IFERROR(VLOOKUP(B331, [16]player_accurate_passes!$B$2:$E$492, 4, FALSE), 0)</f>
        <v>84.6</v>
      </c>
      <c r="AD331">
        <f>IFERROR(VLOOKUP(B331,[17]player_accurate_long_balls!$B$2:$E$492, 3, FALSE), 0)</f>
        <v>2.6</v>
      </c>
      <c r="AE331">
        <f>IFERROR(VLOOKUP(B331,[17]player_accurate_long_balls!$B$2:$E$492, 4, FALSE), 0)</f>
        <v>37.200000000000003</v>
      </c>
      <c r="AF331">
        <f>IFERROR(VLOOKUP(B331, [18]player_tackles_won!$B$2:$E$492, 3, FALSE), 0)</f>
        <v>0.5</v>
      </c>
      <c r="AG331">
        <f>IFERROR(VLOOKUP(B331, [18]player_tackles_won!$B$2:$E$492, 4, FALSE), 0)</f>
        <v>47.4</v>
      </c>
      <c r="AH331">
        <f>IFERROR(VLOOKUP(B331, [19]player_possessions!$B$2:$E$492, 3, FALSE), 0)</f>
        <v>0.1</v>
      </c>
      <c r="AI331">
        <f>IFERROR(VLOOKUP(B331, [19]player_possessions!$B$2:$E$492, 4, FALSE), 0)</f>
        <v>1.6</v>
      </c>
      <c r="AJ331">
        <f>IFERROR(VLOOKUP(B331, [20]player_outfielder_blocks!$B$2:$E$492, 3, FALSE), 0)</f>
        <v>1.2</v>
      </c>
      <c r="AK331">
        <f>VLOOKUP(B331,[20]player_outfielder_blocks!$B$2:$E$492, 4, FALSE)</f>
        <v>21</v>
      </c>
      <c r="AL331">
        <f>VLOOKUP(B331,[21]player_interceptions!$B$2:$E$492, 3, FALSE)</f>
        <v>0.8</v>
      </c>
      <c r="AM331">
        <f>VLOOKUP(B331,[21]player_interceptions!$B$2:$E$492, 4, FALSE)</f>
        <v>15</v>
      </c>
      <c r="AN331">
        <f>VLOOKUP(B331,[22]player_effective_clearances!$B$2:$E$492, 3, FALSE)</f>
        <v>4.7</v>
      </c>
      <c r="AO331">
        <f>VLOOKUP(B331,[22]player_effective_clearances!$B$2:$E$492, 4, FALSE)</f>
        <v>86</v>
      </c>
      <c r="AP331" t="e">
        <f>VLOOKUP(B331, [12]player_penalties_won!$B$2:$E$492, 4, FALSE)</f>
        <v>#N/A</v>
      </c>
      <c r="AQ331">
        <f>VLOOKUP(B331,[23]player_fouls_committed!$B$2:$E$492, 3, FALSE)</f>
        <v>1.3</v>
      </c>
      <c r="AR331" t="e">
        <f>VLOOKUP(B331,[24]player_red_cards!$B$2:$E$492, 3, FALSE)</f>
        <v>#N/A</v>
      </c>
      <c r="AS331" t="e">
        <f>VLOOKUP(B331,[24]player_red_cards!$B$2:$E$492, 4, FALSE)</f>
        <v>#N/A</v>
      </c>
      <c r="AT331">
        <f>VLOOKUP(B331,[25]player_contests_won!$B$2:$E$492, 3, FALSE)</f>
        <v>0.2</v>
      </c>
      <c r="AU331">
        <f>VLOOKUP(B331,[25]player_contests_won!$B$2:$E$492, 4, FALSE)</f>
        <v>100</v>
      </c>
      <c r="AV331" t="e">
        <f>VLOOKUP(B331, [8]player_top_scorers!$B$2:$E$492, 3, FALSE)</f>
        <v>#N/A</v>
      </c>
      <c r="AW331">
        <f>VLOOKUP(B331,[26]player_player_ratings!$B$2:$E$492, 4, FALSE)</f>
        <v>0</v>
      </c>
      <c r="AX331">
        <f>VLOOKUP(B331,[26]player_player_ratings!$B$2:$E$492, 3, FALSE)</f>
        <v>6.42</v>
      </c>
      <c r="AY331">
        <v>1634</v>
      </c>
      <c r="AZ331">
        <v>23</v>
      </c>
      <c r="BA331" t="s">
        <v>52</v>
      </c>
    </row>
    <row r="332" spans="1:53" x14ac:dyDescent="0.3">
      <c r="A332">
        <v>329</v>
      </c>
      <c r="B332" t="s">
        <v>410</v>
      </c>
      <c r="C332" t="s">
        <v>102</v>
      </c>
      <c r="D332">
        <v>0.3</v>
      </c>
      <c r="E332">
        <v>0</v>
      </c>
      <c r="F332">
        <f>IFERROR(VLOOKUP(B332, [1]player_expected_goals!$B$2:$E$492, 3, FALSE), 0)</f>
        <v>0.4</v>
      </c>
      <c r="G332">
        <f>VLOOKUP(B332,[2]player_on_target!$B$2:$E$492, 3, FALSE)</f>
        <v>0.4</v>
      </c>
      <c r="H332">
        <f>IFERROR(VLOOKUP(B332, [3]player_saves_made!$B$2:$E$492, 3, FALSE), 0)</f>
        <v>0</v>
      </c>
      <c r="I332">
        <f>IFERROR(VLOOKUP(B332, [3]player_saves_made!$B$2:$E$492, 4, FALSE), 0)</f>
        <v>0</v>
      </c>
      <c r="J332">
        <f>IFERROR(VLOOKUP(B332, [4]player_goals_conceded!$B$2:$E$492, 3, FALSE), 0)</f>
        <v>0</v>
      </c>
      <c r="K332">
        <f>IFERROR(VLOOKUP(B332, [5]player_clean_sheets!$B$2:$E$492, 3, FALSE), 0)</f>
        <v>0</v>
      </c>
      <c r="L332">
        <f>IFERROR(VLOOKUP(B332, [5]player_clean_sheets!$B$2:$E$492, 4, FALSE), 0)</f>
        <v>0</v>
      </c>
      <c r="M332">
        <f>IFERROR(VLOOKUP(B332, [6]player_goals_per_90!$B$2:$E$492, 3, FALSE), 0)</f>
        <v>0</v>
      </c>
      <c r="N332">
        <f>IFERROR(VLOOKUP(B332, [7]player_expected_assists_per_90!$B$2:$E$492, 3, FALSE), 0)</f>
        <v>0.02</v>
      </c>
      <c r="O332">
        <f>IFERROR(VLOOKUP(B332, [7]player_expected_assists_per_90!$B$2:$E$492, 4, FALSE), 0)</f>
        <v>0</v>
      </c>
      <c r="P332">
        <f>IFERROR(VLOOKUP(B332, [8]player_top_scorers!$B$2:$E$492, 4, FALSE), 0)</f>
        <v>0</v>
      </c>
      <c r="Q332">
        <f>IFERROR(VLOOKUP(B332, [9]player_total_assists_in_attack!$B$2:$E$492, 3, FALSE), 0)</f>
        <v>3</v>
      </c>
      <c r="R332">
        <f>IFERROR(VLOOKUP(B332, [9]player_total_assists_in_attack!$B$2:$E$492, 4, FALSE), 0)</f>
        <v>0.2</v>
      </c>
      <c r="S332">
        <f>IFERROR(VLOOKUP(B332, [10]player_big_chances_missed!$B$2:$E$492, 3, FALSE), 0)</f>
        <v>0</v>
      </c>
      <c r="T332">
        <f>IFERROR(VLOOKUP(B332, [10]player_big_chances_missed!$B$2:$E$492, 3, FALSE), 0)</f>
        <v>0</v>
      </c>
      <c r="U332">
        <f>IFERROR(VLOOKUP(B332, [11]player_big_chances_created!$B$2:$E$492, 3, FALSE), 0)</f>
        <v>0</v>
      </c>
      <c r="V332">
        <f>IFERROR(VLOOKUP(B332, [12]player_penalties_won!$B$2:$E$492, 3, FALSE), 0)</f>
        <v>0</v>
      </c>
      <c r="W332">
        <f>IFERROR(VLOOKUP(B332, [13]player_penalties_conceded!$B$2:$E$492, 3, FALSE), 0)</f>
        <v>0</v>
      </c>
      <c r="X332">
        <f>IFERROR(VLOOKUP(B332, [14]player_target_scoring!$B$2:$E$492, 3, FALSE), 0)</f>
        <v>0.1</v>
      </c>
      <c r="Y332">
        <f>IFERROR(VLOOKUP(B332, [14]player_target_scoring!$B$2:$E$492, 4, FALSE), 0)</f>
        <v>25</v>
      </c>
      <c r="Z332">
        <f>IFERROR(VLOOKUP(B332, [15]player_total_scoring_attempts!$B$2:$E$492, 3, FALSE), 0)</f>
        <v>0.3</v>
      </c>
      <c r="AA332">
        <f>IFERROR(VLOOKUP(B332, [15]player_total_scoring_attempts!$B$2:$E$492, 4, FALSE), 0)</f>
        <v>0</v>
      </c>
      <c r="AB332">
        <f>IFERROR(VLOOKUP(B332, [16]player_accurate_passes!$B$2:$E$492, 3, FALSE), 0)</f>
        <v>33.4</v>
      </c>
      <c r="AC332">
        <f>IFERROR(VLOOKUP(B332, [16]player_accurate_passes!$B$2:$E$492, 4, FALSE), 0)</f>
        <v>82.3</v>
      </c>
      <c r="AD332">
        <f>IFERROR(VLOOKUP(B332,[17]player_accurate_long_balls!$B$2:$E$492, 3, FALSE), 0)</f>
        <v>3.4</v>
      </c>
      <c r="AE332">
        <f>IFERROR(VLOOKUP(B332,[17]player_accurate_long_balls!$B$2:$E$492, 4, FALSE), 0)</f>
        <v>50</v>
      </c>
      <c r="AF332">
        <f>IFERROR(VLOOKUP(B332, [18]player_tackles_won!$B$2:$E$492, 3, FALSE), 0)</f>
        <v>1.6</v>
      </c>
      <c r="AG332">
        <f>IFERROR(VLOOKUP(B332, [18]player_tackles_won!$B$2:$E$492, 4, FALSE), 0)</f>
        <v>63.6</v>
      </c>
      <c r="AH332">
        <f>IFERROR(VLOOKUP(B332, [19]player_possessions!$B$2:$E$492, 3, FALSE), 0)</f>
        <v>0</v>
      </c>
      <c r="AI332">
        <f>IFERROR(VLOOKUP(B332, [19]player_possessions!$B$2:$E$492, 4, FALSE), 0)</f>
        <v>0</v>
      </c>
      <c r="AJ332">
        <f>IFERROR(VLOOKUP(B332, [20]player_outfielder_blocks!$B$2:$E$492, 3, FALSE), 0)</f>
        <v>1</v>
      </c>
      <c r="AK332">
        <f>VLOOKUP(B332,[20]player_outfielder_blocks!$B$2:$E$492, 4, FALSE)</f>
        <v>14</v>
      </c>
      <c r="AL332">
        <f>VLOOKUP(B332,[21]player_interceptions!$B$2:$E$492, 3, FALSE)</f>
        <v>1.6</v>
      </c>
      <c r="AM332">
        <f>VLOOKUP(B332,[21]player_interceptions!$B$2:$E$492, 4, FALSE)</f>
        <v>21</v>
      </c>
      <c r="AN332">
        <f>VLOOKUP(B332,[22]player_effective_clearances!$B$2:$E$492, 3, FALSE)</f>
        <v>4.9000000000000004</v>
      </c>
      <c r="AO332">
        <f>VLOOKUP(B332,[22]player_effective_clearances!$B$2:$E$492, 4, FALSE)</f>
        <v>66</v>
      </c>
      <c r="AP332" t="e">
        <f>VLOOKUP(B332, [12]player_penalties_won!$B$2:$E$492, 4, FALSE)</f>
        <v>#N/A</v>
      </c>
      <c r="AQ332">
        <f>VLOOKUP(B332,[23]player_fouls_committed!$B$2:$E$492, 3, FALSE)</f>
        <v>1</v>
      </c>
      <c r="AR332" t="e">
        <f>VLOOKUP(B332,[24]player_red_cards!$B$2:$E$492, 3, FALSE)</f>
        <v>#N/A</v>
      </c>
      <c r="AS332" t="e">
        <f>VLOOKUP(B332,[24]player_red_cards!$B$2:$E$492, 4, FALSE)</f>
        <v>#N/A</v>
      </c>
      <c r="AT332">
        <f>VLOOKUP(B332,[25]player_contests_won!$B$2:$E$492, 3, FALSE)</f>
        <v>0.1</v>
      </c>
      <c r="AU332">
        <f>VLOOKUP(B332,[25]player_contests_won!$B$2:$E$492, 4, FALSE)</f>
        <v>66.7</v>
      </c>
      <c r="AV332" t="e">
        <f>VLOOKUP(B332, [8]player_top_scorers!$B$2:$E$492, 3, FALSE)</f>
        <v>#N/A</v>
      </c>
      <c r="AW332" t="e">
        <f>VLOOKUP(B332,[26]player_player_ratings!$B$2:$E$492, 4, FALSE)</f>
        <v>#N/A</v>
      </c>
      <c r="AX332" t="e">
        <f>VLOOKUP(B332,[26]player_player_ratings!$B$2:$E$492, 3, FALSE)</f>
        <v>#N/A</v>
      </c>
      <c r="AY332">
        <v>1216</v>
      </c>
      <c r="AZ332">
        <v>19</v>
      </c>
      <c r="BA332" t="s">
        <v>13</v>
      </c>
    </row>
    <row r="333" spans="1:53" x14ac:dyDescent="0.3">
      <c r="A333">
        <v>329</v>
      </c>
      <c r="B333" t="s">
        <v>411</v>
      </c>
      <c r="C333" t="s">
        <v>102</v>
      </c>
      <c r="D333">
        <v>0.3</v>
      </c>
      <c r="E333">
        <v>0</v>
      </c>
      <c r="F333">
        <f>IFERROR(VLOOKUP(B333, [1]player_expected_goals!$B$2:$E$492, 3, FALSE), 0)</f>
        <v>0.3</v>
      </c>
      <c r="G333">
        <f>VLOOKUP(B333,[2]player_on_target!$B$2:$E$492, 3, FALSE)</f>
        <v>0.5</v>
      </c>
      <c r="H333">
        <f>IFERROR(VLOOKUP(B333, [3]player_saves_made!$B$2:$E$492, 3, FALSE), 0)</f>
        <v>0</v>
      </c>
      <c r="I333">
        <f>IFERROR(VLOOKUP(B333, [3]player_saves_made!$B$2:$E$492, 4, FALSE), 0)</f>
        <v>0</v>
      </c>
      <c r="J333">
        <f>IFERROR(VLOOKUP(B333, [4]player_goals_conceded!$B$2:$E$492, 3, FALSE), 0)</f>
        <v>0</v>
      </c>
      <c r="K333">
        <f>IFERROR(VLOOKUP(B333, [5]player_clean_sheets!$B$2:$E$492, 3, FALSE), 0)</f>
        <v>0</v>
      </c>
      <c r="L333">
        <f>IFERROR(VLOOKUP(B333, [5]player_clean_sheets!$B$2:$E$492, 4, FALSE), 0)</f>
        <v>0</v>
      </c>
      <c r="M333">
        <f>IFERROR(VLOOKUP(B333, [6]player_goals_per_90!$B$2:$E$492, 3, FALSE), 0)</f>
        <v>0</v>
      </c>
      <c r="N333">
        <f>IFERROR(VLOOKUP(B333, [7]player_expected_assists_per_90!$B$2:$E$492, 3, FALSE), 0)</f>
        <v>0</v>
      </c>
      <c r="O333">
        <f>IFERROR(VLOOKUP(B333, [7]player_expected_assists_per_90!$B$2:$E$492, 4, FALSE), 0)</f>
        <v>0</v>
      </c>
      <c r="P333">
        <f>IFERROR(VLOOKUP(B333, [8]player_top_scorers!$B$2:$E$492, 4, FALSE), 0)</f>
        <v>0</v>
      </c>
      <c r="Q333">
        <f>IFERROR(VLOOKUP(B333, [9]player_total_assists_in_attack!$B$2:$E$492, 3, FALSE), 0)</f>
        <v>6</v>
      </c>
      <c r="R333">
        <f>IFERROR(VLOOKUP(B333, [9]player_total_assists_in_attack!$B$2:$E$492, 4, FALSE), 0)</f>
        <v>0.7</v>
      </c>
      <c r="S333">
        <f>IFERROR(VLOOKUP(B333, [10]player_big_chances_missed!$B$2:$E$492, 3, FALSE), 0)</f>
        <v>0</v>
      </c>
      <c r="T333">
        <f>IFERROR(VLOOKUP(B333, [10]player_big_chances_missed!$B$2:$E$492, 3, FALSE), 0)</f>
        <v>0</v>
      </c>
      <c r="U333">
        <f>IFERROR(VLOOKUP(B333, [11]player_big_chances_created!$B$2:$E$492, 3, FALSE), 0)</f>
        <v>1</v>
      </c>
      <c r="V333">
        <f>IFERROR(VLOOKUP(B333, [12]player_penalties_won!$B$2:$E$492, 3, FALSE), 0)</f>
        <v>0</v>
      </c>
      <c r="W333">
        <f>IFERROR(VLOOKUP(B333, [13]player_penalties_conceded!$B$2:$E$492, 3, FALSE), 0)</f>
        <v>0</v>
      </c>
      <c r="X333">
        <f>IFERROR(VLOOKUP(B333, [14]player_target_scoring!$B$2:$E$492, 3, FALSE), 0)</f>
        <v>0</v>
      </c>
      <c r="Y333">
        <f>IFERROR(VLOOKUP(B333, [14]player_target_scoring!$B$2:$E$492, 4, FALSE), 0)</f>
        <v>0</v>
      </c>
      <c r="Z333">
        <f>IFERROR(VLOOKUP(B333, [15]player_total_scoring_attempts!$B$2:$E$492, 3, FALSE), 0)</f>
        <v>0</v>
      </c>
      <c r="AA333">
        <f>IFERROR(VLOOKUP(B333, [15]player_total_scoring_attempts!$B$2:$E$492, 4, FALSE), 0)</f>
        <v>0</v>
      </c>
      <c r="AB333">
        <f>IFERROR(VLOOKUP(B333, [16]player_accurate_passes!$B$2:$E$492, 3, FALSE), 0)</f>
        <v>0</v>
      </c>
      <c r="AC333">
        <f>IFERROR(VLOOKUP(B333, [16]player_accurate_passes!$B$2:$E$492, 4, FALSE), 0)</f>
        <v>0</v>
      </c>
      <c r="AD333">
        <f>IFERROR(VLOOKUP(B333,[17]player_accurate_long_balls!$B$2:$E$492, 3, FALSE), 0)</f>
        <v>0</v>
      </c>
      <c r="AE333">
        <f>IFERROR(VLOOKUP(B333,[17]player_accurate_long_balls!$B$2:$E$492, 4, FALSE), 0)</f>
        <v>0</v>
      </c>
      <c r="AF333">
        <f>IFERROR(VLOOKUP(B333, [18]player_tackles_won!$B$2:$E$492, 3, FALSE), 0)</f>
        <v>0</v>
      </c>
      <c r="AG333">
        <f>IFERROR(VLOOKUP(B333, [18]player_tackles_won!$B$2:$E$492, 4, FALSE), 0)</f>
        <v>0</v>
      </c>
      <c r="AH333">
        <f>IFERROR(VLOOKUP(B333, [19]player_possessions!$B$2:$E$492, 3, FALSE), 0)</f>
        <v>0</v>
      </c>
      <c r="AI333">
        <f>IFERROR(VLOOKUP(B333, [19]player_possessions!$B$2:$E$492, 4, FALSE), 0)</f>
        <v>0</v>
      </c>
      <c r="AJ333">
        <f>IFERROR(VLOOKUP(B333, [20]player_outfielder_blocks!$B$2:$E$492, 3, FALSE), 0)</f>
        <v>0</v>
      </c>
      <c r="AK333" t="e">
        <f>VLOOKUP(B333,[20]player_outfielder_blocks!$B$2:$E$492, 4, FALSE)</f>
        <v>#N/A</v>
      </c>
      <c r="AL333" t="e">
        <f>VLOOKUP(B333,[21]player_interceptions!$B$2:$E$492, 3, FALSE)</f>
        <v>#N/A</v>
      </c>
      <c r="AM333" t="e">
        <f>VLOOKUP(B333,[21]player_interceptions!$B$2:$E$492, 4, FALSE)</f>
        <v>#N/A</v>
      </c>
      <c r="AN333" t="e">
        <f>VLOOKUP(B333,[22]player_effective_clearances!$B$2:$E$492, 3, FALSE)</f>
        <v>#N/A</v>
      </c>
      <c r="AO333" t="e">
        <f>VLOOKUP(B333,[22]player_effective_clearances!$B$2:$E$492, 4, FALSE)</f>
        <v>#N/A</v>
      </c>
      <c r="AP333" t="e">
        <f>VLOOKUP(B333, [12]player_penalties_won!$B$2:$E$492, 4, FALSE)</f>
        <v>#N/A</v>
      </c>
      <c r="AQ333" t="e">
        <f>VLOOKUP(B333,[23]player_fouls_committed!$B$2:$E$492, 3, FALSE)</f>
        <v>#N/A</v>
      </c>
      <c r="AR333" t="e">
        <f>VLOOKUP(B333,[24]player_red_cards!$B$2:$E$492, 3, FALSE)</f>
        <v>#N/A</v>
      </c>
      <c r="AS333" t="e">
        <f>VLOOKUP(B333,[24]player_red_cards!$B$2:$E$492, 4, FALSE)</f>
        <v>#N/A</v>
      </c>
      <c r="AT333" t="e">
        <f>VLOOKUP(B333,[25]player_contests_won!$B$2:$E$492, 3, FALSE)</f>
        <v>#N/A</v>
      </c>
      <c r="AU333" t="e">
        <f>VLOOKUP(B333,[25]player_contests_won!$B$2:$E$492, 4, FALSE)</f>
        <v>#N/A</v>
      </c>
      <c r="AV333" t="e">
        <f>VLOOKUP(B333, [8]player_top_scorers!$B$2:$E$492, 3, FALSE)</f>
        <v>#N/A</v>
      </c>
      <c r="AW333" t="e">
        <f>VLOOKUP(B333,[26]player_player_ratings!$B$2:$E$492, 4, FALSE)</f>
        <v>#N/A</v>
      </c>
      <c r="AX333" t="e">
        <f>VLOOKUP(B333,[26]player_player_ratings!$B$2:$E$492, 3, FALSE)</f>
        <v>#N/A</v>
      </c>
      <c r="AY333">
        <v>754</v>
      </c>
      <c r="AZ333">
        <v>14</v>
      </c>
      <c r="BA333" t="s">
        <v>13</v>
      </c>
    </row>
    <row r="334" spans="1:53" x14ac:dyDescent="0.3">
      <c r="A334">
        <v>329</v>
      </c>
      <c r="B334" t="s">
        <v>412</v>
      </c>
      <c r="C334" t="s">
        <v>100</v>
      </c>
      <c r="D334">
        <v>0.3</v>
      </c>
      <c r="E334">
        <v>0</v>
      </c>
      <c r="F334">
        <f>IFERROR(VLOOKUP(B334, [1]player_expected_goals!$B$2:$E$492, 3, FALSE), 0)</f>
        <v>2.8</v>
      </c>
      <c r="G334">
        <f>VLOOKUP(B334,[2]player_on_target!$B$2:$E$492, 3, FALSE)</f>
        <v>3</v>
      </c>
      <c r="H334">
        <f>IFERROR(VLOOKUP(B334, [3]player_saves_made!$B$2:$E$492, 3, FALSE), 0)</f>
        <v>0</v>
      </c>
      <c r="I334">
        <f>IFERROR(VLOOKUP(B334, [3]player_saves_made!$B$2:$E$492, 4, FALSE), 0)</f>
        <v>0</v>
      </c>
      <c r="J334">
        <f>IFERROR(VLOOKUP(B334, [4]player_goals_conceded!$B$2:$E$492, 3, FALSE), 0)</f>
        <v>0</v>
      </c>
      <c r="K334">
        <f>IFERROR(VLOOKUP(B334, [5]player_clean_sheets!$B$2:$E$492, 3, FALSE), 0)</f>
        <v>0</v>
      </c>
      <c r="L334">
        <f>IFERROR(VLOOKUP(B334, [5]player_clean_sheets!$B$2:$E$492, 4, FALSE), 0)</f>
        <v>0</v>
      </c>
      <c r="M334">
        <f>IFERROR(VLOOKUP(B334, [6]player_goals_per_90!$B$2:$E$492, 3, FALSE), 0)</f>
        <v>0</v>
      </c>
      <c r="N334">
        <f>IFERROR(VLOOKUP(B334, [7]player_expected_assists_per_90!$B$2:$E$492, 3, FALSE), 0)</f>
        <v>0</v>
      </c>
      <c r="O334">
        <f>IFERROR(VLOOKUP(B334, [7]player_expected_assists_per_90!$B$2:$E$492, 4, FALSE), 0)</f>
        <v>0</v>
      </c>
      <c r="P334">
        <f>IFERROR(VLOOKUP(B334, [8]player_top_scorers!$B$2:$E$492, 4, FALSE), 0)</f>
        <v>0</v>
      </c>
      <c r="Q334">
        <f>IFERROR(VLOOKUP(B334, [9]player_total_assists_in_attack!$B$2:$E$492, 3, FALSE), 0)</f>
        <v>5</v>
      </c>
      <c r="R334">
        <f>IFERROR(VLOOKUP(B334, [9]player_total_assists_in_attack!$B$2:$E$492, 4, FALSE), 0)</f>
        <v>0.7</v>
      </c>
      <c r="S334">
        <f>IFERROR(VLOOKUP(B334, [10]player_big_chances_missed!$B$2:$E$492, 3, FALSE), 0)</f>
        <v>7</v>
      </c>
      <c r="T334">
        <f>IFERROR(VLOOKUP(B334, [10]player_big_chances_missed!$B$2:$E$492, 3, FALSE), 0)</f>
        <v>7</v>
      </c>
      <c r="U334">
        <f>IFERROR(VLOOKUP(B334, [11]player_big_chances_created!$B$2:$E$492, 3, FALSE), 0)</f>
        <v>0</v>
      </c>
      <c r="V334">
        <f>IFERROR(VLOOKUP(B334, [12]player_penalties_won!$B$2:$E$492, 3, FALSE), 0)</f>
        <v>0</v>
      </c>
      <c r="W334">
        <f>IFERROR(VLOOKUP(B334, [13]player_penalties_conceded!$B$2:$E$492, 3, FALSE), 0)</f>
        <v>0</v>
      </c>
      <c r="X334">
        <f>IFERROR(VLOOKUP(B334, [14]player_target_scoring!$B$2:$E$492, 3, FALSE), 0)</f>
        <v>0</v>
      </c>
      <c r="Y334">
        <f>IFERROR(VLOOKUP(B334, [14]player_target_scoring!$B$2:$E$492, 4, FALSE), 0)</f>
        <v>0</v>
      </c>
      <c r="Z334">
        <f>IFERROR(VLOOKUP(B334, [15]player_total_scoring_attempts!$B$2:$E$492, 3, FALSE), 0)</f>
        <v>0</v>
      </c>
      <c r="AA334">
        <f>IFERROR(VLOOKUP(B334, [15]player_total_scoring_attempts!$B$2:$E$492, 4, FALSE), 0)</f>
        <v>0</v>
      </c>
      <c r="AB334">
        <f>IFERROR(VLOOKUP(B334, [16]player_accurate_passes!$B$2:$E$492, 3, FALSE), 0)</f>
        <v>0</v>
      </c>
      <c r="AC334">
        <f>IFERROR(VLOOKUP(B334, [16]player_accurate_passes!$B$2:$E$492, 4, FALSE), 0)</f>
        <v>0</v>
      </c>
      <c r="AD334">
        <f>IFERROR(VLOOKUP(B334,[17]player_accurate_long_balls!$B$2:$E$492, 3, FALSE), 0)</f>
        <v>0</v>
      </c>
      <c r="AE334">
        <f>IFERROR(VLOOKUP(B334,[17]player_accurate_long_balls!$B$2:$E$492, 4, FALSE), 0)</f>
        <v>0</v>
      </c>
      <c r="AF334">
        <f>IFERROR(VLOOKUP(B334, [18]player_tackles_won!$B$2:$E$492, 3, FALSE), 0)</f>
        <v>0</v>
      </c>
      <c r="AG334">
        <f>IFERROR(VLOOKUP(B334, [18]player_tackles_won!$B$2:$E$492, 4, FALSE), 0)</f>
        <v>0</v>
      </c>
      <c r="AH334">
        <f>IFERROR(VLOOKUP(B334, [19]player_possessions!$B$2:$E$492, 3, FALSE), 0)</f>
        <v>0</v>
      </c>
      <c r="AI334">
        <f>IFERROR(VLOOKUP(B334, [19]player_possessions!$B$2:$E$492, 4, FALSE), 0)</f>
        <v>0</v>
      </c>
      <c r="AJ334">
        <f>IFERROR(VLOOKUP(B334, [20]player_outfielder_blocks!$B$2:$E$492, 3, FALSE), 0)</f>
        <v>0</v>
      </c>
      <c r="AK334" t="e">
        <f>VLOOKUP(B334,[20]player_outfielder_blocks!$B$2:$E$492, 4, FALSE)</f>
        <v>#N/A</v>
      </c>
      <c r="AL334" t="e">
        <f>VLOOKUP(B334,[21]player_interceptions!$B$2:$E$492, 3, FALSE)</f>
        <v>#N/A</v>
      </c>
      <c r="AM334" t="e">
        <f>VLOOKUP(B334,[21]player_interceptions!$B$2:$E$492, 4, FALSE)</f>
        <v>#N/A</v>
      </c>
      <c r="AN334" t="e">
        <f>VLOOKUP(B334,[22]player_effective_clearances!$B$2:$E$492, 3, FALSE)</f>
        <v>#N/A</v>
      </c>
      <c r="AO334" t="e">
        <f>VLOOKUP(B334,[22]player_effective_clearances!$B$2:$E$492, 4, FALSE)</f>
        <v>#N/A</v>
      </c>
      <c r="AP334" t="e">
        <f>VLOOKUP(B334, [12]player_penalties_won!$B$2:$E$492, 4, FALSE)</f>
        <v>#N/A</v>
      </c>
      <c r="AQ334" t="e">
        <f>VLOOKUP(B334,[23]player_fouls_committed!$B$2:$E$492, 3, FALSE)</f>
        <v>#N/A</v>
      </c>
      <c r="AR334" t="e">
        <f>VLOOKUP(B334,[24]player_red_cards!$B$2:$E$492, 3, FALSE)</f>
        <v>#N/A</v>
      </c>
      <c r="AS334" t="e">
        <f>VLOOKUP(B334,[24]player_red_cards!$B$2:$E$492, 4, FALSE)</f>
        <v>#N/A</v>
      </c>
      <c r="AT334" t="e">
        <f>VLOOKUP(B334,[25]player_contests_won!$B$2:$E$492, 3, FALSE)</f>
        <v>#N/A</v>
      </c>
      <c r="AU334" t="e">
        <f>VLOOKUP(B334,[25]player_contests_won!$B$2:$E$492, 4, FALSE)</f>
        <v>#N/A</v>
      </c>
      <c r="AV334">
        <f>VLOOKUP(B334, [8]player_top_scorers!$B$2:$E$492, 3, FALSE)</f>
        <v>1</v>
      </c>
      <c r="AW334" t="e">
        <f>VLOOKUP(B334,[26]player_player_ratings!$B$2:$E$492, 4, FALSE)</f>
        <v>#N/A</v>
      </c>
      <c r="AX334" t="e">
        <f>VLOOKUP(B334,[26]player_player_ratings!$B$2:$E$492, 3, FALSE)</f>
        <v>#N/A</v>
      </c>
      <c r="AY334">
        <v>687</v>
      </c>
      <c r="AZ334">
        <v>12</v>
      </c>
      <c r="BA334" t="s">
        <v>248</v>
      </c>
    </row>
    <row r="335" spans="1:53" x14ac:dyDescent="0.3">
      <c r="A335">
        <v>329</v>
      </c>
      <c r="B335" t="s">
        <v>413</v>
      </c>
      <c r="C335" t="s">
        <v>72</v>
      </c>
      <c r="D335">
        <v>0.3</v>
      </c>
      <c r="E335">
        <v>0</v>
      </c>
      <c r="F335">
        <f>IFERROR(VLOOKUP(B335, [1]player_expected_goals!$B$2:$E$492, 3, FALSE), 0)</f>
        <v>4.8</v>
      </c>
      <c r="G335">
        <f>VLOOKUP(B335,[2]player_on_target!$B$2:$E$492, 3, FALSE)</f>
        <v>5.0999999999999996</v>
      </c>
      <c r="H335">
        <f>IFERROR(VLOOKUP(B335, [3]player_saves_made!$B$2:$E$492, 3, FALSE), 0)</f>
        <v>0</v>
      </c>
      <c r="I335">
        <f>IFERROR(VLOOKUP(B335, [3]player_saves_made!$B$2:$E$492, 4, FALSE), 0)</f>
        <v>0</v>
      </c>
      <c r="J335">
        <f>IFERROR(VLOOKUP(B335, [4]player_goals_conceded!$B$2:$E$492, 3, FALSE), 0)</f>
        <v>0</v>
      </c>
      <c r="K335">
        <f>IFERROR(VLOOKUP(B335, [5]player_clean_sheets!$B$2:$E$492, 3, FALSE), 0)</f>
        <v>0</v>
      </c>
      <c r="L335">
        <f>IFERROR(VLOOKUP(B335, [5]player_clean_sheets!$B$2:$E$492, 4, FALSE), 0)</f>
        <v>0</v>
      </c>
      <c r="M335">
        <f>IFERROR(VLOOKUP(B335, [6]player_goals_per_90!$B$2:$E$492, 3, FALSE), 0)</f>
        <v>0.42</v>
      </c>
      <c r="N335">
        <f>IFERROR(VLOOKUP(B335, [7]player_expected_assists_per_90!$B$2:$E$492, 3, FALSE), 0)</f>
        <v>0.02</v>
      </c>
      <c r="O335">
        <f>IFERROR(VLOOKUP(B335, [7]player_expected_assists_per_90!$B$2:$E$492, 4, FALSE), 0)</f>
        <v>0</v>
      </c>
      <c r="P335">
        <f>IFERROR(VLOOKUP(B335, [8]player_top_scorers!$B$2:$E$492, 4, FALSE), 0)</f>
        <v>0</v>
      </c>
      <c r="Q335">
        <f>IFERROR(VLOOKUP(B335, [9]player_total_assists_in_attack!$B$2:$E$492, 3, FALSE), 0)</f>
        <v>11</v>
      </c>
      <c r="R335">
        <f>IFERROR(VLOOKUP(B335, [9]player_total_assists_in_attack!$B$2:$E$492, 4, FALSE), 0)</f>
        <v>0.8</v>
      </c>
      <c r="S335">
        <f>IFERROR(VLOOKUP(B335, [10]player_big_chances_missed!$B$2:$E$492, 3, FALSE), 0)</f>
        <v>2</v>
      </c>
      <c r="T335">
        <f>IFERROR(VLOOKUP(B335, [10]player_big_chances_missed!$B$2:$E$492, 3, FALSE), 0)</f>
        <v>2</v>
      </c>
      <c r="U335">
        <f>IFERROR(VLOOKUP(B335, [11]player_big_chances_created!$B$2:$E$492, 3, FALSE), 0)</f>
        <v>0</v>
      </c>
      <c r="V335">
        <f>IFERROR(VLOOKUP(B335, [12]player_penalties_won!$B$2:$E$492, 3, FALSE), 0)</f>
        <v>0</v>
      </c>
      <c r="W335">
        <f>IFERROR(VLOOKUP(B335, [13]player_penalties_conceded!$B$2:$E$492, 3, FALSE), 0)</f>
        <v>0</v>
      </c>
      <c r="X335">
        <f>IFERROR(VLOOKUP(B335, [14]player_target_scoring!$B$2:$E$492, 3, FALSE), 0)</f>
        <v>0.8</v>
      </c>
      <c r="Y335">
        <f>IFERROR(VLOOKUP(B335, [14]player_target_scoring!$B$2:$E$492, 4, FALSE), 0)</f>
        <v>33.299999999999997</v>
      </c>
      <c r="Z335">
        <f>IFERROR(VLOOKUP(B335, [15]player_total_scoring_attempts!$B$2:$E$492, 3, FALSE), 0)</f>
        <v>2.2999999999999998</v>
      </c>
      <c r="AA335">
        <f>IFERROR(VLOOKUP(B335, [15]player_total_scoring_attempts!$B$2:$E$492, 4, FALSE), 0)</f>
        <v>18.2</v>
      </c>
      <c r="AB335">
        <f>IFERROR(VLOOKUP(B335, [16]player_accurate_passes!$B$2:$E$492, 3, FALSE), 0)</f>
        <v>10.199999999999999</v>
      </c>
      <c r="AC335">
        <f>IFERROR(VLOOKUP(B335, [16]player_accurate_passes!$B$2:$E$492, 4, FALSE), 0)</f>
        <v>62.9</v>
      </c>
      <c r="AD335">
        <f>IFERROR(VLOOKUP(B335,[17]player_accurate_long_balls!$B$2:$E$492, 3, FALSE), 0)</f>
        <v>0</v>
      </c>
      <c r="AE335">
        <f>IFERROR(VLOOKUP(B335,[17]player_accurate_long_balls!$B$2:$E$492, 4, FALSE), 0)</f>
        <v>0</v>
      </c>
      <c r="AF335">
        <f>IFERROR(VLOOKUP(B335, [18]player_tackles_won!$B$2:$E$492, 3, FALSE), 0)</f>
        <v>0.1</v>
      </c>
      <c r="AG335">
        <f>IFERROR(VLOOKUP(B335, [18]player_tackles_won!$B$2:$E$492, 4, FALSE), 0)</f>
        <v>50</v>
      </c>
      <c r="AH335">
        <f>IFERROR(VLOOKUP(B335, [19]player_possessions!$B$2:$E$492, 3, FALSE), 0)</f>
        <v>0.1</v>
      </c>
      <c r="AI335">
        <f>IFERROR(VLOOKUP(B335, [19]player_possessions!$B$2:$E$492, 4, FALSE), 0)</f>
        <v>0.5</v>
      </c>
      <c r="AJ335">
        <f>IFERROR(VLOOKUP(B335, [20]player_outfielder_blocks!$B$2:$E$492, 3, FALSE), 0)</f>
        <v>0.2</v>
      </c>
      <c r="AK335">
        <f>VLOOKUP(B335,[20]player_outfielder_blocks!$B$2:$E$492, 4, FALSE)</f>
        <v>3</v>
      </c>
      <c r="AL335" t="e">
        <f>VLOOKUP(B335,[21]player_interceptions!$B$2:$E$492, 3, FALSE)</f>
        <v>#N/A</v>
      </c>
      <c r="AM335" t="e">
        <f>VLOOKUP(B335,[21]player_interceptions!$B$2:$E$492, 4, FALSE)</f>
        <v>#N/A</v>
      </c>
      <c r="AN335">
        <f>VLOOKUP(B335,[22]player_effective_clearances!$B$2:$E$492, 3, FALSE)</f>
        <v>1.4</v>
      </c>
      <c r="AO335">
        <f>VLOOKUP(B335,[22]player_effective_clearances!$B$2:$E$492, 4, FALSE)</f>
        <v>20</v>
      </c>
      <c r="AP335" t="e">
        <f>VLOOKUP(B335, [12]player_penalties_won!$B$2:$E$492, 4, FALSE)</f>
        <v>#N/A</v>
      </c>
      <c r="AQ335">
        <f>VLOOKUP(B335,[23]player_fouls_committed!$B$2:$E$492, 3, FALSE)</f>
        <v>1.7</v>
      </c>
      <c r="AR335" t="e">
        <f>VLOOKUP(B335,[24]player_red_cards!$B$2:$E$492, 3, FALSE)</f>
        <v>#N/A</v>
      </c>
      <c r="AS335" t="e">
        <f>VLOOKUP(B335,[24]player_red_cards!$B$2:$E$492, 4, FALSE)</f>
        <v>#N/A</v>
      </c>
      <c r="AT335">
        <f>VLOOKUP(B335,[25]player_contests_won!$B$2:$E$492, 3, FALSE)</f>
        <v>0.4</v>
      </c>
      <c r="AU335">
        <f>VLOOKUP(B335,[25]player_contests_won!$B$2:$E$492, 4, FALSE)</f>
        <v>50</v>
      </c>
      <c r="AV335">
        <f>VLOOKUP(B335, [8]player_top_scorers!$B$2:$E$492, 3, FALSE)</f>
        <v>6</v>
      </c>
      <c r="AW335">
        <f>VLOOKUP(B335,[26]player_player_ratings!$B$2:$E$492, 4, FALSE)</f>
        <v>0</v>
      </c>
      <c r="AX335">
        <f>VLOOKUP(B335,[26]player_player_ratings!$B$2:$E$492, 3, FALSE)</f>
        <v>6.63</v>
      </c>
      <c r="AY335">
        <v>1271</v>
      </c>
      <c r="AZ335">
        <v>19</v>
      </c>
      <c r="BA335" t="s">
        <v>13</v>
      </c>
    </row>
    <row r="336" spans="1:53" x14ac:dyDescent="0.3">
      <c r="A336">
        <v>329</v>
      </c>
      <c r="B336" t="s">
        <v>414</v>
      </c>
      <c r="C336" t="s">
        <v>102</v>
      </c>
      <c r="D336">
        <v>0.3</v>
      </c>
      <c r="E336">
        <v>0</v>
      </c>
      <c r="F336">
        <f>IFERROR(VLOOKUP(B336, [1]player_expected_goals!$B$2:$E$492, 3, FALSE), 0)</f>
        <v>0.6</v>
      </c>
      <c r="G336">
        <f>VLOOKUP(B336,[2]player_on_target!$B$2:$E$492, 3, FALSE)</f>
        <v>1.4</v>
      </c>
      <c r="H336">
        <f>IFERROR(VLOOKUP(B336, [3]player_saves_made!$B$2:$E$492, 3, FALSE), 0)</f>
        <v>0</v>
      </c>
      <c r="I336">
        <f>IFERROR(VLOOKUP(B336, [3]player_saves_made!$B$2:$E$492, 4, FALSE), 0)</f>
        <v>0</v>
      </c>
      <c r="J336">
        <f>IFERROR(VLOOKUP(B336, [4]player_goals_conceded!$B$2:$E$492, 3, FALSE), 0)</f>
        <v>0</v>
      </c>
      <c r="K336">
        <f>IFERROR(VLOOKUP(B336, [5]player_clean_sheets!$B$2:$E$492, 3, FALSE), 0)</f>
        <v>0</v>
      </c>
      <c r="L336">
        <f>IFERROR(VLOOKUP(B336, [5]player_clean_sheets!$B$2:$E$492, 4, FALSE), 0)</f>
        <v>0</v>
      </c>
      <c r="M336">
        <f>IFERROR(VLOOKUP(B336, [6]player_goals_per_90!$B$2:$E$492, 3, FALSE), 0)</f>
        <v>0</v>
      </c>
      <c r="N336">
        <f>IFERROR(VLOOKUP(B336, [7]player_expected_assists_per_90!$B$2:$E$492, 3, FALSE), 0)</f>
        <v>0</v>
      </c>
      <c r="O336">
        <f>IFERROR(VLOOKUP(B336, [7]player_expected_assists_per_90!$B$2:$E$492, 4, FALSE), 0)</f>
        <v>0</v>
      </c>
      <c r="P336">
        <f>IFERROR(VLOOKUP(B336, [8]player_top_scorers!$B$2:$E$492, 4, FALSE), 0)</f>
        <v>0</v>
      </c>
      <c r="Q336">
        <f>IFERROR(VLOOKUP(B336, [9]player_total_assists_in_attack!$B$2:$E$492, 3, FALSE), 0)</f>
        <v>5</v>
      </c>
      <c r="R336">
        <f>IFERROR(VLOOKUP(B336, [9]player_total_assists_in_attack!$B$2:$E$492, 4, FALSE), 0)</f>
        <v>1.2</v>
      </c>
      <c r="S336">
        <f>IFERROR(VLOOKUP(B336, [10]player_big_chances_missed!$B$2:$E$492, 3, FALSE), 0)</f>
        <v>1</v>
      </c>
      <c r="T336">
        <f>IFERROR(VLOOKUP(B336, [10]player_big_chances_missed!$B$2:$E$492, 3, FALSE), 0)</f>
        <v>1</v>
      </c>
      <c r="U336">
        <f>IFERROR(VLOOKUP(B336, [11]player_big_chances_created!$B$2:$E$492, 3, FALSE), 0)</f>
        <v>0</v>
      </c>
      <c r="V336">
        <f>IFERROR(VLOOKUP(B336, [12]player_penalties_won!$B$2:$E$492, 3, FALSE), 0)</f>
        <v>0</v>
      </c>
      <c r="W336">
        <f>IFERROR(VLOOKUP(B336, [13]player_penalties_conceded!$B$2:$E$492, 3, FALSE), 0)</f>
        <v>0</v>
      </c>
      <c r="X336">
        <f>IFERROR(VLOOKUP(B336, [14]player_target_scoring!$B$2:$E$492, 3, FALSE), 0)</f>
        <v>0</v>
      </c>
      <c r="Y336">
        <f>IFERROR(VLOOKUP(B336, [14]player_target_scoring!$B$2:$E$492, 4, FALSE), 0)</f>
        <v>0</v>
      </c>
      <c r="Z336">
        <f>IFERROR(VLOOKUP(B336, [15]player_total_scoring_attempts!$B$2:$E$492, 3, FALSE), 0)</f>
        <v>0</v>
      </c>
      <c r="AA336">
        <f>IFERROR(VLOOKUP(B336, [15]player_total_scoring_attempts!$B$2:$E$492, 4, FALSE), 0)</f>
        <v>0</v>
      </c>
      <c r="AB336">
        <f>IFERROR(VLOOKUP(B336, [16]player_accurate_passes!$B$2:$E$492, 3, FALSE), 0)</f>
        <v>0</v>
      </c>
      <c r="AC336">
        <f>IFERROR(VLOOKUP(B336, [16]player_accurate_passes!$B$2:$E$492, 4, FALSE), 0)</f>
        <v>0</v>
      </c>
      <c r="AD336">
        <f>IFERROR(VLOOKUP(B336,[17]player_accurate_long_balls!$B$2:$E$492, 3, FALSE), 0)</f>
        <v>0</v>
      </c>
      <c r="AE336">
        <f>IFERROR(VLOOKUP(B336,[17]player_accurate_long_balls!$B$2:$E$492, 4, FALSE), 0)</f>
        <v>0</v>
      </c>
      <c r="AF336">
        <f>IFERROR(VLOOKUP(B336, [18]player_tackles_won!$B$2:$E$492, 3, FALSE), 0)</f>
        <v>0</v>
      </c>
      <c r="AG336">
        <f>IFERROR(VLOOKUP(B336, [18]player_tackles_won!$B$2:$E$492, 4, FALSE), 0)</f>
        <v>0</v>
      </c>
      <c r="AH336">
        <f>IFERROR(VLOOKUP(B336, [19]player_possessions!$B$2:$E$492, 3, FALSE), 0)</f>
        <v>0</v>
      </c>
      <c r="AI336">
        <f>IFERROR(VLOOKUP(B336, [19]player_possessions!$B$2:$E$492, 4, FALSE), 0)</f>
        <v>0</v>
      </c>
      <c r="AJ336">
        <f>IFERROR(VLOOKUP(B336, [20]player_outfielder_blocks!$B$2:$E$492, 3, FALSE), 0)</f>
        <v>0</v>
      </c>
      <c r="AK336" t="e">
        <f>VLOOKUP(B336,[20]player_outfielder_blocks!$B$2:$E$492, 4, FALSE)</f>
        <v>#N/A</v>
      </c>
      <c r="AL336" t="e">
        <f>VLOOKUP(B336,[21]player_interceptions!$B$2:$E$492, 3, FALSE)</f>
        <v>#N/A</v>
      </c>
      <c r="AM336" t="e">
        <f>VLOOKUP(B336,[21]player_interceptions!$B$2:$E$492, 4, FALSE)</f>
        <v>#N/A</v>
      </c>
      <c r="AN336" t="e">
        <f>VLOOKUP(B336,[22]player_effective_clearances!$B$2:$E$492, 3, FALSE)</f>
        <v>#N/A</v>
      </c>
      <c r="AO336" t="e">
        <f>VLOOKUP(B336,[22]player_effective_clearances!$B$2:$E$492, 4, FALSE)</f>
        <v>#N/A</v>
      </c>
      <c r="AP336" t="e">
        <f>VLOOKUP(B336, [12]player_penalties_won!$B$2:$E$492, 4, FALSE)</f>
        <v>#N/A</v>
      </c>
      <c r="AQ336" t="e">
        <f>VLOOKUP(B336,[23]player_fouls_committed!$B$2:$E$492, 3, FALSE)</f>
        <v>#N/A</v>
      </c>
      <c r="AR336" t="e">
        <f>VLOOKUP(B336,[24]player_red_cards!$B$2:$E$492, 3, FALSE)</f>
        <v>#N/A</v>
      </c>
      <c r="AS336" t="e">
        <f>VLOOKUP(B336,[24]player_red_cards!$B$2:$E$492, 4, FALSE)</f>
        <v>#N/A</v>
      </c>
      <c r="AT336" t="e">
        <f>VLOOKUP(B336,[25]player_contests_won!$B$2:$E$492, 3, FALSE)</f>
        <v>#N/A</v>
      </c>
      <c r="AU336" t="e">
        <f>VLOOKUP(B336,[25]player_contests_won!$B$2:$E$492, 4, FALSE)</f>
        <v>#N/A</v>
      </c>
      <c r="AV336" t="e">
        <f>VLOOKUP(B336, [8]player_top_scorers!$B$2:$E$492, 3, FALSE)</f>
        <v>#N/A</v>
      </c>
      <c r="AW336" t="e">
        <f>VLOOKUP(B336,[26]player_player_ratings!$B$2:$E$492, 4, FALSE)</f>
        <v>#N/A</v>
      </c>
      <c r="AX336" t="e">
        <f>VLOOKUP(B336,[26]player_player_ratings!$B$2:$E$492, 3, FALSE)</f>
        <v>#N/A</v>
      </c>
      <c r="AY336">
        <v>388</v>
      </c>
      <c r="AZ336">
        <v>10</v>
      </c>
      <c r="BA336" t="s">
        <v>415</v>
      </c>
    </row>
    <row r="337" spans="1:53" x14ac:dyDescent="0.3">
      <c r="A337">
        <v>329</v>
      </c>
      <c r="B337" t="s">
        <v>416</v>
      </c>
      <c r="C337" t="s">
        <v>36</v>
      </c>
      <c r="D337">
        <v>0.3</v>
      </c>
      <c r="E337">
        <v>0</v>
      </c>
      <c r="F337">
        <f>IFERROR(VLOOKUP(B337, [1]player_expected_goals!$B$2:$E$492, 3, FALSE), 0)</f>
        <v>2.6</v>
      </c>
      <c r="G337">
        <f>VLOOKUP(B337,[2]player_on_target!$B$2:$E$492, 3, FALSE)</f>
        <v>1.3</v>
      </c>
      <c r="H337">
        <f>IFERROR(VLOOKUP(B337, [3]player_saves_made!$B$2:$E$492, 3, FALSE), 0)</f>
        <v>0</v>
      </c>
      <c r="I337">
        <f>IFERROR(VLOOKUP(B337, [3]player_saves_made!$B$2:$E$492, 4, FALSE), 0)</f>
        <v>0</v>
      </c>
      <c r="J337">
        <f>IFERROR(VLOOKUP(B337, [4]player_goals_conceded!$B$2:$E$492, 3, FALSE), 0)</f>
        <v>0</v>
      </c>
      <c r="K337">
        <f>IFERROR(VLOOKUP(B337, [5]player_clean_sheets!$B$2:$E$492, 3, FALSE), 0)</f>
        <v>0</v>
      </c>
      <c r="L337">
        <f>IFERROR(VLOOKUP(B337, [5]player_clean_sheets!$B$2:$E$492, 4, FALSE), 0)</f>
        <v>0</v>
      </c>
      <c r="M337">
        <f>IFERROR(VLOOKUP(B337, [6]player_goals_per_90!$B$2:$E$492, 3, FALSE), 0)</f>
        <v>0.12</v>
      </c>
      <c r="N337">
        <f>IFERROR(VLOOKUP(B337, [7]player_expected_assists_per_90!$B$2:$E$492, 3, FALSE), 0)</f>
        <v>0.02</v>
      </c>
      <c r="O337">
        <f>IFERROR(VLOOKUP(B337, [7]player_expected_assists_per_90!$B$2:$E$492, 4, FALSE), 0)</f>
        <v>0</v>
      </c>
      <c r="P337">
        <f>IFERROR(VLOOKUP(B337, [8]player_top_scorers!$B$2:$E$492, 4, FALSE), 0)</f>
        <v>0</v>
      </c>
      <c r="Q337">
        <f>IFERROR(VLOOKUP(B337, [9]player_total_assists_in_attack!$B$2:$E$492, 3, FALSE), 0)</f>
        <v>3</v>
      </c>
      <c r="R337">
        <f>IFERROR(VLOOKUP(B337, [9]player_total_assists_in_attack!$B$2:$E$492, 4, FALSE), 0)</f>
        <v>0.2</v>
      </c>
      <c r="S337">
        <f>IFERROR(VLOOKUP(B337, [10]player_big_chances_missed!$B$2:$E$492, 3, FALSE), 0)</f>
        <v>2</v>
      </c>
      <c r="T337">
        <f>IFERROR(VLOOKUP(B337, [10]player_big_chances_missed!$B$2:$E$492, 3, FALSE), 0)</f>
        <v>2</v>
      </c>
      <c r="U337">
        <f>IFERROR(VLOOKUP(B337, [11]player_big_chances_created!$B$2:$E$492, 3, FALSE), 0)</f>
        <v>0</v>
      </c>
      <c r="V337">
        <f>IFERROR(VLOOKUP(B337, [12]player_penalties_won!$B$2:$E$492, 3, FALSE), 0)</f>
        <v>0</v>
      </c>
      <c r="W337">
        <f>IFERROR(VLOOKUP(B337, [13]player_penalties_conceded!$B$2:$E$492, 3, FALSE), 0)</f>
        <v>0</v>
      </c>
      <c r="X337">
        <f>IFERROR(VLOOKUP(B337, [14]player_target_scoring!$B$2:$E$492, 3, FALSE), 0)</f>
        <v>0.2</v>
      </c>
      <c r="Y337">
        <f>IFERROR(VLOOKUP(B337, [14]player_target_scoring!$B$2:$E$492, 4, FALSE), 0)</f>
        <v>36.4</v>
      </c>
      <c r="Z337">
        <f>IFERROR(VLOOKUP(B337, [15]player_total_scoring_attempts!$B$2:$E$492, 3, FALSE), 0)</f>
        <v>0.6</v>
      </c>
      <c r="AA337">
        <f>IFERROR(VLOOKUP(B337, [15]player_total_scoring_attempts!$B$2:$E$492, 4, FALSE), 0)</f>
        <v>18.2</v>
      </c>
      <c r="AB337">
        <f>IFERROR(VLOOKUP(B337, [16]player_accurate_passes!$B$2:$E$492, 3, FALSE), 0)</f>
        <v>43.1</v>
      </c>
      <c r="AC337">
        <f>IFERROR(VLOOKUP(B337, [16]player_accurate_passes!$B$2:$E$492, 4, FALSE), 0)</f>
        <v>83</v>
      </c>
      <c r="AD337">
        <f>IFERROR(VLOOKUP(B337,[17]player_accurate_long_balls!$B$2:$E$492, 3, FALSE), 0)</f>
        <v>4.2</v>
      </c>
      <c r="AE337">
        <f>IFERROR(VLOOKUP(B337,[17]player_accurate_long_balls!$B$2:$E$492, 4, FALSE), 0)</f>
        <v>49.3</v>
      </c>
      <c r="AF337">
        <f>IFERROR(VLOOKUP(B337, [18]player_tackles_won!$B$2:$E$492, 3, FALSE), 0)</f>
        <v>0.9</v>
      </c>
      <c r="AG337">
        <f>IFERROR(VLOOKUP(B337, [18]player_tackles_won!$B$2:$E$492, 4, FALSE), 0)</f>
        <v>53.6</v>
      </c>
      <c r="AH337">
        <f>IFERROR(VLOOKUP(B337, [19]player_possessions!$B$2:$E$492, 3, FALSE), 0)</f>
        <v>0</v>
      </c>
      <c r="AI337">
        <f>IFERROR(VLOOKUP(B337, [19]player_possessions!$B$2:$E$492, 4, FALSE), 0)</f>
        <v>0</v>
      </c>
      <c r="AJ337">
        <f>IFERROR(VLOOKUP(B337, [20]player_outfielder_blocks!$B$2:$E$492, 3, FALSE), 0)</f>
        <v>1</v>
      </c>
      <c r="AK337">
        <f>VLOOKUP(B337,[20]player_outfielder_blocks!$B$2:$E$492, 4, FALSE)</f>
        <v>17</v>
      </c>
      <c r="AL337">
        <f>VLOOKUP(B337,[21]player_interceptions!$B$2:$E$492, 3, FALSE)</f>
        <v>1.6</v>
      </c>
      <c r="AM337">
        <f>VLOOKUP(B337,[21]player_interceptions!$B$2:$E$492, 4, FALSE)</f>
        <v>27</v>
      </c>
      <c r="AN337">
        <f>VLOOKUP(B337,[22]player_effective_clearances!$B$2:$E$492, 3, FALSE)</f>
        <v>6.2</v>
      </c>
      <c r="AO337">
        <f>VLOOKUP(B337,[22]player_effective_clearances!$B$2:$E$492, 4, FALSE)</f>
        <v>106</v>
      </c>
      <c r="AP337" t="e">
        <f>VLOOKUP(B337, [12]player_penalties_won!$B$2:$E$492, 4, FALSE)</f>
        <v>#N/A</v>
      </c>
      <c r="AQ337">
        <f>VLOOKUP(B337,[23]player_fouls_committed!$B$2:$E$492, 3, FALSE)</f>
        <v>0.9</v>
      </c>
      <c r="AR337">
        <f>VLOOKUP(B337,[24]player_red_cards!$B$2:$E$492, 3, FALSE)</f>
        <v>1</v>
      </c>
      <c r="AS337">
        <f>VLOOKUP(B337,[24]player_red_cards!$B$2:$E$492, 4, FALSE)</f>
        <v>6</v>
      </c>
      <c r="AT337">
        <f>VLOOKUP(B337,[25]player_contests_won!$B$2:$E$492, 3, FALSE)</f>
        <v>0.2</v>
      </c>
      <c r="AU337">
        <f>VLOOKUP(B337,[25]player_contests_won!$B$2:$E$492, 4, FALSE)</f>
        <v>75</v>
      </c>
      <c r="AV337">
        <f>VLOOKUP(B337, [8]player_top_scorers!$B$2:$E$492, 3, FALSE)</f>
        <v>2</v>
      </c>
      <c r="AW337">
        <f>VLOOKUP(B337,[26]player_player_ratings!$B$2:$E$492, 4, FALSE)</f>
        <v>0</v>
      </c>
      <c r="AX337">
        <f>VLOOKUP(B337,[26]player_player_ratings!$B$2:$E$492, 3, FALSE)</f>
        <v>6.91</v>
      </c>
      <c r="AY337">
        <v>1539</v>
      </c>
      <c r="AZ337">
        <v>21</v>
      </c>
      <c r="BA337" t="s">
        <v>180</v>
      </c>
    </row>
    <row r="338" spans="1:53" x14ac:dyDescent="0.3">
      <c r="A338">
        <v>329</v>
      </c>
      <c r="B338" t="s">
        <v>417</v>
      </c>
      <c r="C338" t="s">
        <v>63</v>
      </c>
      <c r="D338">
        <v>0.3</v>
      </c>
      <c r="E338">
        <v>0</v>
      </c>
      <c r="F338">
        <f>IFERROR(VLOOKUP(B338, [1]player_expected_goals!$B$2:$E$492, 3, FALSE), 0)</f>
        <v>0.4</v>
      </c>
      <c r="G338" t="e">
        <f>VLOOKUP(B338,[2]player_on_target!$B$2:$E$492, 3, FALSE)</f>
        <v>#N/A</v>
      </c>
      <c r="H338">
        <f>IFERROR(VLOOKUP(B338, [3]player_saves_made!$B$2:$E$492, 3, FALSE), 0)</f>
        <v>0</v>
      </c>
      <c r="I338">
        <f>IFERROR(VLOOKUP(B338, [3]player_saves_made!$B$2:$E$492, 4, FALSE), 0)</f>
        <v>0</v>
      </c>
      <c r="J338">
        <f>IFERROR(VLOOKUP(B338, [4]player_goals_conceded!$B$2:$E$492, 3, FALSE), 0)</f>
        <v>0</v>
      </c>
      <c r="K338">
        <f>IFERROR(VLOOKUP(B338, [5]player_clean_sheets!$B$2:$E$492, 3, FALSE), 0)</f>
        <v>0</v>
      </c>
      <c r="L338">
        <f>IFERROR(VLOOKUP(B338, [5]player_clean_sheets!$B$2:$E$492, 4, FALSE), 0)</f>
        <v>0</v>
      </c>
      <c r="M338">
        <f>IFERROR(VLOOKUP(B338, [6]player_goals_per_90!$B$2:$E$492, 3, FALSE), 0)</f>
        <v>0</v>
      </c>
      <c r="N338">
        <f>IFERROR(VLOOKUP(B338, [7]player_expected_assists_per_90!$B$2:$E$492, 3, FALSE), 0)</f>
        <v>0</v>
      </c>
      <c r="O338">
        <f>IFERROR(VLOOKUP(B338, [7]player_expected_assists_per_90!$B$2:$E$492, 4, FALSE), 0)</f>
        <v>0</v>
      </c>
      <c r="P338">
        <f>IFERROR(VLOOKUP(B338, [8]player_top_scorers!$B$2:$E$492, 4, FALSE), 0)</f>
        <v>0</v>
      </c>
      <c r="Q338">
        <f>IFERROR(VLOOKUP(B338, [9]player_total_assists_in_attack!$B$2:$E$492, 3, FALSE), 0)</f>
        <v>2</v>
      </c>
      <c r="R338">
        <f>IFERROR(VLOOKUP(B338, [9]player_total_assists_in_attack!$B$2:$E$492, 4, FALSE), 0)</f>
        <v>0.6</v>
      </c>
      <c r="S338">
        <f>IFERROR(VLOOKUP(B338, [10]player_big_chances_missed!$B$2:$E$492, 3, FALSE), 0)</f>
        <v>0</v>
      </c>
      <c r="T338">
        <f>IFERROR(VLOOKUP(B338, [10]player_big_chances_missed!$B$2:$E$492, 3, FALSE), 0)</f>
        <v>0</v>
      </c>
      <c r="U338">
        <f>IFERROR(VLOOKUP(B338, [11]player_big_chances_created!$B$2:$E$492, 3, FALSE), 0)</f>
        <v>0</v>
      </c>
      <c r="V338">
        <f>IFERROR(VLOOKUP(B338, [12]player_penalties_won!$B$2:$E$492, 3, FALSE), 0)</f>
        <v>0</v>
      </c>
      <c r="W338">
        <f>IFERROR(VLOOKUP(B338, [13]player_penalties_conceded!$B$2:$E$492, 3, FALSE), 0)</f>
        <v>0</v>
      </c>
      <c r="X338">
        <f>IFERROR(VLOOKUP(B338, [14]player_target_scoring!$B$2:$E$492, 3, FALSE), 0)</f>
        <v>0</v>
      </c>
      <c r="Y338">
        <f>IFERROR(VLOOKUP(B338, [14]player_target_scoring!$B$2:$E$492, 4, FALSE), 0)</f>
        <v>0</v>
      </c>
      <c r="Z338">
        <f>IFERROR(VLOOKUP(B338, [15]player_total_scoring_attempts!$B$2:$E$492, 3, FALSE), 0)</f>
        <v>0</v>
      </c>
      <c r="AA338">
        <f>IFERROR(VLOOKUP(B338, [15]player_total_scoring_attempts!$B$2:$E$492, 4, FALSE), 0)</f>
        <v>0</v>
      </c>
      <c r="AB338">
        <f>IFERROR(VLOOKUP(B338, [16]player_accurate_passes!$B$2:$E$492, 3, FALSE), 0)</f>
        <v>0</v>
      </c>
      <c r="AC338">
        <f>IFERROR(VLOOKUP(B338, [16]player_accurate_passes!$B$2:$E$492, 4, FALSE), 0)</f>
        <v>0</v>
      </c>
      <c r="AD338">
        <f>IFERROR(VLOOKUP(B338,[17]player_accurate_long_balls!$B$2:$E$492, 3, FALSE), 0)</f>
        <v>0</v>
      </c>
      <c r="AE338">
        <f>IFERROR(VLOOKUP(B338,[17]player_accurate_long_balls!$B$2:$E$492, 4, FALSE), 0)</f>
        <v>0</v>
      </c>
      <c r="AF338">
        <f>IFERROR(VLOOKUP(B338, [18]player_tackles_won!$B$2:$E$492, 3, FALSE), 0)</f>
        <v>0</v>
      </c>
      <c r="AG338">
        <f>IFERROR(VLOOKUP(B338, [18]player_tackles_won!$B$2:$E$492, 4, FALSE), 0)</f>
        <v>0</v>
      </c>
      <c r="AH338">
        <f>IFERROR(VLOOKUP(B338, [19]player_possessions!$B$2:$E$492, 3, FALSE), 0)</f>
        <v>0</v>
      </c>
      <c r="AI338">
        <f>IFERROR(VLOOKUP(B338, [19]player_possessions!$B$2:$E$492, 4, FALSE), 0)</f>
        <v>0</v>
      </c>
      <c r="AJ338">
        <f>IFERROR(VLOOKUP(B338, [20]player_outfielder_blocks!$B$2:$E$492, 3, FALSE), 0)</f>
        <v>0</v>
      </c>
      <c r="AK338" t="e">
        <f>VLOOKUP(B338,[20]player_outfielder_blocks!$B$2:$E$492, 4, FALSE)</f>
        <v>#N/A</v>
      </c>
      <c r="AL338" t="e">
        <f>VLOOKUP(B338,[21]player_interceptions!$B$2:$E$492, 3, FALSE)</f>
        <v>#N/A</v>
      </c>
      <c r="AM338" t="e">
        <f>VLOOKUP(B338,[21]player_interceptions!$B$2:$E$492, 4, FALSE)</f>
        <v>#N/A</v>
      </c>
      <c r="AN338" t="e">
        <f>VLOOKUP(B338,[22]player_effective_clearances!$B$2:$E$492, 3, FALSE)</f>
        <v>#N/A</v>
      </c>
      <c r="AO338" t="e">
        <f>VLOOKUP(B338,[22]player_effective_clearances!$B$2:$E$492, 4, FALSE)</f>
        <v>#N/A</v>
      </c>
      <c r="AP338" t="e">
        <f>VLOOKUP(B338, [12]player_penalties_won!$B$2:$E$492, 4, FALSE)</f>
        <v>#N/A</v>
      </c>
      <c r="AQ338" t="e">
        <f>VLOOKUP(B338,[23]player_fouls_committed!$B$2:$E$492, 3, FALSE)</f>
        <v>#N/A</v>
      </c>
      <c r="AR338" t="e">
        <f>VLOOKUP(B338,[24]player_red_cards!$B$2:$E$492, 3, FALSE)</f>
        <v>#N/A</v>
      </c>
      <c r="AS338" t="e">
        <f>VLOOKUP(B338,[24]player_red_cards!$B$2:$E$492, 4, FALSE)</f>
        <v>#N/A</v>
      </c>
      <c r="AT338" t="e">
        <f>VLOOKUP(B338,[25]player_contests_won!$B$2:$E$492, 3, FALSE)</f>
        <v>#N/A</v>
      </c>
      <c r="AU338" t="e">
        <f>VLOOKUP(B338,[25]player_contests_won!$B$2:$E$492, 4, FALSE)</f>
        <v>#N/A</v>
      </c>
      <c r="AV338" t="e">
        <f>VLOOKUP(B338, [8]player_top_scorers!$B$2:$E$492, 3, FALSE)</f>
        <v>#N/A</v>
      </c>
      <c r="AW338" t="e">
        <f>VLOOKUP(B338,[26]player_player_ratings!$B$2:$E$492, 4, FALSE)</f>
        <v>#N/A</v>
      </c>
      <c r="AX338" t="e">
        <f>VLOOKUP(B338,[26]player_player_ratings!$B$2:$E$492, 3, FALSE)</f>
        <v>#N/A</v>
      </c>
      <c r="AY338">
        <v>292</v>
      </c>
      <c r="AZ338">
        <v>6</v>
      </c>
      <c r="BA338" t="s">
        <v>13</v>
      </c>
    </row>
    <row r="339" spans="1:53" x14ac:dyDescent="0.3">
      <c r="A339">
        <v>329</v>
      </c>
      <c r="B339" t="s">
        <v>418</v>
      </c>
      <c r="C339" t="s">
        <v>19</v>
      </c>
      <c r="D339">
        <v>0.3</v>
      </c>
      <c r="E339">
        <v>0</v>
      </c>
      <c r="F339">
        <f>IFERROR(VLOOKUP(B339, [1]player_expected_goals!$B$2:$E$492, 3, FALSE), 0)</f>
        <v>0.1</v>
      </c>
      <c r="G339">
        <f>VLOOKUP(B339,[2]player_on_target!$B$2:$E$492, 3, FALSE)</f>
        <v>0.1</v>
      </c>
      <c r="H339">
        <f>IFERROR(VLOOKUP(B339, [3]player_saves_made!$B$2:$E$492, 3, FALSE), 0)</f>
        <v>0</v>
      </c>
      <c r="I339">
        <f>IFERROR(VLOOKUP(B339, [3]player_saves_made!$B$2:$E$492, 4, FALSE), 0)</f>
        <v>0</v>
      </c>
      <c r="J339">
        <f>IFERROR(VLOOKUP(B339, [4]player_goals_conceded!$B$2:$E$492, 3, FALSE), 0)</f>
        <v>0</v>
      </c>
      <c r="K339">
        <f>IFERROR(VLOOKUP(B339, [5]player_clean_sheets!$B$2:$E$492, 3, FALSE), 0)</f>
        <v>0</v>
      </c>
      <c r="L339">
        <f>IFERROR(VLOOKUP(B339, [5]player_clean_sheets!$B$2:$E$492, 4, FALSE), 0)</f>
        <v>0</v>
      </c>
      <c r="M339">
        <f>IFERROR(VLOOKUP(B339, [6]player_goals_per_90!$B$2:$E$492, 3, FALSE), 0)</f>
        <v>0</v>
      </c>
      <c r="N339">
        <f>IFERROR(VLOOKUP(B339, [7]player_expected_assists_per_90!$B$2:$E$492, 3, FALSE), 0)</f>
        <v>0</v>
      </c>
      <c r="O339">
        <f>IFERROR(VLOOKUP(B339, [7]player_expected_assists_per_90!$B$2:$E$492, 4, FALSE), 0)</f>
        <v>0</v>
      </c>
      <c r="P339">
        <f>IFERROR(VLOOKUP(B339, [8]player_top_scorers!$B$2:$E$492, 4, FALSE), 0)</f>
        <v>0</v>
      </c>
      <c r="Q339">
        <f>IFERROR(VLOOKUP(B339, [9]player_total_assists_in_attack!$B$2:$E$492, 3, FALSE), 0)</f>
        <v>2</v>
      </c>
      <c r="R339">
        <f>IFERROR(VLOOKUP(B339, [9]player_total_assists_in_attack!$B$2:$E$492, 4, FALSE), 0)</f>
        <v>1.1000000000000001</v>
      </c>
      <c r="S339">
        <f>IFERROR(VLOOKUP(B339, [10]player_big_chances_missed!$B$2:$E$492, 3, FALSE), 0)</f>
        <v>1</v>
      </c>
      <c r="T339">
        <f>IFERROR(VLOOKUP(B339, [10]player_big_chances_missed!$B$2:$E$492, 3, FALSE), 0)</f>
        <v>1</v>
      </c>
      <c r="U339">
        <f>IFERROR(VLOOKUP(B339, [11]player_big_chances_created!$B$2:$E$492, 3, FALSE), 0)</f>
        <v>0</v>
      </c>
      <c r="V339">
        <f>IFERROR(VLOOKUP(B339, [12]player_penalties_won!$B$2:$E$492, 3, FALSE), 0)</f>
        <v>0</v>
      </c>
      <c r="W339">
        <f>IFERROR(VLOOKUP(B339, [13]player_penalties_conceded!$B$2:$E$492, 3, FALSE), 0)</f>
        <v>0</v>
      </c>
      <c r="X339">
        <f>IFERROR(VLOOKUP(B339, [14]player_target_scoring!$B$2:$E$492, 3, FALSE), 0)</f>
        <v>0</v>
      </c>
      <c r="Y339">
        <f>IFERROR(VLOOKUP(B339, [14]player_target_scoring!$B$2:$E$492, 4, FALSE), 0)</f>
        <v>0</v>
      </c>
      <c r="Z339">
        <f>IFERROR(VLOOKUP(B339, [15]player_total_scoring_attempts!$B$2:$E$492, 3, FALSE), 0)</f>
        <v>0</v>
      </c>
      <c r="AA339">
        <f>IFERROR(VLOOKUP(B339, [15]player_total_scoring_attempts!$B$2:$E$492, 4, FALSE), 0)</f>
        <v>0</v>
      </c>
      <c r="AB339">
        <f>IFERROR(VLOOKUP(B339, [16]player_accurate_passes!$B$2:$E$492, 3, FALSE), 0)</f>
        <v>0</v>
      </c>
      <c r="AC339">
        <f>IFERROR(VLOOKUP(B339, [16]player_accurate_passes!$B$2:$E$492, 4, FALSE), 0)</f>
        <v>0</v>
      </c>
      <c r="AD339">
        <f>IFERROR(VLOOKUP(B339,[17]player_accurate_long_balls!$B$2:$E$492, 3, FALSE), 0)</f>
        <v>0</v>
      </c>
      <c r="AE339">
        <f>IFERROR(VLOOKUP(B339,[17]player_accurate_long_balls!$B$2:$E$492, 4, FALSE), 0)</f>
        <v>0</v>
      </c>
      <c r="AF339">
        <f>IFERROR(VLOOKUP(B339, [18]player_tackles_won!$B$2:$E$492, 3, FALSE), 0)</f>
        <v>0</v>
      </c>
      <c r="AG339">
        <f>IFERROR(VLOOKUP(B339, [18]player_tackles_won!$B$2:$E$492, 4, FALSE), 0)</f>
        <v>0</v>
      </c>
      <c r="AH339">
        <f>IFERROR(VLOOKUP(B339, [19]player_possessions!$B$2:$E$492, 3, FALSE), 0)</f>
        <v>0</v>
      </c>
      <c r="AI339">
        <f>IFERROR(VLOOKUP(B339, [19]player_possessions!$B$2:$E$492, 4, FALSE), 0)</f>
        <v>0</v>
      </c>
      <c r="AJ339">
        <f>IFERROR(VLOOKUP(B339, [20]player_outfielder_blocks!$B$2:$E$492, 3, FALSE), 0)</f>
        <v>0</v>
      </c>
      <c r="AK339" t="e">
        <f>VLOOKUP(B339,[20]player_outfielder_blocks!$B$2:$E$492, 4, FALSE)</f>
        <v>#N/A</v>
      </c>
      <c r="AL339" t="e">
        <f>VLOOKUP(B339,[21]player_interceptions!$B$2:$E$492, 3, FALSE)</f>
        <v>#N/A</v>
      </c>
      <c r="AM339" t="e">
        <f>VLOOKUP(B339,[21]player_interceptions!$B$2:$E$492, 4, FALSE)</f>
        <v>#N/A</v>
      </c>
      <c r="AN339" t="e">
        <f>VLOOKUP(B339,[22]player_effective_clearances!$B$2:$E$492, 3, FALSE)</f>
        <v>#N/A</v>
      </c>
      <c r="AO339" t="e">
        <f>VLOOKUP(B339,[22]player_effective_clearances!$B$2:$E$492, 4, FALSE)</f>
        <v>#N/A</v>
      </c>
      <c r="AP339" t="e">
        <f>VLOOKUP(B339, [12]player_penalties_won!$B$2:$E$492, 4, FALSE)</f>
        <v>#N/A</v>
      </c>
      <c r="AQ339" t="e">
        <f>VLOOKUP(B339,[23]player_fouls_committed!$B$2:$E$492, 3, FALSE)</f>
        <v>#N/A</v>
      </c>
      <c r="AR339" t="e">
        <f>VLOOKUP(B339,[24]player_red_cards!$B$2:$E$492, 3, FALSE)</f>
        <v>#N/A</v>
      </c>
      <c r="AS339" t="e">
        <f>VLOOKUP(B339,[24]player_red_cards!$B$2:$E$492, 4, FALSE)</f>
        <v>#N/A</v>
      </c>
      <c r="AT339" t="e">
        <f>VLOOKUP(B339,[25]player_contests_won!$B$2:$E$492, 3, FALSE)</f>
        <v>#N/A</v>
      </c>
      <c r="AU339" t="e">
        <f>VLOOKUP(B339,[25]player_contests_won!$B$2:$E$492, 4, FALSE)</f>
        <v>#N/A</v>
      </c>
      <c r="AV339">
        <f>VLOOKUP(B339, [8]player_top_scorers!$B$2:$E$492, 3, FALSE)</f>
        <v>1</v>
      </c>
      <c r="AW339" t="e">
        <f>VLOOKUP(B339,[26]player_player_ratings!$B$2:$E$492, 4, FALSE)</f>
        <v>#N/A</v>
      </c>
      <c r="AX339" t="e">
        <f>VLOOKUP(B339,[26]player_player_ratings!$B$2:$E$492, 3, FALSE)</f>
        <v>#N/A</v>
      </c>
      <c r="AY339">
        <v>160</v>
      </c>
      <c r="AZ339">
        <v>5</v>
      </c>
      <c r="BA339" t="s">
        <v>37</v>
      </c>
    </row>
    <row r="340" spans="1:53" x14ac:dyDescent="0.3">
      <c r="A340">
        <v>329</v>
      </c>
      <c r="B340" t="s">
        <v>419</v>
      </c>
      <c r="C340" t="s">
        <v>39</v>
      </c>
      <c r="D340">
        <v>0.3</v>
      </c>
      <c r="E340">
        <v>0</v>
      </c>
      <c r="F340">
        <f>IFERROR(VLOOKUP(B340, [1]player_expected_goals!$B$2:$E$492, 3, FALSE), 0)</f>
        <v>0.2</v>
      </c>
      <c r="G340">
        <f>VLOOKUP(B340,[2]player_on_target!$B$2:$E$492, 3, FALSE)</f>
        <v>0.5</v>
      </c>
      <c r="H340">
        <f>IFERROR(VLOOKUP(B340, [3]player_saves_made!$B$2:$E$492, 3, FALSE), 0)</f>
        <v>0</v>
      </c>
      <c r="I340">
        <f>IFERROR(VLOOKUP(B340, [3]player_saves_made!$B$2:$E$492, 4, FALSE), 0)</f>
        <v>0</v>
      </c>
      <c r="J340">
        <f>IFERROR(VLOOKUP(B340, [4]player_goals_conceded!$B$2:$E$492, 3, FALSE), 0)</f>
        <v>0</v>
      </c>
      <c r="K340">
        <f>IFERROR(VLOOKUP(B340, [5]player_clean_sheets!$B$2:$E$492, 3, FALSE), 0)</f>
        <v>0</v>
      </c>
      <c r="L340">
        <f>IFERROR(VLOOKUP(B340, [5]player_clean_sheets!$B$2:$E$492, 4, FALSE), 0)</f>
        <v>0</v>
      </c>
      <c r="M340">
        <f>IFERROR(VLOOKUP(B340, [6]player_goals_per_90!$B$2:$E$492, 3, FALSE), 0)</f>
        <v>0.04</v>
      </c>
      <c r="N340">
        <f>IFERROR(VLOOKUP(B340, [7]player_expected_assists_per_90!$B$2:$E$492, 3, FALSE), 0)</f>
        <v>0.01</v>
      </c>
      <c r="O340">
        <f>IFERROR(VLOOKUP(B340, [7]player_expected_assists_per_90!$B$2:$E$492, 4, FALSE), 0)</f>
        <v>0</v>
      </c>
      <c r="P340">
        <f>IFERROR(VLOOKUP(B340, [8]player_top_scorers!$B$2:$E$492, 4, FALSE), 0)</f>
        <v>0</v>
      </c>
      <c r="Q340">
        <f>IFERROR(VLOOKUP(B340, [9]player_total_assists_in_attack!$B$2:$E$492, 3, FALSE), 0)</f>
        <v>1</v>
      </c>
      <c r="R340">
        <f>IFERROR(VLOOKUP(B340, [9]player_total_assists_in_attack!$B$2:$E$492, 4, FALSE), 0)</f>
        <v>0</v>
      </c>
      <c r="S340">
        <f>IFERROR(VLOOKUP(B340, [10]player_big_chances_missed!$B$2:$E$492, 3, FALSE), 0)</f>
        <v>0</v>
      </c>
      <c r="T340">
        <f>IFERROR(VLOOKUP(B340, [10]player_big_chances_missed!$B$2:$E$492, 3, FALSE), 0)</f>
        <v>0</v>
      </c>
      <c r="U340">
        <f>IFERROR(VLOOKUP(B340, [11]player_big_chances_created!$B$2:$E$492, 3, FALSE), 0)</f>
        <v>0</v>
      </c>
      <c r="V340">
        <f>IFERROR(VLOOKUP(B340, [12]player_penalties_won!$B$2:$E$492, 3, FALSE), 0)</f>
        <v>0</v>
      </c>
      <c r="W340">
        <f>IFERROR(VLOOKUP(B340, [13]player_penalties_conceded!$B$2:$E$492, 3, FALSE), 0)</f>
        <v>1</v>
      </c>
      <c r="X340">
        <f>IFERROR(VLOOKUP(B340, [14]player_target_scoring!$B$2:$E$492, 3, FALSE), 0)</f>
        <v>0</v>
      </c>
      <c r="Y340">
        <f>IFERROR(VLOOKUP(B340, [14]player_target_scoring!$B$2:$E$492, 4, FALSE), 0)</f>
        <v>14.3</v>
      </c>
      <c r="Z340">
        <f>IFERROR(VLOOKUP(B340, [15]player_total_scoring_attempts!$B$2:$E$492, 3, FALSE), 0)</f>
        <v>0.3</v>
      </c>
      <c r="AA340">
        <f>IFERROR(VLOOKUP(B340, [15]player_total_scoring_attempts!$B$2:$E$492, 4, FALSE), 0)</f>
        <v>14.3</v>
      </c>
      <c r="AB340">
        <f>IFERROR(VLOOKUP(B340, [16]player_accurate_passes!$B$2:$E$492, 3, FALSE), 0)</f>
        <v>37.9</v>
      </c>
      <c r="AC340">
        <f>IFERROR(VLOOKUP(B340, [16]player_accurate_passes!$B$2:$E$492, 4, FALSE), 0)</f>
        <v>86.8</v>
      </c>
      <c r="AD340">
        <f>IFERROR(VLOOKUP(B340,[17]player_accurate_long_balls!$B$2:$E$492, 3, FALSE), 0)</f>
        <v>3.6</v>
      </c>
      <c r="AE340">
        <f>IFERROR(VLOOKUP(B340,[17]player_accurate_long_balls!$B$2:$E$492, 4, FALSE), 0)</f>
        <v>53.6</v>
      </c>
      <c r="AF340">
        <f>IFERROR(VLOOKUP(B340, [18]player_tackles_won!$B$2:$E$492, 3, FALSE), 0)</f>
        <v>1.3</v>
      </c>
      <c r="AG340">
        <f>IFERROR(VLOOKUP(B340, [18]player_tackles_won!$B$2:$E$492, 4, FALSE), 0)</f>
        <v>60.4</v>
      </c>
      <c r="AH340">
        <f>IFERROR(VLOOKUP(B340, [19]player_possessions!$B$2:$E$492, 3, FALSE), 0)</f>
        <v>0.1</v>
      </c>
      <c r="AI340">
        <f>IFERROR(VLOOKUP(B340, [19]player_possessions!$B$2:$E$492, 4, FALSE), 0)</f>
        <v>2.5</v>
      </c>
      <c r="AJ340">
        <f>IFERROR(VLOOKUP(B340, [20]player_outfielder_blocks!$B$2:$E$492, 3, FALSE), 0)</f>
        <v>1.2</v>
      </c>
      <c r="AK340">
        <f>VLOOKUP(B340,[20]player_outfielder_blocks!$B$2:$E$492, 4, FALSE)</f>
        <v>29</v>
      </c>
      <c r="AL340">
        <f>VLOOKUP(B340,[21]player_interceptions!$B$2:$E$492, 3, FALSE)</f>
        <v>1.4</v>
      </c>
      <c r="AM340">
        <f>VLOOKUP(B340,[21]player_interceptions!$B$2:$E$492, 4, FALSE)</f>
        <v>35</v>
      </c>
      <c r="AN340">
        <f>VLOOKUP(B340,[22]player_effective_clearances!$B$2:$E$492, 3, FALSE)</f>
        <v>5.2</v>
      </c>
      <c r="AO340">
        <f>VLOOKUP(B340,[22]player_effective_clearances!$B$2:$E$492, 4, FALSE)</f>
        <v>127</v>
      </c>
      <c r="AP340" t="e">
        <f>VLOOKUP(B340, [12]player_penalties_won!$B$2:$E$492, 4, FALSE)</f>
        <v>#N/A</v>
      </c>
      <c r="AQ340">
        <f>VLOOKUP(B340,[23]player_fouls_committed!$B$2:$E$492, 3, FALSE)</f>
        <v>1.3</v>
      </c>
      <c r="AR340" t="e">
        <f>VLOOKUP(B340,[24]player_red_cards!$B$2:$E$492, 3, FALSE)</f>
        <v>#N/A</v>
      </c>
      <c r="AS340" t="e">
        <f>VLOOKUP(B340,[24]player_red_cards!$B$2:$E$492, 4, FALSE)</f>
        <v>#N/A</v>
      </c>
      <c r="AT340">
        <f>VLOOKUP(B340,[25]player_contests_won!$B$2:$E$492, 3, FALSE)</f>
        <v>0.2</v>
      </c>
      <c r="AU340">
        <f>VLOOKUP(B340,[25]player_contests_won!$B$2:$E$492, 4, FALSE)</f>
        <v>83.3</v>
      </c>
      <c r="AV340">
        <f>VLOOKUP(B340, [8]player_top_scorers!$B$2:$E$492, 3, FALSE)</f>
        <v>1</v>
      </c>
      <c r="AW340">
        <f>VLOOKUP(B340,[26]player_player_ratings!$B$2:$E$492, 4, FALSE)</f>
        <v>0</v>
      </c>
      <c r="AX340">
        <f>VLOOKUP(B340,[26]player_player_ratings!$B$2:$E$492, 3, FALSE)</f>
        <v>7.07</v>
      </c>
      <c r="AY340">
        <v>2198</v>
      </c>
      <c r="AZ340">
        <v>25</v>
      </c>
      <c r="BA340" t="s">
        <v>16</v>
      </c>
    </row>
    <row r="341" spans="1:53" x14ac:dyDescent="0.3">
      <c r="A341">
        <v>329</v>
      </c>
      <c r="B341" t="s">
        <v>420</v>
      </c>
      <c r="C341" t="s">
        <v>79</v>
      </c>
      <c r="D341">
        <v>0.3</v>
      </c>
      <c r="E341">
        <v>0</v>
      </c>
      <c r="F341">
        <f>IFERROR(VLOOKUP(B341, [1]player_expected_goals!$B$2:$E$492, 3, FALSE), 0)</f>
        <v>0.7</v>
      </c>
      <c r="G341">
        <f>VLOOKUP(B341,[2]player_on_target!$B$2:$E$492, 3, FALSE)</f>
        <v>0.5</v>
      </c>
      <c r="H341">
        <f>IFERROR(VLOOKUP(B341, [3]player_saves_made!$B$2:$E$492, 3, FALSE), 0)</f>
        <v>0</v>
      </c>
      <c r="I341">
        <f>IFERROR(VLOOKUP(B341, [3]player_saves_made!$B$2:$E$492, 4, FALSE), 0)</f>
        <v>0</v>
      </c>
      <c r="J341">
        <f>IFERROR(VLOOKUP(B341, [4]player_goals_conceded!$B$2:$E$492, 3, FALSE), 0)</f>
        <v>0</v>
      </c>
      <c r="K341">
        <f>IFERROR(VLOOKUP(B341, [5]player_clean_sheets!$B$2:$E$492, 3, FALSE), 0)</f>
        <v>0</v>
      </c>
      <c r="L341">
        <f>IFERROR(VLOOKUP(B341, [5]player_clean_sheets!$B$2:$E$492, 4, FALSE), 0)</f>
        <v>0</v>
      </c>
      <c r="M341">
        <f>IFERROR(VLOOKUP(B341, [6]player_goals_per_90!$B$2:$E$492, 3, FALSE), 0)</f>
        <v>0</v>
      </c>
      <c r="N341">
        <f>IFERROR(VLOOKUP(B341, [7]player_expected_assists_per_90!$B$2:$E$492, 3, FALSE), 0)</f>
        <v>0.02</v>
      </c>
      <c r="O341">
        <f>IFERROR(VLOOKUP(B341, [7]player_expected_assists_per_90!$B$2:$E$492, 4, FALSE), 0)</f>
        <v>0</v>
      </c>
      <c r="P341">
        <f>IFERROR(VLOOKUP(B341, [8]player_top_scorers!$B$2:$E$492, 4, FALSE), 0)</f>
        <v>0</v>
      </c>
      <c r="Q341">
        <f>IFERROR(VLOOKUP(B341, [9]player_total_assists_in_attack!$B$2:$E$492, 3, FALSE), 0)</f>
        <v>3</v>
      </c>
      <c r="R341">
        <f>IFERROR(VLOOKUP(B341, [9]player_total_assists_in_attack!$B$2:$E$492, 4, FALSE), 0)</f>
        <v>0.2</v>
      </c>
      <c r="S341">
        <f>IFERROR(VLOOKUP(B341, [10]player_big_chances_missed!$B$2:$E$492, 3, FALSE), 0)</f>
        <v>0</v>
      </c>
      <c r="T341">
        <f>IFERROR(VLOOKUP(B341, [10]player_big_chances_missed!$B$2:$E$492, 3, FALSE), 0)</f>
        <v>0</v>
      </c>
      <c r="U341">
        <f>IFERROR(VLOOKUP(B341, [11]player_big_chances_created!$B$2:$E$492, 3, FALSE), 0)</f>
        <v>0</v>
      </c>
      <c r="V341">
        <f>IFERROR(VLOOKUP(B341, [12]player_penalties_won!$B$2:$E$492, 3, FALSE), 0)</f>
        <v>0</v>
      </c>
      <c r="W341">
        <f>IFERROR(VLOOKUP(B341, [13]player_penalties_conceded!$B$2:$E$492, 3, FALSE), 0)</f>
        <v>2</v>
      </c>
      <c r="X341">
        <f>IFERROR(VLOOKUP(B341, [14]player_target_scoring!$B$2:$E$492, 3, FALSE), 0)</f>
        <v>0</v>
      </c>
      <c r="Y341">
        <f>IFERROR(VLOOKUP(B341, [14]player_target_scoring!$B$2:$E$492, 4, FALSE), 0)</f>
        <v>0</v>
      </c>
      <c r="Z341">
        <f>IFERROR(VLOOKUP(B341, [15]player_total_scoring_attempts!$B$2:$E$492, 3, FALSE), 0)</f>
        <v>0.9</v>
      </c>
      <c r="AA341">
        <f>IFERROR(VLOOKUP(B341, [15]player_total_scoring_attempts!$B$2:$E$492, 4, FALSE), 0)</f>
        <v>0</v>
      </c>
      <c r="AB341">
        <f>IFERROR(VLOOKUP(B341, [16]player_accurate_passes!$B$2:$E$492, 3, FALSE), 0)</f>
        <v>35.299999999999997</v>
      </c>
      <c r="AC341">
        <f>IFERROR(VLOOKUP(B341, [16]player_accurate_passes!$B$2:$E$492, 4, FALSE), 0)</f>
        <v>87.5</v>
      </c>
      <c r="AD341">
        <f>IFERROR(VLOOKUP(B341,[17]player_accurate_long_balls!$B$2:$E$492, 3, FALSE), 0)</f>
        <v>1.9</v>
      </c>
      <c r="AE341">
        <f>IFERROR(VLOOKUP(B341,[17]player_accurate_long_balls!$B$2:$E$492, 4, FALSE), 0)</f>
        <v>51.7</v>
      </c>
      <c r="AF341">
        <f>IFERROR(VLOOKUP(B341, [18]player_tackles_won!$B$2:$E$492, 3, FALSE), 0)</f>
        <v>1.6</v>
      </c>
      <c r="AG341">
        <f>IFERROR(VLOOKUP(B341, [18]player_tackles_won!$B$2:$E$492, 4, FALSE), 0)</f>
        <v>68.599999999999994</v>
      </c>
      <c r="AH341">
        <f>IFERROR(VLOOKUP(B341, [19]player_possessions!$B$2:$E$492, 3, FALSE), 0)</f>
        <v>0.6</v>
      </c>
      <c r="AI341">
        <f>IFERROR(VLOOKUP(B341, [19]player_possessions!$B$2:$E$492, 4, FALSE), 0)</f>
        <v>3.7</v>
      </c>
      <c r="AJ341">
        <f>IFERROR(VLOOKUP(B341, [20]player_outfielder_blocks!$B$2:$E$492, 3, FALSE), 0)</f>
        <v>0.6</v>
      </c>
      <c r="AK341">
        <f>VLOOKUP(B341,[20]player_outfielder_blocks!$B$2:$E$492, 4, FALSE)</f>
        <v>9</v>
      </c>
      <c r="AL341">
        <f>VLOOKUP(B341,[21]player_interceptions!$B$2:$E$492, 3, FALSE)</f>
        <v>1</v>
      </c>
      <c r="AM341">
        <f>VLOOKUP(B341,[21]player_interceptions!$B$2:$E$492, 4, FALSE)</f>
        <v>16</v>
      </c>
      <c r="AN341">
        <f>VLOOKUP(B341,[22]player_effective_clearances!$B$2:$E$492, 3, FALSE)</f>
        <v>1.8</v>
      </c>
      <c r="AO341">
        <f>VLOOKUP(B341,[22]player_effective_clearances!$B$2:$E$492, 4, FALSE)</f>
        <v>27</v>
      </c>
      <c r="AP341" t="e">
        <f>VLOOKUP(B341, [12]player_penalties_won!$B$2:$E$492, 4, FALSE)</f>
        <v>#N/A</v>
      </c>
      <c r="AQ341">
        <f>VLOOKUP(B341,[23]player_fouls_committed!$B$2:$E$492, 3, FALSE)</f>
        <v>1.2</v>
      </c>
      <c r="AR341" t="e">
        <f>VLOOKUP(B341,[24]player_red_cards!$B$2:$E$492, 3, FALSE)</f>
        <v>#N/A</v>
      </c>
      <c r="AS341" t="e">
        <f>VLOOKUP(B341,[24]player_red_cards!$B$2:$E$492, 4, FALSE)</f>
        <v>#N/A</v>
      </c>
      <c r="AT341">
        <f>VLOOKUP(B341,[25]player_contests_won!$B$2:$E$492, 3, FALSE)</f>
        <v>0.5</v>
      </c>
      <c r="AU341">
        <f>VLOOKUP(B341,[25]player_contests_won!$B$2:$E$492, 4, FALSE)</f>
        <v>70</v>
      </c>
      <c r="AV341" t="e">
        <f>VLOOKUP(B341, [8]player_top_scorers!$B$2:$E$492, 3, FALSE)</f>
        <v>#N/A</v>
      </c>
      <c r="AW341">
        <f>VLOOKUP(B341,[26]player_player_ratings!$B$2:$E$492, 4, FALSE)</f>
        <v>0</v>
      </c>
      <c r="AX341">
        <f>VLOOKUP(B341,[26]player_player_ratings!$B$2:$E$492, 3, FALSE)</f>
        <v>6.8</v>
      </c>
      <c r="AY341">
        <v>1387</v>
      </c>
      <c r="AZ341">
        <v>21</v>
      </c>
      <c r="BA341" t="s">
        <v>13</v>
      </c>
    </row>
    <row r="342" spans="1:53" x14ac:dyDescent="0.3">
      <c r="A342">
        <v>329</v>
      </c>
      <c r="B342" t="s">
        <v>421</v>
      </c>
      <c r="C342" t="s">
        <v>63</v>
      </c>
      <c r="D342">
        <v>0.3</v>
      </c>
      <c r="E342">
        <v>0</v>
      </c>
      <c r="F342">
        <f>IFERROR(VLOOKUP(B342, [1]player_expected_goals!$B$2:$E$492, 3, FALSE), 0)</f>
        <v>1.4</v>
      </c>
      <c r="G342">
        <f>VLOOKUP(B342,[2]player_on_target!$B$2:$E$492, 3, FALSE)</f>
        <v>0.8</v>
      </c>
      <c r="H342">
        <f>IFERROR(VLOOKUP(B342, [3]player_saves_made!$B$2:$E$492, 3, FALSE), 0)</f>
        <v>0</v>
      </c>
      <c r="I342">
        <f>IFERROR(VLOOKUP(B342, [3]player_saves_made!$B$2:$E$492, 4, FALSE), 0)</f>
        <v>0</v>
      </c>
      <c r="J342">
        <f>IFERROR(VLOOKUP(B342, [4]player_goals_conceded!$B$2:$E$492, 3, FALSE), 0)</f>
        <v>0</v>
      </c>
      <c r="K342">
        <f>IFERROR(VLOOKUP(B342, [5]player_clean_sheets!$B$2:$E$492, 3, FALSE), 0)</f>
        <v>0</v>
      </c>
      <c r="L342">
        <f>IFERROR(VLOOKUP(B342, [5]player_clean_sheets!$B$2:$E$492, 4, FALSE), 0)</f>
        <v>0</v>
      </c>
      <c r="M342">
        <f>IFERROR(VLOOKUP(B342, [6]player_goals_per_90!$B$2:$E$492, 3, FALSE), 0)</f>
        <v>0</v>
      </c>
      <c r="N342">
        <f>IFERROR(VLOOKUP(B342, [7]player_expected_assists_per_90!$B$2:$E$492, 3, FALSE), 0)</f>
        <v>0</v>
      </c>
      <c r="O342">
        <f>IFERROR(VLOOKUP(B342, [7]player_expected_assists_per_90!$B$2:$E$492, 4, FALSE), 0)</f>
        <v>0</v>
      </c>
      <c r="P342">
        <f>IFERROR(VLOOKUP(B342, [8]player_top_scorers!$B$2:$E$492, 4, FALSE), 0)</f>
        <v>0</v>
      </c>
      <c r="Q342">
        <f>IFERROR(VLOOKUP(B342, [9]player_total_assists_in_attack!$B$2:$E$492, 3, FALSE), 0)</f>
        <v>4</v>
      </c>
      <c r="R342">
        <f>IFERROR(VLOOKUP(B342, [9]player_total_assists_in_attack!$B$2:$E$492, 4, FALSE), 0)</f>
        <v>0.6</v>
      </c>
      <c r="S342">
        <f>IFERROR(VLOOKUP(B342, [10]player_big_chances_missed!$B$2:$E$492, 3, FALSE), 0)</f>
        <v>3</v>
      </c>
      <c r="T342">
        <f>IFERROR(VLOOKUP(B342, [10]player_big_chances_missed!$B$2:$E$492, 3, FALSE), 0)</f>
        <v>3</v>
      </c>
      <c r="U342">
        <f>IFERROR(VLOOKUP(B342, [11]player_big_chances_created!$B$2:$E$492, 3, FALSE), 0)</f>
        <v>0</v>
      </c>
      <c r="V342">
        <f>IFERROR(VLOOKUP(B342, [12]player_penalties_won!$B$2:$E$492, 3, FALSE), 0)</f>
        <v>0</v>
      </c>
      <c r="W342">
        <f>IFERROR(VLOOKUP(B342, [13]player_penalties_conceded!$B$2:$E$492, 3, FALSE), 0)</f>
        <v>0</v>
      </c>
      <c r="X342">
        <f>IFERROR(VLOOKUP(B342, [14]player_target_scoring!$B$2:$E$492, 3, FALSE), 0)</f>
        <v>0</v>
      </c>
      <c r="Y342">
        <f>IFERROR(VLOOKUP(B342, [14]player_target_scoring!$B$2:$E$492, 4, FALSE), 0)</f>
        <v>0</v>
      </c>
      <c r="Z342">
        <f>IFERROR(VLOOKUP(B342, [15]player_total_scoring_attempts!$B$2:$E$492, 3, FALSE), 0)</f>
        <v>0</v>
      </c>
      <c r="AA342">
        <f>IFERROR(VLOOKUP(B342, [15]player_total_scoring_attempts!$B$2:$E$492, 4, FALSE), 0)</f>
        <v>0</v>
      </c>
      <c r="AB342">
        <f>IFERROR(VLOOKUP(B342, [16]player_accurate_passes!$B$2:$E$492, 3, FALSE), 0)</f>
        <v>0</v>
      </c>
      <c r="AC342">
        <f>IFERROR(VLOOKUP(B342, [16]player_accurate_passes!$B$2:$E$492, 4, FALSE), 0)</f>
        <v>0</v>
      </c>
      <c r="AD342">
        <f>IFERROR(VLOOKUP(B342,[17]player_accurate_long_balls!$B$2:$E$492, 3, FALSE), 0)</f>
        <v>0</v>
      </c>
      <c r="AE342">
        <f>IFERROR(VLOOKUP(B342,[17]player_accurate_long_balls!$B$2:$E$492, 4, FALSE), 0)</f>
        <v>0</v>
      </c>
      <c r="AF342">
        <f>IFERROR(VLOOKUP(B342, [18]player_tackles_won!$B$2:$E$492, 3, FALSE), 0)</f>
        <v>0</v>
      </c>
      <c r="AG342">
        <f>IFERROR(VLOOKUP(B342, [18]player_tackles_won!$B$2:$E$492, 4, FALSE), 0)</f>
        <v>0</v>
      </c>
      <c r="AH342">
        <f>IFERROR(VLOOKUP(B342, [19]player_possessions!$B$2:$E$492, 3, FALSE), 0)</f>
        <v>0</v>
      </c>
      <c r="AI342">
        <f>IFERROR(VLOOKUP(B342, [19]player_possessions!$B$2:$E$492, 4, FALSE), 0)</f>
        <v>0</v>
      </c>
      <c r="AJ342">
        <f>IFERROR(VLOOKUP(B342, [20]player_outfielder_blocks!$B$2:$E$492, 3, FALSE), 0)</f>
        <v>0</v>
      </c>
      <c r="AK342" t="e">
        <f>VLOOKUP(B342,[20]player_outfielder_blocks!$B$2:$E$492, 4, FALSE)</f>
        <v>#N/A</v>
      </c>
      <c r="AL342" t="e">
        <f>VLOOKUP(B342,[21]player_interceptions!$B$2:$E$492, 3, FALSE)</f>
        <v>#N/A</v>
      </c>
      <c r="AM342" t="e">
        <f>VLOOKUP(B342,[21]player_interceptions!$B$2:$E$492, 4, FALSE)</f>
        <v>#N/A</v>
      </c>
      <c r="AN342" t="e">
        <f>VLOOKUP(B342,[22]player_effective_clearances!$B$2:$E$492, 3, FALSE)</f>
        <v>#N/A</v>
      </c>
      <c r="AO342" t="e">
        <f>VLOOKUP(B342,[22]player_effective_clearances!$B$2:$E$492, 4, FALSE)</f>
        <v>#N/A</v>
      </c>
      <c r="AP342" t="e">
        <f>VLOOKUP(B342, [12]player_penalties_won!$B$2:$E$492, 4, FALSE)</f>
        <v>#N/A</v>
      </c>
      <c r="AQ342" t="e">
        <f>VLOOKUP(B342,[23]player_fouls_committed!$B$2:$E$492, 3, FALSE)</f>
        <v>#N/A</v>
      </c>
      <c r="AR342">
        <f>VLOOKUP(B342,[24]player_red_cards!$B$2:$E$492, 3, FALSE)</f>
        <v>1</v>
      </c>
      <c r="AS342">
        <f>VLOOKUP(B342,[24]player_red_cards!$B$2:$E$492, 4, FALSE)</f>
        <v>3</v>
      </c>
      <c r="AT342" t="e">
        <f>VLOOKUP(B342,[25]player_contests_won!$B$2:$E$492, 3, FALSE)</f>
        <v>#N/A</v>
      </c>
      <c r="AU342" t="e">
        <f>VLOOKUP(B342,[25]player_contests_won!$B$2:$E$492, 4, FALSE)</f>
        <v>#N/A</v>
      </c>
      <c r="AV342">
        <f>VLOOKUP(B342, [8]player_top_scorers!$B$2:$E$492, 3, FALSE)</f>
        <v>2</v>
      </c>
      <c r="AW342" t="e">
        <f>VLOOKUP(B342,[26]player_player_ratings!$B$2:$E$492, 4, FALSE)</f>
        <v>#N/A</v>
      </c>
      <c r="AX342" t="e">
        <f>VLOOKUP(B342,[26]player_player_ratings!$B$2:$E$492, 3, FALSE)</f>
        <v>#N/A</v>
      </c>
      <c r="AY342">
        <v>594</v>
      </c>
      <c r="AZ342">
        <v>14</v>
      </c>
      <c r="BA342" t="s">
        <v>16</v>
      </c>
    </row>
    <row r="343" spans="1:53" x14ac:dyDescent="0.3">
      <c r="A343">
        <v>329</v>
      </c>
      <c r="B343" t="s">
        <v>422</v>
      </c>
      <c r="C343" t="s">
        <v>79</v>
      </c>
      <c r="D343">
        <v>0.3</v>
      </c>
      <c r="E343">
        <v>0</v>
      </c>
      <c r="F343">
        <f>IFERROR(VLOOKUP(B343, [1]player_expected_goals!$B$2:$E$492, 3, FALSE), 0)</f>
        <v>1</v>
      </c>
      <c r="G343">
        <f>VLOOKUP(B343,[2]player_on_target!$B$2:$E$492, 3, FALSE)</f>
        <v>0.5</v>
      </c>
      <c r="H343">
        <f>IFERROR(VLOOKUP(B343, [3]player_saves_made!$B$2:$E$492, 3, FALSE), 0)</f>
        <v>0</v>
      </c>
      <c r="I343">
        <f>IFERROR(VLOOKUP(B343, [3]player_saves_made!$B$2:$E$492, 4, FALSE), 0)</f>
        <v>0</v>
      </c>
      <c r="J343">
        <f>IFERROR(VLOOKUP(B343, [4]player_goals_conceded!$B$2:$E$492, 3, FALSE), 0)</f>
        <v>0</v>
      </c>
      <c r="K343">
        <f>IFERROR(VLOOKUP(B343, [5]player_clean_sheets!$B$2:$E$492, 3, FALSE), 0)</f>
        <v>0</v>
      </c>
      <c r="L343">
        <f>IFERROR(VLOOKUP(B343, [5]player_clean_sheets!$B$2:$E$492, 4, FALSE), 0)</f>
        <v>0</v>
      </c>
      <c r="M343">
        <f>IFERROR(VLOOKUP(B343, [6]player_goals_per_90!$B$2:$E$492, 3, FALSE), 0)</f>
        <v>0</v>
      </c>
      <c r="N343">
        <f>IFERROR(VLOOKUP(B343, [7]player_expected_assists_per_90!$B$2:$E$492, 3, FALSE), 0)</f>
        <v>0</v>
      </c>
      <c r="O343">
        <f>IFERROR(VLOOKUP(B343, [7]player_expected_assists_per_90!$B$2:$E$492, 4, FALSE), 0)</f>
        <v>0</v>
      </c>
      <c r="P343">
        <f>IFERROR(VLOOKUP(B343, [8]player_top_scorers!$B$2:$E$492, 4, FALSE), 0)</f>
        <v>0</v>
      </c>
      <c r="Q343">
        <f>IFERROR(VLOOKUP(B343, [9]player_total_assists_in_attack!$B$2:$E$492, 3, FALSE), 0)</f>
        <v>4</v>
      </c>
      <c r="R343">
        <f>IFERROR(VLOOKUP(B343, [9]player_total_assists_in_attack!$B$2:$E$492, 4, FALSE), 0)</f>
        <v>1.3</v>
      </c>
      <c r="S343">
        <f>IFERROR(VLOOKUP(B343, [10]player_big_chances_missed!$B$2:$E$492, 3, FALSE), 0)</f>
        <v>2</v>
      </c>
      <c r="T343">
        <f>IFERROR(VLOOKUP(B343, [10]player_big_chances_missed!$B$2:$E$492, 3, FALSE), 0)</f>
        <v>2</v>
      </c>
      <c r="U343">
        <f>IFERROR(VLOOKUP(B343, [11]player_big_chances_created!$B$2:$E$492, 3, FALSE), 0)</f>
        <v>0</v>
      </c>
      <c r="V343">
        <f>IFERROR(VLOOKUP(B343, [12]player_penalties_won!$B$2:$E$492, 3, FALSE), 0)</f>
        <v>0</v>
      </c>
      <c r="W343">
        <f>IFERROR(VLOOKUP(B343, [13]player_penalties_conceded!$B$2:$E$492, 3, FALSE), 0)</f>
        <v>0</v>
      </c>
      <c r="X343">
        <f>IFERROR(VLOOKUP(B343, [14]player_target_scoring!$B$2:$E$492, 3, FALSE), 0)</f>
        <v>0</v>
      </c>
      <c r="Y343">
        <f>IFERROR(VLOOKUP(B343, [14]player_target_scoring!$B$2:$E$492, 4, FALSE), 0)</f>
        <v>0</v>
      </c>
      <c r="Z343">
        <f>IFERROR(VLOOKUP(B343, [15]player_total_scoring_attempts!$B$2:$E$492, 3, FALSE), 0)</f>
        <v>0</v>
      </c>
      <c r="AA343">
        <f>IFERROR(VLOOKUP(B343, [15]player_total_scoring_attempts!$B$2:$E$492, 4, FALSE), 0)</f>
        <v>0</v>
      </c>
      <c r="AB343">
        <f>IFERROR(VLOOKUP(B343, [16]player_accurate_passes!$B$2:$E$492, 3, FALSE), 0)</f>
        <v>0</v>
      </c>
      <c r="AC343">
        <f>IFERROR(VLOOKUP(B343, [16]player_accurate_passes!$B$2:$E$492, 4, FALSE), 0)</f>
        <v>0</v>
      </c>
      <c r="AD343">
        <f>IFERROR(VLOOKUP(B343,[17]player_accurate_long_balls!$B$2:$E$492, 3, FALSE), 0)</f>
        <v>0</v>
      </c>
      <c r="AE343">
        <f>IFERROR(VLOOKUP(B343,[17]player_accurate_long_balls!$B$2:$E$492, 4, FALSE), 0)</f>
        <v>0</v>
      </c>
      <c r="AF343">
        <f>IFERROR(VLOOKUP(B343, [18]player_tackles_won!$B$2:$E$492, 3, FALSE), 0)</f>
        <v>0</v>
      </c>
      <c r="AG343">
        <f>IFERROR(VLOOKUP(B343, [18]player_tackles_won!$B$2:$E$492, 4, FALSE), 0)</f>
        <v>0</v>
      </c>
      <c r="AH343">
        <f>IFERROR(VLOOKUP(B343, [19]player_possessions!$B$2:$E$492, 3, FALSE), 0)</f>
        <v>0</v>
      </c>
      <c r="AI343">
        <f>IFERROR(VLOOKUP(B343, [19]player_possessions!$B$2:$E$492, 4, FALSE), 0)</f>
        <v>0</v>
      </c>
      <c r="AJ343">
        <f>IFERROR(VLOOKUP(B343, [20]player_outfielder_blocks!$B$2:$E$492, 3, FALSE), 0)</f>
        <v>0</v>
      </c>
      <c r="AK343" t="e">
        <f>VLOOKUP(B343,[20]player_outfielder_blocks!$B$2:$E$492, 4, FALSE)</f>
        <v>#N/A</v>
      </c>
      <c r="AL343" t="e">
        <f>VLOOKUP(B343,[21]player_interceptions!$B$2:$E$492, 3, FALSE)</f>
        <v>#N/A</v>
      </c>
      <c r="AM343" t="e">
        <f>VLOOKUP(B343,[21]player_interceptions!$B$2:$E$492, 4, FALSE)</f>
        <v>#N/A</v>
      </c>
      <c r="AN343" t="e">
        <f>VLOOKUP(B343,[22]player_effective_clearances!$B$2:$E$492, 3, FALSE)</f>
        <v>#N/A</v>
      </c>
      <c r="AO343" t="e">
        <f>VLOOKUP(B343,[22]player_effective_clearances!$B$2:$E$492, 4, FALSE)</f>
        <v>#N/A</v>
      </c>
      <c r="AP343" t="e">
        <f>VLOOKUP(B343, [12]player_penalties_won!$B$2:$E$492, 4, FALSE)</f>
        <v>#N/A</v>
      </c>
      <c r="AQ343" t="e">
        <f>VLOOKUP(B343,[23]player_fouls_committed!$B$2:$E$492, 3, FALSE)</f>
        <v>#N/A</v>
      </c>
      <c r="AR343" t="e">
        <f>VLOOKUP(B343,[24]player_red_cards!$B$2:$E$492, 3, FALSE)</f>
        <v>#N/A</v>
      </c>
      <c r="AS343" t="e">
        <f>VLOOKUP(B343,[24]player_red_cards!$B$2:$E$492, 4, FALSE)</f>
        <v>#N/A</v>
      </c>
      <c r="AT343" t="e">
        <f>VLOOKUP(B343,[25]player_contests_won!$B$2:$E$492, 3, FALSE)</f>
        <v>#N/A</v>
      </c>
      <c r="AU343" t="e">
        <f>VLOOKUP(B343,[25]player_contests_won!$B$2:$E$492, 4, FALSE)</f>
        <v>#N/A</v>
      </c>
      <c r="AV343" t="e">
        <f>VLOOKUP(B343, [8]player_top_scorers!$B$2:$E$492, 3, FALSE)</f>
        <v>#N/A</v>
      </c>
      <c r="AW343" t="e">
        <f>VLOOKUP(B343,[26]player_player_ratings!$B$2:$E$492, 4, FALSE)</f>
        <v>#N/A</v>
      </c>
      <c r="AX343" t="e">
        <f>VLOOKUP(B343,[26]player_player_ratings!$B$2:$E$492, 3, FALSE)</f>
        <v>#N/A</v>
      </c>
      <c r="AY343">
        <v>274</v>
      </c>
      <c r="AZ343">
        <v>11</v>
      </c>
      <c r="BA343" t="s">
        <v>10</v>
      </c>
    </row>
    <row r="344" spans="1:53" x14ac:dyDescent="0.3">
      <c r="A344">
        <v>329</v>
      </c>
      <c r="B344" t="s">
        <v>423</v>
      </c>
      <c r="C344" t="s">
        <v>36</v>
      </c>
      <c r="D344">
        <v>0.3</v>
      </c>
      <c r="E344">
        <v>0</v>
      </c>
      <c r="F344">
        <f>IFERROR(VLOOKUP(B344, [1]player_expected_goals!$B$2:$E$492, 3, FALSE), 0)</f>
        <v>0</v>
      </c>
      <c r="G344" t="e">
        <f>VLOOKUP(B344,[2]player_on_target!$B$2:$E$492, 3, FALSE)</f>
        <v>#N/A</v>
      </c>
      <c r="H344">
        <f>IFERROR(VLOOKUP(B344, [3]player_saves_made!$B$2:$E$492, 3, FALSE), 0)</f>
        <v>0</v>
      </c>
      <c r="I344">
        <f>IFERROR(VLOOKUP(B344, [3]player_saves_made!$B$2:$E$492, 4, FALSE), 0)</f>
        <v>0</v>
      </c>
      <c r="J344">
        <f>IFERROR(VLOOKUP(B344, [4]player_goals_conceded!$B$2:$E$492, 3, FALSE), 0)</f>
        <v>0</v>
      </c>
      <c r="K344">
        <f>IFERROR(VLOOKUP(B344, [5]player_clean_sheets!$B$2:$E$492, 3, FALSE), 0)</f>
        <v>0</v>
      </c>
      <c r="L344">
        <f>IFERROR(VLOOKUP(B344, [5]player_clean_sheets!$B$2:$E$492, 4, FALSE), 0)</f>
        <v>0</v>
      </c>
      <c r="M344">
        <f>IFERROR(VLOOKUP(B344, [6]player_goals_per_90!$B$2:$E$492, 3, FALSE), 0)</f>
        <v>0</v>
      </c>
      <c r="N344">
        <f>IFERROR(VLOOKUP(B344, [7]player_expected_assists_per_90!$B$2:$E$492, 3, FALSE), 0)</f>
        <v>0</v>
      </c>
      <c r="O344">
        <f>IFERROR(VLOOKUP(B344, [7]player_expected_assists_per_90!$B$2:$E$492, 4, FALSE), 0)</f>
        <v>0</v>
      </c>
      <c r="P344">
        <f>IFERROR(VLOOKUP(B344, [8]player_top_scorers!$B$2:$E$492, 4, FALSE), 0)</f>
        <v>0</v>
      </c>
      <c r="Q344">
        <f>IFERROR(VLOOKUP(B344, [9]player_total_assists_in_attack!$B$2:$E$492, 3, FALSE), 0)</f>
        <v>2</v>
      </c>
      <c r="R344">
        <f>IFERROR(VLOOKUP(B344, [9]player_total_assists_in_attack!$B$2:$E$492, 4, FALSE), 0)</f>
        <v>0.3</v>
      </c>
      <c r="S344">
        <f>IFERROR(VLOOKUP(B344, [10]player_big_chances_missed!$B$2:$E$492, 3, FALSE), 0)</f>
        <v>0</v>
      </c>
      <c r="T344">
        <f>IFERROR(VLOOKUP(B344, [10]player_big_chances_missed!$B$2:$E$492, 3, FALSE), 0)</f>
        <v>0</v>
      </c>
      <c r="U344">
        <f>IFERROR(VLOOKUP(B344, [11]player_big_chances_created!$B$2:$E$492, 3, FALSE), 0)</f>
        <v>0</v>
      </c>
      <c r="V344">
        <f>IFERROR(VLOOKUP(B344, [12]player_penalties_won!$B$2:$E$492, 3, FALSE), 0)</f>
        <v>0</v>
      </c>
      <c r="W344">
        <f>IFERROR(VLOOKUP(B344, [13]player_penalties_conceded!$B$2:$E$492, 3, FALSE), 0)</f>
        <v>1</v>
      </c>
      <c r="X344">
        <f>IFERROR(VLOOKUP(B344, [14]player_target_scoring!$B$2:$E$492, 3, FALSE), 0)</f>
        <v>0</v>
      </c>
      <c r="Y344">
        <f>IFERROR(VLOOKUP(B344, [14]player_target_scoring!$B$2:$E$492, 4, FALSE), 0)</f>
        <v>0</v>
      </c>
      <c r="Z344">
        <f>IFERROR(VLOOKUP(B344, [15]player_total_scoring_attempts!$B$2:$E$492, 3, FALSE), 0)</f>
        <v>0</v>
      </c>
      <c r="AA344">
        <f>IFERROR(VLOOKUP(B344, [15]player_total_scoring_attempts!$B$2:$E$492, 4, FALSE), 0)</f>
        <v>0</v>
      </c>
      <c r="AB344">
        <f>IFERROR(VLOOKUP(B344, [16]player_accurate_passes!$B$2:$E$492, 3, FALSE), 0)</f>
        <v>0</v>
      </c>
      <c r="AC344">
        <f>IFERROR(VLOOKUP(B344, [16]player_accurate_passes!$B$2:$E$492, 4, FALSE), 0)</f>
        <v>0</v>
      </c>
      <c r="AD344">
        <f>IFERROR(VLOOKUP(B344,[17]player_accurate_long_balls!$B$2:$E$492, 3, FALSE), 0)</f>
        <v>0</v>
      </c>
      <c r="AE344">
        <f>IFERROR(VLOOKUP(B344,[17]player_accurate_long_balls!$B$2:$E$492, 4, FALSE), 0)</f>
        <v>0</v>
      </c>
      <c r="AF344">
        <f>IFERROR(VLOOKUP(B344, [18]player_tackles_won!$B$2:$E$492, 3, FALSE), 0)</f>
        <v>0</v>
      </c>
      <c r="AG344">
        <f>IFERROR(VLOOKUP(B344, [18]player_tackles_won!$B$2:$E$492, 4, FALSE), 0)</f>
        <v>0</v>
      </c>
      <c r="AH344">
        <f>IFERROR(VLOOKUP(B344, [19]player_possessions!$B$2:$E$492, 3, FALSE), 0)</f>
        <v>0</v>
      </c>
      <c r="AI344">
        <f>IFERROR(VLOOKUP(B344, [19]player_possessions!$B$2:$E$492, 4, FALSE), 0)</f>
        <v>0</v>
      </c>
      <c r="AJ344">
        <f>IFERROR(VLOOKUP(B344, [20]player_outfielder_blocks!$B$2:$E$492, 3, FALSE), 0)</f>
        <v>0</v>
      </c>
      <c r="AK344" t="e">
        <f>VLOOKUP(B344,[20]player_outfielder_blocks!$B$2:$E$492, 4, FALSE)</f>
        <v>#N/A</v>
      </c>
      <c r="AL344" t="e">
        <f>VLOOKUP(B344,[21]player_interceptions!$B$2:$E$492, 3, FALSE)</f>
        <v>#N/A</v>
      </c>
      <c r="AM344" t="e">
        <f>VLOOKUP(B344,[21]player_interceptions!$B$2:$E$492, 4, FALSE)</f>
        <v>#N/A</v>
      </c>
      <c r="AN344" t="e">
        <f>VLOOKUP(B344,[22]player_effective_clearances!$B$2:$E$492, 3, FALSE)</f>
        <v>#N/A</v>
      </c>
      <c r="AO344" t="e">
        <f>VLOOKUP(B344,[22]player_effective_clearances!$B$2:$E$492, 4, FALSE)</f>
        <v>#N/A</v>
      </c>
      <c r="AP344" t="e">
        <f>VLOOKUP(B344, [12]player_penalties_won!$B$2:$E$492, 4, FALSE)</f>
        <v>#N/A</v>
      </c>
      <c r="AQ344" t="e">
        <f>VLOOKUP(B344,[23]player_fouls_committed!$B$2:$E$492, 3, FALSE)</f>
        <v>#N/A</v>
      </c>
      <c r="AR344">
        <f>VLOOKUP(B344,[24]player_red_cards!$B$2:$E$492, 3, FALSE)</f>
        <v>1</v>
      </c>
      <c r="AS344">
        <f>VLOOKUP(B344,[24]player_red_cards!$B$2:$E$492, 4, FALSE)</f>
        <v>1</v>
      </c>
      <c r="AT344" t="e">
        <f>VLOOKUP(B344,[25]player_contests_won!$B$2:$E$492, 3, FALSE)</f>
        <v>#N/A</v>
      </c>
      <c r="AU344" t="e">
        <f>VLOOKUP(B344,[25]player_contests_won!$B$2:$E$492, 4, FALSE)</f>
        <v>#N/A</v>
      </c>
      <c r="AV344" t="e">
        <f>VLOOKUP(B344, [8]player_top_scorers!$B$2:$E$492, 3, FALSE)</f>
        <v>#N/A</v>
      </c>
      <c r="AW344" t="e">
        <f>VLOOKUP(B344,[26]player_player_ratings!$B$2:$E$492, 4, FALSE)</f>
        <v>#N/A</v>
      </c>
      <c r="AX344" t="e">
        <f>VLOOKUP(B344,[26]player_player_ratings!$B$2:$E$492, 3, FALSE)</f>
        <v>#N/A</v>
      </c>
      <c r="AY344">
        <v>632</v>
      </c>
      <c r="AZ344">
        <v>11</v>
      </c>
      <c r="BA344" t="s">
        <v>22</v>
      </c>
    </row>
    <row r="345" spans="1:53" x14ac:dyDescent="0.3">
      <c r="A345">
        <v>329</v>
      </c>
      <c r="B345" t="s">
        <v>424</v>
      </c>
      <c r="C345" t="s">
        <v>66</v>
      </c>
      <c r="D345">
        <v>0.3</v>
      </c>
      <c r="E345">
        <v>0</v>
      </c>
      <c r="F345">
        <f>IFERROR(VLOOKUP(B345, [1]player_expected_goals!$B$2:$E$492, 3, FALSE), 0)</f>
        <v>0.2</v>
      </c>
      <c r="G345">
        <f>VLOOKUP(B345,[2]player_on_target!$B$2:$E$492, 3, FALSE)</f>
        <v>1.1000000000000001</v>
      </c>
      <c r="H345">
        <f>IFERROR(VLOOKUP(B345, [3]player_saves_made!$B$2:$E$492, 3, FALSE), 0)</f>
        <v>0</v>
      </c>
      <c r="I345">
        <f>IFERROR(VLOOKUP(B345, [3]player_saves_made!$B$2:$E$492, 4, FALSE), 0)</f>
        <v>0</v>
      </c>
      <c r="J345">
        <f>IFERROR(VLOOKUP(B345, [4]player_goals_conceded!$B$2:$E$492, 3, FALSE), 0)</f>
        <v>0</v>
      </c>
      <c r="K345">
        <f>IFERROR(VLOOKUP(B345, [5]player_clean_sheets!$B$2:$E$492, 3, FALSE), 0)</f>
        <v>0</v>
      </c>
      <c r="L345">
        <f>IFERROR(VLOOKUP(B345, [5]player_clean_sheets!$B$2:$E$492, 4, FALSE), 0)</f>
        <v>0</v>
      </c>
      <c r="M345">
        <f>IFERROR(VLOOKUP(B345, [6]player_goals_per_90!$B$2:$E$492, 3, FALSE), 0)</f>
        <v>0</v>
      </c>
      <c r="N345">
        <f>IFERROR(VLOOKUP(B345, [7]player_expected_assists_per_90!$B$2:$E$492, 3, FALSE), 0)</f>
        <v>0</v>
      </c>
      <c r="O345">
        <f>IFERROR(VLOOKUP(B345, [7]player_expected_assists_per_90!$B$2:$E$492, 4, FALSE), 0)</f>
        <v>0</v>
      </c>
      <c r="P345">
        <f>IFERROR(VLOOKUP(B345, [8]player_top_scorers!$B$2:$E$492, 4, FALSE), 0)</f>
        <v>0</v>
      </c>
      <c r="Q345">
        <f>IFERROR(VLOOKUP(B345, [9]player_total_assists_in_attack!$B$2:$E$492, 3, FALSE), 0)</f>
        <v>1</v>
      </c>
      <c r="R345">
        <f>IFERROR(VLOOKUP(B345, [9]player_total_assists_in_attack!$B$2:$E$492, 4, FALSE), 0)</f>
        <v>0.1</v>
      </c>
      <c r="S345">
        <f>IFERROR(VLOOKUP(B345, [10]player_big_chances_missed!$B$2:$E$492, 3, FALSE), 0)</f>
        <v>0</v>
      </c>
      <c r="T345">
        <f>IFERROR(VLOOKUP(B345, [10]player_big_chances_missed!$B$2:$E$492, 3, FALSE), 0)</f>
        <v>0</v>
      </c>
      <c r="U345">
        <f>IFERROR(VLOOKUP(B345, [11]player_big_chances_created!$B$2:$E$492, 3, FALSE), 0)</f>
        <v>0</v>
      </c>
      <c r="V345">
        <f>IFERROR(VLOOKUP(B345, [12]player_penalties_won!$B$2:$E$492, 3, FALSE), 0)</f>
        <v>0</v>
      </c>
      <c r="W345">
        <f>IFERROR(VLOOKUP(B345, [13]player_penalties_conceded!$B$2:$E$492, 3, FALSE), 0)</f>
        <v>0</v>
      </c>
      <c r="X345">
        <f>IFERROR(VLOOKUP(B345, [14]player_target_scoring!$B$2:$E$492, 3, FALSE), 0)</f>
        <v>0</v>
      </c>
      <c r="Y345">
        <f>IFERROR(VLOOKUP(B345, [14]player_target_scoring!$B$2:$E$492, 4, FALSE), 0)</f>
        <v>0</v>
      </c>
      <c r="Z345">
        <f>IFERROR(VLOOKUP(B345, [15]player_total_scoring_attempts!$B$2:$E$492, 3, FALSE), 0)</f>
        <v>0</v>
      </c>
      <c r="AA345">
        <f>IFERROR(VLOOKUP(B345, [15]player_total_scoring_attempts!$B$2:$E$492, 4, FALSE), 0)</f>
        <v>0</v>
      </c>
      <c r="AB345">
        <f>IFERROR(VLOOKUP(B345, [16]player_accurate_passes!$B$2:$E$492, 3, FALSE), 0)</f>
        <v>0</v>
      </c>
      <c r="AC345">
        <f>IFERROR(VLOOKUP(B345, [16]player_accurate_passes!$B$2:$E$492, 4, FALSE), 0)</f>
        <v>0</v>
      </c>
      <c r="AD345">
        <f>IFERROR(VLOOKUP(B345,[17]player_accurate_long_balls!$B$2:$E$492, 3, FALSE), 0)</f>
        <v>0</v>
      </c>
      <c r="AE345">
        <f>IFERROR(VLOOKUP(B345,[17]player_accurate_long_balls!$B$2:$E$492, 4, FALSE), 0)</f>
        <v>0</v>
      </c>
      <c r="AF345">
        <f>IFERROR(VLOOKUP(B345, [18]player_tackles_won!$B$2:$E$492, 3, FALSE), 0)</f>
        <v>0</v>
      </c>
      <c r="AG345">
        <f>IFERROR(VLOOKUP(B345, [18]player_tackles_won!$B$2:$E$492, 4, FALSE), 0)</f>
        <v>0</v>
      </c>
      <c r="AH345">
        <f>IFERROR(VLOOKUP(B345, [19]player_possessions!$B$2:$E$492, 3, FALSE), 0)</f>
        <v>0</v>
      </c>
      <c r="AI345">
        <f>IFERROR(VLOOKUP(B345, [19]player_possessions!$B$2:$E$492, 4, FALSE), 0)</f>
        <v>0</v>
      </c>
      <c r="AJ345">
        <f>IFERROR(VLOOKUP(B345, [20]player_outfielder_blocks!$B$2:$E$492, 3, FALSE), 0)</f>
        <v>0</v>
      </c>
      <c r="AK345" t="e">
        <f>VLOOKUP(B345,[20]player_outfielder_blocks!$B$2:$E$492, 4, FALSE)</f>
        <v>#N/A</v>
      </c>
      <c r="AL345" t="e">
        <f>VLOOKUP(B345,[21]player_interceptions!$B$2:$E$492, 3, FALSE)</f>
        <v>#N/A</v>
      </c>
      <c r="AM345" t="e">
        <f>VLOOKUP(B345,[21]player_interceptions!$B$2:$E$492, 4, FALSE)</f>
        <v>#N/A</v>
      </c>
      <c r="AN345" t="e">
        <f>VLOOKUP(B345,[22]player_effective_clearances!$B$2:$E$492, 3, FALSE)</f>
        <v>#N/A</v>
      </c>
      <c r="AO345" t="e">
        <f>VLOOKUP(B345,[22]player_effective_clearances!$B$2:$E$492, 4, FALSE)</f>
        <v>#N/A</v>
      </c>
      <c r="AP345" t="e">
        <f>VLOOKUP(B345, [12]player_penalties_won!$B$2:$E$492, 4, FALSE)</f>
        <v>#N/A</v>
      </c>
      <c r="AQ345" t="e">
        <f>VLOOKUP(B345,[23]player_fouls_committed!$B$2:$E$492, 3, FALSE)</f>
        <v>#N/A</v>
      </c>
      <c r="AR345" t="e">
        <f>VLOOKUP(B345,[24]player_red_cards!$B$2:$E$492, 3, FALSE)</f>
        <v>#N/A</v>
      </c>
      <c r="AS345" t="e">
        <f>VLOOKUP(B345,[24]player_red_cards!$B$2:$E$492, 4, FALSE)</f>
        <v>#N/A</v>
      </c>
      <c r="AT345" t="e">
        <f>VLOOKUP(B345,[25]player_contests_won!$B$2:$E$492, 3, FALSE)</f>
        <v>#N/A</v>
      </c>
      <c r="AU345" t="e">
        <f>VLOOKUP(B345,[25]player_contests_won!$B$2:$E$492, 4, FALSE)</f>
        <v>#N/A</v>
      </c>
      <c r="AV345" t="e">
        <f>VLOOKUP(B345, [8]player_top_scorers!$B$2:$E$492, 3, FALSE)</f>
        <v>#N/A</v>
      </c>
      <c r="AW345" t="e">
        <f>VLOOKUP(B345,[26]player_player_ratings!$B$2:$E$492, 4, FALSE)</f>
        <v>#N/A</v>
      </c>
      <c r="AX345" t="e">
        <f>VLOOKUP(B345,[26]player_player_ratings!$B$2:$E$492, 3, FALSE)</f>
        <v>#N/A</v>
      </c>
      <c r="AY345">
        <v>669</v>
      </c>
      <c r="AZ345">
        <v>10</v>
      </c>
      <c r="BA345" t="s">
        <v>13</v>
      </c>
    </row>
    <row r="346" spans="1:53" x14ac:dyDescent="0.3">
      <c r="A346">
        <v>329</v>
      </c>
      <c r="B346" t="s">
        <v>425</v>
      </c>
      <c r="C346" t="s">
        <v>79</v>
      </c>
      <c r="D346">
        <v>0.3</v>
      </c>
      <c r="E346">
        <v>0</v>
      </c>
      <c r="F346">
        <f>IFERROR(VLOOKUP(B346, [1]player_expected_goals!$B$2:$E$492, 3, FALSE), 0)</f>
        <v>0.1</v>
      </c>
      <c r="G346" t="e">
        <f>VLOOKUP(B346,[2]player_on_target!$B$2:$E$492, 3, FALSE)</f>
        <v>#N/A</v>
      </c>
      <c r="H346">
        <f>IFERROR(VLOOKUP(B346, [3]player_saves_made!$B$2:$E$492, 3, FALSE), 0)</f>
        <v>0</v>
      </c>
      <c r="I346">
        <f>IFERROR(VLOOKUP(B346, [3]player_saves_made!$B$2:$E$492, 4, FALSE), 0)</f>
        <v>0</v>
      </c>
      <c r="J346">
        <f>IFERROR(VLOOKUP(B346, [4]player_goals_conceded!$B$2:$E$492, 3, FALSE), 0)</f>
        <v>0</v>
      </c>
      <c r="K346">
        <f>IFERROR(VLOOKUP(B346, [5]player_clean_sheets!$B$2:$E$492, 3, FALSE), 0)</f>
        <v>0</v>
      </c>
      <c r="L346">
        <f>IFERROR(VLOOKUP(B346, [5]player_clean_sheets!$B$2:$E$492, 4, FALSE), 0)</f>
        <v>0</v>
      </c>
      <c r="M346">
        <f>IFERROR(VLOOKUP(B346, [6]player_goals_per_90!$B$2:$E$492, 3, FALSE), 0)</f>
        <v>0</v>
      </c>
      <c r="N346">
        <f>IFERROR(VLOOKUP(B346, [7]player_expected_assists_per_90!$B$2:$E$492, 3, FALSE), 0)</f>
        <v>0</v>
      </c>
      <c r="O346">
        <f>IFERROR(VLOOKUP(B346, [7]player_expected_assists_per_90!$B$2:$E$492, 4, FALSE), 0)</f>
        <v>0</v>
      </c>
      <c r="P346">
        <f>IFERROR(VLOOKUP(B346, [8]player_top_scorers!$B$2:$E$492, 4, FALSE), 0)</f>
        <v>0</v>
      </c>
      <c r="Q346">
        <f>IFERROR(VLOOKUP(B346, [9]player_total_assists_in_attack!$B$2:$E$492, 3, FALSE), 0)</f>
        <v>3</v>
      </c>
      <c r="R346">
        <f>IFERROR(VLOOKUP(B346, [9]player_total_assists_in_attack!$B$2:$E$492, 4, FALSE), 0)</f>
        <v>0.4</v>
      </c>
      <c r="S346">
        <f>IFERROR(VLOOKUP(B346, [10]player_big_chances_missed!$B$2:$E$492, 3, FALSE), 0)</f>
        <v>0</v>
      </c>
      <c r="T346">
        <f>IFERROR(VLOOKUP(B346, [10]player_big_chances_missed!$B$2:$E$492, 3, FALSE), 0)</f>
        <v>0</v>
      </c>
      <c r="U346">
        <f>IFERROR(VLOOKUP(B346, [11]player_big_chances_created!$B$2:$E$492, 3, FALSE), 0)</f>
        <v>0</v>
      </c>
      <c r="V346">
        <f>IFERROR(VLOOKUP(B346, [12]player_penalties_won!$B$2:$E$492, 3, FALSE), 0)</f>
        <v>0</v>
      </c>
      <c r="W346">
        <f>IFERROR(VLOOKUP(B346, [13]player_penalties_conceded!$B$2:$E$492, 3, FALSE), 0)</f>
        <v>0</v>
      </c>
      <c r="X346">
        <f>IFERROR(VLOOKUP(B346, [14]player_target_scoring!$B$2:$E$492, 3, FALSE), 0)</f>
        <v>0</v>
      </c>
      <c r="Y346">
        <f>IFERROR(VLOOKUP(B346, [14]player_target_scoring!$B$2:$E$492, 4, FALSE), 0)</f>
        <v>0</v>
      </c>
      <c r="Z346">
        <f>IFERROR(VLOOKUP(B346, [15]player_total_scoring_attempts!$B$2:$E$492, 3, FALSE), 0)</f>
        <v>0</v>
      </c>
      <c r="AA346">
        <f>IFERROR(VLOOKUP(B346, [15]player_total_scoring_attempts!$B$2:$E$492, 4, FALSE), 0)</f>
        <v>0</v>
      </c>
      <c r="AB346">
        <f>IFERROR(VLOOKUP(B346, [16]player_accurate_passes!$B$2:$E$492, 3, FALSE), 0)</f>
        <v>0</v>
      </c>
      <c r="AC346">
        <f>IFERROR(VLOOKUP(B346, [16]player_accurate_passes!$B$2:$E$492, 4, FALSE), 0)</f>
        <v>0</v>
      </c>
      <c r="AD346">
        <f>IFERROR(VLOOKUP(B346,[17]player_accurate_long_balls!$B$2:$E$492, 3, FALSE), 0)</f>
        <v>0</v>
      </c>
      <c r="AE346">
        <f>IFERROR(VLOOKUP(B346,[17]player_accurate_long_balls!$B$2:$E$492, 4, FALSE), 0)</f>
        <v>0</v>
      </c>
      <c r="AF346">
        <f>IFERROR(VLOOKUP(B346, [18]player_tackles_won!$B$2:$E$492, 3, FALSE), 0)</f>
        <v>0</v>
      </c>
      <c r="AG346">
        <f>IFERROR(VLOOKUP(B346, [18]player_tackles_won!$B$2:$E$492, 4, FALSE), 0)</f>
        <v>0</v>
      </c>
      <c r="AH346">
        <f>IFERROR(VLOOKUP(B346, [19]player_possessions!$B$2:$E$492, 3, FALSE), 0)</f>
        <v>0</v>
      </c>
      <c r="AI346">
        <f>IFERROR(VLOOKUP(B346, [19]player_possessions!$B$2:$E$492, 4, FALSE), 0)</f>
        <v>0</v>
      </c>
      <c r="AJ346">
        <f>IFERROR(VLOOKUP(B346, [20]player_outfielder_blocks!$B$2:$E$492, 3, FALSE), 0)</f>
        <v>0</v>
      </c>
      <c r="AK346" t="e">
        <f>VLOOKUP(B346,[20]player_outfielder_blocks!$B$2:$E$492, 4, FALSE)</f>
        <v>#N/A</v>
      </c>
      <c r="AL346" t="e">
        <f>VLOOKUP(B346,[21]player_interceptions!$B$2:$E$492, 3, FALSE)</f>
        <v>#N/A</v>
      </c>
      <c r="AM346" t="e">
        <f>VLOOKUP(B346,[21]player_interceptions!$B$2:$E$492, 4, FALSE)</f>
        <v>#N/A</v>
      </c>
      <c r="AN346" t="e">
        <f>VLOOKUP(B346,[22]player_effective_clearances!$B$2:$E$492, 3, FALSE)</f>
        <v>#N/A</v>
      </c>
      <c r="AO346" t="e">
        <f>VLOOKUP(B346,[22]player_effective_clearances!$B$2:$E$492, 4, FALSE)</f>
        <v>#N/A</v>
      </c>
      <c r="AP346" t="e">
        <f>VLOOKUP(B346, [12]player_penalties_won!$B$2:$E$492, 4, FALSE)</f>
        <v>#N/A</v>
      </c>
      <c r="AQ346" t="e">
        <f>VLOOKUP(B346,[23]player_fouls_committed!$B$2:$E$492, 3, FALSE)</f>
        <v>#N/A</v>
      </c>
      <c r="AR346" t="e">
        <f>VLOOKUP(B346,[24]player_red_cards!$B$2:$E$492, 3, FALSE)</f>
        <v>#N/A</v>
      </c>
      <c r="AS346" t="e">
        <f>VLOOKUP(B346,[24]player_red_cards!$B$2:$E$492, 4, FALSE)</f>
        <v>#N/A</v>
      </c>
      <c r="AT346" t="e">
        <f>VLOOKUP(B346,[25]player_contests_won!$B$2:$E$492, 3, FALSE)</f>
        <v>#N/A</v>
      </c>
      <c r="AU346" t="e">
        <f>VLOOKUP(B346,[25]player_contests_won!$B$2:$E$492, 4, FALSE)</f>
        <v>#N/A</v>
      </c>
      <c r="AV346" t="e">
        <f>VLOOKUP(B346, [8]player_top_scorers!$B$2:$E$492, 3, FALSE)</f>
        <v>#N/A</v>
      </c>
      <c r="AW346" t="e">
        <f>VLOOKUP(B346,[26]player_player_ratings!$B$2:$E$492, 4, FALSE)</f>
        <v>#N/A</v>
      </c>
      <c r="AX346" t="e">
        <f>VLOOKUP(B346,[26]player_player_ratings!$B$2:$E$492, 3, FALSE)</f>
        <v>#N/A</v>
      </c>
      <c r="AY346">
        <v>625</v>
      </c>
      <c r="AZ346">
        <v>16</v>
      </c>
      <c r="BA346" t="s">
        <v>13</v>
      </c>
    </row>
    <row r="347" spans="1:53" x14ac:dyDescent="0.3">
      <c r="A347">
        <v>346</v>
      </c>
      <c r="B347" t="s">
        <v>426</v>
      </c>
      <c r="C347" t="s">
        <v>66</v>
      </c>
      <c r="D347">
        <v>0.2</v>
      </c>
      <c r="E347">
        <v>1</v>
      </c>
      <c r="F347">
        <f>IFERROR(VLOOKUP(B347, [1]player_expected_goals!$B$2:$E$492, 3, FALSE), 0)</f>
        <v>0</v>
      </c>
      <c r="G347" t="e">
        <f>VLOOKUP(B347,[2]player_on_target!$B$2:$E$492, 3, FALSE)</f>
        <v>#N/A</v>
      </c>
      <c r="H347">
        <f>IFERROR(VLOOKUP(B347, [3]player_saves_made!$B$2:$E$492, 3, FALSE), 0)</f>
        <v>0</v>
      </c>
      <c r="I347">
        <f>IFERROR(VLOOKUP(B347, [3]player_saves_made!$B$2:$E$492, 4, FALSE), 0)</f>
        <v>0</v>
      </c>
      <c r="J347">
        <f>IFERROR(VLOOKUP(B347, [4]player_goals_conceded!$B$2:$E$492, 3, FALSE), 0)</f>
        <v>0</v>
      </c>
      <c r="K347">
        <f>IFERROR(VLOOKUP(B347, [5]player_clean_sheets!$B$2:$E$492, 3, FALSE), 0)</f>
        <v>0</v>
      </c>
      <c r="L347">
        <f>IFERROR(VLOOKUP(B347, [5]player_clean_sheets!$B$2:$E$492, 4, FALSE), 0)</f>
        <v>0</v>
      </c>
      <c r="M347">
        <f>IFERROR(VLOOKUP(B347, [6]player_goals_per_90!$B$2:$E$492, 3, FALSE), 0)</f>
        <v>0</v>
      </c>
      <c r="N347">
        <f>IFERROR(VLOOKUP(B347, [7]player_expected_assists_per_90!$B$2:$E$492, 3, FALSE), 0)</f>
        <v>0</v>
      </c>
      <c r="O347">
        <f>IFERROR(VLOOKUP(B347, [7]player_expected_assists_per_90!$B$2:$E$492, 4, FALSE), 0)</f>
        <v>0</v>
      </c>
      <c r="P347">
        <f>IFERROR(VLOOKUP(B347, [8]player_top_scorers!$B$2:$E$492, 4, FALSE), 0)</f>
        <v>0</v>
      </c>
      <c r="Q347">
        <f>IFERROR(VLOOKUP(B347, [9]player_total_assists_in_attack!$B$2:$E$492, 3, FALSE), 0)</f>
        <v>1</v>
      </c>
      <c r="R347">
        <f>IFERROR(VLOOKUP(B347, [9]player_total_assists_in_attack!$B$2:$E$492, 4, FALSE), 0)</f>
        <v>0.2</v>
      </c>
      <c r="S347">
        <f>IFERROR(VLOOKUP(B347, [10]player_big_chances_missed!$B$2:$E$492, 3, FALSE), 0)</f>
        <v>0</v>
      </c>
      <c r="T347">
        <f>IFERROR(VLOOKUP(B347, [10]player_big_chances_missed!$B$2:$E$492, 3, FALSE), 0)</f>
        <v>0</v>
      </c>
      <c r="U347">
        <f>IFERROR(VLOOKUP(B347, [11]player_big_chances_created!$B$2:$E$492, 3, FALSE), 0)</f>
        <v>0</v>
      </c>
      <c r="V347">
        <f>IFERROR(VLOOKUP(B347, [12]player_penalties_won!$B$2:$E$492, 3, FALSE), 0)</f>
        <v>0</v>
      </c>
      <c r="W347">
        <f>IFERROR(VLOOKUP(B347, [13]player_penalties_conceded!$B$2:$E$492, 3, FALSE), 0)</f>
        <v>0</v>
      </c>
      <c r="X347">
        <f>IFERROR(VLOOKUP(B347, [14]player_target_scoring!$B$2:$E$492, 3, FALSE), 0)</f>
        <v>0</v>
      </c>
      <c r="Y347">
        <f>IFERROR(VLOOKUP(B347, [14]player_target_scoring!$B$2:$E$492, 4, FALSE), 0)</f>
        <v>0</v>
      </c>
      <c r="Z347">
        <f>IFERROR(VLOOKUP(B347, [15]player_total_scoring_attempts!$B$2:$E$492, 3, FALSE), 0)</f>
        <v>0</v>
      </c>
      <c r="AA347">
        <f>IFERROR(VLOOKUP(B347, [15]player_total_scoring_attempts!$B$2:$E$492, 4, FALSE), 0)</f>
        <v>0</v>
      </c>
      <c r="AB347">
        <f>IFERROR(VLOOKUP(B347, [16]player_accurate_passes!$B$2:$E$492, 3, FALSE), 0)</f>
        <v>0</v>
      </c>
      <c r="AC347">
        <f>IFERROR(VLOOKUP(B347, [16]player_accurate_passes!$B$2:$E$492, 4, FALSE), 0)</f>
        <v>0</v>
      </c>
      <c r="AD347">
        <f>IFERROR(VLOOKUP(B347,[17]player_accurate_long_balls!$B$2:$E$492, 3, FALSE), 0)</f>
        <v>0</v>
      </c>
      <c r="AE347">
        <f>IFERROR(VLOOKUP(B347,[17]player_accurate_long_balls!$B$2:$E$492, 4, FALSE), 0)</f>
        <v>0</v>
      </c>
      <c r="AF347">
        <f>IFERROR(VLOOKUP(B347, [18]player_tackles_won!$B$2:$E$492, 3, FALSE), 0)</f>
        <v>0</v>
      </c>
      <c r="AG347">
        <f>IFERROR(VLOOKUP(B347, [18]player_tackles_won!$B$2:$E$492, 4, FALSE), 0)</f>
        <v>0</v>
      </c>
      <c r="AH347">
        <f>IFERROR(VLOOKUP(B347, [19]player_possessions!$B$2:$E$492, 3, FALSE), 0)</f>
        <v>0</v>
      </c>
      <c r="AI347">
        <f>IFERROR(VLOOKUP(B347, [19]player_possessions!$B$2:$E$492, 4, FALSE), 0)</f>
        <v>0</v>
      </c>
      <c r="AJ347">
        <f>IFERROR(VLOOKUP(B347, [20]player_outfielder_blocks!$B$2:$E$492, 3, FALSE), 0)</f>
        <v>0</v>
      </c>
      <c r="AK347" t="e">
        <f>VLOOKUP(B347,[20]player_outfielder_blocks!$B$2:$E$492, 4, FALSE)</f>
        <v>#N/A</v>
      </c>
      <c r="AL347" t="e">
        <f>VLOOKUP(B347,[21]player_interceptions!$B$2:$E$492, 3, FALSE)</f>
        <v>#N/A</v>
      </c>
      <c r="AM347" t="e">
        <f>VLOOKUP(B347,[21]player_interceptions!$B$2:$E$492, 4, FALSE)</f>
        <v>#N/A</v>
      </c>
      <c r="AN347" t="e">
        <f>VLOOKUP(B347,[22]player_effective_clearances!$B$2:$E$492, 3, FALSE)</f>
        <v>#N/A</v>
      </c>
      <c r="AO347" t="e">
        <f>VLOOKUP(B347,[22]player_effective_clearances!$B$2:$E$492, 4, FALSE)</f>
        <v>#N/A</v>
      </c>
      <c r="AP347" t="e">
        <f>VLOOKUP(B347, [12]player_penalties_won!$B$2:$E$492, 4, FALSE)</f>
        <v>#N/A</v>
      </c>
      <c r="AQ347" t="e">
        <f>VLOOKUP(B347,[23]player_fouls_committed!$B$2:$E$492, 3, FALSE)</f>
        <v>#N/A</v>
      </c>
      <c r="AR347" t="e">
        <f>VLOOKUP(B347,[24]player_red_cards!$B$2:$E$492, 3, FALSE)</f>
        <v>#N/A</v>
      </c>
      <c r="AS347" t="e">
        <f>VLOOKUP(B347,[24]player_red_cards!$B$2:$E$492, 4, FALSE)</f>
        <v>#N/A</v>
      </c>
      <c r="AT347" t="e">
        <f>VLOOKUP(B347,[25]player_contests_won!$B$2:$E$492, 3, FALSE)</f>
        <v>#N/A</v>
      </c>
      <c r="AU347" t="e">
        <f>VLOOKUP(B347,[25]player_contests_won!$B$2:$E$492, 4, FALSE)</f>
        <v>#N/A</v>
      </c>
      <c r="AV347" t="e">
        <f>VLOOKUP(B347, [8]player_top_scorers!$B$2:$E$492, 3, FALSE)</f>
        <v>#N/A</v>
      </c>
      <c r="AW347" t="e">
        <f>VLOOKUP(B347,[26]player_player_ratings!$B$2:$E$492, 4, FALSE)</f>
        <v>#N/A</v>
      </c>
      <c r="AX347" t="e">
        <f>VLOOKUP(B347,[26]player_player_ratings!$B$2:$E$492, 3, FALSE)</f>
        <v>#N/A</v>
      </c>
      <c r="AY347">
        <v>407</v>
      </c>
      <c r="AZ347">
        <v>11</v>
      </c>
      <c r="BA347" t="s">
        <v>22</v>
      </c>
    </row>
    <row r="348" spans="1:53" x14ac:dyDescent="0.3">
      <c r="A348">
        <v>346</v>
      </c>
      <c r="B348" t="s">
        <v>427</v>
      </c>
      <c r="C348" t="s">
        <v>31</v>
      </c>
      <c r="D348">
        <v>0.2</v>
      </c>
      <c r="E348">
        <v>1</v>
      </c>
      <c r="F348">
        <f>IFERROR(VLOOKUP(B348, [1]player_expected_goals!$B$2:$E$492, 3, FALSE), 0)</f>
        <v>0</v>
      </c>
      <c r="G348" t="e">
        <f>VLOOKUP(B348,[2]player_on_target!$B$2:$E$492, 3, FALSE)</f>
        <v>#N/A</v>
      </c>
      <c r="H348">
        <f>IFERROR(VLOOKUP(B348, [3]player_saves_made!$B$2:$E$492, 3, FALSE), 0)</f>
        <v>0</v>
      </c>
      <c r="I348">
        <f>IFERROR(VLOOKUP(B348, [3]player_saves_made!$B$2:$E$492, 4, FALSE), 0)</f>
        <v>0</v>
      </c>
      <c r="J348">
        <f>IFERROR(VLOOKUP(B348, [4]player_goals_conceded!$B$2:$E$492, 3, FALSE), 0)</f>
        <v>0</v>
      </c>
      <c r="K348">
        <f>IFERROR(VLOOKUP(B348, [5]player_clean_sheets!$B$2:$E$492, 3, FALSE), 0)</f>
        <v>0</v>
      </c>
      <c r="L348">
        <f>IFERROR(VLOOKUP(B348, [5]player_clean_sheets!$B$2:$E$492, 4, FALSE), 0)</f>
        <v>0</v>
      </c>
      <c r="M348">
        <f>IFERROR(VLOOKUP(B348, [6]player_goals_per_90!$B$2:$E$492, 3, FALSE), 0)</f>
        <v>0</v>
      </c>
      <c r="N348">
        <f>IFERROR(VLOOKUP(B348, [7]player_expected_assists_per_90!$B$2:$E$492, 3, FALSE), 0)</f>
        <v>0</v>
      </c>
      <c r="O348">
        <f>IFERROR(VLOOKUP(B348, [7]player_expected_assists_per_90!$B$2:$E$492, 4, FALSE), 0)</f>
        <v>0</v>
      </c>
      <c r="P348">
        <f>IFERROR(VLOOKUP(B348, [8]player_top_scorers!$B$2:$E$492, 4, FALSE), 0)</f>
        <v>0</v>
      </c>
      <c r="Q348">
        <f>IFERROR(VLOOKUP(B348, [9]player_total_assists_in_attack!$B$2:$E$492, 3, FALSE), 0)</f>
        <v>3</v>
      </c>
      <c r="R348">
        <f>IFERROR(VLOOKUP(B348, [9]player_total_assists_in_attack!$B$2:$E$492, 4, FALSE), 0)</f>
        <v>2.6</v>
      </c>
      <c r="S348">
        <f>IFERROR(VLOOKUP(B348, [10]player_big_chances_missed!$B$2:$E$492, 3, FALSE), 0)</f>
        <v>0</v>
      </c>
      <c r="T348">
        <f>IFERROR(VLOOKUP(B348, [10]player_big_chances_missed!$B$2:$E$492, 3, FALSE), 0)</f>
        <v>0</v>
      </c>
      <c r="U348">
        <f>IFERROR(VLOOKUP(B348, [11]player_big_chances_created!$B$2:$E$492, 3, FALSE), 0)</f>
        <v>2</v>
      </c>
      <c r="V348">
        <f>IFERROR(VLOOKUP(B348, [12]player_penalties_won!$B$2:$E$492, 3, FALSE), 0)</f>
        <v>0</v>
      </c>
      <c r="W348">
        <f>IFERROR(VLOOKUP(B348, [13]player_penalties_conceded!$B$2:$E$492, 3, FALSE), 0)</f>
        <v>0</v>
      </c>
      <c r="X348">
        <f>IFERROR(VLOOKUP(B348, [14]player_target_scoring!$B$2:$E$492, 3, FALSE), 0)</f>
        <v>0</v>
      </c>
      <c r="Y348">
        <f>IFERROR(VLOOKUP(B348, [14]player_target_scoring!$B$2:$E$492, 4, FALSE), 0)</f>
        <v>0</v>
      </c>
      <c r="Z348">
        <f>IFERROR(VLOOKUP(B348, [15]player_total_scoring_attempts!$B$2:$E$492, 3, FALSE), 0)</f>
        <v>0</v>
      </c>
      <c r="AA348">
        <f>IFERROR(VLOOKUP(B348, [15]player_total_scoring_attempts!$B$2:$E$492, 4, FALSE), 0)</f>
        <v>0</v>
      </c>
      <c r="AB348">
        <f>IFERROR(VLOOKUP(B348, [16]player_accurate_passes!$B$2:$E$492, 3, FALSE), 0)</f>
        <v>0</v>
      </c>
      <c r="AC348">
        <f>IFERROR(VLOOKUP(B348, [16]player_accurate_passes!$B$2:$E$492, 4, FALSE), 0)</f>
        <v>0</v>
      </c>
      <c r="AD348">
        <f>IFERROR(VLOOKUP(B348,[17]player_accurate_long_balls!$B$2:$E$492, 3, FALSE), 0)</f>
        <v>0</v>
      </c>
      <c r="AE348">
        <f>IFERROR(VLOOKUP(B348,[17]player_accurate_long_balls!$B$2:$E$492, 4, FALSE), 0)</f>
        <v>0</v>
      </c>
      <c r="AF348">
        <f>IFERROR(VLOOKUP(B348, [18]player_tackles_won!$B$2:$E$492, 3, FALSE), 0)</f>
        <v>0</v>
      </c>
      <c r="AG348">
        <f>IFERROR(VLOOKUP(B348, [18]player_tackles_won!$B$2:$E$492, 4, FALSE), 0)</f>
        <v>0</v>
      </c>
      <c r="AH348">
        <f>IFERROR(VLOOKUP(B348, [19]player_possessions!$B$2:$E$492, 3, FALSE), 0)</f>
        <v>0</v>
      </c>
      <c r="AI348">
        <f>IFERROR(VLOOKUP(B348, [19]player_possessions!$B$2:$E$492, 4, FALSE), 0)</f>
        <v>0</v>
      </c>
      <c r="AJ348">
        <f>IFERROR(VLOOKUP(B348, [20]player_outfielder_blocks!$B$2:$E$492, 3, FALSE), 0)</f>
        <v>0</v>
      </c>
      <c r="AK348" t="e">
        <f>VLOOKUP(B348,[20]player_outfielder_blocks!$B$2:$E$492, 4, FALSE)</f>
        <v>#N/A</v>
      </c>
      <c r="AL348" t="e">
        <f>VLOOKUP(B348,[21]player_interceptions!$B$2:$E$492, 3, FALSE)</f>
        <v>#N/A</v>
      </c>
      <c r="AM348" t="e">
        <f>VLOOKUP(B348,[21]player_interceptions!$B$2:$E$492, 4, FALSE)</f>
        <v>#N/A</v>
      </c>
      <c r="AN348" t="e">
        <f>VLOOKUP(B348,[22]player_effective_clearances!$B$2:$E$492, 3, FALSE)</f>
        <v>#N/A</v>
      </c>
      <c r="AO348" t="e">
        <f>VLOOKUP(B348,[22]player_effective_clearances!$B$2:$E$492, 4, FALSE)</f>
        <v>#N/A</v>
      </c>
      <c r="AP348" t="e">
        <f>VLOOKUP(B348, [12]player_penalties_won!$B$2:$E$492, 4, FALSE)</f>
        <v>#N/A</v>
      </c>
      <c r="AQ348" t="e">
        <f>VLOOKUP(B348,[23]player_fouls_committed!$B$2:$E$492, 3, FALSE)</f>
        <v>#N/A</v>
      </c>
      <c r="AR348" t="e">
        <f>VLOOKUP(B348,[24]player_red_cards!$B$2:$E$492, 3, FALSE)</f>
        <v>#N/A</v>
      </c>
      <c r="AS348" t="e">
        <f>VLOOKUP(B348,[24]player_red_cards!$B$2:$E$492, 4, FALSE)</f>
        <v>#N/A</v>
      </c>
      <c r="AT348" t="e">
        <f>VLOOKUP(B348,[25]player_contests_won!$B$2:$E$492, 3, FALSE)</f>
        <v>#N/A</v>
      </c>
      <c r="AU348" t="e">
        <f>VLOOKUP(B348,[25]player_contests_won!$B$2:$E$492, 4, FALSE)</f>
        <v>#N/A</v>
      </c>
      <c r="AV348" t="e">
        <f>VLOOKUP(B348, [8]player_top_scorers!$B$2:$E$492, 3, FALSE)</f>
        <v>#N/A</v>
      </c>
      <c r="AW348" t="e">
        <f>VLOOKUP(B348,[26]player_player_ratings!$B$2:$E$492, 4, FALSE)</f>
        <v>#N/A</v>
      </c>
      <c r="AX348" t="e">
        <f>VLOOKUP(B348,[26]player_player_ratings!$B$2:$E$492, 3, FALSE)</f>
        <v>#N/A</v>
      </c>
      <c r="AY348">
        <v>104</v>
      </c>
      <c r="AZ348">
        <v>2</v>
      </c>
      <c r="BA348" t="s">
        <v>13</v>
      </c>
    </row>
    <row r="349" spans="1:53" x14ac:dyDescent="0.3">
      <c r="A349">
        <v>348</v>
      </c>
      <c r="B349" t="s">
        <v>428</v>
      </c>
      <c r="C349" t="s">
        <v>63</v>
      </c>
      <c r="D349">
        <v>0.2</v>
      </c>
      <c r="E349">
        <v>0</v>
      </c>
      <c r="F349">
        <f>IFERROR(VLOOKUP(B349, [1]player_expected_goals!$B$2:$E$492, 3, FALSE), 0)</f>
        <v>0.6</v>
      </c>
      <c r="G349">
        <f>VLOOKUP(B349,[2]player_on_target!$B$2:$E$492, 3, FALSE)</f>
        <v>0.4</v>
      </c>
      <c r="H349">
        <f>IFERROR(VLOOKUP(B349, [3]player_saves_made!$B$2:$E$492, 3, FALSE), 0)</f>
        <v>0</v>
      </c>
      <c r="I349">
        <f>IFERROR(VLOOKUP(B349, [3]player_saves_made!$B$2:$E$492, 4, FALSE), 0)</f>
        <v>0</v>
      </c>
      <c r="J349">
        <f>IFERROR(VLOOKUP(B349, [4]player_goals_conceded!$B$2:$E$492, 3, FALSE), 0)</f>
        <v>0</v>
      </c>
      <c r="K349">
        <f>IFERROR(VLOOKUP(B349, [5]player_clean_sheets!$B$2:$E$492, 3, FALSE), 0)</f>
        <v>0</v>
      </c>
      <c r="L349">
        <f>IFERROR(VLOOKUP(B349, [5]player_clean_sheets!$B$2:$E$492, 4, FALSE), 0)</f>
        <v>0</v>
      </c>
      <c r="M349">
        <f>IFERROR(VLOOKUP(B349, [6]player_goals_per_90!$B$2:$E$492, 3, FALSE), 0)</f>
        <v>0</v>
      </c>
      <c r="N349">
        <f>IFERROR(VLOOKUP(B349, [7]player_expected_assists_per_90!$B$2:$E$492, 3, FALSE), 0)</f>
        <v>0</v>
      </c>
      <c r="O349">
        <f>IFERROR(VLOOKUP(B349, [7]player_expected_assists_per_90!$B$2:$E$492, 4, FALSE), 0)</f>
        <v>0</v>
      </c>
      <c r="P349">
        <f>IFERROR(VLOOKUP(B349, [8]player_top_scorers!$B$2:$E$492, 4, FALSE), 0)</f>
        <v>0</v>
      </c>
      <c r="Q349">
        <f>IFERROR(VLOOKUP(B349, [9]player_total_assists_in_attack!$B$2:$E$492, 3, FALSE), 0)</f>
        <v>2</v>
      </c>
      <c r="R349">
        <f>IFERROR(VLOOKUP(B349, [9]player_total_assists_in_attack!$B$2:$E$492, 4, FALSE), 0)</f>
        <v>0.5</v>
      </c>
      <c r="S349">
        <f>IFERROR(VLOOKUP(B349, [10]player_big_chances_missed!$B$2:$E$492, 3, FALSE), 0)</f>
        <v>0</v>
      </c>
      <c r="T349">
        <f>IFERROR(VLOOKUP(B349, [10]player_big_chances_missed!$B$2:$E$492, 3, FALSE), 0)</f>
        <v>0</v>
      </c>
      <c r="U349">
        <f>IFERROR(VLOOKUP(B349, [11]player_big_chances_created!$B$2:$E$492, 3, FALSE), 0)</f>
        <v>0</v>
      </c>
      <c r="V349">
        <f>IFERROR(VLOOKUP(B349, [12]player_penalties_won!$B$2:$E$492, 3, FALSE), 0)</f>
        <v>0</v>
      </c>
      <c r="W349">
        <f>IFERROR(VLOOKUP(B349, [13]player_penalties_conceded!$B$2:$E$492, 3, FALSE), 0)</f>
        <v>0</v>
      </c>
      <c r="X349">
        <f>IFERROR(VLOOKUP(B349, [14]player_target_scoring!$B$2:$E$492, 3, FALSE), 0)</f>
        <v>0</v>
      </c>
      <c r="Y349">
        <f>IFERROR(VLOOKUP(B349, [14]player_target_scoring!$B$2:$E$492, 4, FALSE), 0)</f>
        <v>0</v>
      </c>
      <c r="Z349">
        <f>IFERROR(VLOOKUP(B349, [15]player_total_scoring_attempts!$B$2:$E$492, 3, FALSE), 0)</f>
        <v>0</v>
      </c>
      <c r="AA349">
        <f>IFERROR(VLOOKUP(B349, [15]player_total_scoring_attempts!$B$2:$E$492, 4, FALSE), 0)</f>
        <v>0</v>
      </c>
      <c r="AB349">
        <f>IFERROR(VLOOKUP(B349, [16]player_accurate_passes!$B$2:$E$492, 3, FALSE), 0)</f>
        <v>0</v>
      </c>
      <c r="AC349">
        <f>IFERROR(VLOOKUP(B349, [16]player_accurate_passes!$B$2:$E$492, 4, FALSE), 0)</f>
        <v>0</v>
      </c>
      <c r="AD349">
        <f>IFERROR(VLOOKUP(B349,[17]player_accurate_long_balls!$B$2:$E$492, 3, FALSE), 0)</f>
        <v>0</v>
      </c>
      <c r="AE349">
        <f>IFERROR(VLOOKUP(B349,[17]player_accurate_long_balls!$B$2:$E$492, 4, FALSE), 0)</f>
        <v>0</v>
      </c>
      <c r="AF349">
        <f>IFERROR(VLOOKUP(B349, [18]player_tackles_won!$B$2:$E$492, 3, FALSE), 0)</f>
        <v>0</v>
      </c>
      <c r="AG349">
        <f>IFERROR(VLOOKUP(B349, [18]player_tackles_won!$B$2:$E$492, 4, FALSE), 0)</f>
        <v>0</v>
      </c>
      <c r="AH349">
        <f>IFERROR(VLOOKUP(B349, [19]player_possessions!$B$2:$E$492, 3, FALSE), 0)</f>
        <v>0</v>
      </c>
      <c r="AI349">
        <f>IFERROR(VLOOKUP(B349, [19]player_possessions!$B$2:$E$492, 4, FALSE), 0)</f>
        <v>0</v>
      </c>
      <c r="AJ349">
        <f>IFERROR(VLOOKUP(B349, [20]player_outfielder_blocks!$B$2:$E$492, 3, FALSE), 0)</f>
        <v>0</v>
      </c>
      <c r="AK349" t="e">
        <f>VLOOKUP(B349,[20]player_outfielder_blocks!$B$2:$E$492, 4, FALSE)</f>
        <v>#N/A</v>
      </c>
      <c r="AL349" t="e">
        <f>VLOOKUP(B349,[21]player_interceptions!$B$2:$E$492, 3, FALSE)</f>
        <v>#N/A</v>
      </c>
      <c r="AM349" t="e">
        <f>VLOOKUP(B349,[21]player_interceptions!$B$2:$E$492, 4, FALSE)</f>
        <v>#N/A</v>
      </c>
      <c r="AN349" t="e">
        <f>VLOOKUP(B349,[22]player_effective_clearances!$B$2:$E$492, 3, FALSE)</f>
        <v>#N/A</v>
      </c>
      <c r="AO349" t="e">
        <f>VLOOKUP(B349,[22]player_effective_clearances!$B$2:$E$492, 4, FALSE)</f>
        <v>#N/A</v>
      </c>
      <c r="AP349" t="e">
        <f>VLOOKUP(B349, [12]player_penalties_won!$B$2:$E$492, 4, FALSE)</f>
        <v>#N/A</v>
      </c>
      <c r="AQ349" t="e">
        <f>VLOOKUP(B349,[23]player_fouls_committed!$B$2:$E$492, 3, FALSE)</f>
        <v>#N/A</v>
      </c>
      <c r="AR349" t="e">
        <f>VLOOKUP(B349,[24]player_red_cards!$B$2:$E$492, 3, FALSE)</f>
        <v>#N/A</v>
      </c>
      <c r="AS349" t="e">
        <f>VLOOKUP(B349,[24]player_red_cards!$B$2:$E$492, 4, FALSE)</f>
        <v>#N/A</v>
      </c>
      <c r="AT349" t="e">
        <f>VLOOKUP(B349,[25]player_contests_won!$B$2:$E$492, 3, FALSE)</f>
        <v>#N/A</v>
      </c>
      <c r="AU349" t="e">
        <f>VLOOKUP(B349,[25]player_contests_won!$B$2:$E$492, 4, FALSE)</f>
        <v>#N/A</v>
      </c>
      <c r="AV349" t="e">
        <f>VLOOKUP(B349, [8]player_top_scorers!$B$2:$E$492, 3, FALSE)</f>
        <v>#N/A</v>
      </c>
      <c r="AW349" t="e">
        <f>VLOOKUP(B349,[26]player_player_ratings!$B$2:$E$492, 4, FALSE)</f>
        <v>#N/A</v>
      </c>
      <c r="AX349" t="e">
        <f>VLOOKUP(B349,[26]player_player_ratings!$B$2:$E$492, 3, FALSE)</f>
        <v>#N/A</v>
      </c>
      <c r="AY349">
        <v>377</v>
      </c>
      <c r="AZ349">
        <v>14</v>
      </c>
      <c r="BA349" t="s">
        <v>157</v>
      </c>
    </row>
    <row r="350" spans="1:53" x14ac:dyDescent="0.3">
      <c r="A350">
        <v>348</v>
      </c>
      <c r="B350" t="s">
        <v>429</v>
      </c>
      <c r="C350" t="s">
        <v>100</v>
      </c>
      <c r="D350">
        <v>0.2</v>
      </c>
      <c r="E350">
        <v>0</v>
      </c>
      <c r="F350">
        <f>IFERROR(VLOOKUP(B350, [1]player_expected_goals!$B$2:$E$492, 3, FALSE), 0)</f>
        <v>0.2</v>
      </c>
      <c r="G350">
        <f>VLOOKUP(B350,[2]player_on_target!$B$2:$E$492, 3, FALSE)</f>
        <v>0.6</v>
      </c>
      <c r="H350">
        <f>IFERROR(VLOOKUP(B350, [3]player_saves_made!$B$2:$E$492, 3, FALSE), 0)</f>
        <v>0</v>
      </c>
      <c r="I350">
        <f>IFERROR(VLOOKUP(B350, [3]player_saves_made!$B$2:$E$492, 4, FALSE), 0)</f>
        <v>0</v>
      </c>
      <c r="J350">
        <f>IFERROR(VLOOKUP(B350, [4]player_goals_conceded!$B$2:$E$492, 3, FALSE), 0)</f>
        <v>0</v>
      </c>
      <c r="K350">
        <f>IFERROR(VLOOKUP(B350, [5]player_clean_sheets!$B$2:$E$492, 3, FALSE), 0)</f>
        <v>0</v>
      </c>
      <c r="L350">
        <f>IFERROR(VLOOKUP(B350, [5]player_clean_sheets!$B$2:$E$492, 4, FALSE), 0)</f>
        <v>0</v>
      </c>
      <c r="M350">
        <f>IFERROR(VLOOKUP(B350, [6]player_goals_per_90!$B$2:$E$492, 3, FALSE), 0)</f>
        <v>0</v>
      </c>
      <c r="N350">
        <f>IFERROR(VLOOKUP(B350, [7]player_expected_assists_per_90!$B$2:$E$492, 3, FALSE), 0)</f>
        <v>0</v>
      </c>
      <c r="O350">
        <f>IFERROR(VLOOKUP(B350, [7]player_expected_assists_per_90!$B$2:$E$492, 4, FALSE), 0)</f>
        <v>0</v>
      </c>
      <c r="P350">
        <f>IFERROR(VLOOKUP(B350, [8]player_top_scorers!$B$2:$E$492, 4, FALSE), 0)</f>
        <v>0</v>
      </c>
      <c r="Q350">
        <f>IFERROR(VLOOKUP(B350, [9]player_total_assists_in_attack!$B$2:$E$492, 3, FALSE), 0)</f>
        <v>3</v>
      </c>
      <c r="R350">
        <f>IFERROR(VLOOKUP(B350, [9]player_total_assists_in_attack!$B$2:$E$492, 4, FALSE), 0)</f>
        <v>1.9</v>
      </c>
      <c r="S350">
        <f>IFERROR(VLOOKUP(B350, [10]player_big_chances_missed!$B$2:$E$492, 3, FALSE), 0)</f>
        <v>0</v>
      </c>
      <c r="T350">
        <f>IFERROR(VLOOKUP(B350, [10]player_big_chances_missed!$B$2:$E$492, 3, FALSE), 0)</f>
        <v>0</v>
      </c>
      <c r="U350">
        <f>IFERROR(VLOOKUP(B350, [11]player_big_chances_created!$B$2:$E$492, 3, FALSE), 0)</f>
        <v>0</v>
      </c>
      <c r="V350">
        <f>IFERROR(VLOOKUP(B350, [12]player_penalties_won!$B$2:$E$492, 3, FALSE), 0)</f>
        <v>0</v>
      </c>
      <c r="W350">
        <f>IFERROR(VLOOKUP(B350, [13]player_penalties_conceded!$B$2:$E$492, 3, FALSE), 0)</f>
        <v>0</v>
      </c>
      <c r="X350">
        <f>IFERROR(VLOOKUP(B350, [14]player_target_scoring!$B$2:$E$492, 3, FALSE), 0)</f>
        <v>0</v>
      </c>
      <c r="Y350">
        <f>IFERROR(VLOOKUP(B350, [14]player_target_scoring!$B$2:$E$492, 4, FALSE), 0)</f>
        <v>0</v>
      </c>
      <c r="Z350">
        <f>IFERROR(VLOOKUP(B350, [15]player_total_scoring_attempts!$B$2:$E$492, 3, FALSE), 0)</f>
        <v>0</v>
      </c>
      <c r="AA350">
        <f>IFERROR(VLOOKUP(B350, [15]player_total_scoring_attempts!$B$2:$E$492, 4, FALSE), 0)</f>
        <v>0</v>
      </c>
      <c r="AB350">
        <f>IFERROR(VLOOKUP(B350, [16]player_accurate_passes!$B$2:$E$492, 3, FALSE), 0)</f>
        <v>0</v>
      </c>
      <c r="AC350">
        <f>IFERROR(VLOOKUP(B350, [16]player_accurate_passes!$B$2:$E$492, 4, FALSE), 0)</f>
        <v>0</v>
      </c>
      <c r="AD350">
        <f>IFERROR(VLOOKUP(B350,[17]player_accurate_long_balls!$B$2:$E$492, 3, FALSE), 0)</f>
        <v>0</v>
      </c>
      <c r="AE350">
        <f>IFERROR(VLOOKUP(B350,[17]player_accurate_long_balls!$B$2:$E$492, 4, FALSE), 0)</f>
        <v>0</v>
      </c>
      <c r="AF350">
        <f>IFERROR(VLOOKUP(B350, [18]player_tackles_won!$B$2:$E$492, 3, FALSE), 0)</f>
        <v>0</v>
      </c>
      <c r="AG350">
        <f>IFERROR(VLOOKUP(B350, [18]player_tackles_won!$B$2:$E$492, 4, FALSE), 0)</f>
        <v>0</v>
      </c>
      <c r="AH350">
        <f>IFERROR(VLOOKUP(B350, [19]player_possessions!$B$2:$E$492, 3, FALSE), 0)</f>
        <v>0</v>
      </c>
      <c r="AI350">
        <f>IFERROR(VLOOKUP(B350, [19]player_possessions!$B$2:$E$492, 4, FALSE), 0)</f>
        <v>0</v>
      </c>
      <c r="AJ350">
        <f>IFERROR(VLOOKUP(B350, [20]player_outfielder_blocks!$B$2:$E$492, 3, FALSE), 0)</f>
        <v>0</v>
      </c>
      <c r="AK350" t="e">
        <f>VLOOKUP(B350,[20]player_outfielder_blocks!$B$2:$E$492, 4, FALSE)</f>
        <v>#N/A</v>
      </c>
      <c r="AL350" t="e">
        <f>VLOOKUP(B350,[21]player_interceptions!$B$2:$E$492, 3, FALSE)</f>
        <v>#N/A</v>
      </c>
      <c r="AM350" t="e">
        <f>VLOOKUP(B350,[21]player_interceptions!$B$2:$E$492, 4, FALSE)</f>
        <v>#N/A</v>
      </c>
      <c r="AN350" t="e">
        <f>VLOOKUP(B350,[22]player_effective_clearances!$B$2:$E$492, 3, FALSE)</f>
        <v>#N/A</v>
      </c>
      <c r="AO350" t="e">
        <f>VLOOKUP(B350,[22]player_effective_clearances!$B$2:$E$492, 4, FALSE)</f>
        <v>#N/A</v>
      </c>
      <c r="AP350" t="e">
        <f>VLOOKUP(B350, [12]player_penalties_won!$B$2:$E$492, 4, FALSE)</f>
        <v>#N/A</v>
      </c>
      <c r="AQ350" t="e">
        <f>VLOOKUP(B350,[23]player_fouls_committed!$B$2:$E$492, 3, FALSE)</f>
        <v>#N/A</v>
      </c>
      <c r="AR350" t="e">
        <f>VLOOKUP(B350,[24]player_red_cards!$B$2:$E$492, 3, FALSE)</f>
        <v>#N/A</v>
      </c>
      <c r="AS350" t="e">
        <f>VLOOKUP(B350,[24]player_red_cards!$B$2:$E$492, 4, FALSE)</f>
        <v>#N/A</v>
      </c>
      <c r="AT350" t="e">
        <f>VLOOKUP(B350,[25]player_contests_won!$B$2:$E$492, 3, FALSE)</f>
        <v>#N/A</v>
      </c>
      <c r="AU350" t="e">
        <f>VLOOKUP(B350,[25]player_contests_won!$B$2:$E$492, 4, FALSE)</f>
        <v>#N/A</v>
      </c>
      <c r="AV350">
        <f>VLOOKUP(B350, [8]player_top_scorers!$B$2:$E$492, 3, FALSE)</f>
        <v>1</v>
      </c>
      <c r="AW350" t="e">
        <f>VLOOKUP(B350,[26]player_player_ratings!$B$2:$E$492, 4, FALSE)</f>
        <v>#N/A</v>
      </c>
      <c r="AX350" t="e">
        <f>VLOOKUP(B350,[26]player_player_ratings!$B$2:$E$492, 3, FALSE)</f>
        <v>#N/A</v>
      </c>
      <c r="AY350">
        <v>139</v>
      </c>
      <c r="AZ350">
        <v>7</v>
      </c>
      <c r="BA350" t="s">
        <v>248</v>
      </c>
    </row>
    <row r="351" spans="1:53" x14ac:dyDescent="0.3">
      <c r="A351">
        <v>348</v>
      </c>
      <c r="B351" t="s">
        <v>430</v>
      </c>
      <c r="C351" t="s">
        <v>12</v>
      </c>
      <c r="D351">
        <v>0.2</v>
      </c>
      <c r="E351">
        <v>0</v>
      </c>
      <c r="F351">
        <f>IFERROR(VLOOKUP(B351, [1]player_expected_goals!$B$2:$E$492, 3, FALSE), 0)</f>
        <v>0.2</v>
      </c>
      <c r="G351">
        <f>VLOOKUP(B351,[2]player_on_target!$B$2:$E$492, 3, FALSE)</f>
        <v>0.6</v>
      </c>
      <c r="H351">
        <f>IFERROR(VLOOKUP(B351, [3]player_saves_made!$B$2:$E$492, 3, FALSE), 0)</f>
        <v>0</v>
      </c>
      <c r="I351">
        <f>IFERROR(VLOOKUP(B351, [3]player_saves_made!$B$2:$E$492, 4, FALSE), 0)</f>
        <v>0</v>
      </c>
      <c r="J351">
        <f>IFERROR(VLOOKUP(B351, [4]player_goals_conceded!$B$2:$E$492, 3, FALSE), 0)</f>
        <v>0</v>
      </c>
      <c r="K351">
        <f>IFERROR(VLOOKUP(B351, [5]player_clean_sheets!$B$2:$E$492, 3, FALSE), 0)</f>
        <v>0</v>
      </c>
      <c r="L351">
        <f>IFERROR(VLOOKUP(B351, [5]player_clean_sheets!$B$2:$E$492, 4, FALSE), 0)</f>
        <v>0</v>
      </c>
      <c r="M351">
        <f>IFERROR(VLOOKUP(B351, [6]player_goals_per_90!$B$2:$E$492, 3, FALSE), 0)</f>
        <v>0</v>
      </c>
      <c r="N351">
        <f>IFERROR(VLOOKUP(B351, [7]player_expected_assists_per_90!$B$2:$E$492, 3, FALSE), 0)</f>
        <v>0</v>
      </c>
      <c r="O351">
        <f>IFERROR(VLOOKUP(B351, [7]player_expected_assists_per_90!$B$2:$E$492, 4, FALSE), 0)</f>
        <v>0</v>
      </c>
      <c r="P351">
        <f>IFERROR(VLOOKUP(B351, [8]player_top_scorers!$B$2:$E$492, 4, FALSE), 0)</f>
        <v>0</v>
      </c>
      <c r="Q351">
        <f>IFERROR(VLOOKUP(B351, [9]player_total_assists_in_attack!$B$2:$E$492, 3, FALSE), 0)</f>
        <v>2</v>
      </c>
      <c r="R351">
        <f>IFERROR(VLOOKUP(B351, [9]player_total_assists_in_attack!$B$2:$E$492, 4, FALSE), 0)</f>
        <v>1.1000000000000001</v>
      </c>
      <c r="S351">
        <f>IFERROR(VLOOKUP(B351, [10]player_big_chances_missed!$B$2:$E$492, 3, FALSE), 0)</f>
        <v>0</v>
      </c>
      <c r="T351">
        <f>IFERROR(VLOOKUP(B351, [10]player_big_chances_missed!$B$2:$E$492, 3, FALSE), 0)</f>
        <v>0</v>
      </c>
      <c r="U351">
        <f>IFERROR(VLOOKUP(B351, [11]player_big_chances_created!$B$2:$E$492, 3, FALSE), 0)</f>
        <v>0</v>
      </c>
      <c r="V351">
        <f>IFERROR(VLOOKUP(B351, [12]player_penalties_won!$B$2:$E$492, 3, FALSE), 0)</f>
        <v>0</v>
      </c>
      <c r="W351">
        <f>IFERROR(VLOOKUP(B351, [13]player_penalties_conceded!$B$2:$E$492, 3, FALSE), 0)</f>
        <v>0</v>
      </c>
      <c r="X351">
        <f>IFERROR(VLOOKUP(B351, [14]player_target_scoring!$B$2:$E$492, 3, FALSE), 0)</f>
        <v>0</v>
      </c>
      <c r="Y351">
        <f>IFERROR(VLOOKUP(B351, [14]player_target_scoring!$B$2:$E$492, 4, FALSE), 0)</f>
        <v>0</v>
      </c>
      <c r="Z351">
        <f>IFERROR(VLOOKUP(B351, [15]player_total_scoring_attempts!$B$2:$E$492, 3, FALSE), 0)</f>
        <v>0</v>
      </c>
      <c r="AA351">
        <f>IFERROR(VLOOKUP(B351, [15]player_total_scoring_attempts!$B$2:$E$492, 4, FALSE), 0)</f>
        <v>0</v>
      </c>
      <c r="AB351">
        <f>IFERROR(VLOOKUP(B351, [16]player_accurate_passes!$B$2:$E$492, 3, FALSE), 0)</f>
        <v>0</v>
      </c>
      <c r="AC351">
        <f>IFERROR(VLOOKUP(B351, [16]player_accurate_passes!$B$2:$E$492, 4, FALSE), 0)</f>
        <v>0</v>
      </c>
      <c r="AD351">
        <f>IFERROR(VLOOKUP(B351,[17]player_accurate_long_balls!$B$2:$E$492, 3, FALSE), 0)</f>
        <v>0</v>
      </c>
      <c r="AE351">
        <f>IFERROR(VLOOKUP(B351,[17]player_accurate_long_balls!$B$2:$E$492, 4, FALSE), 0)</f>
        <v>0</v>
      </c>
      <c r="AF351">
        <f>IFERROR(VLOOKUP(B351, [18]player_tackles_won!$B$2:$E$492, 3, FALSE), 0)</f>
        <v>0</v>
      </c>
      <c r="AG351">
        <f>IFERROR(VLOOKUP(B351, [18]player_tackles_won!$B$2:$E$492, 4, FALSE), 0)</f>
        <v>0</v>
      </c>
      <c r="AH351">
        <f>IFERROR(VLOOKUP(B351, [19]player_possessions!$B$2:$E$492, 3, FALSE), 0)</f>
        <v>0</v>
      </c>
      <c r="AI351">
        <f>IFERROR(VLOOKUP(B351, [19]player_possessions!$B$2:$E$492, 4, FALSE), 0)</f>
        <v>0</v>
      </c>
      <c r="AJ351">
        <f>IFERROR(VLOOKUP(B351, [20]player_outfielder_blocks!$B$2:$E$492, 3, FALSE), 0)</f>
        <v>0</v>
      </c>
      <c r="AK351" t="e">
        <f>VLOOKUP(B351,[20]player_outfielder_blocks!$B$2:$E$492, 4, FALSE)</f>
        <v>#N/A</v>
      </c>
      <c r="AL351" t="e">
        <f>VLOOKUP(B351,[21]player_interceptions!$B$2:$E$492, 3, FALSE)</f>
        <v>#N/A</v>
      </c>
      <c r="AM351" t="e">
        <f>VLOOKUP(B351,[21]player_interceptions!$B$2:$E$492, 4, FALSE)</f>
        <v>#N/A</v>
      </c>
      <c r="AN351" t="e">
        <f>VLOOKUP(B351,[22]player_effective_clearances!$B$2:$E$492, 3, FALSE)</f>
        <v>#N/A</v>
      </c>
      <c r="AO351" t="e">
        <f>VLOOKUP(B351,[22]player_effective_clearances!$B$2:$E$492, 4, FALSE)</f>
        <v>#N/A</v>
      </c>
      <c r="AP351" t="e">
        <f>VLOOKUP(B351, [12]player_penalties_won!$B$2:$E$492, 4, FALSE)</f>
        <v>#N/A</v>
      </c>
      <c r="AQ351" t="e">
        <f>VLOOKUP(B351,[23]player_fouls_committed!$B$2:$E$492, 3, FALSE)</f>
        <v>#N/A</v>
      </c>
      <c r="AR351" t="e">
        <f>VLOOKUP(B351,[24]player_red_cards!$B$2:$E$492, 3, FALSE)</f>
        <v>#N/A</v>
      </c>
      <c r="AS351" t="e">
        <f>VLOOKUP(B351,[24]player_red_cards!$B$2:$E$492, 4, FALSE)</f>
        <v>#N/A</v>
      </c>
      <c r="AT351" t="e">
        <f>VLOOKUP(B351,[25]player_contests_won!$B$2:$E$492, 3, FALSE)</f>
        <v>#N/A</v>
      </c>
      <c r="AU351" t="e">
        <f>VLOOKUP(B351,[25]player_contests_won!$B$2:$E$492, 4, FALSE)</f>
        <v>#N/A</v>
      </c>
      <c r="AV351" t="e">
        <f>VLOOKUP(B351, [8]player_top_scorers!$B$2:$E$492, 3, FALSE)</f>
        <v>#N/A</v>
      </c>
      <c r="AW351" t="e">
        <f>VLOOKUP(B351,[26]player_player_ratings!$B$2:$E$492, 4, FALSE)</f>
        <v>#N/A</v>
      </c>
      <c r="AX351" t="e">
        <f>VLOOKUP(B351,[26]player_player_ratings!$B$2:$E$492, 3, FALSE)</f>
        <v>#N/A</v>
      </c>
      <c r="AY351">
        <v>158</v>
      </c>
      <c r="AZ351">
        <v>9</v>
      </c>
      <c r="BA351" t="s">
        <v>111</v>
      </c>
    </row>
    <row r="352" spans="1:53" x14ac:dyDescent="0.3">
      <c r="A352">
        <v>348</v>
      </c>
      <c r="B352" t="s">
        <v>431</v>
      </c>
      <c r="C352" t="s">
        <v>21</v>
      </c>
      <c r="D352">
        <v>0.2</v>
      </c>
      <c r="E352">
        <v>0</v>
      </c>
      <c r="F352">
        <f>IFERROR(VLOOKUP(B352, [1]player_expected_goals!$B$2:$E$492, 3, FALSE), 0)</f>
        <v>0</v>
      </c>
      <c r="G352" t="e">
        <f>VLOOKUP(B352,[2]player_on_target!$B$2:$E$492, 3, FALSE)</f>
        <v>#N/A</v>
      </c>
      <c r="H352">
        <f>IFERROR(VLOOKUP(B352, [3]player_saves_made!$B$2:$E$492, 3, FALSE), 0)</f>
        <v>0</v>
      </c>
      <c r="I352">
        <f>IFERROR(VLOOKUP(B352, [3]player_saves_made!$B$2:$E$492, 4, FALSE), 0)</f>
        <v>0</v>
      </c>
      <c r="J352">
        <f>IFERROR(VLOOKUP(B352, [4]player_goals_conceded!$B$2:$E$492, 3, FALSE), 0)</f>
        <v>0</v>
      </c>
      <c r="K352">
        <f>IFERROR(VLOOKUP(B352, [5]player_clean_sheets!$B$2:$E$492, 3, FALSE), 0)</f>
        <v>0</v>
      </c>
      <c r="L352">
        <f>IFERROR(VLOOKUP(B352, [5]player_clean_sheets!$B$2:$E$492, 4, FALSE), 0)</f>
        <v>0</v>
      </c>
      <c r="M352">
        <f>IFERROR(VLOOKUP(B352, [6]player_goals_per_90!$B$2:$E$492, 3, FALSE), 0)</f>
        <v>0</v>
      </c>
      <c r="N352">
        <f>IFERROR(VLOOKUP(B352, [7]player_expected_assists_per_90!$B$2:$E$492, 3, FALSE), 0)</f>
        <v>0</v>
      </c>
      <c r="O352">
        <f>IFERROR(VLOOKUP(B352, [7]player_expected_assists_per_90!$B$2:$E$492, 4, FALSE), 0)</f>
        <v>0</v>
      </c>
      <c r="P352">
        <f>IFERROR(VLOOKUP(B352, [8]player_top_scorers!$B$2:$E$492, 4, FALSE), 0)</f>
        <v>0</v>
      </c>
      <c r="Q352">
        <f>IFERROR(VLOOKUP(B352, [9]player_total_assists_in_attack!$B$2:$E$492, 3, FALSE), 0)</f>
        <v>1</v>
      </c>
      <c r="R352">
        <f>IFERROR(VLOOKUP(B352, [9]player_total_assists_in_attack!$B$2:$E$492, 4, FALSE), 0)</f>
        <v>0.6</v>
      </c>
      <c r="S352">
        <f>IFERROR(VLOOKUP(B352, [10]player_big_chances_missed!$B$2:$E$492, 3, FALSE), 0)</f>
        <v>0</v>
      </c>
      <c r="T352">
        <f>IFERROR(VLOOKUP(B352, [10]player_big_chances_missed!$B$2:$E$492, 3, FALSE), 0)</f>
        <v>0</v>
      </c>
      <c r="U352">
        <f>IFERROR(VLOOKUP(B352, [11]player_big_chances_created!$B$2:$E$492, 3, FALSE), 0)</f>
        <v>0</v>
      </c>
      <c r="V352">
        <f>IFERROR(VLOOKUP(B352, [12]player_penalties_won!$B$2:$E$492, 3, FALSE), 0)</f>
        <v>0</v>
      </c>
      <c r="W352">
        <f>IFERROR(VLOOKUP(B352, [13]player_penalties_conceded!$B$2:$E$492, 3, FALSE), 0)</f>
        <v>1</v>
      </c>
      <c r="X352">
        <f>IFERROR(VLOOKUP(B352, [14]player_target_scoring!$B$2:$E$492, 3, FALSE), 0)</f>
        <v>0</v>
      </c>
      <c r="Y352">
        <f>IFERROR(VLOOKUP(B352, [14]player_target_scoring!$B$2:$E$492, 4, FALSE), 0)</f>
        <v>0</v>
      </c>
      <c r="Z352">
        <f>IFERROR(VLOOKUP(B352, [15]player_total_scoring_attempts!$B$2:$E$492, 3, FALSE), 0)</f>
        <v>0</v>
      </c>
      <c r="AA352">
        <f>IFERROR(VLOOKUP(B352, [15]player_total_scoring_attempts!$B$2:$E$492, 4, FALSE), 0)</f>
        <v>0</v>
      </c>
      <c r="AB352">
        <f>IFERROR(VLOOKUP(B352, [16]player_accurate_passes!$B$2:$E$492, 3, FALSE), 0)</f>
        <v>0</v>
      </c>
      <c r="AC352">
        <f>IFERROR(VLOOKUP(B352, [16]player_accurate_passes!$B$2:$E$492, 4, FALSE), 0)</f>
        <v>0</v>
      </c>
      <c r="AD352">
        <f>IFERROR(VLOOKUP(B352,[17]player_accurate_long_balls!$B$2:$E$492, 3, FALSE), 0)</f>
        <v>0</v>
      </c>
      <c r="AE352">
        <f>IFERROR(VLOOKUP(B352,[17]player_accurate_long_balls!$B$2:$E$492, 4, FALSE), 0)</f>
        <v>0</v>
      </c>
      <c r="AF352">
        <f>IFERROR(VLOOKUP(B352, [18]player_tackles_won!$B$2:$E$492, 3, FALSE), 0)</f>
        <v>0</v>
      </c>
      <c r="AG352">
        <f>IFERROR(VLOOKUP(B352, [18]player_tackles_won!$B$2:$E$492, 4, FALSE), 0)</f>
        <v>0</v>
      </c>
      <c r="AH352">
        <f>IFERROR(VLOOKUP(B352, [19]player_possessions!$B$2:$E$492, 3, FALSE), 0)</f>
        <v>0</v>
      </c>
      <c r="AI352">
        <f>IFERROR(VLOOKUP(B352, [19]player_possessions!$B$2:$E$492, 4, FALSE), 0)</f>
        <v>0</v>
      </c>
      <c r="AJ352">
        <f>IFERROR(VLOOKUP(B352, [20]player_outfielder_blocks!$B$2:$E$492, 3, FALSE), 0)</f>
        <v>0</v>
      </c>
      <c r="AK352" t="e">
        <f>VLOOKUP(B352,[20]player_outfielder_blocks!$B$2:$E$492, 4, FALSE)</f>
        <v>#N/A</v>
      </c>
      <c r="AL352" t="e">
        <f>VLOOKUP(B352,[21]player_interceptions!$B$2:$E$492, 3, FALSE)</f>
        <v>#N/A</v>
      </c>
      <c r="AM352" t="e">
        <f>VLOOKUP(B352,[21]player_interceptions!$B$2:$E$492, 4, FALSE)</f>
        <v>#N/A</v>
      </c>
      <c r="AN352" t="e">
        <f>VLOOKUP(B352,[22]player_effective_clearances!$B$2:$E$492, 3, FALSE)</f>
        <v>#N/A</v>
      </c>
      <c r="AO352" t="e">
        <f>VLOOKUP(B352,[22]player_effective_clearances!$B$2:$E$492, 4, FALSE)</f>
        <v>#N/A</v>
      </c>
      <c r="AP352" t="e">
        <f>VLOOKUP(B352, [12]player_penalties_won!$B$2:$E$492, 4, FALSE)</f>
        <v>#N/A</v>
      </c>
      <c r="AQ352" t="e">
        <f>VLOOKUP(B352,[23]player_fouls_committed!$B$2:$E$492, 3, FALSE)</f>
        <v>#N/A</v>
      </c>
      <c r="AR352" t="e">
        <f>VLOOKUP(B352,[24]player_red_cards!$B$2:$E$492, 3, FALSE)</f>
        <v>#N/A</v>
      </c>
      <c r="AS352" t="e">
        <f>VLOOKUP(B352,[24]player_red_cards!$B$2:$E$492, 4, FALSE)</f>
        <v>#N/A</v>
      </c>
      <c r="AT352" t="e">
        <f>VLOOKUP(B352,[25]player_contests_won!$B$2:$E$492, 3, FALSE)</f>
        <v>#N/A</v>
      </c>
      <c r="AU352" t="e">
        <f>VLOOKUP(B352,[25]player_contests_won!$B$2:$E$492, 4, FALSE)</f>
        <v>#N/A</v>
      </c>
      <c r="AV352" t="e">
        <f>VLOOKUP(B352, [8]player_top_scorers!$B$2:$E$492, 3, FALSE)</f>
        <v>#N/A</v>
      </c>
      <c r="AW352" t="e">
        <f>VLOOKUP(B352,[26]player_player_ratings!$B$2:$E$492, 4, FALSE)</f>
        <v>#N/A</v>
      </c>
      <c r="AX352" t="e">
        <f>VLOOKUP(B352,[26]player_player_ratings!$B$2:$E$492, 3, FALSE)</f>
        <v>#N/A</v>
      </c>
      <c r="AY352">
        <v>149</v>
      </c>
      <c r="AZ352">
        <v>7</v>
      </c>
      <c r="BA352" t="s">
        <v>34</v>
      </c>
    </row>
    <row r="353" spans="1:53" x14ac:dyDescent="0.3">
      <c r="A353">
        <v>348</v>
      </c>
      <c r="B353" t="s">
        <v>432</v>
      </c>
      <c r="C353" t="s">
        <v>79</v>
      </c>
      <c r="D353">
        <v>0.2</v>
      </c>
      <c r="E353">
        <v>0</v>
      </c>
      <c r="F353">
        <f>IFERROR(VLOOKUP(B353, [1]player_expected_goals!$B$2:$E$492, 3, FALSE), 0)</f>
        <v>0</v>
      </c>
      <c r="G353" t="e">
        <f>VLOOKUP(B353,[2]player_on_target!$B$2:$E$492, 3, FALSE)</f>
        <v>#N/A</v>
      </c>
      <c r="H353">
        <f>IFERROR(VLOOKUP(B353, [3]player_saves_made!$B$2:$E$492, 3, FALSE), 0)</f>
        <v>3.5</v>
      </c>
      <c r="I353">
        <f>IFERROR(VLOOKUP(B353, [3]player_saves_made!$B$2:$E$492, 4, FALSE), 0)</f>
        <v>110</v>
      </c>
      <c r="J353">
        <f>IFERROR(VLOOKUP(B353, [4]player_goals_conceded!$B$2:$E$492, 3, FALSE), 0)</f>
        <v>1.7</v>
      </c>
      <c r="K353">
        <f>IFERROR(VLOOKUP(B353, [5]player_clean_sheets!$B$2:$E$492, 3, FALSE), 0)</f>
        <v>3</v>
      </c>
      <c r="L353">
        <f>IFERROR(VLOOKUP(B353, [5]player_clean_sheets!$B$2:$E$492, 4, FALSE), 0)</f>
        <v>52</v>
      </c>
      <c r="M353">
        <f>IFERROR(VLOOKUP(B353, [6]player_goals_per_90!$B$2:$E$492, 3, FALSE), 0)</f>
        <v>0</v>
      </c>
      <c r="N353">
        <f>IFERROR(VLOOKUP(B353, [7]player_expected_assists_per_90!$B$2:$E$492, 3, FALSE), 0)</f>
        <v>0.01</v>
      </c>
      <c r="O353">
        <f>IFERROR(VLOOKUP(B353, [7]player_expected_assists_per_90!$B$2:$E$492, 4, FALSE), 0)</f>
        <v>0</v>
      </c>
      <c r="P353">
        <f>IFERROR(VLOOKUP(B353, [8]player_top_scorers!$B$2:$E$492, 4, FALSE), 0)</f>
        <v>0</v>
      </c>
      <c r="Q353">
        <f>IFERROR(VLOOKUP(B353, [9]player_total_assists_in_attack!$B$2:$E$492, 3, FALSE), 0)</f>
        <v>1</v>
      </c>
      <c r="R353">
        <f>IFERROR(VLOOKUP(B353, [9]player_total_assists_in_attack!$B$2:$E$492, 4, FALSE), 0)</f>
        <v>0</v>
      </c>
      <c r="S353">
        <f>IFERROR(VLOOKUP(B353, [10]player_big_chances_missed!$B$2:$E$492, 3, FALSE), 0)</f>
        <v>0</v>
      </c>
      <c r="T353">
        <f>IFERROR(VLOOKUP(B353, [10]player_big_chances_missed!$B$2:$E$492, 3, FALSE), 0)</f>
        <v>0</v>
      </c>
      <c r="U353">
        <f>IFERROR(VLOOKUP(B353, [11]player_big_chances_created!$B$2:$E$492, 3, FALSE), 0)</f>
        <v>0</v>
      </c>
      <c r="V353">
        <f>IFERROR(VLOOKUP(B353, [12]player_penalties_won!$B$2:$E$492, 3, FALSE), 0)</f>
        <v>0</v>
      </c>
      <c r="W353">
        <f>IFERROR(VLOOKUP(B353, [13]player_penalties_conceded!$B$2:$E$492, 3, FALSE), 0)</f>
        <v>2</v>
      </c>
      <c r="X353">
        <f>IFERROR(VLOOKUP(B353, [14]player_target_scoring!$B$2:$E$492, 3, FALSE), 0)</f>
        <v>0</v>
      </c>
      <c r="Y353">
        <f>IFERROR(VLOOKUP(B353, [14]player_target_scoring!$B$2:$E$492, 4, FALSE), 0)</f>
        <v>0</v>
      </c>
      <c r="Z353">
        <f>IFERROR(VLOOKUP(B353, [15]player_total_scoring_attempts!$B$2:$E$492, 3, FALSE), 0)</f>
        <v>0</v>
      </c>
      <c r="AA353">
        <f>IFERROR(VLOOKUP(B353, [15]player_total_scoring_attempts!$B$2:$E$492, 4, FALSE), 0)</f>
        <v>0</v>
      </c>
      <c r="AB353">
        <f>IFERROR(VLOOKUP(B353, [16]player_accurate_passes!$B$2:$E$492, 3, FALSE), 0)</f>
        <v>30.1</v>
      </c>
      <c r="AC353">
        <f>IFERROR(VLOOKUP(B353, [16]player_accurate_passes!$B$2:$E$492, 4, FALSE), 0)</f>
        <v>74.900000000000006</v>
      </c>
      <c r="AD353">
        <f>IFERROR(VLOOKUP(B353,[17]player_accurate_long_balls!$B$2:$E$492, 3, FALSE), 0)</f>
        <v>0</v>
      </c>
      <c r="AE353">
        <f>IFERROR(VLOOKUP(B353,[17]player_accurate_long_balls!$B$2:$E$492, 4, FALSE), 0)</f>
        <v>0</v>
      </c>
      <c r="AF353">
        <f>IFERROR(VLOOKUP(B353, [18]player_tackles_won!$B$2:$E$492, 3, FALSE), 0)</f>
        <v>0</v>
      </c>
      <c r="AG353">
        <f>IFERROR(VLOOKUP(B353, [18]player_tackles_won!$B$2:$E$492, 4, FALSE), 0)</f>
        <v>0</v>
      </c>
      <c r="AH353">
        <f>IFERROR(VLOOKUP(B353, [19]player_possessions!$B$2:$E$492, 3, FALSE), 0)</f>
        <v>0</v>
      </c>
      <c r="AI353">
        <f>IFERROR(VLOOKUP(B353, [19]player_possessions!$B$2:$E$492, 4, FALSE), 0)</f>
        <v>0</v>
      </c>
      <c r="AJ353">
        <f>IFERROR(VLOOKUP(B353, [20]player_outfielder_blocks!$B$2:$E$492, 3, FALSE), 0)</f>
        <v>0</v>
      </c>
      <c r="AK353" t="e">
        <f>VLOOKUP(B353,[20]player_outfielder_blocks!$B$2:$E$492, 4, FALSE)</f>
        <v>#N/A</v>
      </c>
      <c r="AL353" t="e">
        <f>VLOOKUP(B353,[21]player_interceptions!$B$2:$E$492, 3, FALSE)</f>
        <v>#N/A</v>
      </c>
      <c r="AM353" t="e">
        <f>VLOOKUP(B353,[21]player_interceptions!$B$2:$E$492, 4, FALSE)</f>
        <v>#N/A</v>
      </c>
      <c r="AN353">
        <f>VLOOKUP(B353,[22]player_effective_clearances!$B$2:$E$492, 3, FALSE)</f>
        <v>1</v>
      </c>
      <c r="AO353">
        <f>VLOOKUP(B353,[22]player_effective_clearances!$B$2:$E$492, 4, FALSE)</f>
        <v>30</v>
      </c>
      <c r="AP353" t="e">
        <f>VLOOKUP(B353, [12]player_penalties_won!$B$2:$E$492, 4, FALSE)</f>
        <v>#N/A</v>
      </c>
      <c r="AQ353">
        <f>VLOOKUP(B353,[23]player_fouls_committed!$B$2:$E$492, 3, FALSE)</f>
        <v>0.1</v>
      </c>
      <c r="AR353" t="e">
        <f>VLOOKUP(B353,[24]player_red_cards!$B$2:$E$492, 3, FALSE)</f>
        <v>#N/A</v>
      </c>
      <c r="AS353" t="e">
        <f>VLOOKUP(B353,[24]player_red_cards!$B$2:$E$492, 4, FALSE)</f>
        <v>#N/A</v>
      </c>
      <c r="AT353" t="e">
        <f>VLOOKUP(B353,[25]player_contests_won!$B$2:$E$492, 3, FALSE)</f>
        <v>#N/A</v>
      </c>
      <c r="AU353" t="e">
        <f>VLOOKUP(B353,[25]player_contests_won!$B$2:$E$492, 4, FALSE)</f>
        <v>#N/A</v>
      </c>
      <c r="AV353" t="e">
        <f>VLOOKUP(B353, [8]player_top_scorers!$B$2:$E$492, 3, FALSE)</f>
        <v>#N/A</v>
      </c>
      <c r="AW353">
        <f>VLOOKUP(B353,[26]player_player_ratings!$B$2:$E$492, 4, FALSE)</f>
        <v>1</v>
      </c>
      <c r="AX353">
        <f>VLOOKUP(B353,[26]player_player_ratings!$B$2:$E$492, 3, FALSE)</f>
        <v>6.58</v>
      </c>
      <c r="AY353">
        <v>2790</v>
      </c>
      <c r="AZ353">
        <v>31</v>
      </c>
      <c r="BA353" t="s">
        <v>13</v>
      </c>
    </row>
    <row r="354" spans="1:53" x14ac:dyDescent="0.3">
      <c r="A354">
        <v>348</v>
      </c>
      <c r="B354" t="s">
        <v>433</v>
      </c>
      <c r="C354" t="s">
        <v>102</v>
      </c>
      <c r="D354">
        <v>0.2</v>
      </c>
      <c r="E354">
        <v>0</v>
      </c>
      <c r="F354">
        <f>IFERROR(VLOOKUP(B354, [1]player_expected_goals!$B$2:$E$492, 3, FALSE), 0)</f>
        <v>0.2</v>
      </c>
      <c r="G354" t="e">
        <f>VLOOKUP(B354,[2]player_on_target!$B$2:$E$492, 3, FALSE)</f>
        <v>#N/A</v>
      </c>
      <c r="H354">
        <f>IFERROR(VLOOKUP(B354, [3]player_saves_made!$B$2:$E$492, 3, FALSE), 0)</f>
        <v>0</v>
      </c>
      <c r="I354">
        <f>IFERROR(VLOOKUP(B354, [3]player_saves_made!$B$2:$E$492, 4, FALSE), 0)</f>
        <v>0</v>
      </c>
      <c r="J354">
        <f>IFERROR(VLOOKUP(B354, [4]player_goals_conceded!$B$2:$E$492, 3, FALSE), 0)</f>
        <v>0</v>
      </c>
      <c r="K354">
        <f>IFERROR(VLOOKUP(B354, [5]player_clean_sheets!$B$2:$E$492, 3, FALSE), 0)</f>
        <v>0</v>
      </c>
      <c r="L354">
        <f>IFERROR(VLOOKUP(B354, [5]player_clean_sheets!$B$2:$E$492, 4, FALSE), 0)</f>
        <v>0</v>
      </c>
      <c r="M354">
        <f>IFERROR(VLOOKUP(B354, [6]player_goals_per_90!$B$2:$E$492, 3, FALSE), 0)</f>
        <v>0</v>
      </c>
      <c r="N354">
        <f>IFERROR(VLOOKUP(B354, [7]player_expected_assists_per_90!$B$2:$E$492, 3, FALSE), 0)</f>
        <v>0</v>
      </c>
      <c r="O354">
        <f>IFERROR(VLOOKUP(B354, [7]player_expected_assists_per_90!$B$2:$E$492, 4, FALSE), 0)</f>
        <v>0</v>
      </c>
      <c r="P354">
        <f>IFERROR(VLOOKUP(B354, [8]player_top_scorers!$B$2:$E$492, 4, FALSE), 0)</f>
        <v>0</v>
      </c>
      <c r="Q354">
        <f>IFERROR(VLOOKUP(B354, [9]player_total_assists_in_attack!$B$2:$E$492, 3, FALSE), 0)</f>
        <v>2</v>
      </c>
      <c r="R354">
        <f>IFERROR(VLOOKUP(B354, [9]player_total_assists_in_attack!$B$2:$E$492, 4, FALSE), 0)</f>
        <v>0.2</v>
      </c>
      <c r="S354">
        <f>IFERROR(VLOOKUP(B354, [10]player_big_chances_missed!$B$2:$E$492, 3, FALSE), 0)</f>
        <v>0</v>
      </c>
      <c r="T354">
        <f>IFERROR(VLOOKUP(B354, [10]player_big_chances_missed!$B$2:$E$492, 3, FALSE), 0)</f>
        <v>0</v>
      </c>
      <c r="U354">
        <f>IFERROR(VLOOKUP(B354, [11]player_big_chances_created!$B$2:$E$492, 3, FALSE), 0)</f>
        <v>0</v>
      </c>
      <c r="V354">
        <f>IFERROR(VLOOKUP(B354, [12]player_penalties_won!$B$2:$E$492, 3, FALSE), 0)</f>
        <v>0</v>
      </c>
      <c r="W354">
        <f>IFERROR(VLOOKUP(B354, [13]player_penalties_conceded!$B$2:$E$492, 3, FALSE), 0)</f>
        <v>0</v>
      </c>
      <c r="X354">
        <f>IFERROR(VLOOKUP(B354, [14]player_target_scoring!$B$2:$E$492, 3, FALSE), 0)</f>
        <v>0</v>
      </c>
      <c r="Y354">
        <f>IFERROR(VLOOKUP(B354, [14]player_target_scoring!$B$2:$E$492, 4, FALSE), 0)</f>
        <v>0</v>
      </c>
      <c r="Z354">
        <f>IFERROR(VLOOKUP(B354, [15]player_total_scoring_attempts!$B$2:$E$492, 3, FALSE), 0)</f>
        <v>0</v>
      </c>
      <c r="AA354">
        <f>IFERROR(VLOOKUP(B354, [15]player_total_scoring_attempts!$B$2:$E$492, 4, FALSE), 0)</f>
        <v>0</v>
      </c>
      <c r="AB354">
        <f>IFERROR(VLOOKUP(B354, [16]player_accurate_passes!$B$2:$E$492, 3, FALSE), 0)</f>
        <v>0</v>
      </c>
      <c r="AC354">
        <f>IFERROR(VLOOKUP(B354, [16]player_accurate_passes!$B$2:$E$492, 4, FALSE), 0)</f>
        <v>0</v>
      </c>
      <c r="AD354">
        <f>IFERROR(VLOOKUP(B354,[17]player_accurate_long_balls!$B$2:$E$492, 3, FALSE), 0)</f>
        <v>0</v>
      </c>
      <c r="AE354">
        <f>IFERROR(VLOOKUP(B354,[17]player_accurate_long_balls!$B$2:$E$492, 4, FALSE), 0)</f>
        <v>0</v>
      </c>
      <c r="AF354">
        <f>IFERROR(VLOOKUP(B354, [18]player_tackles_won!$B$2:$E$492, 3, FALSE), 0)</f>
        <v>0</v>
      </c>
      <c r="AG354">
        <f>IFERROR(VLOOKUP(B354, [18]player_tackles_won!$B$2:$E$492, 4, FALSE), 0)</f>
        <v>0</v>
      </c>
      <c r="AH354">
        <f>IFERROR(VLOOKUP(B354, [19]player_possessions!$B$2:$E$492, 3, FALSE), 0)</f>
        <v>0</v>
      </c>
      <c r="AI354">
        <f>IFERROR(VLOOKUP(B354, [19]player_possessions!$B$2:$E$492, 4, FALSE), 0)</f>
        <v>0</v>
      </c>
      <c r="AJ354">
        <f>IFERROR(VLOOKUP(B354, [20]player_outfielder_blocks!$B$2:$E$492, 3, FALSE), 0)</f>
        <v>0</v>
      </c>
      <c r="AK354" t="e">
        <f>VLOOKUP(B354,[20]player_outfielder_blocks!$B$2:$E$492, 4, FALSE)</f>
        <v>#N/A</v>
      </c>
      <c r="AL354" t="e">
        <f>VLOOKUP(B354,[21]player_interceptions!$B$2:$E$492, 3, FALSE)</f>
        <v>#N/A</v>
      </c>
      <c r="AM354" t="e">
        <f>VLOOKUP(B354,[21]player_interceptions!$B$2:$E$492, 4, FALSE)</f>
        <v>#N/A</v>
      </c>
      <c r="AN354" t="e">
        <f>VLOOKUP(B354,[22]player_effective_clearances!$B$2:$E$492, 3, FALSE)</f>
        <v>#N/A</v>
      </c>
      <c r="AO354" t="e">
        <f>VLOOKUP(B354,[22]player_effective_clearances!$B$2:$E$492, 4, FALSE)</f>
        <v>#N/A</v>
      </c>
      <c r="AP354" t="e">
        <f>VLOOKUP(B354, [12]player_penalties_won!$B$2:$E$492, 4, FALSE)</f>
        <v>#N/A</v>
      </c>
      <c r="AQ354" t="e">
        <f>VLOOKUP(B354,[23]player_fouls_committed!$B$2:$E$492, 3, FALSE)</f>
        <v>#N/A</v>
      </c>
      <c r="AR354" t="e">
        <f>VLOOKUP(B354,[24]player_red_cards!$B$2:$E$492, 3, FALSE)</f>
        <v>#N/A</v>
      </c>
      <c r="AS354" t="e">
        <f>VLOOKUP(B354,[24]player_red_cards!$B$2:$E$492, 4, FALSE)</f>
        <v>#N/A</v>
      </c>
      <c r="AT354" t="e">
        <f>VLOOKUP(B354,[25]player_contests_won!$B$2:$E$492, 3, FALSE)</f>
        <v>#N/A</v>
      </c>
      <c r="AU354" t="e">
        <f>VLOOKUP(B354,[25]player_contests_won!$B$2:$E$492, 4, FALSE)</f>
        <v>#N/A</v>
      </c>
      <c r="AV354" t="e">
        <f>VLOOKUP(B354, [8]player_top_scorers!$B$2:$E$492, 3, FALSE)</f>
        <v>#N/A</v>
      </c>
      <c r="AW354" t="e">
        <f>VLOOKUP(B354,[26]player_player_ratings!$B$2:$E$492, 4, FALSE)</f>
        <v>#N/A</v>
      </c>
      <c r="AX354" t="e">
        <f>VLOOKUP(B354,[26]player_player_ratings!$B$2:$E$492, 3, FALSE)</f>
        <v>#N/A</v>
      </c>
      <c r="AY354">
        <v>1133</v>
      </c>
      <c r="AZ354">
        <v>16</v>
      </c>
      <c r="BA354" t="s">
        <v>13</v>
      </c>
    </row>
    <row r="355" spans="1:53" x14ac:dyDescent="0.3">
      <c r="A355">
        <v>348</v>
      </c>
      <c r="B355" t="s">
        <v>434</v>
      </c>
      <c r="C355" t="s">
        <v>39</v>
      </c>
      <c r="D355">
        <v>0.2</v>
      </c>
      <c r="E355">
        <v>0</v>
      </c>
      <c r="F355">
        <f>IFERROR(VLOOKUP(B355, [1]player_expected_goals!$B$2:$E$492, 3, FALSE), 0)</f>
        <v>1</v>
      </c>
      <c r="G355">
        <f>VLOOKUP(B355,[2]player_on_target!$B$2:$E$492, 3, FALSE)</f>
        <v>0.8</v>
      </c>
      <c r="H355">
        <f>IFERROR(VLOOKUP(B355, [3]player_saves_made!$B$2:$E$492, 3, FALSE), 0)</f>
        <v>0</v>
      </c>
      <c r="I355">
        <f>IFERROR(VLOOKUP(B355, [3]player_saves_made!$B$2:$E$492, 4, FALSE), 0)</f>
        <v>0</v>
      </c>
      <c r="J355">
        <f>IFERROR(VLOOKUP(B355, [4]player_goals_conceded!$B$2:$E$492, 3, FALSE), 0)</f>
        <v>0</v>
      </c>
      <c r="K355">
        <f>IFERROR(VLOOKUP(B355, [5]player_clean_sheets!$B$2:$E$492, 3, FALSE), 0)</f>
        <v>0</v>
      </c>
      <c r="L355">
        <f>IFERROR(VLOOKUP(B355, [5]player_clean_sheets!$B$2:$E$492, 4, FALSE), 0)</f>
        <v>0</v>
      </c>
      <c r="M355">
        <f>IFERROR(VLOOKUP(B355, [6]player_goals_per_90!$B$2:$E$492, 3, FALSE), 0)</f>
        <v>0</v>
      </c>
      <c r="N355">
        <f>IFERROR(VLOOKUP(B355, [7]player_expected_assists_per_90!$B$2:$E$492, 3, FALSE), 0)</f>
        <v>0</v>
      </c>
      <c r="O355">
        <f>IFERROR(VLOOKUP(B355, [7]player_expected_assists_per_90!$B$2:$E$492, 4, FALSE), 0)</f>
        <v>0</v>
      </c>
      <c r="P355">
        <f>IFERROR(VLOOKUP(B355, [8]player_top_scorers!$B$2:$E$492, 4, FALSE), 0)</f>
        <v>0</v>
      </c>
      <c r="Q355">
        <f>IFERROR(VLOOKUP(B355, [9]player_total_assists_in_attack!$B$2:$E$492, 3, FALSE), 0)</f>
        <v>4</v>
      </c>
      <c r="R355">
        <f>IFERROR(VLOOKUP(B355, [9]player_total_assists_in_attack!$B$2:$E$492, 4, FALSE), 0)</f>
        <v>0.6</v>
      </c>
      <c r="S355">
        <f>IFERROR(VLOOKUP(B355, [10]player_big_chances_missed!$B$2:$E$492, 3, FALSE), 0)</f>
        <v>0</v>
      </c>
      <c r="T355">
        <f>IFERROR(VLOOKUP(B355, [10]player_big_chances_missed!$B$2:$E$492, 3, FALSE), 0)</f>
        <v>0</v>
      </c>
      <c r="U355">
        <f>IFERROR(VLOOKUP(B355, [11]player_big_chances_created!$B$2:$E$492, 3, FALSE), 0)</f>
        <v>0</v>
      </c>
      <c r="V355">
        <f>IFERROR(VLOOKUP(B355, [12]player_penalties_won!$B$2:$E$492, 3, FALSE), 0)</f>
        <v>0</v>
      </c>
      <c r="W355">
        <f>IFERROR(VLOOKUP(B355, [13]player_penalties_conceded!$B$2:$E$492, 3, FALSE), 0)</f>
        <v>1</v>
      </c>
      <c r="X355">
        <f>IFERROR(VLOOKUP(B355, [14]player_target_scoring!$B$2:$E$492, 3, FALSE), 0)</f>
        <v>0</v>
      </c>
      <c r="Y355">
        <f>IFERROR(VLOOKUP(B355, [14]player_target_scoring!$B$2:$E$492, 4, FALSE), 0)</f>
        <v>0</v>
      </c>
      <c r="Z355">
        <f>IFERROR(VLOOKUP(B355, [15]player_total_scoring_attempts!$B$2:$E$492, 3, FALSE), 0)</f>
        <v>0</v>
      </c>
      <c r="AA355">
        <f>IFERROR(VLOOKUP(B355, [15]player_total_scoring_attempts!$B$2:$E$492, 4, FALSE), 0)</f>
        <v>0</v>
      </c>
      <c r="AB355">
        <f>IFERROR(VLOOKUP(B355, [16]player_accurate_passes!$B$2:$E$492, 3, FALSE), 0)</f>
        <v>0</v>
      </c>
      <c r="AC355">
        <f>IFERROR(VLOOKUP(B355, [16]player_accurate_passes!$B$2:$E$492, 4, FALSE), 0)</f>
        <v>0</v>
      </c>
      <c r="AD355">
        <f>IFERROR(VLOOKUP(B355,[17]player_accurate_long_balls!$B$2:$E$492, 3, FALSE), 0)</f>
        <v>0</v>
      </c>
      <c r="AE355">
        <f>IFERROR(VLOOKUP(B355,[17]player_accurate_long_balls!$B$2:$E$492, 4, FALSE), 0)</f>
        <v>0</v>
      </c>
      <c r="AF355">
        <f>IFERROR(VLOOKUP(B355, [18]player_tackles_won!$B$2:$E$492, 3, FALSE), 0)</f>
        <v>0</v>
      </c>
      <c r="AG355">
        <f>IFERROR(VLOOKUP(B355, [18]player_tackles_won!$B$2:$E$492, 4, FALSE), 0)</f>
        <v>0</v>
      </c>
      <c r="AH355">
        <f>IFERROR(VLOOKUP(B355, [19]player_possessions!$B$2:$E$492, 3, FALSE), 0)</f>
        <v>0</v>
      </c>
      <c r="AI355">
        <f>IFERROR(VLOOKUP(B355, [19]player_possessions!$B$2:$E$492, 4, FALSE), 0)</f>
        <v>0</v>
      </c>
      <c r="AJ355">
        <f>IFERROR(VLOOKUP(B355, [20]player_outfielder_blocks!$B$2:$E$492, 3, FALSE), 0)</f>
        <v>0</v>
      </c>
      <c r="AK355" t="e">
        <f>VLOOKUP(B355,[20]player_outfielder_blocks!$B$2:$E$492, 4, FALSE)</f>
        <v>#N/A</v>
      </c>
      <c r="AL355" t="e">
        <f>VLOOKUP(B355,[21]player_interceptions!$B$2:$E$492, 3, FALSE)</f>
        <v>#N/A</v>
      </c>
      <c r="AM355" t="e">
        <f>VLOOKUP(B355,[21]player_interceptions!$B$2:$E$492, 4, FALSE)</f>
        <v>#N/A</v>
      </c>
      <c r="AN355" t="e">
        <f>VLOOKUP(B355,[22]player_effective_clearances!$B$2:$E$492, 3, FALSE)</f>
        <v>#N/A</v>
      </c>
      <c r="AO355" t="e">
        <f>VLOOKUP(B355,[22]player_effective_clearances!$B$2:$E$492, 4, FALSE)</f>
        <v>#N/A</v>
      </c>
      <c r="AP355" t="e">
        <f>VLOOKUP(B355, [12]player_penalties_won!$B$2:$E$492, 4, FALSE)</f>
        <v>#N/A</v>
      </c>
      <c r="AQ355" t="e">
        <f>VLOOKUP(B355,[23]player_fouls_committed!$B$2:$E$492, 3, FALSE)</f>
        <v>#N/A</v>
      </c>
      <c r="AR355" t="e">
        <f>VLOOKUP(B355,[24]player_red_cards!$B$2:$E$492, 3, FALSE)</f>
        <v>#N/A</v>
      </c>
      <c r="AS355" t="e">
        <f>VLOOKUP(B355,[24]player_red_cards!$B$2:$E$492, 4, FALSE)</f>
        <v>#N/A</v>
      </c>
      <c r="AT355" t="e">
        <f>VLOOKUP(B355,[25]player_contests_won!$B$2:$E$492, 3, FALSE)</f>
        <v>#N/A</v>
      </c>
      <c r="AU355" t="e">
        <f>VLOOKUP(B355,[25]player_contests_won!$B$2:$E$492, 4, FALSE)</f>
        <v>#N/A</v>
      </c>
      <c r="AV355">
        <f>VLOOKUP(B355, [8]player_top_scorers!$B$2:$E$492, 3, FALSE)</f>
        <v>1</v>
      </c>
      <c r="AW355" t="e">
        <f>VLOOKUP(B355,[26]player_player_ratings!$B$2:$E$492, 4, FALSE)</f>
        <v>#N/A</v>
      </c>
      <c r="AX355" t="e">
        <f>VLOOKUP(B355,[26]player_player_ratings!$B$2:$E$492, 3, FALSE)</f>
        <v>#N/A</v>
      </c>
      <c r="AY355">
        <v>602</v>
      </c>
      <c r="AZ355">
        <v>11</v>
      </c>
      <c r="BA355" t="s">
        <v>86</v>
      </c>
    </row>
    <row r="356" spans="1:53" x14ac:dyDescent="0.3">
      <c r="A356">
        <v>348</v>
      </c>
      <c r="B356" t="s">
        <v>435</v>
      </c>
      <c r="C356" t="s">
        <v>72</v>
      </c>
      <c r="D356">
        <v>0.2</v>
      </c>
      <c r="E356">
        <v>0</v>
      </c>
      <c r="F356">
        <f>IFERROR(VLOOKUP(B356, [1]player_expected_goals!$B$2:$E$492, 3, FALSE), 0)</f>
        <v>0.2</v>
      </c>
      <c r="G356">
        <f>VLOOKUP(B356,[2]player_on_target!$B$2:$E$492, 3, FALSE)</f>
        <v>0.7</v>
      </c>
      <c r="H356">
        <f>IFERROR(VLOOKUP(B356, [3]player_saves_made!$B$2:$E$492, 3, FALSE), 0)</f>
        <v>0</v>
      </c>
      <c r="I356">
        <f>IFERROR(VLOOKUP(B356, [3]player_saves_made!$B$2:$E$492, 4, FALSE), 0)</f>
        <v>0</v>
      </c>
      <c r="J356">
        <f>IFERROR(VLOOKUP(B356, [4]player_goals_conceded!$B$2:$E$492, 3, FALSE), 0)</f>
        <v>0</v>
      </c>
      <c r="K356">
        <f>IFERROR(VLOOKUP(B356, [5]player_clean_sheets!$B$2:$E$492, 3, FALSE), 0)</f>
        <v>0</v>
      </c>
      <c r="L356">
        <f>IFERROR(VLOOKUP(B356, [5]player_clean_sheets!$B$2:$E$492, 4, FALSE), 0)</f>
        <v>0</v>
      </c>
      <c r="M356">
        <f>IFERROR(VLOOKUP(B356, [6]player_goals_per_90!$B$2:$E$492, 3, FALSE), 0)</f>
        <v>0</v>
      </c>
      <c r="N356">
        <f>IFERROR(VLOOKUP(B356, [7]player_expected_assists_per_90!$B$2:$E$492, 3, FALSE), 0)</f>
        <v>0</v>
      </c>
      <c r="O356">
        <f>IFERROR(VLOOKUP(B356, [7]player_expected_assists_per_90!$B$2:$E$492, 4, FALSE), 0)</f>
        <v>0</v>
      </c>
      <c r="P356">
        <f>IFERROR(VLOOKUP(B356, [8]player_top_scorers!$B$2:$E$492, 4, FALSE), 0)</f>
        <v>0</v>
      </c>
      <c r="Q356">
        <f>IFERROR(VLOOKUP(B356, [9]player_total_assists_in_attack!$B$2:$E$492, 3, FALSE), 0)</f>
        <v>5</v>
      </c>
      <c r="R356">
        <f>IFERROR(VLOOKUP(B356, [9]player_total_assists_in_attack!$B$2:$E$492, 4, FALSE), 0)</f>
        <v>2.7</v>
      </c>
      <c r="S356">
        <f>IFERROR(VLOOKUP(B356, [10]player_big_chances_missed!$B$2:$E$492, 3, FALSE), 0)</f>
        <v>0</v>
      </c>
      <c r="T356">
        <f>IFERROR(VLOOKUP(B356, [10]player_big_chances_missed!$B$2:$E$492, 3, FALSE), 0)</f>
        <v>0</v>
      </c>
      <c r="U356">
        <f>IFERROR(VLOOKUP(B356, [11]player_big_chances_created!$B$2:$E$492, 3, FALSE), 0)</f>
        <v>0</v>
      </c>
      <c r="V356">
        <f>IFERROR(VLOOKUP(B356, [12]player_penalties_won!$B$2:$E$492, 3, FALSE), 0)</f>
        <v>0</v>
      </c>
      <c r="W356">
        <f>IFERROR(VLOOKUP(B356, [13]player_penalties_conceded!$B$2:$E$492, 3, FALSE), 0)</f>
        <v>0</v>
      </c>
      <c r="X356">
        <f>IFERROR(VLOOKUP(B356, [14]player_target_scoring!$B$2:$E$492, 3, FALSE), 0)</f>
        <v>0</v>
      </c>
      <c r="Y356">
        <f>IFERROR(VLOOKUP(B356, [14]player_target_scoring!$B$2:$E$492, 4, FALSE), 0)</f>
        <v>0</v>
      </c>
      <c r="Z356">
        <f>IFERROR(VLOOKUP(B356, [15]player_total_scoring_attempts!$B$2:$E$492, 3, FALSE), 0)</f>
        <v>0</v>
      </c>
      <c r="AA356">
        <f>IFERROR(VLOOKUP(B356, [15]player_total_scoring_attempts!$B$2:$E$492, 4, FALSE), 0)</f>
        <v>0</v>
      </c>
      <c r="AB356">
        <f>IFERROR(VLOOKUP(B356, [16]player_accurate_passes!$B$2:$E$492, 3, FALSE), 0)</f>
        <v>0</v>
      </c>
      <c r="AC356">
        <f>IFERROR(VLOOKUP(B356, [16]player_accurate_passes!$B$2:$E$492, 4, FALSE), 0)</f>
        <v>0</v>
      </c>
      <c r="AD356">
        <f>IFERROR(VLOOKUP(B356,[17]player_accurate_long_balls!$B$2:$E$492, 3, FALSE), 0)</f>
        <v>0</v>
      </c>
      <c r="AE356">
        <f>IFERROR(VLOOKUP(B356,[17]player_accurate_long_balls!$B$2:$E$492, 4, FALSE), 0)</f>
        <v>0</v>
      </c>
      <c r="AF356">
        <f>IFERROR(VLOOKUP(B356, [18]player_tackles_won!$B$2:$E$492, 3, FALSE), 0)</f>
        <v>0</v>
      </c>
      <c r="AG356">
        <f>IFERROR(VLOOKUP(B356, [18]player_tackles_won!$B$2:$E$492, 4, FALSE), 0)</f>
        <v>0</v>
      </c>
      <c r="AH356">
        <f>IFERROR(VLOOKUP(B356, [19]player_possessions!$B$2:$E$492, 3, FALSE), 0)</f>
        <v>0</v>
      </c>
      <c r="AI356">
        <f>IFERROR(VLOOKUP(B356, [19]player_possessions!$B$2:$E$492, 4, FALSE), 0)</f>
        <v>0</v>
      </c>
      <c r="AJ356">
        <f>IFERROR(VLOOKUP(B356, [20]player_outfielder_blocks!$B$2:$E$492, 3, FALSE), 0)</f>
        <v>0</v>
      </c>
      <c r="AK356" t="e">
        <f>VLOOKUP(B356,[20]player_outfielder_blocks!$B$2:$E$492, 4, FALSE)</f>
        <v>#N/A</v>
      </c>
      <c r="AL356" t="e">
        <f>VLOOKUP(B356,[21]player_interceptions!$B$2:$E$492, 3, FALSE)</f>
        <v>#N/A</v>
      </c>
      <c r="AM356" t="e">
        <f>VLOOKUP(B356,[21]player_interceptions!$B$2:$E$492, 4, FALSE)</f>
        <v>#N/A</v>
      </c>
      <c r="AN356" t="e">
        <f>VLOOKUP(B356,[22]player_effective_clearances!$B$2:$E$492, 3, FALSE)</f>
        <v>#N/A</v>
      </c>
      <c r="AO356" t="e">
        <f>VLOOKUP(B356,[22]player_effective_clearances!$B$2:$E$492, 4, FALSE)</f>
        <v>#N/A</v>
      </c>
      <c r="AP356" t="e">
        <f>VLOOKUP(B356, [12]player_penalties_won!$B$2:$E$492, 4, FALSE)</f>
        <v>#N/A</v>
      </c>
      <c r="AQ356" t="e">
        <f>VLOOKUP(B356,[23]player_fouls_committed!$B$2:$E$492, 3, FALSE)</f>
        <v>#N/A</v>
      </c>
      <c r="AR356" t="e">
        <f>VLOOKUP(B356,[24]player_red_cards!$B$2:$E$492, 3, FALSE)</f>
        <v>#N/A</v>
      </c>
      <c r="AS356" t="e">
        <f>VLOOKUP(B356,[24]player_red_cards!$B$2:$E$492, 4, FALSE)</f>
        <v>#N/A</v>
      </c>
      <c r="AT356" t="e">
        <f>VLOOKUP(B356,[25]player_contests_won!$B$2:$E$492, 3, FALSE)</f>
        <v>#N/A</v>
      </c>
      <c r="AU356" t="e">
        <f>VLOOKUP(B356,[25]player_contests_won!$B$2:$E$492, 4, FALSE)</f>
        <v>#N/A</v>
      </c>
      <c r="AV356" t="e">
        <f>VLOOKUP(B356, [8]player_top_scorers!$B$2:$E$492, 3, FALSE)</f>
        <v>#N/A</v>
      </c>
      <c r="AW356" t="e">
        <f>VLOOKUP(B356,[26]player_player_ratings!$B$2:$E$492, 4, FALSE)</f>
        <v>#N/A</v>
      </c>
      <c r="AX356" t="e">
        <f>VLOOKUP(B356,[26]player_player_ratings!$B$2:$E$492, 3, FALSE)</f>
        <v>#N/A</v>
      </c>
      <c r="AY356">
        <v>165</v>
      </c>
      <c r="AZ356">
        <v>7</v>
      </c>
      <c r="BA356" t="s">
        <v>13</v>
      </c>
    </row>
    <row r="357" spans="1:53" x14ac:dyDescent="0.3">
      <c r="A357">
        <v>348</v>
      </c>
      <c r="B357" t="s">
        <v>436</v>
      </c>
      <c r="C357" t="s">
        <v>46</v>
      </c>
      <c r="D357">
        <v>0.2</v>
      </c>
      <c r="E357">
        <v>0</v>
      </c>
      <c r="F357">
        <f>IFERROR(VLOOKUP(B357, [1]player_expected_goals!$B$2:$E$492, 3, FALSE), 0)</f>
        <v>0</v>
      </c>
      <c r="G357" t="e">
        <f>VLOOKUP(B357,[2]player_on_target!$B$2:$E$492, 3, FALSE)</f>
        <v>#N/A</v>
      </c>
      <c r="H357">
        <f>IFERROR(VLOOKUP(B357, [3]player_saves_made!$B$2:$E$492, 3, FALSE), 0)</f>
        <v>0</v>
      </c>
      <c r="I357">
        <f>IFERROR(VLOOKUP(B357, [3]player_saves_made!$B$2:$E$492, 4, FALSE), 0)</f>
        <v>0</v>
      </c>
      <c r="J357">
        <f>IFERROR(VLOOKUP(B357, [4]player_goals_conceded!$B$2:$E$492, 3, FALSE), 0)</f>
        <v>0</v>
      </c>
      <c r="K357">
        <f>IFERROR(VLOOKUP(B357, [5]player_clean_sheets!$B$2:$E$492, 3, FALSE), 0)</f>
        <v>0</v>
      </c>
      <c r="L357">
        <f>IFERROR(VLOOKUP(B357, [5]player_clean_sheets!$B$2:$E$492, 4, FALSE), 0)</f>
        <v>0</v>
      </c>
      <c r="M357">
        <f>IFERROR(VLOOKUP(B357, [6]player_goals_per_90!$B$2:$E$492, 3, FALSE), 0)</f>
        <v>0</v>
      </c>
      <c r="N357">
        <f>IFERROR(VLOOKUP(B357, [7]player_expected_assists_per_90!$B$2:$E$492, 3, FALSE), 0)</f>
        <v>0</v>
      </c>
      <c r="O357">
        <f>IFERROR(VLOOKUP(B357, [7]player_expected_assists_per_90!$B$2:$E$492, 4, FALSE), 0)</f>
        <v>0</v>
      </c>
      <c r="P357">
        <f>IFERROR(VLOOKUP(B357, [8]player_top_scorers!$B$2:$E$492, 4, FALSE), 0)</f>
        <v>0</v>
      </c>
      <c r="Q357">
        <f>IFERROR(VLOOKUP(B357, [9]player_total_assists_in_attack!$B$2:$E$492, 3, FALSE), 0)</f>
        <v>0</v>
      </c>
      <c r="R357">
        <f>IFERROR(VLOOKUP(B357, [9]player_total_assists_in_attack!$B$2:$E$492, 4, FALSE), 0)</f>
        <v>0</v>
      </c>
      <c r="S357">
        <f>IFERROR(VLOOKUP(B357, [10]player_big_chances_missed!$B$2:$E$492, 3, FALSE), 0)</f>
        <v>0</v>
      </c>
      <c r="T357">
        <f>IFERROR(VLOOKUP(B357, [10]player_big_chances_missed!$B$2:$E$492, 3, FALSE), 0)</f>
        <v>0</v>
      </c>
      <c r="U357">
        <f>IFERROR(VLOOKUP(B357, [11]player_big_chances_created!$B$2:$E$492, 3, FALSE), 0)</f>
        <v>0</v>
      </c>
      <c r="V357">
        <f>IFERROR(VLOOKUP(B357, [12]player_penalties_won!$B$2:$E$492, 3, FALSE), 0)</f>
        <v>0</v>
      </c>
      <c r="W357">
        <f>IFERROR(VLOOKUP(B357, [13]player_penalties_conceded!$B$2:$E$492, 3, FALSE), 0)</f>
        <v>1</v>
      </c>
      <c r="X357">
        <f>IFERROR(VLOOKUP(B357, [14]player_target_scoring!$B$2:$E$492, 3, FALSE), 0)</f>
        <v>0</v>
      </c>
      <c r="Y357">
        <f>IFERROR(VLOOKUP(B357, [14]player_target_scoring!$B$2:$E$492, 4, FALSE), 0)</f>
        <v>0</v>
      </c>
      <c r="Z357">
        <f>IFERROR(VLOOKUP(B357, [15]player_total_scoring_attempts!$B$2:$E$492, 3, FALSE), 0)</f>
        <v>0</v>
      </c>
      <c r="AA357">
        <f>IFERROR(VLOOKUP(B357, [15]player_total_scoring_attempts!$B$2:$E$492, 4, FALSE), 0)</f>
        <v>0</v>
      </c>
      <c r="AB357">
        <f>IFERROR(VLOOKUP(B357, [16]player_accurate_passes!$B$2:$E$492, 3, FALSE), 0)</f>
        <v>0</v>
      </c>
      <c r="AC357">
        <f>IFERROR(VLOOKUP(B357, [16]player_accurate_passes!$B$2:$E$492, 4, FALSE), 0)</f>
        <v>0</v>
      </c>
      <c r="AD357">
        <f>IFERROR(VLOOKUP(B357,[17]player_accurate_long_balls!$B$2:$E$492, 3, FALSE), 0)</f>
        <v>0</v>
      </c>
      <c r="AE357">
        <f>IFERROR(VLOOKUP(B357,[17]player_accurate_long_balls!$B$2:$E$492, 4, FALSE), 0)</f>
        <v>0</v>
      </c>
      <c r="AF357">
        <f>IFERROR(VLOOKUP(B357, [18]player_tackles_won!$B$2:$E$492, 3, FALSE), 0)</f>
        <v>0</v>
      </c>
      <c r="AG357">
        <f>IFERROR(VLOOKUP(B357, [18]player_tackles_won!$B$2:$E$492, 4, FALSE), 0)</f>
        <v>0</v>
      </c>
      <c r="AH357">
        <f>IFERROR(VLOOKUP(B357, [19]player_possessions!$B$2:$E$492, 3, FALSE), 0)</f>
        <v>0</v>
      </c>
      <c r="AI357">
        <f>IFERROR(VLOOKUP(B357, [19]player_possessions!$B$2:$E$492, 4, FALSE), 0)</f>
        <v>0</v>
      </c>
      <c r="AJ357">
        <f>IFERROR(VLOOKUP(B357, [20]player_outfielder_blocks!$B$2:$E$492, 3, FALSE), 0)</f>
        <v>0</v>
      </c>
      <c r="AK357" t="e">
        <f>VLOOKUP(B357,[20]player_outfielder_blocks!$B$2:$E$492, 4, FALSE)</f>
        <v>#N/A</v>
      </c>
      <c r="AL357" t="e">
        <f>VLOOKUP(B357,[21]player_interceptions!$B$2:$E$492, 3, FALSE)</f>
        <v>#N/A</v>
      </c>
      <c r="AM357" t="e">
        <f>VLOOKUP(B357,[21]player_interceptions!$B$2:$E$492, 4, FALSE)</f>
        <v>#N/A</v>
      </c>
      <c r="AN357" t="e">
        <f>VLOOKUP(B357,[22]player_effective_clearances!$B$2:$E$492, 3, FALSE)</f>
        <v>#N/A</v>
      </c>
      <c r="AO357" t="e">
        <f>VLOOKUP(B357,[22]player_effective_clearances!$B$2:$E$492, 4, FALSE)</f>
        <v>#N/A</v>
      </c>
      <c r="AP357" t="e">
        <f>VLOOKUP(B357, [12]player_penalties_won!$B$2:$E$492, 4, FALSE)</f>
        <v>#N/A</v>
      </c>
      <c r="AQ357" t="e">
        <f>VLOOKUP(B357,[23]player_fouls_committed!$B$2:$E$492, 3, FALSE)</f>
        <v>#N/A</v>
      </c>
      <c r="AR357" t="e">
        <f>VLOOKUP(B357,[24]player_red_cards!$B$2:$E$492, 3, FALSE)</f>
        <v>#N/A</v>
      </c>
      <c r="AS357" t="e">
        <f>VLOOKUP(B357,[24]player_red_cards!$B$2:$E$492, 4, FALSE)</f>
        <v>#N/A</v>
      </c>
      <c r="AT357" t="e">
        <f>VLOOKUP(B357,[25]player_contests_won!$B$2:$E$492, 3, FALSE)</f>
        <v>#N/A</v>
      </c>
      <c r="AU357" t="e">
        <f>VLOOKUP(B357,[25]player_contests_won!$B$2:$E$492, 4, FALSE)</f>
        <v>#N/A</v>
      </c>
      <c r="AV357" t="e">
        <f>VLOOKUP(B357, [8]player_top_scorers!$B$2:$E$492, 3, FALSE)</f>
        <v>#N/A</v>
      </c>
      <c r="AW357" t="e">
        <f>VLOOKUP(B357,[26]player_player_ratings!$B$2:$E$492, 4, FALSE)</f>
        <v>#N/A</v>
      </c>
      <c r="AX357" t="e">
        <f>VLOOKUP(B357,[26]player_player_ratings!$B$2:$E$492, 3, FALSE)</f>
        <v>#N/A</v>
      </c>
      <c r="AY357">
        <v>217</v>
      </c>
      <c r="AZ357">
        <v>8</v>
      </c>
      <c r="BA357" t="s">
        <v>84</v>
      </c>
    </row>
    <row r="358" spans="1:53" x14ac:dyDescent="0.3">
      <c r="A358">
        <v>348</v>
      </c>
      <c r="B358" t="s">
        <v>437</v>
      </c>
      <c r="C358" t="s">
        <v>102</v>
      </c>
      <c r="D358">
        <v>0.2</v>
      </c>
      <c r="E358">
        <v>0</v>
      </c>
      <c r="F358">
        <f>IFERROR(VLOOKUP(B358, [1]player_expected_goals!$B$2:$E$492, 3, FALSE), 0)</f>
        <v>0</v>
      </c>
      <c r="G358" t="e">
        <f>VLOOKUP(B358,[2]player_on_target!$B$2:$E$492, 3, FALSE)</f>
        <v>#N/A</v>
      </c>
      <c r="H358">
        <f>IFERROR(VLOOKUP(B358, [3]player_saves_made!$B$2:$E$492, 3, FALSE), 0)</f>
        <v>4</v>
      </c>
      <c r="I358">
        <f>IFERROR(VLOOKUP(B358, [3]player_saves_made!$B$2:$E$492, 4, FALSE), 0)</f>
        <v>124</v>
      </c>
      <c r="J358">
        <f>IFERROR(VLOOKUP(B358, [4]player_goals_conceded!$B$2:$E$492, 3, FALSE), 0)</f>
        <v>2.5</v>
      </c>
      <c r="K358">
        <f>IFERROR(VLOOKUP(B358, [5]player_clean_sheets!$B$2:$E$492, 3, FALSE), 0)</f>
        <v>3</v>
      </c>
      <c r="L358">
        <f>IFERROR(VLOOKUP(B358, [5]player_clean_sheets!$B$2:$E$492, 4, FALSE), 0)</f>
        <v>76</v>
      </c>
      <c r="M358">
        <f>IFERROR(VLOOKUP(B358, [6]player_goals_per_90!$B$2:$E$492, 3, FALSE), 0)</f>
        <v>0</v>
      </c>
      <c r="N358">
        <f>IFERROR(VLOOKUP(B358, [7]player_expected_assists_per_90!$B$2:$E$492, 3, FALSE), 0)</f>
        <v>0.01</v>
      </c>
      <c r="O358">
        <f>IFERROR(VLOOKUP(B358, [7]player_expected_assists_per_90!$B$2:$E$492, 4, FALSE), 0)</f>
        <v>0</v>
      </c>
      <c r="P358">
        <f>IFERROR(VLOOKUP(B358, [8]player_top_scorers!$B$2:$E$492, 4, FALSE), 0)</f>
        <v>0</v>
      </c>
      <c r="Q358">
        <f>IFERROR(VLOOKUP(B358, [9]player_total_assists_in_attack!$B$2:$E$492, 3, FALSE), 0)</f>
        <v>0</v>
      </c>
      <c r="R358">
        <f>IFERROR(VLOOKUP(B358, [9]player_total_assists_in_attack!$B$2:$E$492, 4, FALSE), 0)</f>
        <v>0</v>
      </c>
      <c r="S358">
        <f>IFERROR(VLOOKUP(B358, [10]player_big_chances_missed!$B$2:$E$492, 3, FALSE), 0)</f>
        <v>0</v>
      </c>
      <c r="T358">
        <f>IFERROR(VLOOKUP(B358, [10]player_big_chances_missed!$B$2:$E$492, 3, FALSE), 0)</f>
        <v>0</v>
      </c>
      <c r="U358">
        <f>IFERROR(VLOOKUP(B358, [11]player_big_chances_created!$B$2:$E$492, 3, FALSE), 0)</f>
        <v>0</v>
      </c>
      <c r="V358">
        <f>IFERROR(VLOOKUP(B358, [12]player_penalties_won!$B$2:$E$492, 3, FALSE), 0)</f>
        <v>0</v>
      </c>
      <c r="W358">
        <f>IFERROR(VLOOKUP(B358, [13]player_penalties_conceded!$B$2:$E$492, 3, FALSE), 0)</f>
        <v>0</v>
      </c>
      <c r="X358">
        <f>IFERROR(VLOOKUP(B358, [14]player_target_scoring!$B$2:$E$492, 3, FALSE), 0)</f>
        <v>0</v>
      </c>
      <c r="Y358">
        <f>IFERROR(VLOOKUP(B358, [14]player_target_scoring!$B$2:$E$492, 4, FALSE), 0)</f>
        <v>0</v>
      </c>
      <c r="Z358">
        <f>IFERROR(VLOOKUP(B358, [15]player_total_scoring_attempts!$B$2:$E$492, 3, FALSE), 0)</f>
        <v>0</v>
      </c>
      <c r="AA358">
        <f>IFERROR(VLOOKUP(B358, [15]player_total_scoring_attempts!$B$2:$E$492, 4, FALSE), 0)</f>
        <v>0</v>
      </c>
      <c r="AB358">
        <f>IFERROR(VLOOKUP(B358, [16]player_accurate_passes!$B$2:$E$492, 3, FALSE), 0)</f>
        <v>28.8</v>
      </c>
      <c r="AC358">
        <f>IFERROR(VLOOKUP(B358, [16]player_accurate_passes!$B$2:$E$492, 4, FALSE), 0)</f>
        <v>68</v>
      </c>
      <c r="AD358">
        <f>IFERROR(VLOOKUP(B358,[17]player_accurate_long_balls!$B$2:$E$492, 3, FALSE), 0)</f>
        <v>0</v>
      </c>
      <c r="AE358">
        <f>IFERROR(VLOOKUP(B358,[17]player_accurate_long_balls!$B$2:$E$492, 4, FALSE), 0)</f>
        <v>0</v>
      </c>
      <c r="AF358">
        <f>IFERROR(VLOOKUP(B358, [18]player_tackles_won!$B$2:$E$492, 3, FALSE), 0)</f>
        <v>0</v>
      </c>
      <c r="AG358">
        <f>IFERROR(VLOOKUP(B358, [18]player_tackles_won!$B$2:$E$492, 4, FALSE), 0)</f>
        <v>0</v>
      </c>
      <c r="AH358">
        <f>IFERROR(VLOOKUP(B358, [19]player_possessions!$B$2:$E$492, 3, FALSE), 0)</f>
        <v>0</v>
      </c>
      <c r="AI358">
        <f>IFERROR(VLOOKUP(B358, [19]player_possessions!$B$2:$E$492, 4, FALSE), 0)</f>
        <v>0</v>
      </c>
      <c r="AJ358">
        <f>IFERROR(VLOOKUP(B358, [20]player_outfielder_blocks!$B$2:$E$492, 3, FALSE), 0)</f>
        <v>0</v>
      </c>
      <c r="AK358" t="e">
        <f>VLOOKUP(B358,[20]player_outfielder_blocks!$B$2:$E$492, 4, FALSE)</f>
        <v>#N/A</v>
      </c>
      <c r="AL358">
        <f>VLOOKUP(B358,[21]player_interceptions!$B$2:$E$492, 3, FALSE)</f>
        <v>0.1</v>
      </c>
      <c r="AM358">
        <f>VLOOKUP(B358,[21]player_interceptions!$B$2:$E$492, 4, FALSE)</f>
        <v>2</v>
      </c>
      <c r="AN358">
        <f>VLOOKUP(B358,[22]player_effective_clearances!$B$2:$E$492, 3, FALSE)</f>
        <v>0.8</v>
      </c>
      <c r="AO358">
        <f>VLOOKUP(B358,[22]player_effective_clearances!$B$2:$E$492, 4, FALSE)</f>
        <v>24</v>
      </c>
      <c r="AP358" t="e">
        <f>VLOOKUP(B358, [12]player_penalties_won!$B$2:$E$492, 4, FALSE)</f>
        <v>#N/A</v>
      </c>
      <c r="AQ358" t="e">
        <f>VLOOKUP(B358,[23]player_fouls_committed!$B$2:$E$492, 3, FALSE)</f>
        <v>#N/A</v>
      </c>
      <c r="AR358" t="e">
        <f>VLOOKUP(B358,[24]player_red_cards!$B$2:$E$492, 3, FALSE)</f>
        <v>#N/A</v>
      </c>
      <c r="AS358" t="e">
        <f>VLOOKUP(B358,[24]player_red_cards!$B$2:$E$492, 4, FALSE)</f>
        <v>#N/A</v>
      </c>
      <c r="AT358">
        <f>VLOOKUP(B358,[25]player_contests_won!$B$2:$E$492, 3, FALSE)</f>
        <v>0</v>
      </c>
      <c r="AU358">
        <f>VLOOKUP(B358,[25]player_contests_won!$B$2:$E$492, 4, FALSE)</f>
        <v>100</v>
      </c>
      <c r="AV358" t="e">
        <f>VLOOKUP(B358, [8]player_top_scorers!$B$2:$E$492, 3, FALSE)</f>
        <v>#N/A</v>
      </c>
      <c r="AW358">
        <f>VLOOKUP(B358,[26]player_player_ratings!$B$2:$E$492, 4, FALSE)</f>
        <v>1</v>
      </c>
      <c r="AX358">
        <f>VLOOKUP(B358,[26]player_player_ratings!$B$2:$E$492, 3, FALSE)</f>
        <v>6.25</v>
      </c>
      <c r="AY358">
        <v>2790</v>
      </c>
      <c r="AZ358">
        <v>31</v>
      </c>
      <c r="BA358" t="s">
        <v>13</v>
      </c>
    </row>
    <row r="359" spans="1:53" x14ac:dyDescent="0.3">
      <c r="A359">
        <v>348</v>
      </c>
      <c r="B359" t="s">
        <v>586</v>
      </c>
      <c r="C359" t="s">
        <v>72</v>
      </c>
      <c r="D359">
        <v>0.2</v>
      </c>
      <c r="E359">
        <v>0</v>
      </c>
      <c r="F359">
        <f>IFERROR(VLOOKUP(B359, [1]player_expected_goals!$B$2:$E$492, 3, FALSE), 0)</f>
        <v>0</v>
      </c>
      <c r="G359" t="e">
        <f>VLOOKUP(B359,[2]player_on_target!$B$2:$E$492, 3, FALSE)</f>
        <v>#N/A</v>
      </c>
      <c r="H359">
        <f>IFERROR(VLOOKUP(B359, [3]player_saves_made!$B$2:$E$492, 3, FALSE), 0)</f>
        <v>0</v>
      </c>
      <c r="I359">
        <f>IFERROR(VLOOKUP(B359, [3]player_saves_made!$B$2:$E$492, 4, FALSE), 0)</f>
        <v>0</v>
      </c>
      <c r="J359">
        <f>IFERROR(VLOOKUP(B359, [4]player_goals_conceded!$B$2:$E$492, 3, FALSE), 0)</f>
        <v>0</v>
      </c>
      <c r="K359">
        <f>IFERROR(VLOOKUP(B359, [5]player_clean_sheets!$B$2:$E$492, 3, FALSE), 0)</f>
        <v>0</v>
      </c>
      <c r="L359">
        <f>IFERROR(VLOOKUP(B359, [5]player_clean_sheets!$B$2:$E$492, 4, FALSE), 0)</f>
        <v>0</v>
      </c>
      <c r="M359">
        <f>IFERROR(VLOOKUP(B359, [6]player_goals_per_90!$B$2:$E$492, 3, FALSE), 0)</f>
        <v>0</v>
      </c>
      <c r="N359">
        <f>IFERROR(VLOOKUP(B359, [7]player_expected_assists_per_90!$B$2:$E$492, 3, FALSE), 0)</f>
        <v>0</v>
      </c>
      <c r="O359">
        <f>IFERROR(VLOOKUP(B359, [7]player_expected_assists_per_90!$B$2:$E$492, 4, FALSE), 0)</f>
        <v>0</v>
      </c>
      <c r="P359">
        <f>IFERROR(VLOOKUP(B359, [8]player_top_scorers!$B$2:$E$492, 4, FALSE), 0)</f>
        <v>0</v>
      </c>
      <c r="Q359">
        <f>IFERROR(VLOOKUP(B359, [9]player_total_assists_in_attack!$B$2:$E$492, 3, FALSE), 0)</f>
        <v>2</v>
      </c>
      <c r="R359">
        <f>IFERROR(VLOOKUP(B359, [9]player_total_assists_in_attack!$B$2:$E$492, 4, FALSE), 0)</f>
        <v>0.1</v>
      </c>
      <c r="S359">
        <f>IFERROR(VLOOKUP(B359, [10]player_big_chances_missed!$B$2:$E$492, 3, FALSE), 0)</f>
        <v>0</v>
      </c>
      <c r="T359">
        <f>IFERROR(VLOOKUP(B359, [10]player_big_chances_missed!$B$2:$E$492, 3, FALSE), 0)</f>
        <v>0</v>
      </c>
      <c r="U359">
        <f>IFERROR(VLOOKUP(B359, [11]player_big_chances_created!$B$2:$E$492, 3, FALSE), 0)</f>
        <v>0</v>
      </c>
      <c r="V359">
        <f>IFERROR(VLOOKUP(B359, [12]player_penalties_won!$B$2:$E$492, 3, FALSE), 0)</f>
        <v>0</v>
      </c>
      <c r="W359">
        <f>IFERROR(VLOOKUP(B359, [13]player_penalties_conceded!$B$2:$E$492, 3, FALSE), 0)</f>
        <v>0</v>
      </c>
      <c r="X359">
        <f>IFERROR(VLOOKUP(B359, [14]player_target_scoring!$B$2:$E$492, 3, FALSE), 0)</f>
        <v>0</v>
      </c>
      <c r="Y359">
        <f>IFERROR(VLOOKUP(B359, [14]player_target_scoring!$B$2:$E$492, 4, FALSE), 0)</f>
        <v>0</v>
      </c>
      <c r="Z359">
        <f>IFERROR(VLOOKUP(B359, [15]player_total_scoring_attempts!$B$2:$E$492, 3, FALSE), 0)</f>
        <v>0</v>
      </c>
      <c r="AA359">
        <f>IFERROR(VLOOKUP(B359, [15]player_total_scoring_attempts!$B$2:$E$492, 4, FALSE), 0)</f>
        <v>0</v>
      </c>
      <c r="AB359">
        <f>IFERROR(VLOOKUP(B359, [16]player_accurate_passes!$B$2:$E$492, 3, FALSE), 0)</f>
        <v>0</v>
      </c>
      <c r="AC359">
        <f>IFERROR(VLOOKUP(B359, [16]player_accurate_passes!$B$2:$E$492, 4, FALSE), 0)</f>
        <v>0</v>
      </c>
      <c r="AD359">
        <f>IFERROR(VLOOKUP(B359,[17]player_accurate_long_balls!$B$2:$E$492, 3, FALSE), 0)</f>
        <v>0</v>
      </c>
      <c r="AE359">
        <f>IFERROR(VLOOKUP(B359,[17]player_accurate_long_balls!$B$2:$E$492, 4, FALSE), 0)</f>
        <v>0</v>
      </c>
      <c r="AF359">
        <f>IFERROR(VLOOKUP(B359, [18]player_tackles_won!$B$2:$E$492, 3, FALSE), 0)</f>
        <v>0</v>
      </c>
      <c r="AG359">
        <f>IFERROR(VLOOKUP(B359, [18]player_tackles_won!$B$2:$E$492, 4, FALSE), 0)</f>
        <v>0</v>
      </c>
      <c r="AH359">
        <f>IFERROR(VLOOKUP(B359, [19]player_possessions!$B$2:$E$492, 3, FALSE), 0)</f>
        <v>0</v>
      </c>
      <c r="AI359">
        <f>IFERROR(VLOOKUP(B359, [19]player_possessions!$B$2:$E$492, 4, FALSE), 0)</f>
        <v>0</v>
      </c>
      <c r="AJ359">
        <f>IFERROR(VLOOKUP(B359, [20]player_outfielder_blocks!$B$2:$E$492, 3, FALSE), 0)</f>
        <v>0</v>
      </c>
      <c r="AK359" t="e">
        <f>VLOOKUP(B359,[20]player_outfielder_blocks!$B$2:$E$492, 4, FALSE)</f>
        <v>#N/A</v>
      </c>
      <c r="AL359" t="e">
        <f>VLOOKUP(B359,[21]player_interceptions!$B$2:$E$492, 3, FALSE)</f>
        <v>#N/A</v>
      </c>
      <c r="AM359" t="e">
        <f>VLOOKUP(B359,[21]player_interceptions!$B$2:$E$492, 4, FALSE)</f>
        <v>#N/A</v>
      </c>
      <c r="AN359" t="e">
        <f>VLOOKUP(B359,[22]player_effective_clearances!$B$2:$E$492, 3, FALSE)</f>
        <v>#N/A</v>
      </c>
      <c r="AO359" t="e">
        <f>VLOOKUP(B359,[22]player_effective_clearances!$B$2:$E$492, 4, FALSE)</f>
        <v>#N/A</v>
      </c>
      <c r="AP359" t="e">
        <f>VLOOKUP(B359, [12]player_penalties_won!$B$2:$E$492, 4, FALSE)</f>
        <v>#N/A</v>
      </c>
      <c r="AQ359" t="e">
        <f>VLOOKUP(B359,[23]player_fouls_committed!$B$2:$E$492, 3, FALSE)</f>
        <v>#N/A</v>
      </c>
      <c r="AR359" t="e">
        <f>VLOOKUP(B359,[24]player_red_cards!$B$2:$E$492, 3, FALSE)</f>
        <v>#N/A</v>
      </c>
      <c r="AS359" t="e">
        <f>VLOOKUP(B359,[24]player_red_cards!$B$2:$E$492, 4, FALSE)</f>
        <v>#N/A</v>
      </c>
      <c r="AT359" t="e">
        <f>VLOOKUP(B359,[25]player_contests_won!$B$2:$E$492, 3, FALSE)</f>
        <v>#N/A</v>
      </c>
      <c r="AU359" t="e">
        <f>VLOOKUP(B359,[25]player_contests_won!$B$2:$E$492, 4, FALSE)</f>
        <v>#N/A</v>
      </c>
      <c r="AV359" t="e">
        <f>VLOOKUP(B359, [8]player_top_scorers!$B$2:$E$492, 3, FALSE)</f>
        <v>#N/A</v>
      </c>
      <c r="AW359" t="e">
        <f>VLOOKUP(B359,[26]player_player_ratings!$B$2:$E$492, 4, FALSE)</f>
        <v>#N/A</v>
      </c>
      <c r="AX359" t="e">
        <f>VLOOKUP(B359,[26]player_player_ratings!$B$2:$E$492, 3, FALSE)</f>
        <v>#N/A</v>
      </c>
      <c r="AY359">
        <v>3060</v>
      </c>
      <c r="AZ359">
        <v>34</v>
      </c>
      <c r="BA359" t="s">
        <v>13</v>
      </c>
    </row>
    <row r="360" spans="1:53" x14ac:dyDescent="0.3">
      <c r="A360">
        <v>348</v>
      </c>
      <c r="B360" t="s">
        <v>438</v>
      </c>
      <c r="C360" t="s">
        <v>72</v>
      </c>
      <c r="D360">
        <v>0.2</v>
      </c>
      <c r="E360">
        <v>0</v>
      </c>
      <c r="F360">
        <f>IFERROR(VLOOKUP(B360, [1]player_expected_goals!$B$2:$E$492, 3, FALSE), 0)</f>
        <v>0</v>
      </c>
      <c r="G360" t="e">
        <f>VLOOKUP(B360,[2]player_on_target!$B$2:$E$492, 3, FALSE)</f>
        <v>#N/A</v>
      </c>
      <c r="H360">
        <f>IFERROR(VLOOKUP(B360, [3]player_saves_made!$B$2:$E$492, 3, FALSE), 0)</f>
        <v>0</v>
      </c>
      <c r="I360">
        <f>IFERROR(VLOOKUP(B360, [3]player_saves_made!$B$2:$E$492, 4, FALSE), 0)</f>
        <v>0</v>
      </c>
      <c r="J360">
        <f>IFERROR(VLOOKUP(B360, [4]player_goals_conceded!$B$2:$E$492, 3, FALSE), 0)</f>
        <v>0</v>
      </c>
      <c r="K360">
        <f>IFERROR(VLOOKUP(B360, [5]player_clean_sheets!$B$2:$E$492, 3, FALSE), 0)</f>
        <v>0</v>
      </c>
      <c r="L360">
        <f>IFERROR(VLOOKUP(B360, [5]player_clean_sheets!$B$2:$E$492, 4, FALSE), 0)</f>
        <v>0</v>
      </c>
      <c r="M360">
        <f>IFERROR(VLOOKUP(B360, [6]player_goals_per_90!$B$2:$E$492, 3, FALSE), 0)</f>
        <v>0</v>
      </c>
      <c r="N360">
        <f>IFERROR(VLOOKUP(B360, [7]player_expected_assists_per_90!$B$2:$E$492, 3, FALSE), 0)</f>
        <v>0</v>
      </c>
      <c r="O360">
        <f>IFERROR(VLOOKUP(B360, [7]player_expected_assists_per_90!$B$2:$E$492, 4, FALSE), 0)</f>
        <v>0</v>
      </c>
      <c r="P360">
        <f>IFERROR(VLOOKUP(B360, [8]player_top_scorers!$B$2:$E$492, 4, FALSE), 0)</f>
        <v>0</v>
      </c>
      <c r="Q360">
        <f>IFERROR(VLOOKUP(B360, [9]player_total_assists_in_attack!$B$2:$E$492, 3, FALSE), 0)</f>
        <v>1</v>
      </c>
      <c r="R360">
        <f>IFERROR(VLOOKUP(B360, [9]player_total_assists_in_attack!$B$2:$E$492, 4, FALSE), 0)</f>
        <v>0.8</v>
      </c>
      <c r="S360">
        <f>IFERROR(VLOOKUP(B360, [10]player_big_chances_missed!$B$2:$E$492, 3, FALSE), 0)</f>
        <v>0</v>
      </c>
      <c r="T360">
        <f>IFERROR(VLOOKUP(B360, [10]player_big_chances_missed!$B$2:$E$492, 3, FALSE), 0)</f>
        <v>0</v>
      </c>
      <c r="U360">
        <f>IFERROR(VLOOKUP(B360, [11]player_big_chances_created!$B$2:$E$492, 3, FALSE), 0)</f>
        <v>0</v>
      </c>
      <c r="V360">
        <f>IFERROR(VLOOKUP(B360, [12]player_penalties_won!$B$2:$E$492, 3, FALSE), 0)</f>
        <v>0</v>
      </c>
      <c r="W360">
        <f>IFERROR(VLOOKUP(B360, [13]player_penalties_conceded!$B$2:$E$492, 3, FALSE), 0)</f>
        <v>0</v>
      </c>
      <c r="X360">
        <f>IFERROR(VLOOKUP(B360, [14]player_target_scoring!$B$2:$E$492, 3, FALSE), 0)</f>
        <v>0</v>
      </c>
      <c r="Y360">
        <f>IFERROR(VLOOKUP(B360, [14]player_target_scoring!$B$2:$E$492, 4, FALSE), 0)</f>
        <v>0</v>
      </c>
      <c r="Z360">
        <f>IFERROR(VLOOKUP(B360, [15]player_total_scoring_attempts!$B$2:$E$492, 3, FALSE), 0)</f>
        <v>0</v>
      </c>
      <c r="AA360">
        <f>IFERROR(VLOOKUP(B360, [15]player_total_scoring_attempts!$B$2:$E$492, 4, FALSE), 0)</f>
        <v>0</v>
      </c>
      <c r="AB360">
        <f>IFERROR(VLOOKUP(B360, [16]player_accurate_passes!$B$2:$E$492, 3, FALSE), 0)</f>
        <v>0</v>
      </c>
      <c r="AC360">
        <f>IFERROR(VLOOKUP(B360, [16]player_accurate_passes!$B$2:$E$492, 4, FALSE), 0)</f>
        <v>0</v>
      </c>
      <c r="AD360">
        <f>IFERROR(VLOOKUP(B360,[17]player_accurate_long_balls!$B$2:$E$492, 3, FALSE), 0)</f>
        <v>0</v>
      </c>
      <c r="AE360">
        <f>IFERROR(VLOOKUP(B360,[17]player_accurate_long_balls!$B$2:$E$492, 4, FALSE), 0)</f>
        <v>0</v>
      </c>
      <c r="AF360">
        <f>IFERROR(VLOOKUP(B360, [18]player_tackles_won!$B$2:$E$492, 3, FALSE), 0)</f>
        <v>0</v>
      </c>
      <c r="AG360">
        <f>IFERROR(VLOOKUP(B360, [18]player_tackles_won!$B$2:$E$492, 4, FALSE), 0)</f>
        <v>0</v>
      </c>
      <c r="AH360">
        <f>IFERROR(VLOOKUP(B360, [19]player_possessions!$B$2:$E$492, 3, FALSE), 0)</f>
        <v>0</v>
      </c>
      <c r="AI360">
        <f>IFERROR(VLOOKUP(B360, [19]player_possessions!$B$2:$E$492, 4, FALSE), 0)</f>
        <v>0</v>
      </c>
      <c r="AJ360">
        <f>IFERROR(VLOOKUP(B360, [20]player_outfielder_blocks!$B$2:$E$492, 3, FALSE), 0)</f>
        <v>0</v>
      </c>
      <c r="AK360" t="e">
        <f>VLOOKUP(B360,[20]player_outfielder_blocks!$B$2:$E$492, 4, FALSE)</f>
        <v>#N/A</v>
      </c>
      <c r="AL360" t="e">
        <f>VLOOKUP(B360,[21]player_interceptions!$B$2:$E$492, 3, FALSE)</f>
        <v>#N/A</v>
      </c>
      <c r="AM360" t="e">
        <f>VLOOKUP(B360,[21]player_interceptions!$B$2:$E$492, 4, FALSE)</f>
        <v>#N/A</v>
      </c>
      <c r="AN360" t="e">
        <f>VLOOKUP(B360,[22]player_effective_clearances!$B$2:$E$492, 3, FALSE)</f>
        <v>#N/A</v>
      </c>
      <c r="AO360" t="e">
        <f>VLOOKUP(B360,[22]player_effective_clearances!$B$2:$E$492, 4, FALSE)</f>
        <v>#N/A</v>
      </c>
      <c r="AP360" t="e">
        <f>VLOOKUP(B360, [12]player_penalties_won!$B$2:$E$492, 4, FALSE)</f>
        <v>#N/A</v>
      </c>
      <c r="AQ360" t="e">
        <f>VLOOKUP(B360,[23]player_fouls_committed!$B$2:$E$492, 3, FALSE)</f>
        <v>#N/A</v>
      </c>
      <c r="AR360">
        <f>VLOOKUP(B360,[24]player_red_cards!$B$2:$E$492, 3, FALSE)</f>
        <v>1</v>
      </c>
      <c r="AS360">
        <f>VLOOKUP(B360,[24]player_red_cards!$B$2:$E$492, 4, FALSE)</f>
        <v>0</v>
      </c>
      <c r="AT360" t="e">
        <f>VLOOKUP(B360,[25]player_contests_won!$B$2:$E$492, 3, FALSE)</f>
        <v>#N/A</v>
      </c>
      <c r="AU360" t="e">
        <f>VLOOKUP(B360,[25]player_contests_won!$B$2:$E$492, 4, FALSE)</f>
        <v>#N/A</v>
      </c>
      <c r="AV360" t="e">
        <f>VLOOKUP(B360, [8]player_top_scorers!$B$2:$E$492, 3, FALSE)</f>
        <v>#N/A</v>
      </c>
      <c r="AW360" t="e">
        <f>VLOOKUP(B360,[26]player_player_ratings!$B$2:$E$492, 4, FALSE)</f>
        <v>#N/A</v>
      </c>
      <c r="AX360" t="e">
        <f>VLOOKUP(B360,[26]player_player_ratings!$B$2:$E$492, 3, FALSE)</f>
        <v>#N/A</v>
      </c>
      <c r="AY360">
        <v>107</v>
      </c>
      <c r="AZ360">
        <v>6</v>
      </c>
      <c r="BA360" t="s">
        <v>290</v>
      </c>
    </row>
    <row r="361" spans="1:53" x14ac:dyDescent="0.3">
      <c r="A361">
        <v>348</v>
      </c>
      <c r="B361" t="s">
        <v>439</v>
      </c>
      <c r="C361" t="s">
        <v>36</v>
      </c>
      <c r="D361">
        <v>0.2</v>
      </c>
      <c r="E361">
        <v>0</v>
      </c>
      <c r="F361">
        <f>IFERROR(VLOOKUP(B361, [1]player_expected_goals!$B$2:$E$492, 3, FALSE), 0)</f>
        <v>0.7</v>
      </c>
      <c r="G361">
        <f>VLOOKUP(B361,[2]player_on_target!$B$2:$E$492, 3, FALSE)</f>
        <v>0.2</v>
      </c>
      <c r="H361">
        <f>IFERROR(VLOOKUP(B361, [3]player_saves_made!$B$2:$E$492, 3, FALSE), 0)</f>
        <v>0</v>
      </c>
      <c r="I361">
        <f>IFERROR(VLOOKUP(B361, [3]player_saves_made!$B$2:$E$492, 4, FALSE), 0)</f>
        <v>0</v>
      </c>
      <c r="J361">
        <f>IFERROR(VLOOKUP(B361, [4]player_goals_conceded!$B$2:$E$492, 3, FALSE), 0)</f>
        <v>0</v>
      </c>
      <c r="K361">
        <f>IFERROR(VLOOKUP(B361, [5]player_clean_sheets!$B$2:$E$492, 3, FALSE), 0)</f>
        <v>0</v>
      </c>
      <c r="L361">
        <f>IFERROR(VLOOKUP(B361, [5]player_clean_sheets!$B$2:$E$492, 4, FALSE), 0)</f>
        <v>0</v>
      </c>
      <c r="M361">
        <f>IFERROR(VLOOKUP(B361, [6]player_goals_per_90!$B$2:$E$492, 3, FALSE), 0)</f>
        <v>0</v>
      </c>
      <c r="N361">
        <f>IFERROR(VLOOKUP(B361, [7]player_expected_assists_per_90!$B$2:$E$492, 3, FALSE), 0)</f>
        <v>0</v>
      </c>
      <c r="O361">
        <f>IFERROR(VLOOKUP(B361, [7]player_expected_assists_per_90!$B$2:$E$492, 4, FALSE), 0)</f>
        <v>0</v>
      </c>
      <c r="P361">
        <f>IFERROR(VLOOKUP(B361, [8]player_top_scorers!$B$2:$E$492, 4, FALSE), 0)</f>
        <v>0</v>
      </c>
      <c r="Q361">
        <f>IFERROR(VLOOKUP(B361, [9]player_total_assists_in_attack!$B$2:$E$492, 3, FALSE), 0)</f>
        <v>4</v>
      </c>
      <c r="R361">
        <f>IFERROR(VLOOKUP(B361, [9]player_total_assists_in_attack!$B$2:$E$492, 4, FALSE), 0)</f>
        <v>1.4</v>
      </c>
      <c r="S361">
        <f>IFERROR(VLOOKUP(B361, [10]player_big_chances_missed!$B$2:$E$492, 3, FALSE), 0)</f>
        <v>1</v>
      </c>
      <c r="T361">
        <f>IFERROR(VLOOKUP(B361, [10]player_big_chances_missed!$B$2:$E$492, 3, FALSE), 0)</f>
        <v>1</v>
      </c>
      <c r="U361">
        <f>IFERROR(VLOOKUP(B361, [11]player_big_chances_created!$B$2:$E$492, 3, FALSE), 0)</f>
        <v>0</v>
      </c>
      <c r="V361">
        <f>IFERROR(VLOOKUP(B361, [12]player_penalties_won!$B$2:$E$492, 3, FALSE), 0)</f>
        <v>0</v>
      </c>
      <c r="W361">
        <f>IFERROR(VLOOKUP(B361, [13]player_penalties_conceded!$B$2:$E$492, 3, FALSE), 0)</f>
        <v>0</v>
      </c>
      <c r="X361">
        <f>IFERROR(VLOOKUP(B361, [14]player_target_scoring!$B$2:$E$492, 3, FALSE), 0)</f>
        <v>0</v>
      </c>
      <c r="Y361">
        <f>IFERROR(VLOOKUP(B361, [14]player_target_scoring!$B$2:$E$492, 4, FALSE), 0)</f>
        <v>0</v>
      </c>
      <c r="Z361">
        <f>IFERROR(VLOOKUP(B361, [15]player_total_scoring_attempts!$B$2:$E$492, 3, FALSE), 0)</f>
        <v>0</v>
      </c>
      <c r="AA361">
        <f>IFERROR(VLOOKUP(B361, [15]player_total_scoring_attempts!$B$2:$E$492, 4, FALSE), 0)</f>
        <v>0</v>
      </c>
      <c r="AB361">
        <f>IFERROR(VLOOKUP(B361, [16]player_accurate_passes!$B$2:$E$492, 3, FALSE), 0)</f>
        <v>0</v>
      </c>
      <c r="AC361">
        <f>IFERROR(VLOOKUP(B361, [16]player_accurate_passes!$B$2:$E$492, 4, FALSE), 0)</f>
        <v>0</v>
      </c>
      <c r="AD361">
        <f>IFERROR(VLOOKUP(B361,[17]player_accurate_long_balls!$B$2:$E$492, 3, FALSE), 0)</f>
        <v>0</v>
      </c>
      <c r="AE361">
        <f>IFERROR(VLOOKUP(B361,[17]player_accurate_long_balls!$B$2:$E$492, 4, FALSE), 0)</f>
        <v>0</v>
      </c>
      <c r="AF361">
        <f>IFERROR(VLOOKUP(B361, [18]player_tackles_won!$B$2:$E$492, 3, FALSE), 0)</f>
        <v>0</v>
      </c>
      <c r="AG361">
        <f>IFERROR(VLOOKUP(B361, [18]player_tackles_won!$B$2:$E$492, 4, FALSE), 0)</f>
        <v>0</v>
      </c>
      <c r="AH361">
        <f>IFERROR(VLOOKUP(B361, [19]player_possessions!$B$2:$E$492, 3, FALSE), 0)</f>
        <v>0</v>
      </c>
      <c r="AI361">
        <f>IFERROR(VLOOKUP(B361, [19]player_possessions!$B$2:$E$492, 4, FALSE), 0)</f>
        <v>0</v>
      </c>
      <c r="AJ361">
        <f>IFERROR(VLOOKUP(B361, [20]player_outfielder_blocks!$B$2:$E$492, 3, FALSE), 0)</f>
        <v>0</v>
      </c>
      <c r="AK361" t="e">
        <f>VLOOKUP(B361,[20]player_outfielder_blocks!$B$2:$E$492, 4, FALSE)</f>
        <v>#N/A</v>
      </c>
      <c r="AL361" t="e">
        <f>VLOOKUP(B361,[21]player_interceptions!$B$2:$E$492, 3, FALSE)</f>
        <v>#N/A</v>
      </c>
      <c r="AM361" t="e">
        <f>VLOOKUP(B361,[21]player_interceptions!$B$2:$E$492, 4, FALSE)</f>
        <v>#N/A</v>
      </c>
      <c r="AN361" t="e">
        <f>VLOOKUP(B361,[22]player_effective_clearances!$B$2:$E$492, 3, FALSE)</f>
        <v>#N/A</v>
      </c>
      <c r="AO361" t="e">
        <f>VLOOKUP(B361,[22]player_effective_clearances!$B$2:$E$492, 4, FALSE)</f>
        <v>#N/A</v>
      </c>
      <c r="AP361" t="e">
        <f>VLOOKUP(B361, [12]player_penalties_won!$B$2:$E$492, 4, FALSE)</f>
        <v>#N/A</v>
      </c>
      <c r="AQ361" t="e">
        <f>VLOOKUP(B361,[23]player_fouls_committed!$B$2:$E$492, 3, FALSE)</f>
        <v>#N/A</v>
      </c>
      <c r="AR361" t="e">
        <f>VLOOKUP(B361,[24]player_red_cards!$B$2:$E$492, 3, FALSE)</f>
        <v>#N/A</v>
      </c>
      <c r="AS361" t="e">
        <f>VLOOKUP(B361,[24]player_red_cards!$B$2:$E$492, 4, FALSE)</f>
        <v>#N/A</v>
      </c>
      <c r="AT361" t="e">
        <f>VLOOKUP(B361,[25]player_contests_won!$B$2:$E$492, 3, FALSE)</f>
        <v>#N/A</v>
      </c>
      <c r="AU361" t="e">
        <f>VLOOKUP(B361,[25]player_contests_won!$B$2:$E$492, 4, FALSE)</f>
        <v>#N/A</v>
      </c>
      <c r="AV361" t="e">
        <f>VLOOKUP(B361, [8]player_top_scorers!$B$2:$E$492, 3, FALSE)</f>
        <v>#N/A</v>
      </c>
      <c r="AW361" t="e">
        <f>VLOOKUP(B361,[26]player_player_ratings!$B$2:$E$492, 4, FALSE)</f>
        <v>#N/A</v>
      </c>
      <c r="AX361" t="e">
        <f>VLOOKUP(B361,[26]player_player_ratings!$B$2:$E$492, 3, FALSE)</f>
        <v>#N/A</v>
      </c>
      <c r="AY361">
        <v>263</v>
      </c>
      <c r="AZ361">
        <v>8</v>
      </c>
      <c r="BA361" t="s">
        <v>13</v>
      </c>
    </row>
    <row r="362" spans="1:53" x14ac:dyDescent="0.3">
      <c r="A362">
        <v>348</v>
      </c>
      <c r="B362" t="s">
        <v>440</v>
      </c>
      <c r="C362" t="s">
        <v>66</v>
      </c>
      <c r="D362">
        <v>0.2</v>
      </c>
      <c r="E362">
        <v>0</v>
      </c>
      <c r="F362">
        <f>IFERROR(VLOOKUP(B362, [1]player_expected_goals!$B$2:$E$492, 3, FALSE), 0)</f>
        <v>0.3</v>
      </c>
      <c r="G362">
        <f>VLOOKUP(B362,[2]player_on_target!$B$2:$E$492, 3, FALSE)</f>
        <v>0.1</v>
      </c>
      <c r="H362">
        <f>IFERROR(VLOOKUP(B362, [3]player_saves_made!$B$2:$E$492, 3, FALSE), 0)</f>
        <v>0</v>
      </c>
      <c r="I362">
        <f>IFERROR(VLOOKUP(B362, [3]player_saves_made!$B$2:$E$492, 4, FALSE), 0)</f>
        <v>0</v>
      </c>
      <c r="J362">
        <f>IFERROR(VLOOKUP(B362, [4]player_goals_conceded!$B$2:$E$492, 3, FALSE), 0)</f>
        <v>0</v>
      </c>
      <c r="K362">
        <f>IFERROR(VLOOKUP(B362, [5]player_clean_sheets!$B$2:$E$492, 3, FALSE), 0)</f>
        <v>0</v>
      </c>
      <c r="L362">
        <f>IFERROR(VLOOKUP(B362, [5]player_clean_sheets!$B$2:$E$492, 4, FALSE), 0)</f>
        <v>0</v>
      </c>
      <c r="M362">
        <f>IFERROR(VLOOKUP(B362, [6]player_goals_per_90!$B$2:$E$492, 3, FALSE), 0)</f>
        <v>0</v>
      </c>
      <c r="N362">
        <f>IFERROR(VLOOKUP(B362, [7]player_expected_assists_per_90!$B$2:$E$492, 3, FALSE), 0)</f>
        <v>0</v>
      </c>
      <c r="O362">
        <f>IFERROR(VLOOKUP(B362, [7]player_expected_assists_per_90!$B$2:$E$492, 4, FALSE), 0)</f>
        <v>0</v>
      </c>
      <c r="P362">
        <f>IFERROR(VLOOKUP(B362, [8]player_top_scorers!$B$2:$E$492, 4, FALSE), 0)</f>
        <v>0</v>
      </c>
      <c r="Q362">
        <f>IFERROR(VLOOKUP(B362, [9]player_total_assists_in_attack!$B$2:$E$492, 3, FALSE), 0)</f>
        <v>3</v>
      </c>
      <c r="R362">
        <f>IFERROR(VLOOKUP(B362, [9]player_total_assists_in_attack!$B$2:$E$492, 4, FALSE), 0)</f>
        <v>1.1000000000000001</v>
      </c>
      <c r="S362">
        <f>IFERROR(VLOOKUP(B362, [10]player_big_chances_missed!$B$2:$E$492, 3, FALSE), 0)</f>
        <v>1</v>
      </c>
      <c r="T362">
        <f>IFERROR(VLOOKUP(B362, [10]player_big_chances_missed!$B$2:$E$492, 3, FALSE), 0)</f>
        <v>1</v>
      </c>
      <c r="U362">
        <f>IFERROR(VLOOKUP(B362, [11]player_big_chances_created!$B$2:$E$492, 3, FALSE), 0)</f>
        <v>1</v>
      </c>
      <c r="V362">
        <f>IFERROR(VLOOKUP(B362, [12]player_penalties_won!$B$2:$E$492, 3, FALSE), 0)</f>
        <v>0</v>
      </c>
      <c r="W362">
        <f>IFERROR(VLOOKUP(B362, [13]player_penalties_conceded!$B$2:$E$492, 3, FALSE), 0)</f>
        <v>0</v>
      </c>
      <c r="X362">
        <f>IFERROR(VLOOKUP(B362, [14]player_target_scoring!$B$2:$E$492, 3, FALSE), 0)</f>
        <v>0</v>
      </c>
      <c r="Y362">
        <f>IFERROR(VLOOKUP(B362, [14]player_target_scoring!$B$2:$E$492, 4, FALSE), 0)</f>
        <v>0</v>
      </c>
      <c r="Z362">
        <f>IFERROR(VLOOKUP(B362, [15]player_total_scoring_attempts!$B$2:$E$492, 3, FALSE), 0)</f>
        <v>0</v>
      </c>
      <c r="AA362">
        <f>IFERROR(VLOOKUP(B362, [15]player_total_scoring_attempts!$B$2:$E$492, 4, FALSE), 0)</f>
        <v>0</v>
      </c>
      <c r="AB362">
        <f>IFERROR(VLOOKUP(B362, [16]player_accurate_passes!$B$2:$E$492, 3, FALSE), 0)</f>
        <v>0</v>
      </c>
      <c r="AC362">
        <f>IFERROR(VLOOKUP(B362, [16]player_accurate_passes!$B$2:$E$492, 4, FALSE), 0)</f>
        <v>0</v>
      </c>
      <c r="AD362">
        <f>IFERROR(VLOOKUP(B362,[17]player_accurate_long_balls!$B$2:$E$492, 3, FALSE), 0)</f>
        <v>0</v>
      </c>
      <c r="AE362">
        <f>IFERROR(VLOOKUP(B362,[17]player_accurate_long_balls!$B$2:$E$492, 4, FALSE), 0)</f>
        <v>0</v>
      </c>
      <c r="AF362">
        <f>IFERROR(VLOOKUP(B362, [18]player_tackles_won!$B$2:$E$492, 3, FALSE), 0)</f>
        <v>0</v>
      </c>
      <c r="AG362">
        <f>IFERROR(VLOOKUP(B362, [18]player_tackles_won!$B$2:$E$492, 4, FALSE), 0)</f>
        <v>0</v>
      </c>
      <c r="AH362">
        <f>IFERROR(VLOOKUP(B362, [19]player_possessions!$B$2:$E$492, 3, FALSE), 0)</f>
        <v>0</v>
      </c>
      <c r="AI362">
        <f>IFERROR(VLOOKUP(B362, [19]player_possessions!$B$2:$E$492, 4, FALSE), 0)</f>
        <v>0</v>
      </c>
      <c r="AJ362">
        <f>IFERROR(VLOOKUP(B362, [20]player_outfielder_blocks!$B$2:$E$492, 3, FALSE), 0)</f>
        <v>0</v>
      </c>
      <c r="AK362" t="e">
        <f>VLOOKUP(B362,[20]player_outfielder_blocks!$B$2:$E$492, 4, FALSE)</f>
        <v>#N/A</v>
      </c>
      <c r="AL362" t="e">
        <f>VLOOKUP(B362,[21]player_interceptions!$B$2:$E$492, 3, FALSE)</f>
        <v>#N/A</v>
      </c>
      <c r="AM362" t="e">
        <f>VLOOKUP(B362,[21]player_interceptions!$B$2:$E$492, 4, FALSE)</f>
        <v>#N/A</v>
      </c>
      <c r="AN362" t="e">
        <f>VLOOKUP(B362,[22]player_effective_clearances!$B$2:$E$492, 3, FALSE)</f>
        <v>#N/A</v>
      </c>
      <c r="AO362" t="e">
        <f>VLOOKUP(B362,[22]player_effective_clearances!$B$2:$E$492, 4, FALSE)</f>
        <v>#N/A</v>
      </c>
      <c r="AP362" t="e">
        <f>VLOOKUP(B362, [12]player_penalties_won!$B$2:$E$492, 4, FALSE)</f>
        <v>#N/A</v>
      </c>
      <c r="AQ362" t="e">
        <f>VLOOKUP(B362,[23]player_fouls_committed!$B$2:$E$492, 3, FALSE)</f>
        <v>#N/A</v>
      </c>
      <c r="AR362" t="e">
        <f>VLOOKUP(B362,[24]player_red_cards!$B$2:$E$492, 3, FALSE)</f>
        <v>#N/A</v>
      </c>
      <c r="AS362" t="e">
        <f>VLOOKUP(B362,[24]player_red_cards!$B$2:$E$492, 4, FALSE)</f>
        <v>#N/A</v>
      </c>
      <c r="AT362" t="e">
        <f>VLOOKUP(B362,[25]player_contests_won!$B$2:$E$492, 3, FALSE)</f>
        <v>#N/A</v>
      </c>
      <c r="AU362" t="e">
        <f>VLOOKUP(B362,[25]player_contests_won!$B$2:$E$492, 4, FALSE)</f>
        <v>#N/A</v>
      </c>
      <c r="AV362" t="e">
        <f>VLOOKUP(B362, [8]player_top_scorers!$B$2:$E$492, 3, FALSE)</f>
        <v>#N/A</v>
      </c>
      <c r="AW362" t="e">
        <f>VLOOKUP(B362,[26]player_player_ratings!$B$2:$E$492, 4, FALSE)</f>
        <v>#N/A</v>
      </c>
      <c r="AX362" t="e">
        <f>VLOOKUP(B362,[26]player_player_ratings!$B$2:$E$492, 3, FALSE)</f>
        <v>#N/A</v>
      </c>
      <c r="AY362">
        <v>253</v>
      </c>
      <c r="AZ362">
        <v>11</v>
      </c>
      <c r="BA362" t="s">
        <v>13</v>
      </c>
    </row>
    <row r="363" spans="1:53" x14ac:dyDescent="0.3">
      <c r="A363">
        <v>348</v>
      </c>
      <c r="B363" t="s">
        <v>441</v>
      </c>
      <c r="C363" t="s">
        <v>63</v>
      </c>
      <c r="D363">
        <v>0.2</v>
      </c>
      <c r="E363">
        <v>0</v>
      </c>
      <c r="F363">
        <f>IFERROR(VLOOKUP(B363, [1]player_expected_goals!$B$2:$E$492, 3, FALSE), 0)</f>
        <v>0</v>
      </c>
      <c r="G363" t="e">
        <f>VLOOKUP(B363,[2]player_on_target!$B$2:$E$492, 3, FALSE)</f>
        <v>#N/A</v>
      </c>
      <c r="H363">
        <f>IFERROR(VLOOKUP(B363, [3]player_saves_made!$B$2:$E$492, 3, FALSE), 0)</f>
        <v>0</v>
      </c>
      <c r="I363">
        <f>IFERROR(VLOOKUP(B363, [3]player_saves_made!$B$2:$E$492, 4, FALSE), 0)</f>
        <v>0</v>
      </c>
      <c r="J363">
        <f>IFERROR(VLOOKUP(B363, [4]player_goals_conceded!$B$2:$E$492, 3, FALSE), 0)</f>
        <v>0</v>
      </c>
      <c r="K363">
        <f>IFERROR(VLOOKUP(B363, [5]player_clean_sheets!$B$2:$E$492, 3, FALSE), 0)</f>
        <v>0</v>
      </c>
      <c r="L363">
        <f>IFERROR(VLOOKUP(B363, [5]player_clean_sheets!$B$2:$E$492, 4, FALSE), 0)</f>
        <v>0</v>
      </c>
      <c r="M363">
        <f>IFERROR(VLOOKUP(B363, [6]player_goals_per_90!$B$2:$E$492, 3, FALSE), 0)</f>
        <v>0</v>
      </c>
      <c r="N363">
        <f>IFERROR(VLOOKUP(B363, [7]player_expected_assists_per_90!$B$2:$E$492, 3, FALSE), 0)</f>
        <v>0</v>
      </c>
      <c r="O363">
        <f>IFERROR(VLOOKUP(B363, [7]player_expected_assists_per_90!$B$2:$E$492, 4, FALSE), 0)</f>
        <v>0</v>
      </c>
      <c r="P363">
        <f>IFERROR(VLOOKUP(B363, [8]player_top_scorers!$B$2:$E$492, 4, FALSE), 0)</f>
        <v>0</v>
      </c>
      <c r="Q363">
        <f>IFERROR(VLOOKUP(B363, [9]player_total_assists_in_attack!$B$2:$E$492, 3, FALSE), 0)</f>
        <v>2</v>
      </c>
      <c r="R363">
        <f>IFERROR(VLOOKUP(B363, [9]player_total_assists_in_attack!$B$2:$E$492, 4, FALSE), 0)</f>
        <v>0.6</v>
      </c>
      <c r="S363">
        <f>IFERROR(VLOOKUP(B363, [10]player_big_chances_missed!$B$2:$E$492, 3, FALSE), 0)</f>
        <v>0</v>
      </c>
      <c r="T363">
        <f>IFERROR(VLOOKUP(B363, [10]player_big_chances_missed!$B$2:$E$492, 3, FALSE), 0)</f>
        <v>0</v>
      </c>
      <c r="U363">
        <f>IFERROR(VLOOKUP(B363, [11]player_big_chances_created!$B$2:$E$492, 3, FALSE), 0)</f>
        <v>0</v>
      </c>
      <c r="V363">
        <f>IFERROR(VLOOKUP(B363, [12]player_penalties_won!$B$2:$E$492, 3, FALSE), 0)</f>
        <v>0</v>
      </c>
      <c r="W363">
        <f>IFERROR(VLOOKUP(B363, [13]player_penalties_conceded!$B$2:$E$492, 3, FALSE), 0)</f>
        <v>0</v>
      </c>
      <c r="X363">
        <f>IFERROR(VLOOKUP(B363, [14]player_target_scoring!$B$2:$E$492, 3, FALSE), 0)</f>
        <v>0</v>
      </c>
      <c r="Y363">
        <f>IFERROR(VLOOKUP(B363, [14]player_target_scoring!$B$2:$E$492, 4, FALSE), 0)</f>
        <v>0</v>
      </c>
      <c r="Z363">
        <f>IFERROR(VLOOKUP(B363, [15]player_total_scoring_attempts!$B$2:$E$492, 3, FALSE), 0)</f>
        <v>0</v>
      </c>
      <c r="AA363">
        <f>IFERROR(VLOOKUP(B363, [15]player_total_scoring_attempts!$B$2:$E$492, 4, FALSE), 0)</f>
        <v>0</v>
      </c>
      <c r="AB363">
        <f>IFERROR(VLOOKUP(B363, [16]player_accurate_passes!$B$2:$E$492, 3, FALSE), 0)</f>
        <v>0</v>
      </c>
      <c r="AC363">
        <f>IFERROR(VLOOKUP(B363, [16]player_accurate_passes!$B$2:$E$492, 4, FALSE), 0)</f>
        <v>0</v>
      </c>
      <c r="AD363">
        <f>IFERROR(VLOOKUP(B363,[17]player_accurate_long_balls!$B$2:$E$492, 3, FALSE), 0)</f>
        <v>0</v>
      </c>
      <c r="AE363">
        <f>IFERROR(VLOOKUP(B363,[17]player_accurate_long_balls!$B$2:$E$492, 4, FALSE), 0)</f>
        <v>0</v>
      </c>
      <c r="AF363">
        <f>IFERROR(VLOOKUP(B363, [18]player_tackles_won!$B$2:$E$492, 3, FALSE), 0)</f>
        <v>0</v>
      </c>
      <c r="AG363">
        <f>IFERROR(VLOOKUP(B363, [18]player_tackles_won!$B$2:$E$492, 4, FALSE), 0)</f>
        <v>0</v>
      </c>
      <c r="AH363">
        <f>IFERROR(VLOOKUP(B363, [19]player_possessions!$B$2:$E$492, 3, FALSE), 0)</f>
        <v>0</v>
      </c>
      <c r="AI363">
        <f>IFERROR(VLOOKUP(B363, [19]player_possessions!$B$2:$E$492, 4, FALSE), 0)</f>
        <v>0</v>
      </c>
      <c r="AJ363">
        <f>IFERROR(VLOOKUP(B363, [20]player_outfielder_blocks!$B$2:$E$492, 3, FALSE), 0)</f>
        <v>0</v>
      </c>
      <c r="AK363" t="e">
        <f>VLOOKUP(B363,[20]player_outfielder_blocks!$B$2:$E$492, 4, FALSE)</f>
        <v>#N/A</v>
      </c>
      <c r="AL363" t="e">
        <f>VLOOKUP(B363,[21]player_interceptions!$B$2:$E$492, 3, FALSE)</f>
        <v>#N/A</v>
      </c>
      <c r="AM363" t="e">
        <f>VLOOKUP(B363,[21]player_interceptions!$B$2:$E$492, 4, FALSE)</f>
        <v>#N/A</v>
      </c>
      <c r="AN363" t="e">
        <f>VLOOKUP(B363,[22]player_effective_clearances!$B$2:$E$492, 3, FALSE)</f>
        <v>#N/A</v>
      </c>
      <c r="AO363" t="e">
        <f>VLOOKUP(B363,[22]player_effective_clearances!$B$2:$E$492, 4, FALSE)</f>
        <v>#N/A</v>
      </c>
      <c r="AP363" t="e">
        <f>VLOOKUP(B363, [12]player_penalties_won!$B$2:$E$492, 4, FALSE)</f>
        <v>#N/A</v>
      </c>
      <c r="AQ363" t="e">
        <f>VLOOKUP(B363,[23]player_fouls_committed!$B$2:$E$492, 3, FALSE)</f>
        <v>#N/A</v>
      </c>
      <c r="AR363" t="e">
        <f>VLOOKUP(B363,[24]player_red_cards!$B$2:$E$492, 3, FALSE)</f>
        <v>#N/A</v>
      </c>
      <c r="AS363" t="e">
        <f>VLOOKUP(B363,[24]player_red_cards!$B$2:$E$492, 4, FALSE)</f>
        <v>#N/A</v>
      </c>
      <c r="AT363" t="e">
        <f>VLOOKUP(B363,[25]player_contests_won!$B$2:$E$492, 3, FALSE)</f>
        <v>#N/A</v>
      </c>
      <c r="AU363" t="e">
        <f>VLOOKUP(B363,[25]player_contests_won!$B$2:$E$492, 4, FALSE)</f>
        <v>#N/A</v>
      </c>
      <c r="AV363" t="e">
        <f>VLOOKUP(B363, [8]player_top_scorers!$B$2:$E$492, 3, FALSE)</f>
        <v>#N/A</v>
      </c>
      <c r="AW363" t="e">
        <f>VLOOKUP(B363,[26]player_player_ratings!$B$2:$E$492, 4, FALSE)</f>
        <v>#N/A</v>
      </c>
      <c r="AX363" t="e">
        <f>VLOOKUP(B363,[26]player_player_ratings!$B$2:$E$492, 3, FALSE)</f>
        <v>#N/A</v>
      </c>
      <c r="AY363">
        <v>278</v>
      </c>
      <c r="AZ363">
        <v>6</v>
      </c>
      <c r="BA363" t="s">
        <v>22</v>
      </c>
    </row>
    <row r="364" spans="1:53" x14ac:dyDescent="0.3">
      <c r="A364">
        <v>348</v>
      </c>
      <c r="B364" t="s">
        <v>442</v>
      </c>
      <c r="C364" t="s">
        <v>39</v>
      </c>
      <c r="D364">
        <v>0.2</v>
      </c>
      <c r="E364">
        <v>0</v>
      </c>
      <c r="F364">
        <f>IFERROR(VLOOKUP(B364, [1]player_expected_goals!$B$2:$E$492, 3, FALSE), 0)</f>
        <v>0.2</v>
      </c>
      <c r="G364">
        <f>VLOOKUP(B364,[2]player_on_target!$B$2:$E$492, 3, FALSE)</f>
        <v>0.5</v>
      </c>
      <c r="H364">
        <f>IFERROR(VLOOKUP(B364, [3]player_saves_made!$B$2:$E$492, 3, FALSE), 0)</f>
        <v>0</v>
      </c>
      <c r="I364">
        <f>IFERROR(VLOOKUP(B364, [3]player_saves_made!$B$2:$E$492, 4, FALSE), 0)</f>
        <v>0</v>
      </c>
      <c r="J364">
        <f>IFERROR(VLOOKUP(B364, [4]player_goals_conceded!$B$2:$E$492, 3, FALSE), 0)</f>
        <v>0</v>
      </c>
      <c r="K364">
        <f>IFERROR(VLOOKUP(B364, [5]player_clean_sheets!$B$2:$E$492, 3, FALSE), 0)</f>
        <v>0</v>
      </c>
      <c r="L364">
        <f>IFERROR(VLOOKUP(B364, [5]player_clean_sheets!$B$2:$E$492, 4, FALSE), 0)</f>
        <v>0</v>
      </c>
      <c r="M364">
        <f>IFERROR(VLOOKUP(B364, [6]player_goals_per_90!$B$2:$E$492, 3, FALSE), 0)</f>
        <v>0.17</v>
      </c>
      <c r="N364">
        <f>IFERROR(VLOOKUP(B364, [7]player_expected_assists_per_90!$B$2:$E$492, 3, FALSE), 0)</f>
        <v>0.02</v>
      </c>
      <c r="O364">
        <f>IFERROR(VLOOKUP(B364, [7]player_expected_assists_per_90!$B$2:$E$492, 4, FALSE), 0)</f>
        <v>0</v>
      </c>
      <c r="P364">
        <f>IFERROR(VLOOKUP(B364, [8]player_top_scorers!$B$2:$E$492, 4, FALSE), 0)</f>
        <v>0</v>
      </c>
      <c r="Q364">
        <f>IFERROR(VLOOKUP(B364, [9]player_total_assists_in_attack!$B$2:$E$492, 3, FALSE), 0)</f>
        <v>0</v>
      </c>
      <c r="R364">
        <f>IFERROR(VLOOKUP(B364, [9]player_total_assists_in_attack!$B$2:$E$492, 4, FALSE), 0)</f>
        <v>0</v>
      </c>
      <c r="S364">
        <f>IFERROR(VLOOKUP(B364, [10]player_big_chances_missed!$B$2:$E$492, 3, FALSE), 0)</f>
        <v>0</v>
      </c>
      <c r="T364">
        <f>IFERROR(VLOOKUP(B364, [10]player_big_chances_missed!$B$2:$E$492, 3, FALSE), 0)</f>
        <v>0</v>
      </c>
      <c r="U364">
        <f>IFERROR(VLOOKUP(B364, [11]player_big_chances_created!$B$2:$E$492, 3, FALSE), 0)</f>
        <v>0</v>
      </c>
      <c r="V364">
        <f>IFERROR(VLOOKUP(B364, [12]player_penalties_won!$B$2:$E$492, 3, FALSE), 0)</f>
        <v>0</v>
      </c>
      <c r="W364">
        <f>IFERROR(VLOOKUP(B364, [13]player_penalties_conceded!$B$2:$E$492, 3, FALSE), 0)</f>
        <v>1</v>
      </c>
      <c r="X364">
        <f>IFERROR(VLOOKUP(B364, [14]player_target_scoring!$B$2:$E$492, 3, FALSE), 0)</f>
        <v>0.2</v>
      </c>
      <c r="Y364">
        <f>IFERROR(VLOOKUP(B364, [14]player_target_scoring!$B$2:$E$492, 4, FALSE), 0)</f>
        <v>50</v>
      </c>
      <c r="Z364">
        <f>IFERROR(VLOOKUP(B364, [15]player_total_scoring_attempts!$B$2:$E$492, 3, FALSE), 0)</f>
        <v>0.3</v>
      </c>
      <c r="AA364">
        <f>IFERROR(VLOOKUP(B364, [15]player_total_scoring_attempts!$B$2:$E$492, 4, FALSE), 0)</f>
        <v>50</v>
      </c>
      <c r="AB364">
        <f>IFERROR(VLOOKUP(B364, [16]player_accurate_passes!$B$2:$E$492, 3, FALSE), 0)</f>
        <v>39.200000000000003</v>
      </c>
      <c r="AC364">
        <f>IFERROR(VLOOKUP(B364, [16]player_accurate_passes!$B$2:$E$492, 4, FALSE), 0)</f>
        <v>79.900000000000006</v>
      </c>
      <c r="AD364">
        <f>IFERROR(VLOOKUP(B364,[17]player_accurate_long_balls!$B$2:$E$492, 3, FALSE), 0)</f>
        <v>3.9</v>
      </c>
      <c r="AE364">
        <f>IFERROR(VLOOKUP(B364,[17]player_accurate_long_balls!$B$2:$E$492, 4, FALSE), 0)</f>
        <v>42.3</v>
      </c>
      <c r="AF364">
        <f>IFERROR(VLOOKUP(B364, [18]player_tackles_won!$B$2:$E$492, 3, FALSE), 0)</f>
        <v>1.2</v>
      </c>
      <c r="AG364">
        <f>IFERROR(VLOOKUP(B364, [18]player_tackles_won!$B$2:$E$492, 4, FALSE), 0)</f>
        <v>57.7</v>
      </c>
      <c r="AH364">
        <f>IFERROR(VLOOKUP(B364, [19]player_possessions!$B$2:$E$492, 3, FALSE), 0)</f>
        <v>0</v>
      </c>
      <c r="AI364">
        <f>IFERROR(VLOOKUP(B364, [19]player_possessions!$B$2:$E$492, 4, FALSE), 0)</f>
        <v>0</v>
      </c>
      <c r="AJ364">
        <f>IFERROR(VLOOKUP(B364, [20]player_outfielder_blocks!$B$2:$E$492, 3, FALSE), 0)</f>
        <v>0.6</v>
      </c>
      <c r="AK364">
        <f>VLOOKUP(B364,[20]player_outfielder_blocks!$B$2:$E$492, 4, FALSE)</f>
        <v>7</v>
      </c>
      <c r="AL364">
        <f>VLOOKUP(B364,[21]player_interceptions!$B$2:$E$492, 3, FALSE)</f>
        <v>1.6</v>
      </c>
      <c r="AM364">
        <f>VLOOKUP(B364,[21]player_interceptions!$B$2:$E$492, 4, FALSE)</f>
        <v>19</v>
      </c>
      <c r="AN364">
        <f>VLOOKUP(B364,[22]player_effective_clearances!$B$2:$E$492, 3, FALSE)</f>
        <v>4.9000000000000004</v>
      </c>
      <c r="AO364">
        <f>VLOOKUP(B364,[22]player_effective_clearances!$B$2:$E$492, 4, FALSE)</f>
        <v>59</v>
      </c>
      <c r="AP364" t="e">
        <f>VLOOKUP(B364, [12]player_penalties_won!$B$2:$E$492, 4, FALSE)</f>
        <v>#N/A</v>
      </c>
      <c r="AQ364">
        <f>VLOOKUP(B364,[23]player_fouls_committed!$B$2:$E$492, 3, FALSE)</f>
        <v>1.7</v>
      </c>
      <c r="AR364" t="e">
        <f>VLOOKUP(B364,[24]player_red_cards!$B$2:$E$492, 3, FALSE)</f>
        <v>#N/A</v>
      </c>
      <c r="AS364" t="e">
        <f>VLOOKUP(B364,[24]player_red_cards!$B$2:$E$492, 4, FALSE)</f>
        <v>#N/A</v>
      </c>
      <c r="AT364">
        <f>VLOOKUP(B364,[25]player_contests_won!$B$2:$E$492, 3, FALSE)</f>
        <v>0.1</v>
      </c>
      <c r="AU364">
        <f>VLOOKUP(B364,[25]player_contests_won!$B$2:$E$492, 4, FALSE)</f>
        <v>100</v>
      </c>
      <c r="AV364">
        <f>VLOOKUP(B364, [8]player_top_scorers!$B$2:$E$492, 3, FALSE)</f>
        <v>2</v>
      </c>
      <c r="AW364" t="e">
        <f>VLOOKUP(B364,[26]player_player_ratings!$B$2:$E$492, 4, FALSE)</f>
        <v>#N/A</v>
      </c>
      <c r="AX364" t="e">
        <f>VLOOKUP(B364,[26]player_player_ratings!$B$2:$E$492, 3, FALSE)</f>
        <v>#N/A</v>
      </c>
      <c r="AY364">
        <v>1086</v>
      </c>
      <c r="AZ364">
        <v>17</v>
      </c>
      <c r="BA364" t="s">
        <v>13</v>
      </c>
    </row>
    <row r="365" spans="1:53" x14ac:dyDescent="0.3">
      <c r="A365">
        <v>348</v>
      </c>
      <c r="B365" t="s">
        <v>443</v>
      </c>
      <c r="C365" t="s">
        <v>33</v>
      </c>
      <c r="D365">
        <v>0.2</v>
      </c>
      <c r="E365">
        <v>0</v>
      </c>
      <c r="F365">
        <f>IFERROR(VLOOKUP(B365, [1]player_expected_goals!$B$2:$E$492, 3, FALSE), 0)</f>
        <v>0</v>
      </c>
      <c r="G365" t="e">
        <f>VLOOKUP(B365,[2]player_on_target!$B$2:$E$492, 3, FALSE)</f>
        <v>#N/A</v>
      </c>
      <c r="H365">
        <f>IFERROR(VLOOKUP(B365, [3]player_saves_made!$B$2:$E$492, 3, FALSE), 0)</f>
        <v>3</v>
      </c>
      <c r="I365">
        <f>IFERROR(VLOOKUP(B365, [3]player_saves_made!$B$2:$E$492, 4, FALSE), 0)</f>
        <v>103</v>
      </c>
      <c r="J365">
        <f>IFERROR(VLOOKUP(B365, [4]player_goals_conceded!$B$2:$E$492, 3, FALSE), 0)</f>
        <v>1.7</v>
      </c>
      <c r="K365">
        <f>IFERROR(VLOOKUP(B365, [5]player_clean_sheets!$B$2:$E$492, 3, FALSE), 0)</f>
        <v>10</v>
      </c>
      <c r="L365">
        <f>IFERROR(VLOOKUP(B365, [5]player_clean_sheets!$B$2:$E$492, 4, FALSE), 0)</f>
        <v>58</v>
      </c>
      <c r="M365">
        <f>IFERROR(VLOOKUP(B365, [6]player_goals_per_90!$B$2:$E$492, 3, FALSE), 0)</f>
        <v>0</v>
      </c>
      <c r="N365">
        <f>IFERROR(VLOOKUP(B365, [7]player_expected_assists_per_90!$B$2:$E$492, 3, FALSE), 0)</f>
        <v>0.01</v>
      </c>
      <c r="O365">
        <f>IFERROR(VLOOKUP(B365, [7]player_expected_assists_per_90!$B$2:$E$492, 4, FALSE), 0)</f>
        <v>0</v>
      </c>
      <c r="P365">
        <f>IFERROR(VLOOKUP(B365, [8]player_top_scorers!$B$2:$E$492, 4, FALSE), 0)</f>
        <v>0</v>
      </c>
      <c r="Q365">
        <f>IFERROR(VLOOKUP(B365, [9]player_total_assists_in_attack!$B$2:$E$492, 3, FALSE), 0)</f>
        <v>0</v>
      </c>
      <c r="R365">
        <f>IFERROR(VLOOKUP(B365, [9]player_total_assists_in_attack!$B$2:$E$492, 4, FALSE), 0)</f>
        <v>0</v>
      </c>
      <c r="S365">
        <f>IFERROR(VLOOKUP(B365, [10]player_big_chances_missed!$B$2:$E$492, 3, FALSE), 0)</f>
        <v>0</v>
      </c>
      <c r="T365">
        <f>IFERROR(VLOOKUP(B365, [10]player_big_chances_missed!$B$2:$E$492, 3, FALSE), 0)</f>
        <v>0</v>
      </c>
      <c r="U365">
        <f>IFERROR(VLOOKUP(B365, [11]player_big_chances_created!$B$2:$E$492, 3, FALSE), 0)</f>
        <v>0</v>
      </c>
      <c r="V365">
        <f>IFERROR(VLOOKUP(B365, [12]player_penalties_won!$B$2:$E$492, 3, FALSE), 0)</f>
        <v>0</v>
      </c>
      <c r="W365">
        <f>IFERROR(VLOOKUP(B365, [13]player_penalties_conceded!$B$2:$E$492, 3, FALSE), 0)</f>
        <v>0</v>
      </c>
      <c r="X365">
        <f>IFERROR(VLOOKUP(B365, [14]player_target_scoring!$B$2:$E$492, 3, FALSE), 0)</f>
        <v>0</v>
      </c>
      <c r="Y365">
        <f>IFERROR(VLOOKUP(B365, [14]player_target_scoring!$B$2:$E$492, 4, FALSE), 0)</f>
        <v>0</v>
      </c>
      <c r="Z365">
        <f>IFERROR(VLOOKUP(B365, [15]player_total_scoring_attempts!$B$2:$E$492, 3, FALSE), 0)</f>
        <v>0</v>
      </c>
      <c r="AA365">
        <f>IFERROR(VLOOKUP(B365, [15]player_total_scoring_attempts!$B$2:$E$492, 4, FALSE), 0)</f>
        <v>0</v>
      </c>
      <c r="AB365">
        <f>IFERROR(VLOOKUP(B365, [16]player_accurate_passes!$B$2:$E$492, 3, FALSE), 0)</f>
        <v>24.2</v>
      </c>
      <c r="AC365">
        <f>IFERROR(VLOOKUP(B365, [16]player_accurate_passes!$B$2:$E$492, 4, FALSE), 0)</f>
        <v>67</v>
      </c>
      <c r="AD365">
        <f>IFERROR(VLOOKUP(B365,[17]player_accurate_long_balls!$B$2:$E$492, 3, FALSE), 0)</f>
        <v>0</v>
      </c>
      <c r="AE365">
        <f>IFERROR(VLOOKUP(B365,[17]player_accurate_long_balls!$B$2:$E$492, 4, FALSE), 0)</f>
        <v>0</v>
      </c>
      <c r="AF365">
        <f>IFERROR(VLOOKUP(B365, [18]player_tackles_won!$B$2:$E$492, 3, FALSE), 0)</f>
        <v>0</v>
      </c>
      <c r="AG365">
        <f>IFERROR(VLOOKUP(B365, [18]player_tackles_won!$B$2:$E$492, 4, FALSE), 0)</f>
        <v>0</v>
      </c>
      <c r="AH365">
        <f>IFERROR(VLOOKUP(B365, [19]player_possessions!$B$2:$E$492, 3, FALSE), 0)</f>
        <v>0</v>
      </c>
      <c r="AI365">
        <f>IFERROR(VLOOKUP(B365, [19]player_possessions!$B$2:$E$492, 4, FALSE), 0)</f>
        <v>0</v>
      </c>
      <c r="AJ365">
        <f>IFERROR(VLOOKUP(B365, [20]player_outfielder_blocks!$B$2:$E$492, 3, FALSE), 0)</f>
        <v>0</v>
      </c>
      <c r="AK365" t="e">
        <f>VLOOKUP(B365,[20]player_outfielder_blocks!$B$2:$E$492, 4, FALSE)</f>
        <v>#N/A</v>
      </c>
      <c r="AL365" t="e">
        <f>VLOOKUP(B365,[21]player_interceptions!$B$2:$E$492, 3, FALSE)</f>
        <v>#N/A</v>
      </c>
      <c r="AM365" t="e">
        <f>VLOOKUP(B365,[21]player_interceptions!$B$2:$E$492, 4, FALSE)</f>
        <v>#N/A</v>
      </c>
      <c r="AN365">
        <f>VLOOKUP(B365,[22]player_effective_clearances!$B$2:$E$492, 3, FALSE)</f>
        <v>0.6</v>
      </c>
      <c r="AO365">
        <f>VLOOKUP(B365,[22]player_effective_clearances!$B$2:$E$492, 4, FALSE)</f>
        <v>21</v>
      </c>
      <c r="AP365" t="e">
        <f>VLOOKUP(B365, [12]player_penalties_won!$B$2:$E$492, 4, FALSE)</f>
        <v>#N/A</v>
      </c>
      <c r="AQ365" t="e">
        <f>VLOOKUP(B365,[23]player_fouls_committed!$B$2:$E$492, 3, FALSE)</f>
        <v>#N/A</v>
      </c>
      <c r="AR365" t="e">
        <f>VLOOKUP(B365,[24]player_red_cards!$B$2:$E$492, 3, FALSE)</f>
        <v>#N/A</v>
      </c>
      <c r="AS365" t="e">
        <f>VLOOKUP(B365,[24]player_red_cards!$B$2:$E$492, 4, FALSE)</f>
        <v>#N/A</v>
      </c>
      <c r="AT365" t="e">
        <f>VLOOKUP(B365,[25]player_contests_won!$B$2:$E$492, 3, FALSE)</f>
        <v>#N/A</v>
      </c>
      <c r="AU365" t="e">
        <f>VLOOKUP(B365,[25]player_contests_won!$B$2:$E$492, 4, FALSE)</f>
        <v>#N/A</v>
      </c>
      <c r="AV365" t="e">
        <f>VLOOKUP(B365, [8]player_top_scorers!$B$2:$E$492, 3, FALSE)</f>
        <v>#N/A</v>
      </c>
      <c r="AW365">
        <f>VLOOKUP(B365,[26]player_player_ratings!$B$2:$E$492, 4, FALSE)</f>
        <v>3</v>
      </c>
      <c r="AX365">
        <f>VLOOKUP(B365,[26]player_player_ratings!$B$2:$E$492, 3, FALSE)</f>
        <v>6.53</v>
      </c>
      <c r="AY365">
        <v>3060</v>
      </c>
      <c r="AZ365">
        <v>34</v>
      </c>
      <c r="BA365" t="s">
        <v>13</v>
      </c>
    </row>
    <row r="366" spans="1:53" x14ac:dyDescent="0.3">
      <c r="A366">
        <v>348</v>
      </c>
      <c r="B366" t="s">
        <v>444</v>
      </c>
      <c r="C366" t="s">
        <v>79</v>
      </c>
      <c r="D366">
        <v>0.2</v>
      </c>
      <c r="E366">
        <v>0</v>
      </c>
      <c r="F366">
        <f>IFERROR(VLOOKUP(B366, [1]player_expected_goals!$B$2:$E$492, 3, FALSE), 0)</f>
        <v>0.2</v>
      </c>
      <c r="G366">
        <f>VLOOKUP(B366,[2]player_on_target!$B$2:$E$492, 3, FALSE)</f>
        <v>0.2</v>
      </c>
      <c r="H366">
        <f>IFERROR(VLOOKUP(B366, [3]player_saves_made!$B$2:$E$492, 3, FALSE), 0)</f>
        <v>0</v>
      </c>
      <c r="I366">
        <f>IFERROR(VLOOKUP(B366, [3]player_saves_made!$B$2:$E$492, 4, FALSE), 0)</f>
        <v>0</v>
      </c>
      <c r="J366">
        <f>IFERROR(VLOOKUP(B366, [4]player_goals_conceded!$B$2:$E$492, 3, FALSE), 0)</f>
        <v>0</v>
      </c>
      <c r="K366">
        <f>IFERROR(VLOOKUP(B366, [5]player_clean_sheets!$B$2:$E$492, 3, FALSE), 0)</f>
        <v>0</v>
      </c>
      <c r="L366">
        <f>IFERROR(VLOOKUP(B366, [5]player_clean_sheets!$B$2:$E$492, 4, FALSE), 0)</f>
        <v>0</v>
      </c>
      <c r="M366">
        <f>IFERROR(VLOOKUP(B366, [6]player_goals_per_90!$B$2:$E$492, 3, FALSE), 0)</f>
        <v>0</v>
      </c>
      <c r="N366">
        <f>IFERROR(VLOOKUP(B366, [7]player_expected_assists_per_90!$B$2:$E$492, 3, FALSE), 0)</f>
        <v>0</v>
      </c>
      <c r="O366">
        <f>IFERROR(VLOOKUP(B366, [7]player_expected_assists_per_90!$B$2:$E$492, 4, FALSE), 0)</f>
        <v>0</v>
      </c>
      <c r="P366">
        <f>IFERROR(VLOOKUP(B366, [8]player_top_scorers!$B$2:$E$492, 4, FALSE), 0)</f>
        <v>0</v>
      </c>
      <c r="Q366">
        <f>IFERROR(VLOOKUP(B366, [9]player_total_assists_in_attack!$B$2:$E$492, 3, FALSE), 0)</f>
        <v>2</v>
      </c>
      <c r="R366">
        <f>IFERROR(VLOOKUP(B366, [9]player_total_assists_in_attack!$B$2:$E$492, 4, FALSE), 0)</f>
        <v>0.4</v>
      </c>
      <c r="S366">
        <f>IFERROR(VLOOKUP(B366, [10]player_big_chances_missed!$B$2:$E$492, 3, FALSE), 0)</f>
        <v>0</v>
      </c>
      <c r="T366">
        <f>IFERROR(VLOOKUP(B366, [10]player_big_chances_missed!$B$2:$E$492, 3, FALSE), 0)</f>
        <v>0</v>
      </c>
      <c r="U366">
        <f>IFERROR(VLOOKUP(B366, [11]player_big_chances_created!$B$2:$E$492, 3, FALSE), 0)</f>
        <v>1</v>
      </c>
      <c r="V366">
        <f>IFERROR(VLOOKUP(B366, [12]player_penalties_won!$B$2:$E$492, 3, FALSE), 0)</f>
        <v>0</v>
      </c>
      <c r="W366">
        <f>IFERROR(VLOOKUP(B366, [13]player_penalties_conceded!$B$2:$E$492, 3, FALSE), 0)</f>
        <v>0</v>
      </c>
      <c r="X366">
        <f>IFERROR(VLOOKUP(B366, [14]player_target_scoring!$B$2:$E$492, 3, FALSE), 0)</f>
        <v>0</v>
      </c>
      <c r="Y366">
        <f>IFERROR(VLOOKUP(B366, [14]player_target_scoring!$B$2:$E$492, 4, FALSE), 0)</f>
        <v>0</v>
      </c>
      <c r="Z366">
        <f>IFERROR(VLOOKUP(B366, [15]player_total_scoring_attempts!$B$2:$E$492, 3, FALSE), 0)</f>
        <v>0</v>
      </c>
      <c r="AA366">
        <f>IFERROR(VLOOKUP(B366, [15]player_total_scoring_attempts!$B$2:$E$492, 4, FALSE), 0)</f>
        <v>0</v>
      </c>
      <c r="AB366">
        <f>IFERROR(VLOOKUP(B366, [16]player_accurate_passes!$B$2:$E$492, 3, FALSE), 0)</f>
        <v>0</v>
      </c>
      <c r="AC366">
        <f>IFERROR(VLOOKUP(B366, [16]player_accurate_passes!$B$2:$E$492, 4, FALSE), 0)</f>
        <v>0</v>
      </c>
      <c r="AD366">
        <f>IFERROR(VLOOKUP(B366,[17]player_accurate_long_balls!$B$2:$E$492, 3, FALSE), 0)</f>
        <v>0</v>
      </c>
      <c r="AE366">
        <f>IFERROR(VLOOKUP(B366,[17]player_accurate_long_balls!$B$2:$E$492, 4, FALSE), 0)</f>
        <v>0</v>
      </c>
      <c r="AF366">
        <f>IFERROR(VLOOKUP(B366, [18]player_tackles_won!$B$2:$E$492, 3, FALSE), 0)</f>
        <v>0</v>
      </c>
      <c r="AG366">
        <f>IFERROR(VLOOKUP(B366, [18]player_tackles_won!$B$2:$E$492, 4, FALSE), 0)</f>
        <v>0</v>
      </c>
      <c r="AH366">
        <f>IFERROR(VLOOKUP(B366, [19]player_possessions!$B$2:$E$492, 3, FALSE), 0)</f>
        <v>0</v>
      </c>
      <c r="AI366">
        <f>IFERROR(VLOOKUP(B366, [19]player_possessions!$B$2:$E$492, 4, FALSE), 0)</f>
        <v>0</v>
      </c>
      <c r="AJ366">
        <f>IFERROR(VLOOKUP(B366, [20]player_outfielder_blocks!$B$2:$E$492, 3, FALSE), 0)</f>
        <v>0</v>
      </c>
      <c r="AK366" t="e">
        <f>VLOOKUP(B366,[20]player_outfielder_blocks!$B$2:$E$492, 4, FALSE)</f>
        <v>#N/A</v>
      </c>
      <c r="AL366" t="e">
        <f>VLOOKUP(B366,[21]player_interceptions!$B$2:$E$492, 3, FALSE)</f>
        <v>#N/A</v>
      </c>
      <c r="AM366" t="e">
        <f>VLOOKUP(B366,[21]player_interceptions!$B$2:$E$492, 4, FALSE)</f>
        <v>#N/A</v>
      </c>
      <c r="AN366" t="e">
        <f>VLOOKUP(B366,[22]player_effective_clearances!$B$2:$E$492, 3, FALSE)</f>
        <v>#N/A</v>
      </c>
      <c r="AO366" t="e">
        <f>VLOOKUP(B366,[22]player_effective_clearances!$B$2:$E$492, 4, FALSE)</f>
        <v>#N/A</v>
      </c>
      <c r="AP366" t="e">
        <f>VLOOKUP(B366, [12]player_penalties_won!$B$2:$E$492, 4, FALSE)</f>
        <v>#N/A</v>
      </c>
      <c r="AQ366" t="e">
        <f>VLOOKUP(B366,[23]player_fouls_committed!$B$2:$E$492, 3, FALSE)</f>
        <v>#N/A</v>
      </c>
      <c r="AR366" t="e">
        <f>VLOOKUP(B366,[24]player_red_cards!$B$2:$E$492, 3, FALSE)</f>
        <v>#N/A</v>
      </c>
      <c r="AS366" t="e">
        <f>VLOOKUP(B366,[24]player_red_cards!$B$2:$E$492, 4, FALSE)</f>
        <v>#N/A</v>
      </c>
      <c r="AT366" t="e">
        <f>VLOOKUP(B366,[25]player_contests_won!$B$2:$E$492, 3, FALSE)</f>
        <v>#N/A</v>
      </c>
      <c r="AU366" t="e">
        <f>VLOOKUP(B366,[25]player_contests_won!$B$2:$E$492, 4, FALSE)</f>
        <v>#N/A</v>
      </c>
      <c r="AV366" t="e">
        <f>VLOOKUP(B366, [8]player_top_scorers!$B$2:$E$492, 3, FALSE)</f>
        <v>#N/A</v>
      </c>
      <c r="AW366" t="e">
        <f>VLOOKUP(B366,[26]player_player_ratings!$B$2:$E$492, 4, FALSE)</f>
        <v>#N/A</v>
      </c>
      <c r="AX366" t="e">
        <f>VLOOKUP(B366,[26]player_player_ratings!$B$2:$E$492, 3, FALSE)</f>
        <v>#N/A</v>
      </c>
      <c r="AY366">
        <v>477</v>
      </c>
      <c r="AZ366">
        <v>13</v>
      </c>
      <c r="BA366" t="s">
        <v>212</v>
      </c>
    </row>
    <row r="367" spans="1:53" x14ac:dyDescent="0.3">
      <c r="A367">
        <v>348</v>
      </c>
      <c r="B367" t="s">
        <v>445</v>
      </c>
      <c r="C367" t="s">
        <v>33</v>
      </c>
      <c r="D367">
        <v>0.2</v>
      </c>
      <c r="E367">
        <v>0</v>
      </c>
      <c r="F367">
        <f>IFERROR(VLOOKUP(B367, [1]player_expected_goals!$B$2:$E$492, 3, FALSE), 0)</f>
        <v>0.7</v>
      </c>
      <c r="G367">
        <f>VLOOKUP(B367,[2]player_on_target!$B$2:$E$492, 3, FALSE)</f>
        <v>1</v>
      </c>
      <c r="H367">
        <f>IFERROR(VLOOKUP(B367, [3]player_saves_made!$B$2:$E$492, 3, FALSE), 0)</f>
        <v>0</v>
      </c>
      <c r="I367">
        <f>IFERROR(VLOOKUP(B367, [3]player_saves_made!$B$2:$E$492, 4, FALSE), 0)</f>
        <v>0</v>
      </c>
      <c r="J367">
        <f>IFERROR(VLOOKUP(B367, [4]player_goals_conceded!$B$2:$E$492, 3, FALSE), 0)</f>
        <v>0</v>
      </c>
      <c r="K367">
        <f>IFERROR(VLOOKUP(B367, [5]player_clean_sheets!$B$2:$E$492, 3, FALSE), 0)</f>
        <v>0</v>
      </c>
      <c r="L367">
        <f>IFERROR(VLOOKUP(B367, [5]player_clean_sheets!$B$2:$E$492, 4, FALSE), 0)</f>
        <v>0</v>
      </c>
      <c r="M367">
        <f>IFERROR(VLOOKUP(B367, [6]player_goals_per_90!$B$2:$E$492, 3, FALSE), 0)</f>
        <v>0</v>
      </c>
      <c r="N367">
        <f>IFERROR(VLOOKUP(B367, [7]player_expected_assists_per_90!$B$2:$E$492, 3, FALSE), 0)</f>
        <v>0</v>
      </c>
      <c r="O367">
        <f>IFERROR(VLOOKUP(B367, [7]player_expected_assists_per_90!$B$2:$E$492, 4, FALSE), 0)</f>
        <v>0</v>
      </c>
      <c r="P367">
        <f>IFERROR(VLOOKUP(B367, [8]player_top_scorers!$B$2:$E$492, 4, FALSE), 0)</f>
        <v>0</v>
      </c>
      <c r="Q367">
        <f>IFERROR(VLOOKUP(B367, [9]player_total_assists_in_attack!$B$2:$E$492, 3, FALSE), 0)</f>
        <v>2</v>
      </c>
      <c r="R367">
        <f>IFERROR(VLOOKUP(B367, [9]player_total_assists_in_attack!$B$2:$E$492, 4, FALSE), 0)</f>
        <v>0.2</v>
      </c>
      <c r="S367">
        <f>IFERROR(VLOOKUP(B367, [10]player_big_chances_missed!$B$2:$E$492, 3, FALSE), 0)</f>
        <v>1</v>
      </c>
      <c r="T367">
        <f>IFERROR(VLOOKUP(B367, [10]player_big_chances_missed!$B$2:$E$492, 3, FALSE), 0)</f>
        <v>1</v>
      </c>
      <c r="U367">
        <f>IFERROR(VLOOKUP(B367, [11]player_big_chances_created!$B$2:$E$492, 3, FALSE), 0)</f>
        <v>1</v>
      </c>
      <c r="V367">
        <f>IFERROR(VLOOKUP(B367, [12]player_penalties_won!$B$2:$E$492, 3, FALSE), 0)</f>
        <v>0</v>
      </c>
      <c r="W367">
        <f>IFERROR(VLOOKUP(B367, [13]player_penalties_conceded!$B$2:$E$492, 3, FALSE), 0)</f>
        <v>0</v>
      </c>
      <c r="X367">
        <f>IFERROR(VLOOKUP(B367, [14]player_target_scoring!$B$2:$E$492, 3, FALSE), 0)</f>
        <v>0</v>
      </c>
      <c r="Y367">
        <f>IFERROR(VLOOKUP(B367, [14]player_target_scoring!$B$2:$E$492, 4, FALSE), 0)</f>
        <v>0</v>
      </c>
      <c r="Z367">
        <f>IFERROR(VLOOKUP(B367, [15]player_total_scoring_attempts!$B$2:$E$492, 3, FALSE), 0)</f>
        <v>0</v>
      </c>
      <c r="AA367">
        <f>IFERROR(VLOOKUP(B367, [15]player_total_scoring_attempts!$B$2:$E$492, 4, FALSE), 0)</f>
        <v>0</v>
      </c>
      <c r="AB367">
        <f>IFERROR(VLOOKUP(B367, [16]player_accurate_passes!$B$2:$E$492, 3, FALSE), 0)</f>
        <v>0</v>
      </c>
      <c r="AC367">
        <f>IFERROR(VLOOKUP(B367, [16]player_accurate_passes!$B$2:$E$492, 4, FALSE), 0)</f>
        <v>0</v>
      </c>
      <c r="AD367">
        <f>IFERROR(VLOOKUP(B367,[17]player_accurate_long_balls!$B$2:$E$492, 3, FALSE), 0)</f>
        <v>0</v>
      </c>
      <c r="AE367">
        <f>IFERROR(VLOOKUP(B367,[17]player_accurate_long_balls!$B$2:$E$492, 4, FALSE), 0)</f>
        <v>0</v>
      </c>
      <c r="AF367">
        <f>IFERROR(VLOOKUP(B367, [18]player_tackles_won!$B$2:$E$492, 3, FALSE), 0)</f>
        <v>0</v>
      </c>
      <c r="AG367">
        <f>IFERROR(VLOOKUP(B367, [18]player_tackles_won!$B$2:$E$492, 4, FALSE), 0)</f>
        <v>0</v>
      </c>
      <c r="AH367">
        <f>IFERROR(VLOOKUP(B367, [19]player_possessions!$B$2:$E$492, 3, FALSE), 0)</f>
        <v>0</v>
      </c>
      <c r="AI367">
        <f>IFERROR(VLOOKUP(B367, [19]player_possessions!$B$2:$E$492, 4, FALSE), 0)</f>
        <v>0</v>
      </c>
      <c r="AJ367">
        <f>IFERROR(VLOOKUP(B367, [20]player_outfielder_blocks!$B$2:$E$492, 3, FALSE), 0)</f>
        <v>0</v>
      </c>
      <c r="AK367" t="e">
        <f>VLOOKUP(B367,[20]player_outfielder_blocks!$B$2:$E$492, 4, FALSE)</f>
        <v>#N/A</v>
      </c>
      <c r="AL367" t="e">
        <f>VLOOKUP(B367,[21]player_interceptions!$B$2:$E$492, 3, FALSE)</f>
        <v>#N/A</v>
      </c>
      <c r="AM367" t="e">
        <f>VLOOKUP(B367,[21]player_interceptions!$B$2:$E$492, 4, FALSE)</f>
        <v>#N/A</v>
      </c>
      <c r="AN367" t="e">
        <f>VLOOKUP(B367,[22]player_effective_clearances!$B$2:$E$492, 3, FALSE)</f>
        <v>#N/A</v>
      </c>
      <c r="AO367" t="e">
        <f>VLOOKUP(B367,[22]player_effective_clearances!$B$2:$E$492, 4, FALSE)</f>
        <v>#N/A</v>
      </c>
      <c r="AP367" t="e">
        <f>VLOOKUP(B367, [12]player_penalties_won!$B$2:$E$492, 4, FALSE)</f>
        <v>#N/A</v>
      </c>
      <c r="AQ367" t="e">
        <f>VLOOKUP(B367,[23]player_fouls_committed!$B$2:$E$492, 3, FALSE)</f>
        <v>#N/A</v>
      </c>
      <c r="AR367" t="e">
        <f>VLOOKUP(B367,[24]player_red_cards!$B$2:$E$492, 3, FALSE)</f>
        <v>#N/A</v>
      </c>
      <c r="AS367" t="e">
        <f>VLOOKUP(B367,[24]player_red_cards!$B$2:$E$492, 4, FALSE)</f>
        <v>#N/A</v>
      </c>
      <c r="AT367" t="e">
        <f>VLOOKUP(B367,[25]player_contests_won!$B$2:$E$492, 3, FALSE)</f>
        <v>#N/A</v>
      </c>
      <c r="AU367" t="e">
        <f>VLOOKUP(B367,[25]player_contests_won!$B$2:$E$492, 4, FALSE)</f>
        <v>#N/A</v>
      </c>
      <c r="AV367">
        <f>VLOOKUP(B367, [8]player_top_scorers!$B$2:$E$492, 3, FALSE)</f>
        <v>1</v>
      </c>
      <c r="AW367" t="e">
        <f>VLOOKUP(B367,[26]player_player_ratings!$B$2:$E$492, 4, FALSE)</f>
        <v>#N/A</v>
      </c>
      <c r="AX367" t="e">
        <f>VLOOKUP(B367,[26]player_player_ratings!$B$2:$E$492, 3, FALSE)</f>
        <v>#N/A</v>
      </c>
      <c r="AY367">
        <v>921</v>
      </c>
      <c r="AZ367">
        <v>15</v>
      </c>
      <c r="BA367" t="s">
        <v>13</v>
      </c>
    </row>
    <row r="368" spans="1:53" x14ac:dyDescent="0.3">
      <c r="A368">
        <v>367</v>
      </c>
      <c r="B368" t="s">
        <v>446</v>
      </c>
      <c r="C368" t="s">
        <v>15</v>
      </c>
      <c r="D368">
        <v>0.1</v>
      </c>
      <c r="E368">
        <v>1</v>
      </c>
      <c r="F368">
        <f>IFERROR(VLOOKUP(B368, [1]player_expected_goals!$B$2:$E$492, 3, FALSE), 0)</f>
        <v>1</v>
      </c>
      <c r="G368">
        <f>VLOOKUP(B368,[2]player_on_target!$B$2:$E$492, 3, FALSE)</f>
        <v>1.4</v>
      </c>
      <c r="H368">
        <f>IFERROR(VLOOKUP(B368, [3]player_saves_made!$B$2:$E$492, 3, FALSE), 0)</f>
        <v>0</v>
      </c>
      <c r="I368">
        <f>IFERROR(VLOOKUP(B368, [3]player_saves_made!$B$2:$E$492, 4, FALSE), 0)</f>
        <v>0</v>
      </c>
      <c r="J368">
        <f>IFERROR(VLOOKUP(B368, [4]player_goals_conceded!$B$2:$E$492, 3, FALSE), 0)</f>
        <v>0</v>
      </c>
      <c r="K368">
        <f>IFERROR(VLOOKUP(B368, [5]player_clean_sheets!$B$2:$E$492, 3, FALSE), 0)</f>
        <v>0</v>
      </c>
      <c r="L368">
        <f>IFERROR(VLOOKUP(B368, [5]player_clean_sheets!$B$2:$E$492, 4, FALSE), 0)</f>
        <v>0</v>
      </c>
      <c r="M368">
        <f>IFERROR(VLOOKUP(B368, [6]player_goals_per_90!$B$2:$E$492, 3, FALSE), 0)</f>
        <v>0</v>
      </c>
      <c r="N368">
        <f>IFERROR(VLOOKUP(B368, [7]player_expected_assists_per_90!$B$2:$E$492, 3, FALSE), 0)</f>
        <v>0</v>
      </c>
      <c r="O368">
        <f>IFERROR(VLOOKUP(B368, [7]player_expected_assists_per_90!$B$2:$E$492, 4, FALSE), 0)</f>
        <v>0</v>
      </c>
      <c r="P368">
        <f>IFERROR(VLOOKUP(B368, [8]player_top_scorers!$B$2:$E$492, 4, FALSE), 0)</f>
        <v>0</v>
      </c>
      <c r="Q368">
        <f>IFERROR(VLOOKUP(B368, [9]player_total_assists_in_attack!$B$2:$E$492, 3, FALSE), 0)</f>
        <v>4</v>
      </c>
      <c r="R368">
        <f>IFERROR(VLOOKUP(B368, [9]player_total_assists_in_attack!$B$2:$E$492, 4, FALSE), 0)</f>
        <v>1.3</v>
      </c>
      <c r="S368">
        <f>IFERROR(VLOOKUP(B368, [10]player_big_chances_missed!$B$2:$E$492, 3, FALSE), 0)</f>
        <v>3</v>
      </c>
      <c r="T368">
        <f>IFERROR(VLOOKUP(B368, [10]player_big_chances_missed!$B$2:$E$492, 3, FALSE), 0)</f>
        <v>3</v>
      </c>
      <c r="U368">
        <f>IFERROR(VLOOKUP(B368, [11]player_big_chances_created!$B$2:$E$492, 3, FALSE), 0)</f>
        <v>1</v>
      </c>
      <c r="V368">
        <f>IFERROR(VLOOKUP(B368, [12]player_penalties_won!$B$2:$E$492, 3, FALSE), 0)</f>
        <v>0</v>
      </c>
      <c r="W368">
        <f>IFERROR(VLOOKUP(B368, [13]player_penalties_conceded!$B$2:$E$492, 3, FALSE), 0)</f>
        <v>0</v>
      </c>
      <c r="X368">
        <f>IFERROR(VLOOKUP(B368, [14]player_target_scoring!$B$2:$E$492, 3, FALSE), 0)</f>
        <v>0</v>
      </c>
      <c r="Y368">
        <f>IFERROR(VLOOKUP(B368, [14]player_target_scoring!$B$2:$E$492, 4, FALSE), 0)</f>
        <v>0</v>
      </c>
      <c r="Z368">
        <f>IFERROR(VLOOKUP(B368, [15]player_total_scoring_attempts!$B$2:$E$492, 3, FALSE), 0)</f>
        <v>0</v>
      </c>
      <c r="AA368">
        <f>IFERROR(VLOOKUP(B368, [15]player_total_scoring_attempts!$B$2:$E$492, 4, FALSE), 0)</f>
        <v>0</v>
      </c>
      <c r="AB368">
        <f>IFERROR(VLOOKUP(B368, [16]player_accurate_passes!$B$2:$E$492, 3, FALSE), 0)</f>
        <v>0</v>
      </c>
      <c r="AC368">
        <f>IFERROR(VLOOKUP(B368, [16]player_accurate_passes!$B$2:$E$492, 4, FALSE), 0)</f>
        <v>0</v>
      </c>
      <c r="AD368">
        <f>IFERROR(VLOOKUP(B368,[17]player_accurate_long_balls!$B$2:$E$492, 3, FALSE), 0)</f>
        <v>0</v>
      </c>
      <c r="AE368">
        <f>IFERROR(VLOOKUP(B368,[17]player_accurate_long_balls!$B$2:$E$492, 4, FALSE), 0)</f>
        <v>0</v>
      </c>
      <c r="AF368">
        <f>IFERROR(VLOOKUP(B368, [18]player_tackles_won!$B$2:$E$492, 3, FALSE), 0)</f>
        <v>0</v>
      </c>
      <c r="AG368">
        <f>IFERROR(VLOOKUP(B368, [18]player_tackles_won!$B$2:$E$492, 4, FALSE), 0)</f>
        <v>0</v>
      </c>
      <c r="AH368">
        <f>IFERROR(VLOOKUP(B368, [19]player_possessions!$B$2:$E$492, 3, FALSE), 0)</f>
        <v>0</v>
      </c>
      <c r="AI368">
        <f>IFERROR(VLOOKUP(B368, [19]player_possessions!$B$2:$E$492, 4, FALSE), 0)</f>
        <v>0</v>
      </c>
      <c r="AJ368">
        <f>IFERROR(VLOOKUP(B368, [20]player_outfielder_blocks!$B$2:$E$492, 3, FALSE), 0)</f>
        <v>0</v>
      </c>
      <c r="AK368" t="e">
        <f>VLOOKUP(B368,[20]player_outfielder_blocks!$B$2:$E$492, 4, FALSE)</f>
        <v>#N/A</v>
      </c>
      <c r="AL368" t="e">
        <f>VLOOKUP(B368,[21]player_interceptions!$B$2:$E$492, 3, FALSE)</f>
        <v>#N/A</v>
      </c>
      <c r="AM368" t="e">
        <f>VLOOKUP(B368,[21]player_interceptions!$B$2:$E$492, 4, FALSE)</f>
        <v>#N/A</v>
      </c>
      <c r="AN368" t="e">
        <f>VLOOKUP(B368,[22]player_effective_clearances!$B$2:$E$492, 3, FALSE)</f>
        <v>#N/A</v>
      </c>
      <c r="AO368" t="e">
        <f>VLOOKUP(B368,[22]player_effective_clearances!$B$2:$E$492, 4, FALSE)</f>
        <v>#N/A</v>
      </c>
      <c r="AP368" t="e">
        <f>VLOOKUP(B368, [12]player_penalties_won!$B$2:$E$492, 4, FALSE)</f>
        <v>#N/A</v>
      </c>
      <c r="AQ368" t="e">
        <f>VLOOKUP(B368,[23]player_fouls_committed!$B$2:$E$492, 3, FALSE)</f>
        <v>#N/A</v>
      </c>
      <c r="AR368">
        <f>VLOOKUP(B368,[24]player_red_cards!$B$2:$E$492, 3, FALSE)</f>
        <v>1</v>
      </c>
      <c r="AS368">
        <f>VLOOKUP(B368,[24]player_red_cards!$B$2:$E$492, 4, FALSE)</f>
        <v>1</v>
      </c>
      <c r="AT368" t="e">
        <f>VLOOKUP(B368,[25]player_contests_won!$B$2:$E$492, 3, FALSE)</f>
        <v>#N/A</v>
      </c>
      <c r="AU368" t="e">
        <f>VLOOKUP(B368,[25]player_contests_won!$B$2:$E$492, 4, FALSE)</f>
        <v>#N/A</v>
      </c>
      <c r="AV368" t="e">
        <f>VLOOKUP(B368, [8]player_top_scorers!$B$2:$E$492, 3, FALSE)</f>
        <v>#N/A</v>
      </c>
      <c r="AW368" t="e">
        <f>VLOOKUP(B368,[26]player_player_ratings!$B$2:$E$492, 4, FALSE)</f>
        <v>#N/A</v>
      </c>
      <c r="AX368" t="e">
        <f>VLOOKUP(B368,[26]player_player_ratings!$B$2:$E$492, 3, FALSE)</f>
        <v>#N/A</v>
      </c>
      <c r="AY368">
        <v>275</v>
      </c>
      <c r="AZ368">
        <v>11</v>
      </c>
      <c r="BA368" t="s">
        <v>13</v>
      </c>
    </row>
    <row r="369" spans="1:53" x14ac:dyDescent="0.3">
      <c r="A369">
        <v>367</v>
      </c>
      <c r="B369" t="s">
        <v>447</v>
      </c>
      <c r="C369" t="s">
        <v>36</v>
      </c>
      <c r="D369">
        <v>0.1</v>
      </c>
      <c r="E369">
        <v>1</v>
      </c>
      <c r="F369">
        <f>IFERROR(VLOOKUP(B369, [1]player_expected_goals!$B$2:$E$492, 3, FALSE), 0)</f>
        <v>0</v>
      </c>
      <c r="G369" t="e">
        <f>VLOOKUP(B369,[2]player_on_target!$B$2:$E$492, 3, FALSE)</f>
        <v>#N/A</v>
      </c>
      <c r="H369">
        <f>IFERROR(VLOOKUP(B369, [3]player_saves_made!$B$2:$E$492, 3, FALSE), 0)</f>
        <v>4.3</v>
      </c>
      <c r="I369">
        <f>IFERROR(VLOOKUP(B369, [3]player_saves_made!$B$2:$E$492, 4, FALSE), 0)</f>
        <v>146</v>
      </c>
      <c r="J369">
        <f>IFERROR(VLOOKUP(B369, [4]player_goals_conceded!$B$2:$E$492, 3, FALSE), 0)</f>
        <v>1.9</v>
      </c>
      <c r="K369">
        <f>IFERROR(VLOOKUP(B369, [5]player_clean_sheets!$B$2:$E$492, 3, FALSE), 0)</f>
        <v>2</v>
      </c>
      <c r="L369">
        <f>IFERROR(VLOOKUP(B369, [5]player_clean_sheets!$B$2:$E$492, 4, FALSE), 0)</f>
        <v>66</v>
      </c>
      <c r="M369">
        <f>IFERROR(VLOOKUP(B369, [6]player_goals_per_90!$B$2:$E$492, 3, FALSE), 0)</f>
        <v>0</v>
      </c>
      <c r="N369">
        <f>IFERROR(VLOOKUP(B369, [7]player_expected_assists_per_90!$B$2:$E$492, 3, FALSE), 0)</f>
        <v>0</v>
      </c>
      <c r="O369">
        <f>IFERROR(VLOOKUP(B369, [7]player_expected_assists_per_90!$B$2:$E$492, 4, FALSE), 0)</f>
        <v>0</v>
      </c>
      <c r="P369">
        <f>IFERROR(VLOOKUP(B369, [8]player_top_scorers!$B$2:$E$492, 4, FALSE), 0)</f>
        <v>0</v>
      </c>
      <c r="Q369">
        <f>IFERROR(VLOOKUP(B369, [9]player_total_assists_in_attack!$B$2:$E$492, 3, FALSE), 0)</f>
        <v>2</v>
      </c>
      <c r="R369">
        <f>IFERROR(VLOOKUP(B369, [9]player_total_assists_in_attack!$B$2:$E$492, 4, FALSE), 0)</f>
        <v>0.1</v>
      </c>
      <c r="S369">
        <f>IFERROR(VLOOKUP(B369, [10]player_big_chances_missed!$B$2:$E$492, 3, FALSE), 0)</f>
        <v>0</v>
      </c>
      <c r="T369">
        <f>IFERROR(VLOOKUP(B369, [10]player_big_chances_missed!$B$2:$E$492, 3, FALSE), 0)</f>
        <v>0</v>
      </c>
      <c r="U369">
        <f>IFERROR(VLOOKUP(B369, [11]player_big_chances_created!$B$2:$E$492, 3, FALSE), 0)</f>
        <v>0</v>
      </c>
      <c r="V369">
        <f>IFERROR(VLOOKUP(B369, [12]player_penalties_won!$B$2:$E$492, 3, FALSE), 0)</f>
        <v>0</v>
      </c>
      <c r="W369">
        <f>IFERROR(VLOOKUP(B369, [13]player_penalties_conceded!$B$2:$E$492, 3, FALSE), 0)</f>
        <v>1</v>
      </c>
      <c r="X369">
        <f>IFERROR(VLOOKUP(B369, [14]player_target_scoring!$B$2:$E$492, 3, FALSE), 0)</f>
        <v>0</v>
      </c>
      <c r="Y369">
        <f>IFERROR(VLOOKUP(B369, [14]player_target_scoring!$B$2:$E$492, 4, FALSE), 0)</f>
        <v>0</v>
      </c>
      <c r="Z369">
        <f>IFERROR(VLOOKUP(B369, [15]player_total_scoring_attempts!$B$2:$E$492, 3, FALSE), 0)</f>
        <v>0</v>
      </c>
      <c r="AA369">
        <f>IFERROR(VLOOKUP(B369, [15]player_total_scoring_attempts!$B$2:$E$492, 4, FALSE), 0)</f>
        <v>0</v>
      </c>
      <c r="AB369">
        <f>IFERROR(VLOOKUP(B369, [16]player_accurate_passes!$B$2:$E$492, 3, FALSE), 0)</f>
        <v>26.2</v>
      </c>
      <c r="AC369">
        <f>IFERROR(VLOOKUP(B369, [16]player_accurate_passes!$B$2:$E$492, 4, FALSE), 0)</f>
        <v>71.7</v>
      </c>
      <c r="AD369">
        <f>IFERROR(VLOOKUP(B369,[17]player_accurate_long_balls!$B$2:$E$492, 3, FALSE), 0)</f>
        <v>0</v>
      </c>
      <c r="AE369">
        <f>IFERROR(VLOOKUP(B369,[17]player_accurate_long_balls!$B$2:$E$492, 4, FALSE), 0)</f>
        <v>0</v>
      </c>
      <c r="AF369">
        <f>IFERROR(VLOOKUP(B369, [18]player_tackles_won!$B$2:$E$492, 3, FALSE), 0)</f>
        <v>0</v>
      </c>
      <c r="AG369">
        <f>IFERROR(VLOOKUP(B369, [18]player_tackles_won!$B$2:$E$492, 4, FALSE), 0)</f>
        <v>100</v>
      </c>
      <c r="AH369">
        <f>IFERROR(VLOOKUP(B369, [19]player_possessions!$B$2:$E$492, 3, FALSE), 0)</f>
        <v>0</v>
      </c>
      <c r="AI369">
        <f>IFERROR(VLOOKUP(B369, [19]player_possessions!$B$2:$E$492, 4, FALSE), 0)</f>
        <v>0</v>
      </c>
      <c r="AJ369">
        <f>IFERROR(VLOOKUP(B369, [20]player_outfielder_blocks!$B$2:$E$492, 3, FALSE), 0)</f>
        <v>0</v>
      </c>
      <c r="AK369" t="e">
        <f>VLOOKUP(B369,[20]player_outfielder_blocks!$B$2:$E$492, 4, FALSE)</f>
        <v>#N/A</v>
      </c>
      <c r="AL369" t="e">
        <f>VLOOKUP(B369,[21]player_interceptions!$B$2:$E$492, 3, FALSE)</f>
        <v>#N/A</v>
      </c>
      <c r="AM369" t="e">
        <f>VLOOKUP(B369,[21]player_interceptions!$B$2:$E$492, 4, FALSE)</f>
        <v>#N/A</v>
      </c>
      <c r="AN369">
        <f>VLOOKUP(B369,[22]player_effective_clearances!$B$2:$E$492, 3, FALSE)</f>
        <v>0.9</v>
      </c>
      <c r="AO369">
        <f>VLOOKUP(B369,[22]player_effective_clearances!$B$2:$E$492, 4, FALSE)</f>
        <v>31</v>
      </c>
      <c r="AP369" t="e">
        <f>VLOOKUP(B369, [12]player_penalties_won!$B$2:$E$492, 4, FALSE)</f>
        <v>#N/A</v>
      </c>
      <c r="AQ369">
        <f>VLOOKUP(B369,[23]player_fouls_committed!$B$2:$E$492, 3, FALSE)</f>
        <v>0</v>
      </c>
      <c r="AR369" t="e">
        <f>VLOOKUP(B369,[24]player_red_cards!$B$2:$E$492, 3, FALSE)</f>
        <v>#N/A</v>
      </c>
      <c r="AS369" t="e">
        <f>VLOOKUP(B369,[24]player_red_cards!$B$2:$E$492, 4, FALSE)</f>
        <v>#N/A</v>
      </c>
      <c r="AT369" t="e">
        <f>VLOOKUP(B369,[25]player_contests_won!$B$2:$E$492, 3, FALSE)</f>
        <v>#N/A</v>
      </c>
      <c r="AU369" t="e">
        <f>VLOOKUP(B369,[25]player_contests_won!$B$2:$E$492, 4, FALSE)</f>
        <v>#N/A</v>
      </c>
      <c r="AV369" t="e">
        <f>VLOOKUP(B369, [8]player_top_scorers!$B$2:$E$492, 3, FALSE)</f>
        <v>#N/A</v>
      </c>
      <c r="AW369">
        <f>VLOOKUP(B369,[26]player_player_ratings!$B$2:$E$492, 4, FALSE)</f>
        <v>1</v>
      </c>
      <c r="AX369">
        <f>VLOOKUP(B369,[26]player_player_ratings!$B$2:$E$492, 3, FALSE)</f>
        <v>6.94</v>
      </c>
      <c r="AY369">
        <v>3060</v>
      </c>
      <c r="AZ369">
        <v>34</v>
      </c>
      <c r="BA369" t="s">
        <v>13</v>
      </c>
    </row>
    <row r="370" spans="1:53" x14ac:dyDescent="0.3">
      <c r="A370">
        <v>367</v>
      </c>
      <c r="B370" t="s">
        <v>448</v>
      </c>
      <c r="C370" t="s">
        <v>46</v>
      </c>
      <c r="D370">
        <v>0.1</v>
      </c>
      <c r="E370">
        <v>1</v>
      </c>
      <c r="F370">
        <f>IFERROR(VLOOKUP(B370, [1]player_expected_goals!$B$2:$E$492, 3, FALSE), 0)</f>
        <v>0.1</v>
      </c>
      <c r="G370">
        <f>VLOOKUP(B370,[2]player_on_target!$B$2:$E$492, 3, FALSE)</f>
        <v>0.3</v>
      </c>
      <c r="H370">
        <f>IFERROR(VLOOKUP(B370, [3]player_saves_made!$B$2:$E$492, 3, FALSE), 0)</f>
        <v>0</v>
      </c>
      <c r="I370">
        <f>IFERROR(VLOOKUP(B370, [3]player_saves_made!$B$2:$E$492, 4, FALSE), 0)</f>
        <v>0</v>
      </c>
      <c r="J370">
        <f>IFERROR(VLOOKUP(B370, [4]player_goals_conceded!$B$2:$E$492, 3, FALSE), 0)</f>
        <v>0</v>
      </c>
      <c r="K370">
        <f>IFERROR(VLOOKUP(B370, [5]player_clean_sheets!$B$2:$E$492, 3, FALSE), 0)</f>
        <v>0</v>
      </c>
      <c r="L370">
        <f>IFERROR(VLOOKUP(B370, [5]player_clean_sheets!$B$2:$E$492, 4, FALSE), 0)</f>
        <v>0</v>
      </c>
      <c r="M370">
        <f>IFERROR(VLOOKUP(B370, [6]player_goals_per_90!$B$2:$E$492, 3, FALSE), 0)</f>
        <v>0</v>
      </c>
      <c r="N370">
        <f>IFERROR(VLOOKUP(B370, [7]player_expected_assists_per_90!$B$2:$E$492, 3, FALSE), 0)</f>
        <v>0</v>
      </c>
      <c r="O370">
        <f>IFERROR(VLOOKUP(B370, [7]player_expected_assists_per_90!$B$2:$E$492, 4, FALSE), 0)</f>
        <v>0</v>
      </c>
      <c r="P370">
        <f>IFERROR(VLOOKUP(B370, [8]player_top_scorers!$B$2:$E$492, 4, FALSE), 0)</f>
        <v>0</v>
      </c>
      <c r="Q370">
        <f>IFERROR(VLOOKUP(B370, [9]player_total_assists_in_attack!$B$2:$E$492, 3, FALSE), 0)</f>
        <v>1</v>
      </c>
      <c r="R370">
        <f>IFERROR(VLOOKUP(B370, [9]player_total_assists_in_attack!$B$2:$E$492, 4, FALSE), 0)</f>
        <v>0.9</v>
      </c>
      <c r="S370">
        <f>IFERROR(VLOOKUP(B370, [10]player_big_chances_missed!$B$2:$E$492, 3, FALSE), 0)</f>
        <v>0</v>
      </c>
      <c r="T370">
        <f>IFERROR(VLOOKUP(B370, [10]player_big_chances_missed!$B$2:$E$492, 3, FALSE), 0)</f>
        <v>0</v>
      </c>
      <c r="U370">
        <f>IFERROR(VLOOKUP(B370, [11]player_big_chances_created!$B$2:$E$492, 3, FALSE), 0)</f>
        <v>0</v>
      </c>
      <c r="V370">
        <f>IFERROR(VLOOKUP(B370, [12]player_penalties_won!$B$2:$E$492, 3, FALSE), 0)</f>
        <v>0</v>
      </c>
      <c r="W370">
        <f>IFERROR(VLOOKUP(B370, [13]player_penalties_conceded!$B$2:$E$492, 3, FALSE), 0)</f>
        <v>0</v>
      </c>
      <c r="X370">
        <f>IFERROR(VLOOKUP(B370, [14]player_target_scoring!$B$2:$E$492, 3, FALSE), 0)</f>
        <v>0</v>
      </c>
      <c r="Y370">
        <f>IFERROR(VLOOKUP(B370, [14]player_target_scoring!$B$2:$E$492, 4, FALSE), 0)</f>
        <v>0</v>
      </c>
      <c r="Z370">
        <f>IFERROR(VLOOKUP(B370, [15]player_total_scoring_attempts!$B$2:$E$492, 3, FALSE), 0)</f>
        <v>0</v>
      </c>
      <c r="AA370">
        <f>IFERROR(VLOOKUP(B370, [15]player_total_scoring_attempts!$B$2:$E$492, 4, FALSE), 0)</f>
        <v>0</v>
      </c>
      <c r="AB370">
        <f>IFERROR(VLOOKUP(B370, [16]player_accurate_passes!$B$2:$E$492, 3, FALSE), 0)</f>
        <v>0</v>
      </c>
      <c r="AC370">
        <f>IFERROR(VLOOKUP(B370, [16]player_accurate_passes!$B$2:$E$492, 4, FALSE), 0)</f>
        <v>0</v>
      </c>
      <c r="AD370">
        <f>IFERROR(VLOOKUP(B370,[17]player_accurate_long_balls!$B$2:$E$492, 3, FALSE), 0)</f>
        <v>0</v>
      </c>
      <c r="AE370">
        <f>IFERROR(VLOOKUP(B370,[17]player_accurate_long_balls!$B$2:$E$492, 4, FALSE), 0)</f>
        <v>0</v>
      </c>
      <c r="AF370">
        <f>IFERROR(VLOOKUP(B370, [18]player_tackles_won!$B$2:$E$492, 3, FALSE), 0)</f>
        <v>0</v>
      </c>
      <c r="AG370">
        <f>IFERROR(VLOOKUP(B370, [18]player_tackles_won!$B$2:$E$492, 4, FALSE), 0)</f>
        <v>0</v>
      </c>
      <c r="AH370">
        <f>IFERROR(VLOOKUP(B370, [19]player_possessions!$B$2:$E$492, 3, FALSE), 0)</f>
        <v>0</v>
      </c>
      <c r="AI370">
        <f>IFERROR(VLOOKUP(B370, [19]player_possessions!$B$2:$E$492, 4, FALSE), 0)</f>
        <v>0</v>
      </c>
      <c r="AJ370">
        <f>IFERROR(VLOOKUP(B370, [20]player_outfielder_blocks!$B$2:$E$492, 3, FALSE), 0)</f>
        <v>0</v>
      </c>
      <c r="AK370" t="e">
        <f>VLOOKUP(B370,[20]player_outfielder_blocks!$B$2:$E$492, 4, FALSE)</f>
        <v>#N/A</v>
      </c>
      <c r="AL370" t="e">
        <f>VLOOKUP(B370,[21]player_interceptions!$B$2:$E$492, 3, FALSE)</f>
        <v>#N/A</v>
      </c>
      <c r="AM370" t="e">
        <f>VLOOKUP(B370,[21]player_interceptions!$B$2:$E$492, 4, FALSE)</f>
        <v>#N/A</v>
      </c>
      <c r="AN370" t="e">
        <f>VLOOKUP(B370,[22]player_effective_clearances!$B$2:$E$492, 3, FALSE)</f>
        <v>#N/A</v>
      </c>
      <c r="AO370" t="e">
        <f>VLOOKUP(B370,[22]player_effective_clearances!$B$2:$E$492, 4, FALSE)</f>
        <v>#N/A</v>
      </c>
      <c r="AP370" t="e">
        <f>VLOOKUP(B370, [12]player_penalties_won!$B$2:$E$492, 4, FALSE)</f>
        <v>#N/A</v>
      </c>
      <c r="AQ370" t="e">
        <f>VLOOKUP(B370,[23]player_fouls_committed!$B$2:$E$492, 3, FALSE)</f>
        <v>#N/A</v>
      </c>
      <c r="AR370" t="e">
        <f>VLOOKUP(B370,[24]player_red_cards!$B$2:$E$492, 3, FALSE)</f>
        <v>#N/A</v>
      </c>
      <c r="AS370" t="e">
        <f>VLOOKUP(B370,[24]player_red_cards!$B$2:$E$492, 4, FALSE)</f>
        <v>#N/A</v>
      </c>
      <c r="AT370" t="e">
        <f>VLOOKUP(B370,[25]player_contests_won!$B$2:$E$492, 3, FALSE)</f>
        <v>#N/A</v>
      </c>
      <c r="AU370" t="e">
        <f>VLOOKUP(B370,[25]player_contests_won!$B$2:$E$492, 4, FALSE)</f>
        <v>#N/A</v>
      </c>
      <c r="AV370" t="e">
        <f>VLOOKUP(B370, [8]player_top_scorers!$B$2:$E$492, 3, FALSE)</f>
        <v>#N/A</v>
      </c>
      <c r="AW370" t="e">
        <f>VLOOKUP(B370,[26]player_player_ratings!$B$2:$E$492, 4, FALSE)</f>
        <v>#N/A</v>
      </c>
      <c r="AX370" t="e">
        <f>VLOOKUP(B370,[26]player_player_ratings!$B$2:$E$492, 3, FALSE)</f>
        <v>#N/A</v>
      </c>
      <c r="AY370">
        <v>95</v>
      </c>
      <c r="AZ370">
        <v>7</v>
      </c>
      <c r="BA370" t="s">
        <v>180</v>
      </c>
    </row>
    <row r="371" spans="1:53" x14ac:dyDescent="0.3">
      <c r="A371">
        <v>367</v>
      </c>
      <c r="B371" t="s">
        <v>449</v>
      </c>
      <c r="C371" t="s">
        <v>46</v>
      </c>
      <c r="D371">
        <v>0.1</v>
      </c>
      <c r="E371">
        <v>1</v>
      </c>
      <c r="F371">
        <f>IFERROR(VLOOKUP(B371, [1]player_expected_goals!$B$2:$E$492, 3, FALSE), 0)</f>
        <v>0.2</v>
      </c>
      <c r="G371">
        <f>VLOOKUP(B371,[2]player_on_target!$B$2:$E$492, 3, FALSE)</f>
        <v>0.2</v>
      </c>
      <c r="H371">
        <f>IFERROR(VLOOKUP(B371, [3]player_saves_made!$B$2:$E$492, 3, FALSE), 0)</f>
        <v>0</v>
      </c>
      <c r="I371">
        <f>IFERROR(VLOOKUP(B371, [3]player_saves_made!$B$2:$E$492, 4, FALSE), 0)</f>
        <v>0</v>
      </c>
      <c r="J371">
        <f>IFERROR(VLOOKUP(B371, [4]player_goals_conceded!$B$2:$E$492, 3, FALSE), 0)</f>
        <v>0</v>
      </c>
      <c r="K371">
        <f>IFERROR(VLOOKUP(B371, [5]player_clean_sheets!$B$2:$E$492, 3, FALSE), 0)</f>
        <v>0</v>
      </c>
      <c r="L371">
        <f>IFERROR(VLOOKUP(B371, [5]player_clean_sheets!$B$2:$E$492, 4, FALSE), 0)</f>
        <v>0</v>
      </c>
      <c r="M371">
        <f>IFERROR(VLOOKUP(B371, [6]player_goals_per_90!$B$2:$E$492, 3, FALSE), 0)</f>
        <v>0</v>
      </c>
      <c r="N371">
        <f>IFERROR(VLOOKUP(B371, [7]player_expected_assists_per_90!$B$2:$E$492, 3, FALSE), 0)</f>
        <v>0</v>
      </c>
      <c r="O371">
        <f>IFERROR(VLOOKUP(B371, [7]player_expected_assists_per_90!$B$2:$E$492, 4, FALSE), 0)</f>
        <v>0</v>
      </c>
      <c r="P371">
        <f>IFERROR(VLOOKUP(B371, [8]player_top_scorers!$B$2:$E$492, 4, FALSE), 0)</f>
        <v>0</v>
      </c>
      <c r="Q371">
        <f>IFERROR(VLOOKUP(B371, [9]player_total_assists_in_attack!$B$2:$E$492, 3, FALSE), 0)</f>
        <v>3</v>
      </c>
      <c r="R371">
        <f>IFERROR(VLOOKUP(B371, [9]player_total_assists_in_attack!$B$2:$E$492, 4, FALSE), 0)</f>
        <v>0.8</v>
      </c>
      <c r="S371">
        <f>IFERROR(VLOOKUP(B371, [10]player_big_chances_missed!$B$2:$E$492, 3, FALSE), 0)</f>
        <v>0</v>
      </c>
      <c r="T371">
        <f>IFERROR(VLOOKUP(B371, [10]player_big_chances_missed!$B$2:$E$492, 3, FALSE), 0)</f>
        <v>0</v>
      </c>
      <c r="U371">
        <f>IFERROR(VLOOKUP(B371, [11]player_big_chances_created!$B$2:$E$492, 3, FALSE), 0)</f>
        <v>1</v>
      </c>
      <c r="V371">
        <f>IFERROR(VLOOKUP(B371, [12]player_penalties_won!$B$2:$E$492, 3, FALSE), 0)</f>
        <v>0</v>
      </c>
      <c r="W371">
        <f>IFERROR(VLOOKUP(B371, [13]player_penalties_conceded!$B$2:$E$492, 3, FALSE), 0)</f>
        <v>0</v>
      </c>
      <c r="X371">
        <f>IFERROR(VLOOKUP(B371, [14]player_target_scoring!$B$2:$E$492, 3, FALSE), 0)</f>
        <v>0</v>
      </c>
      <c r="Y371">
        <f>IFERROR(VLOOKUP(B371, [14]player_target_scoring!$B$2:$E$492, 4, FALSE), 0)</f>
        <v>0</v>
      </c>
      <c r="Z371">
        <f>IFERROR(VLOOKUP(B371, [15]player_total_scoring_attempts!$B$2:$E$492, 3, FALSE), 0)</f>
        <v>0</v>
      </c>
      <c r="AA371">
        <f>IFERROR(VLOOKUP(B371, [15]player_total_scoring_attempts!$B$2:$E$492, 4, FALSE), 0)</f>
        <v>0</v>
      </c>
      <c r="AB371">
        <f>IFERROR(VLOOKUP(B371, [16]player_accurate_passes!$B$2:$E$492, 3, FALSE), 0)</f>
        <v>0</v>
      </c>
      <c r="AC371">
        <f>IFERROR(VLOOKUP(B371, [16]player_accurate_passes!$B$2:$E$492, 4, FALSE), 0)</f>
        <v>0</v>
      </c>
      <c r="AD371">
        <f>IFERROR(VLOOKUP(B371,[17]player_accurate_long_balls!$B$2:$E$492, 3, FALSE), 0)</f>
        <v>0</v>
      </c>
      <c r="AE371">
        <f>IFERROR(VLOOKUP(B371,[17]player_accurate_long_balls!$B$2:$E$492, 4, FALSE), 0)</f>
        <v>0</v>
      </c>
      <c r="AF371">
        <f>IFERROR(VLOOKUP(B371, [18]player_tackles_won!$B$2:$E$492, 3, FALSE), 0)</f>
        <v>0</v>
      </c>
      <c r="AG371">
        <f>IFERROR(VLOOKUP(B371, [18]player_tackles_won!$B$2:$E$492, 4, FALSE), 0)</f>
        <v>0</v>
      </c>
      <c r="AH371">
        <f>IFERROR(VLOOKUP(B371, [19]player_possessions!$B$2:$E$492, 3, FALSE), 0)</f>
        <v>0</v>
      </c>
      <c r="AI371">
        <f>IFERROR(VLOOKUP(B371, [19]player_possessions!$B$2:$E$492, 4, FALSE), 0)</f>
        <v>0</v>
      </c>
      <c r="AJ371">
        <f>IFERROR(VLOOKUP(B371, [20]player_outfielder_blocks!$B$2:$E$492, 3, FALSE), 0)</f>
        <v>0</v>
      </c>
      <c r="AK371" t="e">
        <f>VLOOKUP(B371,[20]player_outfielder_blocks!$B$2:$E$492, 4, FALSE)</f>
        <v>#N/A</v>
      </c>
      <c r="AL371" t="e">
        <f>VLOOKUP(B371,[21]player_interceptions!$B$2:$E$492, 3, FALSE)</f>
        <v>#N/A</v>
      </c>
      <c r="AM371" t="e">
        <f>VLOOKUP(B371,[21]player_interceptions!$B$2:$E$492, 4, FALSE)</f>
        <v>#N/A</v>
      </c>
      <c r="AN371" t="e">
        <f>VLOOKUP(B371,[22]player_effective_clearances!$B$2:$E$492, 3, FALSE)</f>
        <v>#N/A</v>
      </c>
      <c r="AO371" t="e">
        <f>VLOOKUP(B371,[22]player_effective_clearances!$B$2:$E$492, 4, FALSE)</f>
        <v>#N/A</v>
      </c>
      <c r="AP371" t="e">
        <f>VLOOKUP(B371, [12]player_penalties_won!$B$2:$E$492, 4, FALSE)</f>
        <v>#N/A</v>
      </c>
      <c r="AQ371" t="e">
        <f>VLOOKUP(B371,[23]player_fouls_committed!$B$2:$E$492, 3, FALSE)</f>
        <v>#N/A</v>
      </c>
      <c r="AR371" t="e">
        <f>VLOOKUP(B371,[24]player_red_cards!$B$2:$E$492, 3, FALSE)</f>
        <v>#N/A</v>
      </c>
      <c r="AS371" t="e">
        <f>VLOOKUP(B371,[24]player_red_cards!$B$2:$E$492, 4, FALSE)</f>
        <v>#N/A</v>
      </c>
      <c r="AT371" t="e">
        <f>VLOOKUP(B371,[25]player_contests_won!$B$2:$E$492, 3, FALSE)</f>
        <v>#N/A</v>
      </c>
      <c r="AU371" t="e">
        <f>VLOOKUP(B371,[25]player_contests_won!$B$2:$E$492, 4, FALSE)</f>
        <v>#N/A</v>
      </c>
      <c r="AV371" t="e">
        <f>VLOOKUP(B371, [8]player_top_scorers!$B$2:$E$492, 3, FALSE)</f>
        <v>#N/A</v>
      </c>
      <c r="AW371" t="e">
        <f>VLOOKUP(B371,[26]player_player_ratings!$B$2:$E$492, 4, FALSE)</f>
        <v>#N/A</v>
      </c>
      <c r="AX371" t="e">
        <f>VLOOKUP(B371,[26]player_player_ratings!$B$2:$E$492, 3, FALSE)</f>
        <v>#N/A</v>
      </c>
      <c r="AY371">
        <v>329</v>
      </c>
      <c r="AZ371">
        <v>5</v>
      </c>
      <c r="BA371" t="s">
        <v>16</v>
      </c>
    </row>
    <row r="372" spans="1:53" x14ac:dyDescent="0.3">
      <c r="A372">
        <v>367</v>
      </c>
      <c r="B372" t="s">
        <v>450</v>
      </c>
      <c r="C372" t="s">
        <v>46</v>
      </c>
      <c r="D372">
        <v>0.1</v>
      </c>
      <c r="E372">
        <v>1</v>
      </c>
      <c r="F372">
        <f>IFERROR(VLOOKUP(B372, [1]player_expected_goals!$B$2:$E$492, 3, FALSE), 0)</f>
        <v>0.1</v>
      </c>
      <c r="G372">
        <f>VLOOKUP(B372,[2]player_on_target!$B$2:$E$492, 3, FALSE)</f>
        <v>0</v>
      </c>
      <c r="H372">
        <f>IFERROR(VLOOKUP(B372, [3]player_saves_made!$B$2:$E$492, 3, FALSE), 0)</f>
        <v>0</v>
      </c>
      <c r="I372">
        <f>IFERROR(VLOOKUP(B372, [3]player_saves_made!$B$2:$E$492, 4, FALSE), 0)</f>
        <v>0</v>
      </c>
      <c r="J372">
        <f>IFERROR(VLOOKUP(B372, [4]player_goals_conceded!$B$2:$E$492, 3, FALSE), 0)</f>
        <v>0</v>
      </c>
      <c r="K372">
        <f>IFERROR(VLOOKUP(B372, [5]player_clean_sheets!$B$2:$E$492, 3, FALSE), 0)</f>
        <v>0</v>
      </c>
      <c r="L372">
        <f>IFERROR(VLOOKUP(B372, [5]player_clean_sheets!$B$2:$E$492, 4, FALSE), 0)</f>
        <v>0</v>
      </c>
      <c r="M372">
        <f>IFERROR(VLOOKUP(B372, [6]player_goals_per_90!$B$2:$E$492, 3, FALSE), 0)</f>
        <v>0</v>
      </c>
      <c r="N372">
        <f>IFERROR(VLOOKUP(B372, [7]player_expected_assists_per_90!$B$2:$E$492, 3, FALSE), 0)</f>
        <v>0</v>
      </c>
      <c r="O372">
        <f>IFERROR(VLOOKUP(B372, [7]player_expected_assists_per_90!$B$2:$E$492, 4, FALSE), 0)</f>
        <v>0</v>
      </c>
      <c r="P372">
        <f>IFERROR(VLOOKUP(B372, [8]player_top_scorers!$B$2:$E$492, 4, FALSE), 0)</f>
        <v>0</v>
      </c>
      <c r="Q372">
        <f>IFERROR(VLOOKUP(B372, [9]player_total_assists_in_attack!$B$2:$E$492, 3, FALSE), 0)</f>
        <v>2</v>
      </c>
      <c r="R372">
        <f>IFERROR(VLOOKUP(B372, [9]player_total_assists_in_attack!$B$2:$E$492, 4, FALSE), 0)</f>
        <v>11.3</v>
      </c>
      <c r="S372">
        <f>IFERROR(VLOOKUP(B372, [10]player_big_chances_missed!$B$2:$E$492, 3, FALSE), 0)</f>
        <v>0</v>
      </c>
      <c r="T372">
        <f>IFERROR(VLOOKUP(B372, [10]player_big_chances_missed!$B$2:$E$492, 3, FALSE), 0)</f>
        <v>0</v>
      </c>
      <c r="U372">
        <f>IFERROR(VLOOKUP(B372, [11]player_big_chances_created!$B$2:$E$492, 3, FALSE), 0)</f>
        <v>1</v>
      </c>
      <c r="V372">
        <f>IFERROR(VLOOKUP(B372, [12]player_penalties_won!$B$2:$E$492, 3, FALSE), 0)</f>
        <v>0</v>
      </c>
      <c r="W372">
        <f>IFERROR(VLOOKUP(B372, [13]player_penalties_conceded!$B$2:$E$492, 3, FALSE), 0)</f>
        <v>0</v>
      </c>
      <c r="X372">
        <f>IFERROR(VLOOKUP(B372, [14]player_target_scoring!$B$2:$E$492, 3, FALSE), 0)</f>
        <v>0</v>
      </c>
      <c r="Y372">
        <f>IFERROR(VLOOKUP(B372, [14]player_target_scoring!$B$2:$E$492, 4, FALSE), 0)</f>
        <v>0</v>
      </c>
      <c r="Z372">
        <f>IFERROR(VLOOKUP(B372, [15]player_total_scoring_attempts!$B$2:$E$492, 3, FALSE), 0)</f>
        <v>0</v>
      </c>
      <c r="AA372">
        <f>IFERROR(VLOOKUP(B372, [15]player_total_scoring_attempts!$B$2:$E$492, 4, FALSE), 0)</f>
        <v>0</v>
      </c>
      <c r="AB372">
        <f>IFERROR(VLOOKUP(B372, [16]player_accurate_passes!$B$2:$E$492, 3, FALSE), 0)</f>
        <v>0</v>
      </c>
      <c r="AC372">
        <f>IFERROR(VLOOKUP(B372, [16]player_accurate_passes!$B$2:$E$492, 4, FALSE), 0)</f>
        <v>0</v>
      </c>
      <c r="AD372">
        <f>IFERROR(VLOOKUP(B372,[17]player_accurate_long_balls!$B$2:$E$492, 3, FALSE), 0)</f>
        <v>0</v>
      </c>
      <c r="AE372">
        <f>IFERROR(VLOOKUP(B372,[17]player_accurate_long_balls!$B$2:$E$492, 4, FALSE), 0)</f>
        <v>0</v>
      </c>
      <c r="AF372">
        <f>IFERROR(VLOOKUP(B372, [18]player_tackles_won!$B$2:$E$492, 3, FALSE), 0)</f>
        <v>0</v>
      </c>
      <c r="AG372">
        <f>IFERROR(VLOOKUP(B372, [18]player_tackles_won!$B$2:$E$492, 4, FALSE), 0)</f>
        <v>0</v>
      </c>
      <c r="AH372">
        <f>IFERROR(VLOOKUP(B372, [19]player_possessions!$B$2:$E$492, 3, FALSE), 0)</f>
        <v>0</v>
      </c>
      <c r="AI372">
        <f>IFERROR(VLOOKUP(B372, [19]player_possessions!$B$2:$E$492, 4, FALSE), 0)</f>
        <v>0</v>
      </c>
      <c r="AJ372">
        <f>IFERROR(VLOOKUP(B372, [20]player_outfielder_blocks!$B$2:$E$492, 3, FALSE), 0)</f>
        <v>0</v>
      </c>
      <c r="AK372" t="e">
        <f>VLOOKUP(B372,[20]player_outfielder_blocks!$B$2:$E$492, 4, FALSE)</f>
        <v>#N/A</v>
      </c>
      <c r="AL372" t="e">
        <f>VLOOKUP(B372,[21]player_interceptions!$B$2:$E$492, 3, FALSE)</f>
        <v>#N/A</v>
      </c>
      <c r="AM372" t="e">
        <f>VLOOKUP(B372,[21]player_interceptions!$B$2:$E$492, 4, FALSE)</f>
        <v>#N/A</v>
      </c>
      <c r="AN372" t="e">
        <f>VLOOKUP(B372,[22]player_effective_clearances!$B$2:$E$492, 3, FALSE)</f>
        <v>#N/A</v>
      </c>
      <c r="AO372" t="e">
        <f>VLOOKUP(B372,[22]player_effective_clearances!$B$2:$E$492, 4, FALSE)</f>
        <v>#N/A</v>
      </c>
      <c r="AP372" t="e">
        <f>VLOOKUP(B372, [12]player_penalties_won!$B$2:$E$492, 4, FALSE)</f>
        <v>#N/A</v>
      </c>
      <c r="AQ372" t="e">
        <f>VLOOKUP(B372,[23]player_fouls_committed!$B$2:$E$492, 3, FALSE)</f>
        <v>#N/A</v>
      </c>
      <c r="AR372" t="e">
        <f>VLOOKUP(B372,[24]player_red_cards!$B$2:$E$492, 3, FALSE)</f>
        <v>#N/A</v>
      </c>
      <c r="AS372" t="e">
        <f>VLOOKUP(B372,[24]player_red_cards!$B$2:$E$492, 4, FALSE)</f>
        <v>#N/A</v>
      </c>
      <c r="AT372" t="e">
        <f>VLOOKUP(B372,[25]player_contests_won!$B$2:$E$492, 3, FALSE)</f>
        <v>#N/A</v>
      </c>
      <c r="AU372" t="e">
        <f>VLOOKUP(B372,[25]player_contests_won!$B$2:$E$492, 4, FALSE)</f>
        <v>#N/A</v>
      </c>
      <c r="AV372" t="e">
        <f>VLOOKUP(B372, [8]player_top_scorers!$B$2:$E$492, 3, FALSE)</f>
        <v>#N/A</v>
      </c>
      <c r="AW372" t="e">
        <f>VLOOKUP(B372,[26]player_player_ratings!$B$2:$E$492, 4, FALSE)</f>
        <v>#N/A</v>
      </c>
      <c r="AX372" t="e">
        <f>VLOOKUP(B372,[26]player_player_ratings!$B$2:$E$492, 3, FALSE)</f>
        <v>#N/A</v>
      </c>
      <c r="AY372">
        <v>16</v>
      </c>
      <c r="AZ372">
        <v>6</v>
      </c>
      <c r="BA372" t="s">
        <v>180</v>
      </c>
    </row>
    <row r="373" spans="1:53" x14ac:dyDescent="0.3">
      <c r="A373">
        <v>372</v>
      </c>
      <c r="B373" t="s">
        <v>451</v>
      </c>
      <c r="C373" t="s">
        <v>66</v>
      </c>
      <c r="D373">
        <v>0.1</v>
      </c>
      <c r="E373">
        <v>0</v>
      </c>
      <c r="F373">
        <f>IFERROR(VLOOKUP(B373, [1]player_expected_goals!$B$2:$E$492, 3, FALSE), 0)</f>
        <v>0.7</v>
      </c>
      <c r="G373">
        <f>VLOOKUP(B373,[2]player_on_target!$B$2:$E$492, 3, FALSE)</f>
        <v>0.8</v>
      </c>
      <c r="H373">
        <f>IFERROR(VLOOKUP(B373, [3]player_saves_made!$B$2:$E$492, 3, FALSE), 0)</f>
        <v>0</v>
      </c>
      <c r="I373">
        <f>IFERROR(VLOOKUP(B373, [3]player_saves_made!$B$2:$E$492, 4, FALSE), 0)</f>
        <v>0</v>
      </c>
      <c r="J373">
        <f>IFERROR(VLOOKUP(B373, [4]player_goals_conceded!$B$2:$E$492, 3, FALSE), 0)</f>
        <v>0</v>
      </c>
      <c r="K373">
        <f>IFERROR(VLOOKUP(B373, [5]player_clean_sheets!$B$2:$E$492, 3, FALSE), 0)</f>
        <v>0</v>
      </c>
      <c r="L373">
        <f>IFERROR(VLOOKUP(B373, [5]player_clean_sheets!$B$2:$E$492, 4, FALSE), 0)</f>
        <v>0</v>
      </c>
      <c r="M373">
        <f>IFERROR(VLOOKUP(B373, [6]player_goals_per_90!$B$2:$E$492, 3, FALSE), 0)</f>
        <v>0</v>
      </c>
      <c r="N373">
        <f>IFERROR(VLOOKUP(B373, [7]player_expected_assists_per_90!$B$2:$E$492, 3, FALSE), 0)</f>
        <v>0</v>
      </c>
      <c r="O373">
        <f>IFERROR(VLOOKUP(B373, [7]player_expected_assists_per_90!$B$2:$E$492, 4, FALSE), 0)</f>
        <v>0</v>
      </c>
      <c r="P373">
        <f>IFERROR(VLOOKUP(B373, [8]player_top_scorers!$B$2:$E$492, 4, FALSE), 0)</f>
        <v>0</v>
      </c>
      <c r="Q373">
        <f>IFERROR(VLOOKUP(B373, [9]player_total_assists_in_attack!$B$2:$E$492, 3, FALSE), 0)</f>
        <v>1</v>
      </c>
      <c r="R373">
        <f>IFERROR(VLOOKUP(B373, [9]player_total_assists_in_attack!$B$2:$E$492, 4, FALSE), 0)</f>
        <v>0.1</v>
      </c>
      <c r="S373">
        <f>IFERROR(VLOOKUP(B373, [10]player_big_chances_missed!$B$2:$E$492, 3, FALSE), 0)</f>
        <v>1</v>
      </c>
      <c r="T373">
        <f>IFERROR(VLOOKUP(B373, [10]player_big_chances_missed!$B$2:$E$492, 3, FALSE), 0)</f>
        <v>1</v>
      </c>
      <c r="U373">
        <f>IFERROR(VLOOKUP(B373, [11]player_big_chances_created!$B$2:$E$492, 3, FALSE), 0)</f>
        <v>0</v>
      </c>
      <c r="V373">
        <f>IFERROR(VLOOKUP(B373, [12]player_penalties_won!$B$2:$E$492, 3, FALSE), 0)</f>
        <v>0</v>
      </c>
      <c r="W373">
        <f>IFERROR(VLOOKUP(B373, [13]player_penalties_conceded!$B$2:$E$492, 3, FALSE), 0)</f>
        <v>1</v>
      </c>
      <c r="X373">
        <f>IFERROR(VLOOKUP(B373, [14]player_target_scoring!$B$2:$E$492, 3, FALSE), 0)</f>
        <v>0</v>
      </c>
      <c r="Y373">
        <f>IFERROR(VLOOKUP(B373, [14]player_target_scoring!$B$2:$E$492, 4, FALSE), 0)</f>
        <v>0</v>
      </c>
      <c r="Z373">
        <f>IFERROR(VLOOKUP(B373, [15]player_total_scoring_attempts!$B$2:$E$492, 3, FALSE), 0)</f>
        <v>0</v>
      </c>
      <c r="AA373">
        <f>IFERROR(VLOOKUP(B373, [15]player_total_scoring_attempts!$B$2:$E$492, 4, FALSE), 0)</f>
        <v>0</v>
      </c>
      <c r="AB373">
        <f>IFERROR(VLOOKUP(B373, [16]player_accurate_passes!$B$2:$E$492, 3, FALSE), 0)</f>
        <v>0</v>
      </c>
      <c r="AC373">
        <f>IFERROR(VLOOKUP(B373, [16]player_accurate_passes!$B$2:$E$492, 4, FALSE), 0)</f>
        <v>0</v>
      </c>
      <c r="AD373">
        <f>IFERROR(VLOOKUP(B373,[17]player_accurate_long_balls!$B$2:$E$492, 3, FALSE), 0)</f>
        <v>0</v>
      </c>
      <c r="AE373">
        <f>IFERROR(VLOOKUP(B373,[17]player_accurate_long_balls!$B$2:$E$492, 4, FALSE), 0)</f>
        <v>0</v>
      </c>
      <c r="AF373">
        <f>IFERROR(VLOOKUP(B373, [18]player_tackles_won!$B$2:$E$492, 3, FALSE), 0)</f>
        <v>0</v>
      </c>
      <c r="AG373">
        <f>IFERROR(VLOOKUP(B373, [18]player_tackles_won!$B$2:$E$492, 4, FALSE), 0)</f>
        <v>0</v>
      </c>
      <c r="AH373">
        <f>IFERROR(VLOOKUP(B373, [19]player_possessions!$B$2:$E$492, 3, FALSE), 0)</f>
        <v>0</v>
      </c>
      <c r="AI373">
        <f>IFERROR(VLOOKUP(B373, [19]player_possessions!$B$2:$E$492, 4, FALSE), 0)</f>
        <v>0</v>
      </c>
      <c r="AJ373">
        <f>IFERROR(VLOOKUP(B373, [20]player_outfielder_blocks!$B$2:$E$492, 3, FALSE), 0)</f>
        <v>0</v>
      </c>
      <c r="AK373" t="e">
        <f>VLOOKUP(B373,[20]player_outfielder_blocks!$B$2:$E$492, 4, FALSE)</f>
        <v>#N/A</v>
      </c>
      <c r="AL373" t="e">
        <f>VLOOKUP(B373,[21]player_interceptions!$B$2:$E$492, 3, FALSE)</f>
        <v>#N/A</v>
      </c>
      <c r="AM373" t="e">
        <f>VLOOKUP(B373,[21]player_interceptions!$B$2:$E$492, 4, FALSE)</f>
        <v>#N/A</v>
      </c>
      <c r="AN373" t="e">
        <f>VLOOKUP(B373,[22]player_effective_clearances!$B$2:$E$492, 3, FALSE)</f>
        <v>#N/A</v>
      </c>
      <c r="AO373" t="e">
        <f>VLOOKUP(B373,[22]player_effective_clearances!$B$2:$E$492, 4, FALSE)</f>
        <v>#N/A</v>
      </c>
      <c r="AP373" t="e">
        <f>VLOOKUP(B373, [12]player_penalties_won!$B$2:$E$492, 4, FALSE)</f>
        <v>#N/A</v>
      </c>
      <c r="AQ373" t="e">
        <f>VLOOKUP(B373,[23]player_fouls_committed!$B$2:$E$492, 3, FALSE)</f>
        <v>#N/A</v>
      </c>
      <c r="AR373" t="e">
        <f>VLOOKUP(B373,[24]player_red_cards!$B$2:$E$492, 3, FALSE)</f>
        <v>#N/A</v>
      </c>
      <c r="AS373" t="e">
        <f>VLOOKUP(B373,[24]player_red_cards!$B$2:$E$492, 4, FALSE)</f>
        <v>#N/A</v>
      </c>
      <c r="AT373" t="e">
        <f>VLOOKUP(B373,[25]player_contests_won!$B$2:$E$492, 3, FALSE)</f>
        <v>#N/A</v>
      </c>
      <c r="AU373" t="e">
        <f>VLOOKUP(B373,[25]player_contests_won!$B$2:$E$492, 4, FALSE)</f>
        <v>#N/A</v>
      </c>
      <c r="AV373">
        <f>VLOOKUP(B373, [8]player_top_scorers!$B$2:$E$492, 3, FALSE)</f>
        <v>1</v>
      </c>
      <c r="AW373" t="e">
        <f>VLOOKUP(B373,[26]player_player_ratings!$B$2:$E$492, 4, FALSE)</f>
        <v>#N/A</v>
      </c>
      <c r="AX373" t="e">
        <f>VLOOKUP(B373,[26]player_player_ratings!$B$2:$E$492, 3, FALSE)</f>
        <v>#N/A</v>
      </c>
      <c r="AY373">
        <v>995</v>
      </c>
      <c r="AZ373">
        <v>15</v>
      </c>
      <c r="BA373" t="s">
        <v>146</v>
      </c>
    </row>
    <row r="374" spans="1:53" x14ac:dyDescent="0.3">
      <c r="A374">
        <v>372</v>
      </c>
      <c r="B374" t="s">
        <v>452</v>
      </c>
      <c r="C374" t="s">
        <v>102</v>
      </c>
      <c r="D374">
        <v>0.1</v>
      </c>
      <c r="E374">
        <v>0</v>
      </c>
      <c r="F374">
        <f>IFERROR(VLOOKUP(B374, [1]player_expected_goals!$B$2:$E$492, 3, FALSE), 0)</f>
        <v>0.1</v>
      </c>
      <c r="G374">
        <f>VLOOKUP(B374,[2]player_on_target!$B$2:$E$492, 3, FALSE)</f>
        <v>0</v>
      </c>
      <c r="H374">
        <f>IFERROR(VLOOKUP(B374, [3]player_saves_made!$B$2:$E$492, 3, FALSE), 0)</f>
        <v>0</v>
      </c>
      <c r="I374">
        <f>IFERROR(VLOOKUP(B374, [3]player_saves_made!$B$2:$E$492, 4, FALSE), 0)</f>
        <v>0</v>
      </c>
      <c r="J374">
        <f>IFERROR(VLOOKUP(B374, [4]player_goals_conceded!$B$2:$E$492, 3, FALSE), 0)</f>
        <v>0</v>
      </c>
      <c r="K374">
        <f>IFERROR(VLOOKUP(B374, [5]player_clean_sheets!$B$2:$E$492, 3, FALSE), 0)</f>
        <v>0</v>
      </c>
      <c r="L374">
        <f>IFERROR(VLOOKUP(B374, [5]player_clean_sheets!$B$2:$E$492, 4, FALSE), 0)</f>
        <v>0</v>
      </c>
      <c r="M374">
        <f>IFERROR(VLOOKUP(B374, [6]player_goals_per_90!$B$2:$E$492, 3, FALSE), 0)</f>
        <v>0</v>
      </c>
      <c r="N374">
        <f>IFERROR(VLOOKUP(B374, [7]player_expected_assists_per_90!$B$2:$E$492, 3, FALSE), 0)</f>
        <v>0</v>
      </c>
      <c r="O374">
        <f>IFERROR(VLOOKUP(B374, [7]player_expected_assists_per_90!$B$2:$E$492, 4, FALSE), 0)</f>
        <v>0</v>
      </c>
      <c r="P374">
        <f>IFERROR(VLOOKUP(B374, [8]player_top_scorers!$B$2:$E$492, 4, FALSE), 0)</f>
        <v>0</v>
      </c>
      <c r="Q374">
        <f>IFERROR(VLOOKUP(B374, [9]player_total_assists_in_attack!$B$2:$E$492, 3, FALSE), 0)</f>
        <v>1</v>
      </c>
      <c r="R374">
        <f>IFERROR(VLOOKUP(B374, [9]player_total_assists_in_attack!$B$2:$E$492, 4, FALSE), 0)</f>
        <v>0.3</v>
      </c>
      <c r="S374">
        <f>IFERROR(VLOOKUP(B374, [10]player_big_chances_missed!$B$2:$E$492, 3, FALSE), 0)</f>
        <v>0</v>
      </c>
      <c r="T374">
        <f>IFERROR(VLOOKUP(B374, [10]player_big_chances_missed!$B$2:$E$492, 3, FALSE), 0)</f>
        <v>0</v>
      </c>
      <c r="U374">
        <f>IFERROR(VLOOKUP(B374, [11]player_big_chances_created!$B$2:$E$492, 3, FALSE), 0)</f>
        <v>0</v>
      </c>
      <c r="V374">
        <f>IFERROR(VLOOKUP(B374, [12]player_penalties_won!$B$2:$E$492, 3, FALSE), 0)</f>
        <v>0</v>
      </c>
      <c r="W374">
        <f>IFERROR(VLOOKUP(B374, [13]player_penalties_conceded!$B$2:$E$492, 3, FALSE), 0)</f>
        <v>0</v>
      </c>
      <c r="X374">
        <f>IFERROR(VLOOKUP(B374, [14]player_target_scoring!$B$2:$E$492, 3, FALSE), 0)</f>
        <v>0</v>
      </c>
      <c r="Y374">
        <f>IFERROR(VLOOKUP(B374, [14]player_target_scoring!$B$2:$E$492, 4, FALSE), 0)</f>
        <v>0</v>
      </c>
      <c r="Z374">
        <f>IFERROR(VLOOKUP(B374, [15]player_total_scoring_attempts!$B$2:$E$492, 3, FALSE), 0)</f>
        <v>0</v>
      </c>
      <c r="AA374">
        <f>IFERROR(VLOOKUP(B374, [15]player_total_scoring_attempts!$B$2:$E$492, 4, FALSE), 0)</f>
        <v>0</v>
      </c>
      <c r="AB374">
        <f>IFERROR(VLOOKUP(B374, [16]player_accurate_passes!$B$2:$E$492, 3, FALSE), 0)</f>
        <v>0</v>
      </c>
      <c r="AC374">
        <f>IFERROR(VLOOKUP(B374, [16]player_accurate_passes!$B$2:$E$492, 4, FALSE), 0)</f>
        <v>0</v>
      </c>
      <c r="AD374">
        <f>IFERROR(VLOOKUP(B374,[17]player_accurate_long_balls!$B$2:$E$492, 3, FALSE), 0)</f>
        <v>0</v>
      </c>
      <c r="AE374">
        <f>IFERROR(VLOOKUP(B374,[17]player_accurate_long_balls!$B$2:$E$492, 4, FALSE), 0)</f>
        <v>0</v>
      </c>
      <c r="AF374">
        <f>IFERROR(VLOOKUP(B374, [18]player_tackles_won!$B$2:$E$492, 3, FALSE), 0)</f>
        <v>0</v>
      </c>
      <c r="AG374">
        <f>IFERROR(VLOOKUP(B374, [18]player_tackles_won!$B$2:$E$492, 4, FALSE), 0)</f>
        <v>0</v>
      </c>
      <c r="AH374">
        <f>IFERROR(VLOOKUP(B374, [19]player_possessions!$B$2:$E$492, 3, FALSE), 0)</f>
        <v>0</v>
      </c>
      <c r="AI374">
        <f>IFERROR(VLOOKUP(B374, [19]player_possessions!$B$2:$E$492, 4, FALSE), 0)</f>
        <v>0</v>
      </c>
      <c r="AJ374">
        <f>IFERROR(VLOOKUP(B374, [20]player_outfielder_blocks!$B$2:$E$492, 3, FALSE), 0)</f>
        <v>0</v>
      </c>
      <c r="AK374" t="e">
        <f>VLOOKUP(B374,[20]player_outfielder_blocks!$B$2:$E$492, 4, FALSE)</f>
        <v>#N/A</v>
      </c>
      <c r="AL374" t="e">
        <f>VLOOKUP(B374,[21]player_interceptions!$B$2:$E$492, 3, FALSE)</f>
        <v>#N/A</v>
      </c>
      <c r="AM374" t="e">
        <f>VLOOKUP(B374,[21]player_interceptions!$B$2:$E$492, 4, FALSE)</f>
        <v>#N/A</v>
      </c>
      <c r="AN374" t="e">
        <f>VLOOKUP(B374,[22]player_effective_clearances!$B$2:$E$492, 3, FALSE)</f>
        <v>#N/A</v>
      </c>
      <c r="AO374" t="e">
        <f>VLOOKUP(B374,[22]player_effective_clearances!$B$2:$E$492, 4, FALSE)</f>
        <v>#N/A</v>
      </c>
      <c r="AP374" t="e">
        <f>VLOOKUP(B374, [12]player_penalties_won!$B$2:$E$492, 4, FALSE)</f>
        <v>#N/A</v>
      </c>
      <c r="AQ374" t="e">
        <f>VLOOKUP(B374,[23]player_fouls_committed!$B$2:$E$492, 3, FALSE)</f>
        <v>#N/A</v>
      </c>
      <c r="AR374" t="e">
        <f>VLOOKUP(B374,[24]player_red_cards!$B$2:$E$492, 3, FALSE)</f>
        <v>#N/A</v>
      </c>
      <c r="AS374" t="e">
        <f>VLOOKUP(B374,[24]player_red_cards!$B$2:$E$492, 4, FALSE)</f>
        <v>#N/A</v>
      </c>
      <c r="AT374" t="e">
        <f>VLOOKUP(B374,[25]player_contests_won!$B$2:$E$492, 3, FALSE)</f>
        <v>#N/A</v>
      </c>
      <c r="AU374" t="e">
        <f>VLOOKUP(B374,[25]player_contests_won!$B$2:$E$492, 4, FALSE)</f>
        <v>#N/A</v>
      </c>
      <c r="AV374" t="e">
        <f>VLOOKUP(B374, [8]player_top_scorers!$B$2:$E$492, 3, FALSE)</f>
        <v>#N/A</v>
      </c>
      <c r="AW374" t="e">
        <f>VLOOKUP(B374,[26]player_player_ratings!$B$2:$E$492, 4, FALSE)</f>
        <v>#N/A</v>
      </c>
      <c r="AX374" t="e">
        <f>VLOOKUP(B374,[26]player_player_ratings!$B$2:$E$492, 3, FALSE)</f>
        <v>#N/A</v>
      </c>
      <c r="AY374">
        <v>341</v>
      </c>
      <c r="AZ374">
        <v>11</v>
      </c>
      <c r="BA374" t="s">
        <v>13</v>
      </c>
    </row>
    <row r="375" spans="1:53" x14ac:dyDescent="0.3">
      <c r="A375">
        <v>372</v>
      </c>
      <c r="B375" t="s">
        <v>453</v>
      </c>
      <c r="C375" t="s">
        <v>25</v>
      </c>
      <c r="D375">
        <v>0.1</v>
      </c>
      <c r="E375">
        <v>0</v>
      </c>
      <c r="F375">
        <f>IFERROR(VLOOKUP(B375, [1]player_expected_goals!$B$2:$E$492, 3, FALSE), 0)</f>
        <v>0</v>
      </c>
      <c r="G375" t="e">
        <f>VLOOKUP(B375,[2]player_on_target!$B$2:$E$492, 3, FALSE)</f>
        <v>#N/A</v>
      </c>
      <c r="H375">
        <f>IFERROR(VLOOKUP(B375, [3]player_saves_made!$B$2:$E$492, 3, FALSE), 0)</f>
        <v>0</v>
      </c>
      <c r="I375">
        <f>IFERROR(VLOOKUP(B375, [3]player_saves_made!$B$2:$E$492, 4, FALSE), 0)</f>
        <v>0</v>
      </c>
      <c r="J375">
        <f>IFERROR(VLOOKUP(B375, [4]player_goals_conceded!$B$2:$E$492, 3, FALSE), 0)</f>
        <v>0</v>
      </c>
      <c r="K375">
        <f>IFERROR(VLOOKUP(B375, [5]player_clean_sheets!$B$2:$E$492, 3, FALSE), 0)</f>
        <v>0</v>
      </c>
      <c r="L375">
        <f>IFERROR(VLOOKUP(B375, [5]player_clean_sheets!$B$2:$E$492, 4, FALSE), 0)</f>
        <v>0</v>
      </c>
      <c r="M375">
        <f>IFERROR(VLOOKUP(B375, [6]player_goals_per_90!$B$2:$E$492, 3, FALSE), 0)</f>
        <v>0</v>
      </c>
      <c r="N375">
        <f>IFERROR(VLOOKUP(B375, [7]player_expected_assists_per_90!$B$2:$E$492, 3, FALSE), 0)</f>
        <v>0</v>
      </c>
      <c r="O375">
        <f>IFERROR(VLOOKUP(B375, [7]player_expected_assists_per_90!$B$2:$E$492, 4, FALSE), 0)</f>
        <v>0</v>
      </c>
      <c r="P375">
        <f>IFERROR(VLOOKUP(B375, [8]player_top_scorers!$B$2:$E$492, 4, FALSE), 0)</f>
        <v>0</v>
      </c>
      <c r="Q375">
        <f>IFERROR(VLOOKUP(B375, [9]player_total_assists_in_attack!$B$2:$E$492, 3, FALSE), 0)</f>
        <v>3</v>
      </c>
      <c r="R375">
        <f>IFERROR(VLOOKUP(B375, [9]player_total_assists_in_attack!$B$2:$E$492, 4, FALSE), 0)</f>
        <v>6.1</v>
      </c>
      <c r="S375">
        <f>IFERROR(VLOOKUP(B375, [10]player_big_chances_missed!$B$2:$E$492, 3, FALSE), 0)</f>
        <v>0</v>
      </c>
      <c r="T375">
        <f>IFERROR(VLOOKUP(B375, [10]player_big_chances_missed!$B$2:$E$492, 3, FALSE), 0)</f>
        <v>0</v>
      </c>
      <c r="U375">
        <f>IFERROR(VLOOKUP(B375, [11]player_big_chances_created!$B$2:$E$492, 3, FALSE), 0)</f>
        <v>0</v>
      </c>
      <c r="V375">
        <f>IFERROR(VLOOKUP(B375, [12]player_penalties_won!$B$2:$E$492, 3, FALSE), 0)</f>
        <v>0</v>
      </c>
      <c r="W375">
        <f>IFERROR(VLOOKUP(B375, [13]player_penalties_conceded!$B$2:$E$492, 3, FALSE), 0)</f>
        <v>0</v>
      </c>
      <c r="X375">
        <f>IFERROR(VLOOKUP(B375, [14]player_target_scoring!$B$2:$E$492, 3, FALSE), 0)</f>
        <v>0</v>
      </c>
      <c r="Y375">
        <f>IFERROR(VLOOKUP(B375, [14]player_target_scoring!$B$2:$E$492, 4, FALSE), 0)</f>
        <v>0</v>
      </c>
      <c r="Z375">
        <f>IFERROR(VLOOKUP(B375, [15]player_total_scoring_attempts!$B$2:$E$492, 3, FALSE), 0)</f>
        <v>0</v>
      </c>
      <c r="AA375">
        <f>IFERROR(VLOOKUP(B375, [15]player_total_scoring_attempts!$B$2:$E$492, 4, FALSE), 0)</f>
        <v>0</v>
      </c>
      <c r="AB375">
        <f>IFERROR(VLOOKUP(B375, [16]player_accurate_passes!$B$2:$E$492, 3, FALSE), 0)</f>
        <v>0</v>
      </c>
      <c r="AC375">
        <f>IFERROR(VLOOKUP(B375, [16]player_accurate_passes!$B$2:$E$492, 4, FALSE), 0)</f>
        <v>0</v>
      </c>
      <c r="AD375">
        <f>IFERROR(VLOOKUP(B375,[17]player_accurate_long_balls!$B$2:$E$492, 3, FALSE), 0)</f>
        <v>0</v>
      </c>
      <c r="AE375">
        <f>IFERROR(VLOOKUP(B375,[17]player_accurate_long_balls!$B$2:$E$492, 4, FALSE), 0)</f>
        <v>0</v>
      </c>
      <c r="AF375">
        <f>IFERROR(VLOOKUP(B375, [18]player_tackles_won!$B$2:$E$492, 3, FALSE), 0)</f>
        <v>0</v>
      </c>
      <c r="AG375">
        <f>IFERROR(VLOOKUP(B375, [18]player_tackles_won!$B$2:$E$492, 4, FALSE), 0)</f>
        <v>0</v>
      </c>
      <c r="AH375">
        <f>IFERROR(VLOOKUP(B375, [19]player_possessions!$B$2:$E$492, 3, FALSE), 0)</f>
        <v>0</v>
      </c>
      <c r="AI375">
        <f>IFERROR(VLOOKUP(B375, [19]player_possessions!$B$2:$E$492, 4, FALSE), 0)</f>
        <v>0</v>
      </c>
      <c r="AJ375">
        <f>IFERROR(VLOOKUP(B375, [20]player_outfielder_blocks!$B$2:$E$492, 3, FALSE), 0)</f>
        <v>0</v>
      </c>
      <c r="AK375" t="e">
        <f>VLOOKUP(B375,[20]player_outfielder_blocks!$B$2:$E$492, 4, FALSE)</f>
        <v>#N/A</v>
      </c>
      <c r="AL375" t="e">
        <f>VLOOKUP(B375,[21]player_interceptions!$B$2:$E$492, 3, FALSE)</f>
        <v>#N/A</v>
      </c>
      <c r="AM375" t="e">
        <f>VLOOKUP(B375,[21]player_interceptions!$B$2:$E$492, 4, FALSE)</f>
        <v>#N/A</v>
      </c>
      <c r="AN375" t="e">
        <f>VLOOKUP(B375,[22]player_effective_clearances!$B$2:$E$492, 3, FALSE)</f>
        <v>#N/A</v>
      </c>
      <c r="AO375" t="e">
        <f>VLOOKUP(B375,[22]player_effective_clearances!$B$2:$E$492, 4, FALSE)</f>
        <v>#N/A</v>
      </c>
      <c r="AP375" t="e">
        <f>VLOOKUP(B375, [12]player_penalties_won!$B$2:$E$492, 4, FALSE)</f>
        <v>#N/A</v>
      </c>
      <c r="AQ375" t="e">
        <f>VLOOKUP(B375,[23]player_fouls_committed!$B$2:$E$492, 3, FALSE)</f>
        <v>#N/A</v>
      </c>
      <c r="AR375" t="e">
        <f>VLOOKUP(B375,[24]player_red_cards!$B$2:$E$492, 3, FALSE)</f>
        <v>#N/A</v>
      </c>
      <c r="AS375" t="e">
        <f>VLOOKUP(B375,[24]player_red_cards!$B$2:$E$492, 4, FALSE)</f>
        <v>#N/A</v>
      </c>
      <c r="AT375" t="e">
        <f>VLOOKUP(B375,[25]player_contests_won!$B$2:$E$492, 3, FALSE)</f>
        <v>#N/A</v>
      </c>
      <c r="AU375" t="e">
        <f>VLOOKUP(B375,[25]player_contests_won!$B$2:$E$492, 4, FALSE)</f>
        <v>#N/A</v>
      </c>
      <c r="AV375" t="e">
        <f>VLOOKUP(B375, [8]player_top_scorers!$B$2:$E$492, 3, FALSE)</f>
        <v>#N/A</v>
      </c>
      <c r="AW375" t="e">
        <f>VLOOKUP(B375,[26]player_player_ratings!$B$2:$E$492, 4, FALSE)</f>
        <v>#N/A</v>
      </c>
      <c r="AX375" t="e">
        <f>VLOOKUP(B375,[26]player_player_ratings!$B$2:$E$492, 3, FALSE)</f>
        <v>#N/A</v>
      </c>
      <c r="AY375">
        <v>44</v>
      </c>
      <c r="AZ375">
        <v>2</v>
      </c>
      <c r="BA375" t="s">
        <v>37</v>
      </c>
    </row>
    <row r="376" spans="1:53" x14ac:dyDescent="0.3">
      <c r="A376">
        <v>372</v>
      </c>
      <c r="B376" t="s">
        <v>454</v>
      </c>
      <c r="C376" t="s">
        <v>19</v>
      </c>
      <c r="D376">
        <v>0.1</v>
      </c>
      <c r="E376">
        <v>0</v>
      </c>
      <c r="F376">
        <f>IFERROR(VLOOKUP(B376, [1]player_expected_goals!$B$2:$E$492, 3, FALSE), 0)</f>
        <v>0.2</v>
      </c>
      <c r="G376">
        <f>VLOOKUP(B376,[2]player_on_target!$B$2:$E$492, 3, FALSE)</f>
        <v>0.7</v>
      </c>
      <c r="H376">
        <f>IFERROR(VLOOKUP(B376, [3]player_saves_made!$B$2:$E$492, 3, FALSE), 0)</f>
        <v>0</v>
      </c>
      <c r="I376">
        <f>IFERROR(VLOOKUP(B376, [3]player_saves_made!$B$2:$E$492, 4, FALSE), 0)</f>
        <v>0</v>
      </c>
      <c r="J376">
        <f>IFERROR(VLOOKUP(B376, [4]player_goals_conceded!$B$2:$E$492, 3, FALSE), 0)</f>
        <v>0</v>
      </c>
      <c r="K376">
        <f>IFERROR(VLOOKUP(B376, [5]player_clean_sheets!$B$2:$E$492, 3, FALSE), 0)</f>
        <v>0</v>
      </c>
      <c r="L376">
        <f>IFERROR(VLOOKUP(B376, [5]player_clean_sheets!$B$2:$E$492, 4, FALSE), 0)</f>
        <v>0</v>
      </c>
      <c r="M376">
        <f>IFERROR(VLOOKUP(B376, [6]player_goals_per_90!$B$2:$E$492, 3, FALSE), 0)</f>
        <v>0</v>
      </c>
      <c r="N376">
        <f>IFERROR(VLOOKUP(B376, [7]player_expected_assists_per_90!$B$2:$E$492, 3, FALSE), 0)</f>
        <v>0</v>
      </c>
      <c r="O376">
        <f>IFERROR(VLOOKUP(B376, [7]player_expected_assists_per_90!$B$2:$E$492, 4, FALSE), 0)</f>
        <v>0</v>
      </c>
      <c r="P376">
        <f>IFERROR(VLOOKUP(B376, [8]player_top_scorers!$B$2:$E$492, 4, FALSE), 0)</f>
        <v>0</v>
      </c>
      <c r="Q376">
        <f>IFERROR(VLOOKUP(B376, [9]player_total_assists_in_attack!$B$2:$E$492, 3, FALSE), 0)</f>
        <v>0</v>
      </c>
      <c r="R376">
        <f>IFERROR(VLOOKUP(B376, [9]player_total_assists_in_attack!$B$2:$E$492, 4, FALSE), 0)</f>
        <v>0</v>
      </c>
      <c r="S376">
        <f>IFERROR(VLOOKUP(B376, [10]player_big_chances_missed!$B$2:$E$492, 3, FALSE), 0)</f>
        <v>1</v>
      </c>
      <c r="T376">
        <f>IFERROR(VLOOKUP(B376, [10]player_big_chances_missed!$B$2:$E$492, 3, FALSE), 0)</f>
        <v>1</v>
      </c>
      <c r="U376">
        <f>IFERROR(VLOOKUP(B376, [11]player_big_chances_created!$B$2:$E$492, 3, FALSE), 0)</f>
        <v>0</v>
      </c>
      <c r="V376">
        <f>IFERROR(VLOOKUP(B376, [12]player_penalties_won!$B$2:$E$492, 3, FALSE), 0)</f>
        <v>0</v>
      </c>
      <c r="W376">
        <f>IFERROR(VLOOKUP(B376, [13]player_penalties_conceded!$B$2:$E$492, 3, FALSE), 0)</f>
        <v>0</v>
      </c>
      <c r="X376">
        <f>IFERROR(VLOOKUP(B376, [14]player_target_scoring!$B$2:$E$492, 3, FALSE), 0)</f>
        <v>0</v>
      </c>
      <c r="Y376">
        <f>IFERROR(VLOOKUP(B376, [14]player_target_scoring!$B$2:$E$492, 4, FALSE), 0)</f>
        <v>0</v>
      </c>
      <c r="Z376">
        <f>IFERROR(VLOOKUP(B376, [15]player_total_scoring_attempts!$B$2:$E$492, 3, FALSE), 0)</f>
        <v>0</v>
      </c>
      <c r="AA376">
        <f>IFERROR(VLOOKUP(B376, [15]player_total_scoring_attempts!$B$2:$E$492, 4, FALSE), 0)</f>
        <v>0</v>
      </c>
      <c r="AB376">
        <f>IFERROR(VLOOKUP(B376, [16]player_accurate_passes!$B$2:$E$492, 3, FALSE), 0)</f>
        <v>0</v>
      </c>
      <c r="AC376">
        <f>IFERROR(VLOOKUP(B376, [16]player_accurate_passes!$B$2:$E$492, 4, FALSE), 0)</f>
        <v>0</v>
      </c>
      <c r="AD376">
        <f>IFERROR(VLOOKUP(B376,[17]player_accurate_long_balls!$B$2:$E$492, 3, FALSE), 0)</f>
        <v>0</v>
      </c>
      <c r="AE376">
        <f>IFERROR(VLOOKUP(B376,[17]player_accurate_long_balls!$B$2:$E$492, 4, FALSE), 0)</f>
        <v>0</v>
      </c>
      <c r="AF376">
        <f>IFERROR(VLOOKUP(B376, [18]player_tackles_won!$B$2:$E$492, 3, FALSE), 0)</f>
        <v>0</v>
      </c>
      <c r="AG376">
        <f>IFERROR(VLOOKUP(B376, [18]player_tackles_won!$B$2:$E$492, 4, FALSE), 0)</f>
        <v>0</v>
      </c>
      <c r="AH376">
        <f>IFERROR(VLOOKUP(B376, [19]player_possessions!$B$2:$E$492, 3, FALSE), 0)</f>
        <v>0</v>
      </c>
      <c r="AI376">
        <f>IFERROR(VLOOKUP(B376, [19]player_possessions!$B$2:$E$492, 4, FALSE), 0)</f>
        <v>0</v>
      </c>
      <c r="AJ376">
        <f>IFERROR(VLOOKUP(B376, [20]player_outfielder_blocks!$B$2:$E$492, 3, FALSE), 0)</f>
        <v>0</v>
      </c>
      <c r="AK376" t="e">
        <f>VLOOKUP(B376,[20]player_outfielder_blocks!$B$2:$E$492, 4, FALSE)</f>
        <v>#N/A</v>
      </c>
      <c r="AL376" t="e">
        <f>VLOOKUP(B376,[21]player_interceptions!$B$2:$E$492, 3, FALSE)</f>
        <v>#N/A</v>
      </c>
      <c r="AM376" t="e">
        <f>VLOOKUP(B376,[21]player_interceptions!$B$2:$E$492, 4, FALSE)</f>
        <v>#N/A</v>
      </c>
      <c r="AN376" t="e">
        <f>VLOOKUP(B376,[22]player_effective_clearances!$B$2:$E$492, 3, FALSE)</f>
        <v>#N/A</v>
      </c>
      <c r="AO376" t="e">
        <f>VLOOKUP(B376,[22]player_effective_clearances!$B$2:$E$492, 4, FALSE)</f>
        <v>#N/A</v>
      </c>
      <c r="AP376" t="e">
        <f>VLOOKUP(B376, [12]player_penalties_won!$B$2:$E$492, 4, FALSE)</f>
        <v>#N/A</v>
      </c>
      <c r="AQ376" t="e">
        <f>VLOOKUP(B376,[23]player_fouls_committed!$B$2:$E$492, 3, FALSE)</f>
        <v>#N/A</v>
      </c>
      <c r="AR376" t="e">
        <f>VLOOKUP(B376,[24]player_red_cards!$B$2:$E$492, 3, FALSE)</f>
        <v>#N/A</v>
      </c>
      <c r="AS376" t="e">
        <f>VLOOKUP(B376,[24]player_red_cards!$B$2:$E$492, 4, FALSE)</f>
        <v>#N/A</v>
      </c>
      <c r="AT376" t="e">
        <f>VLOOKUP(B376,[25]player_contests_won!$B$2:$E$492, 3, FALSE)</f>
        <v>#N/A</v>
      </c>
      <c r="AU376" t="e">
        <f>VLOOKUP(B376,[25]player_contests_won!$B$2:$E$492, 4, FALSE)</f>
        <v>#N/A</v>
      </c>
      <c r="AV376" t="e">
        <f>VLOOKUP(B376, [8]player_top_scorers!$B$2:$E$492, 3, FALSE)</f>
        <v>#N/A</v>
      </c>
      <c r="AW376" t="e">
        <f>VLOOKUP(B376,[26]player_player_ratings!$B$2:$E$492, 4, FALSE)</f>
        <v>#N/A</v>
      </c>
      <c r="AX376" t="e">
        <f>VLOOKUP(B376,[26]player_player_ratings!$B$2:$E$492, 3, FALSE)</f>
        <v>#N/A</v>
      </c>
      <c r="AY376">
        <v>105</v>
      </c>
      <c r="AZ376">
        <v>2</v>
      </c>
      <c r="BA376" t="s">
        <v>455</v>
      </c>
    </row>
    <row r="377" spans="1:53" x14ac:dyDescent="0.3">
      <c r="A377">
        <v>372</v>
      </c>
      <c r="B377" t="s">
        <v>456</v>
      </c>
      <c r="C377" t="s">
        <v>12</v>
      </c>
      <c r="D377">
        <v>0.1</v>
      </c>
      <c r="E377">
        <v>0</v>
      </c>
      <c r="F377">
        <f>IFERROR(VLOOKUP(B377, [1]player_expected_goals!$B$2:$E$492, 3, FALSE), 0)</f>
        <v>0</v>
      </c>
      <c r="G377" t="e">
        <f>VLOOKUP(B377,[2]player_on_target!$B$2:$E$492, 3, FALSE)</f>
        <v>#N/A</v>
      </c>
      <c r="H377">
        <f>IFERROR(VLOOKUP(B377, [3]player_saves_made!$B$2:$E$492, 3, FALSE), 0)</f>
        <v>0</v>
      </c>
      <c r="I377">
        <f>IFERROR(VLOOKUP(B377, [3]player_saves_made!$B$2:$E$492, 4, FALSE), 0)</f>
        <v>0</v>
      </c>
      <c r="J377">
        <f>IFERROR(VLOOKUP(B377, [4]player_goals_conceded!$B$2:$E$492, 3, FALSE), 0)</f>
        <v>0</v>
      </c>
      <c r="K377">
        <f>IFERROR(VLOOKUP(B377, [5]player_clean_sheets!$B$2:$E$492, 3, FALSE), 0)</f>
        <v>0</v>
      </c>
      <c r="L377">
        <f>IFERROR(VLOOKUP(B377, [5]player_clean_sheets!$B$2:$E$492, 4, FALSE), 0)</f>
        <v>0</v>
      </c>
      <c r="M377">
        <f>IFERROR(VLOOKUP(B377, [6]player_goals_per_90!$B$2:$E$492, 3, FALSE), 0)</f>
        <v>0</v>
      </c>
      <c r="N377">
        <f>IFERROR(VLOOKUP(B377, [7]player_expected_assists_per_90!$B$2:$E$492, 3, FALSE), 0)</f>
        <v>0</v>
      </c>
      <c r="O377">
        <f>IFERROR(VLOOKUP(B377, [7]player_expected_assists_per_90!$B$2:$E$492, 4, FALSE), 0)</f>
        <v>0</v>
      </c>
      <c r="P377">
        <f>IFERROR(VLOOKUP(B377, [8]player_top_scorers!$B$2:$E$492, 4, FALSE), 0)</f>
        <v>0</v>
      </c>
      <c r="Q377">
        <f>IFERROR(VLOOKUP(B377, [9]player_total_assists_in_attack!$B$2:$E$492, 3, FALSE), 0)</f>
        <v>1</v>
      </c>
      <c r="R377">
        <f>IFERROR(VLOOKUP(B377, [9]player_total_assists_in_attack!$B$2:$E$492, 4, FALSE), 0)</f>
        <v>1.7</v>
      </c>
      <c r="S377">
        <f>IFERROR(VLOOKUP(B377, [10]player_big_chances_missed!$B$2:$E$492, 3, FALSE), 0)</f>
        <v>0</v>
      </c>
      <c r="T377">
        <f>IFERROR(VLOOKUP(B377, [10]player_big_chances_missed!$B$2:$E$492, 3, FALSE), 0)</f>
        <v>0</v>
      </c>
      <c r="U377">
        <f>IFERROR(VLOOKUP(B377, [11]player_big_chances_created!$B$2:$E$492, 3, FALSE), 0)</f>
        <v>0</v>
      </c>
      <c r="V377">
        <f>IFERROR(VLOOKUP(B377, [12]player_penalties_won!$B$2:$E$492, 3, FALSE), 0)</f>
        <v>0</v>
      </c>
      <c r="W377">
        <f>IFERROR(VLOOKUP(B377, [13]player_penalties_conceded!$B$2:$E$492, 3, FALSE), 0)</f>
        <v>0</v>
      </c>
      <c r="X377">
        <f>IFERROR(VLOOKUP(B377, [14]player_target_scoring!$B$2:$E$492, 3, FALSE), 0)</f>
        <v>0</v>
      </c>
      <c r="Y377">
        <f>IFERROR(VLOOKUP(B377, [14]player_target_scoring!$B$2:$E$492, 4, FALSE), 0)</f>
        <v>0</v>
      </c>
      <c r="Z377">
        <f>IFERROR(VLOOKUP(B377, [15]player_total_scoring_attempts!$B$2:$E$492, 3, FALSE), 0)</f>
        <v>0</v>
      </c>
      <c r="AA377">
        <f>IFERROR(VLOOKUP(B377, [15]player_total_scoring_attempts!$B$2:$E$492, 4, FALSE), 0)</f>
        <v>0</v>
      </c>
      <c r="AB377">
        <f>IFERROR(VLOOKUP(B377, [16]player_accurate_passes!$B$2:$E$492, 3, FALSE), 0)</f>
        <v>0</v>
      </c>
      <c r="AC377">
        <f>IFERROR(VLOOKUP(B377, [16]player_accurate_passes!$B$2:$E$492, 4, FALSE), 0)</f>
        <v>0</v>
      </c>
      <c r="AD377">
        <f>IFERROR(VLOOKUP(B377,[17]player_accurate_long_balls!$B$2:$E$492, 3, FALSE), 0)</f>
        <v>0</v>
      </c>
      <c r="AE377">
        <f>IFERROR(VLOOKUP(B377,[17]player_accurate_long_balls!$B$2:$E$492, 4, FALSE), 0)</f>
        <v>0</v>
      </c>
      <c r="AF377">
        <f>IFERROR(VLOOKUP(B377, [18]player_tackles_won!$B$2:$E$492, 3, FALSE), 0)</f>
        <v>0</v>
      </c>
      <c r="AG377">
        <f>IFERROR(VLOOKUP(B377, [18]player_tackles_won!$B$2:$E$492, 4, FALSE), 0)</f>
        <v>0</v>
      </c>
      <c r="AH377">
        <f>IFERROR(VLOOKUP(B377, [19]player_possessions!$B$2:$E$492, 3, FALSE), 0)</f>
        <v>0</v>
      </c>
      <c r="AI377">
        <f>IFERROR(VLOOKUP(B377, [19]player_possessions!$B$2:$E$492, 4, FALSE), 0)</f>
        <v>0</v>
      </c>
      <c r="AJ377">
        <f>IFERROR(VLOOKUP(B377, [20]player_outfielder_blocks!$B$2:$E$492, 3, FALSE), 0)</f>
        <v>0</v>
      </c>
      <c r="AK377" t="e">
        <f>VLOOKUP(B377,[20]player_outfielder_blocks!$B$2:$E$492, 4, FALSE)</f>
        <v>#N/A</v>
      </c>
      <c r="AL377" t="e">
        <f>VLOOKUP(B377,[21]player_interceptions!$B$2:$E$492, 3, FALSE)</f>
        <v>#N/A</v>
      </c>
      <c r="AM377" t="e">
        <f>VLOOKUP(B377,[21]player_interceptions!$B$2:$E$492, 4, FALSE)</f>
        <v>#N/A</v>
      </c>
      <c r="AN377" t="e">
        <f>VLOOKUP(B377,[22]player_effective_clearances!$B$2:$E$492, 3, FALSE)</f>
        <v>#N/A</v>
      </c>
      <c r="AO377" t="e">
        <f>VLOOKUP(B377,[22]player_effective_clearances!$B$2:$E$492, 4, FALSE)</f>
        <v>#N/A</v>
      </c>
      <c r="AP377" t="e">
        <f>VLOOKUP(B377, [12]player_penalties_won!$B$2:$E$492, 4, FALSE)</f>
        <v>#N/A</v>
      </c>
      <c r="AQ377" t="e">
        <f>VLOOKUP(B377,[23]player_fouls_committed!$B$2:$E$492, 3, FALSE)</f>
        <v>#N/A</v>
      </c>
      <c r="AR377" t="e">
        <f>VLOOKUP(B377,[24]player_red_cards!$B$2:$E$492, 3, FALSE)</f>
        <v>#N/A</v>
      </c>
      <c r="AS377" t="e">
        <f>VLOOKUP(B377,[24]player_red_cards!$B$2:$E$492, 4, FALSE)</f>
        <v>#N/A</v>
      </c>
      <c r="AT377" t="e">
        <f>VLOOKUP(B377,[25]player_contests_won!$B$2:$E$492, 3, FALSE)</f>
        <v>#N/A</v>
      </c>
      <c r="AU377" t="e">
        <f>VLOOKUP(B377,[25]player_contests_won!$B$2:$E$492, 4, FALSE)</f>
        <v>#N/A</v>
      </c>
      <c r="AV377" t="e">
        <f>VLOOKUP(B377, [8]player_top_scorers!$B$2:$E$492, 3, FALSE)</f>
        <v>#N/A</v>
      </c>
      <c r="AW377" t="e">
        <f>VLOOKUP(B377,[26]player_player_ratings!$B$2:$E$492, 4, FALSE)</f>
        <v>#N/A</v>
      </c>
      <c r="AX377" t="e">
        <f>VLOOKUP(B377,[26]player_player_ratings!$B$2:$E$492, 3, FALSE)</f>
        <v>#N/A</v>
      </c>
      <c r="AY377">
        <v>52</v>
      </c>
      <c r="AZ377">
        <v>6</v>
      </c>
      <c r="BA377" t="s">
        <v>13</v>
      </c>
    </row>
    <row r="378" spans="1:53" x14ac:dyDescent="0.3">
      <c r="A378">
        <v>372</v>
      </c>
      <c r="B378" t="s">
        <v>457</v>
      </c>
      <c r="C378" t="s">
        <v>72</v>
      </c>
      <c r="D378">
        <v>0.1</v>
      </c>
      <c r="E378">
        <v>0</v>
      </c>
      <c r="F378">
        <f>IFERROR(VLOOKUP(B378, [1]player_expected_goals!$B$2:$E$492, 3, FALSE), 0)</f>
        <v>1</v>
      </c>
      <c r="G378">
        <f>VLOOKUP(B378,[2]player_on_target!$B$2:$E$492, 3, FALSE)</f>
        <v>1.5</v>
      </c>
      <c r="H378">
        <f>IFERROR(VLOOKUP(B378, [3]player_saves_made!$B$2:$E$492, 3, FALSE), 0)</f>
        <v>0</v>
      </c>
      <c r="I378">
        <f>IFERROR(VLOOKUP(B378, [3]player_saves_made!$B$2:$E$492, 4, FALSE), 0)</f>
        <v>0</v>
      </c>
      <c r="J378">
        <f>IFERROR(VLOOKUP(B378, [4]player_goals_conceded!$B$2:$E$492, 3, FALSE), 0)</f>
        <v>0</v>
      </c>
      <c r="K378">
        <f>IFERROR(VLOOKUP(B378, [5]player_clean_sheets!$B$2:$E$492, 3, FALSE), 0)</f>
        <v>0</v>
      </c>
      <c r="L378">
        <f>IFERROR(VLOOKUP(B378, [5]player_clean_sheets!$B$2:$E$492, 4, FALSE), 0)</f>
        <v>0</v>
      </c>
      <c r="M378">
        <f>IFERROR(VLOOKUP(B378, [6]player_goals_per_90!$B$2:$E$492, 3, FALSE), 0)</f>
        <v>0</v>
      </c>
      <c r="N378">
        <f>IFERROR(VLOOKUP(B378, [7]player_expected_assists_per_90!$B$2:$E$492, 3, FALSE), 0)</f>
        <v>0</v>
      </c>
      <c r="O378">
        <f>IFERROR(VLOOKUP(B378, [7]player_expected_assists_per_90!$B$2:$E$492, 4, FALSE), 0)</f>
        <v>0</v>
      </c>
      <c r="P378">
        <f>IFERROR(VLOOKUP(B378, [8]player_top_scorers!$B$2:$E$492, 4, FALSE), 0)</f>
        <v>0</v>
      </c>
      <c r="Q378">
        <f>IFERROR(VLOOKUP(B378, [9]player_total_assists_in_attack!$B$2:$E$492, 3, FALSE), 0)</f>
        <v>0</v>
      </c>
      <c r="R378">
        <f>IFERROR(VLOOKUP(B378, [9]player_total_assists_in_attack!$B$2:$E$492, 4, FALSE), 0)</f>
        <v>0</v>
      </c>
      <c r="S378">
        <f>IFERROR(VLOOKUP(B378, [10]player_big_chances_missed!$B$2:$E$492, 3, FALSE), 0)</f>
        <v>1</v>
      </c>
      <c r="T378">
        <f>IFERROR(VLOOKUP(B378, [10]player_big_chances_missed!$B$2:$E$492, 3, FALSE), 0)</f>
        <v>1</v>
      </c>
      <c r="U378">
        <f>IFERROR(VLOOKUP(B378, [11]player_big_chances_created!$B$2:$E$492, 3, FALSE), 0)</f>
        <v>0</v>
      </c>
      <c r="V378">
        <f>IFERROR(VLOOKUP(B378, [12]player_penalties_won!$B$2:$E$492, 3, FALSE), 0)</f>
        <v>0</v>
      </c>
      <c r="W378">
        <f>IFERROR(VLOOKUP(B378, [13]player_penalties_conceded!$B$2:$E$492, 3, FALSE), 0)</f>
        <v>0</v>
      </c>
      <c r="X378">
        <f>IFERROR(VLOOKUP(B378, [14]player_target_scoring!$B$2:$E$492, 3, FALSE), 0)</f>
        <v>0</v>
      </c>
      <c r="Y378">
        <f>IFERROR(VLOOKUP(B378, [14]player_target_scoring!$B$2:$E$492, 4, FALSE), 0)</f>
        <v>0</v>
      </c>
      <c r="Z378">
        <f>IFERROR(VLOOKUP(B378, [15]player_total_scoring_attempts!$B$2:$E$492, 3, FALSE), 0)</f>
        <v>0</v>
      </c>
      <c r="AA378">
        <f>IFERROR(VLOOKUP(B378, [15]player_total_scoring_attempts!$B$2:$E$492, 4, FALSE), 0)</f>
        <v>0</v>
      </c>
      <c r="AB378">
        <f>IFERROR(VLOOKUP(B378, [16]player_accurate_passes!$B$2:$E$492, 3, FALSE), 0)</f>
        <v>0</v>
      </c>
      <c r="AC378">
        <f>IFERROR(VLOOKUP(B378, [16]player_accurate_passes!$B$2:$E$492, 4, FALSE), 0)</f>
        <v>0</v>
      </c>
      <c r="AD378">
        <f>IFERROR(VLOOKUP(B378,[17]player_accurate_long_balls!$B$2:$E$492, 3, FALSE), 0)</f>
        <v>0</v>
      </c>
      <c r="AE378">
        <f>IFERROR(VLOOKUP(B378,[17]player_accurate_long_balls!$B$2:$E$492, 4, FALSE), 0)</f>
        <v>0</v>
      </c>
      <c r="AF378">
        <f>IFERROR(VLOOKUP(B378, [18]player_tackles_won!$B$2:$E$492, 3, FALSE), 0)</f>
        <v>0</v>
      </c>
      <c r="AG378">
        <f>IFERROR(VLOOKUP(B378, [18]player_tackles_won!$B$2:$E$492, 4, FALSE), 0)</f>
        <v>0</v>
      </c>
      <c r="AH378">
        <f>IFERROR(VLOOKUP(B378, [19]player_possessions!$B$2:$E$492, 3, FALSE), 0)</f>
        <v>0</v>
      </c>
      <c r="AI378">
        <f>IFERROR(VLOOKUP(B378, [19]player_possessions!$B$2:$E$492, 4, FALSE), 0)</f>
        <v>0</v>
      </c>
      <c r="AJ378">
        <f>IFERROR(VLOOKUP(B378, [20]player_outfielder_blocks!$B$2:$E$492, 3, FALSE), 0)</f>
        <v>0</v>
      </c>
      <c r="AK378" t="e">
        <f>VLOOKUP(B378,[20]player_outfielder_blocks!$B$2:$E$492, 4, FALSE)</f>
        <v>#N/A</v>
      </c>
      <c r="AL378" t="e">
        <f>VLOOKUP(B378,[21]player_interceptions!$B$2:$E$492, 3, FALSE)</f>
        <v>#N/A</v>
      </c>
      <c r="AM378" t="e">
        <f>VLOOKUP(B378,[21]player_interceptions!$B$2:$E$492, 4, FALSE)</f>
        <v>#N/A</v>
      </c>
      <c r="AN378" t="e">
        <f>VLOOKUP(B378,[22]player_effective_clearances!$B$2:$E$492, 3, FALSE)</f>
        <v>#N/A</v>
      </c>
      <c r="AO378" t="e">
        <f>VLOOKUP(B378,[22]player_effective_clearances!$B$2:$E$492, 4, FALSE)</f>
        <v>#N/A</v>
      </c>
      <c r="AP378" t="e">
        <f>VLOOKUP(B378, [12]player_penalties_won!$B$2:$E$492, 4, FALSE)</f>
        <v>#N/A</v>
      </c>
      <c r="AQ378" t="e">
        <f>VLOOKUP(B378,[23]player_fouls_committed!$B$2:$E$492, 3, FALSE)</f>
        <v>#N/A</v>
      </c>
      <c r="AR378" t="e">
        <f>VLOOKUP(B378,[24]player_red_cards!$B$2:$E$492, 3, FALSE)</f>
        <v>#N/A</v>
      </c>
      <c r="AS378" t="e">
        <f>VLOOKUP(B378,[24]player_red_cards!$B$2:$E$492, 4, FALSE)</f>
        <v>#N/A</v>
      </c>
      <c r="AT378" t="e">
        <f>VLOOKUP(B378,[25]player_contests_won!$B$2:$E$492, 3, FALSE)</f>
        <v>#N/A</v>
      </c>
      <c r="AU378" t="e">
        <f>VLOOKUP(B378,[25]player_contests_won!$B$2:$E$492, 4, FALSE)</f>
        <v>#N/A</v>
      </c>
      <c r="AV378">
        <f>VLOOKUP(B378, [8]player_top_scorers!$B$2:$E$492, 3, FALSE)</f>
        <v>2</v>
      </c>
      <c r="AW378" t="e">
        <f>VLOOKUP(B378,[26]player_player_ratings!$B$2:$E$492, 4, FALSE)</f>
        <v>#N/A</v>
      </c>
      <c r="AX378" t="e">
        <f>VLOOKUP(B378,[26]player_player_ratings!$B$2:$E$492, 3, FALSE)</f>
        <v>#N/A</v>
      </c>
      <c r="AY378">
        <v>173</v>
      </c>
      <c r="AZ378">
        <v>10</v>
      </c>
      <c r="BA378" t="s">
        <v>13</v>
      </c>
    </row>
    <row r="379" spans="1:53" x14ac:dyDescent="0.3">
      <c r="A379">
        <v>372</v>
      </c>
      <c r="B379" t="s">
        <v>458</v>
      </c>
      <c r="C379" t="s">
        <v>15</v>
      </c>
      <c r="D379">
        <v>0.1</v>
      </c>
      <c r="E379">
        <v>0</v>
      </c>
      <c r="F379">
        <f>IFERROR(VLOOKUP(B379, [1]player_expected_goals!$B$2:$E$492, 3, FALSE), 0)</f>
        <v>0.1</v>
      </c>
      <c r="G379" t="e">
        <f>VLOOKUP(B379,[2]player_on_target!$B$2:$E$492, 3, FALSE)</f>
        <v>#N/A</v>
      </c>
      <c r="H379">
        <f>IFERROR(VLOOKUP(B379, [3]player_saves_made!$B$2:$E$492, 3, FALSE), 0)</f>
        <v>0</v>
      </c>
      <c r="I379">
        <f>IFERROR(VLOOKUP(B379, [3]player_saves_made!$B$2:$E$492, 4, FALSE), 0)</f>
        <v>0</v>
      </c>
      <c r="J379">
        <f>IFERROR(VLOOKUP(B379, [4]player_goals_conceded!$B$2:$E$492, 3, FALSE), 0)</f>
        <v>0</v>
      </c>
      <c r="K379">
        <f>IFERROR(VLOOKUP(B379, [5]player_clean_sheets!$B$2:$E$492, 3, FALSE), 0)</f>
        <v>0</v>
      </c>
      <c r="L379">
        <f>IFERROR(VLOOKUP(B379, [5]player_clean_sheets!$B$2:$E$492, 4, FALSE), 0)</f>
        <v>0</v>
      </c>
      <c r="M379">
        <f>IFERROR(VLOOKUP(B379, [6]player_goals_per_90!$B$2:$E$492, 3, FALSE), 0)</f>
        <v>0</v>
      </c>
      <c r="N379">
        <f>IFERROR(VLOOKUP(B379, [7]player_expected_assists_per_90!$B$2:$E$492, 3, FALSE), 0)</f>
        <v>0</v>
      </c>
      <c r="O379">
        <f>IFERROR(VLOOKUP(B379, [7]player_expected_assists_per_90!$B$2:$E$492, 4, FALSE), 0)</f>
        <v>0</v>
      </c>
      <c r="P379">
        <f>IFERROR(VLOOKUP(B379, [8]player_top_scorers!$B$2:$E$492, 4, FALSE), 0)</f>
        <v>0</v>
      </c>
      <c r="Q379">
        <f>IFERROR(VLOOKUP(B379, [9]player_total_assists_in_attack!$B$2:$E$492, 3, FALSE), 0)</f>
        <v>3</v>
      </c>
      <c r="R379">
        <f>IFERROR(VLOOKUP(B379, [9]player_total_assists_in_attack!$B$2:$E$492, 4, FALSE), 0)</f>
        <v>0.8</v>
      </c>
      <c r="S379">
        <f>IFERROR(VLOOKUP(B379, [10]player_big_chances_missed!$B$2:$E$492, 3, FALSE), 0)</f>
        <v>0</v>
      </c>
      <c r="T379">
        <f>IFERROR(VLOOKUP(B379, [10]player_big_chances_missed!$B$2:$E$492, 3, FALSE), 0)</f>
        <v>0</v>
      </c>
      <c r="U379">
        <f>IFERROR(VLOOKUP(B379, [11]player_big_chances_created!$B$2:$E$492, 3, FALSE), 0)</f>
        <v>0</v>
      </c>
      <c r="V379">
        <f>IFERROR(VLOOKUP(B379, [12]player_penalties_won!$B$2:$E$492, 3, FALSE), 0)</f>
        <v>0</v>
      </c>
      <c r="W379">
        <f>IFERROR(VLOOKUP(B379, [13]player_penalties_conceded!$B$2:$E$492, 3, FALSE), 0)</f>
        <v>0</v>
      </c>
      <c r="X379">
        <f>IFERROR(VLOOKUP(B379, [14]player_target_scoring!$B$2:$E$492, 3, FALSE), 0)</f>
        <v>0</v>
      </c>
      <c r="Y379">
        <f>IFERROR(VLOOKUP(B379, [14]player_target_scoring!$B$2:$E$492, 4, FALSE), 0)</f>
        <v>0</v>
      </c>
      <c r="Z379">
        <f>IFERROR(VLOOKUP(B379, [15]player_total_scoring_attempts!$B$2:$E$492, 3, FALSE), 0)</f>
        <v>0</v>
      </c>
      <c r="AA379">
        <f>IFERROR(VLOOKUP(B379, [15]player_total_scoring_attempts!$B$2:$E$492, 4, FALSE), 0)</f>
        <v>0</v>
      </c>
      <c r="AB379">
        <f>IFERROR(VLOOKUP(B379, [16]player_accurate_passes!$B$2:$E$492, 3, FALSE), 0)</f>
        <v>0</v>
      </c>
      <c r="AC379">
        <f>IFERROR(VLOOKUP(B379, [16]player_accurate_passes!$B$2:$E$492, 4, FALSE), 0)</f>
        <v>0</v>
      </c>
      <c r="AD379">
        <f>IFERROR(VLOOKUP(B379,[17]player_accurate_long_balls!$B$2:$E$492, 3, FALSE), 0)</f>
        <v>0</v>
      </c>
      <c r="AE379">
        <f>IFERROR(VLOOKUP(B379,[17]player_accurate_long_balls!$B$2:$E$492, 4, FALSE), 0)</f>
        <v>0</v>
      </c>
      <c r="AF379">
        <f>IFERROR(VLOOKUP(B379, [18]player_tackles_won!$B$2:$E$492, 3, FALSE), 0)</f>
        <v>0</v>
      </c>
      <c r="AG379">
        <f>IFERROR(VLOOKUP(B379, [18]player_tackles_won!$B$2:$E$492, 4, FALSE), 0)</f>
        <v>0</v>
      </c>
      <c r="AH379">
        <f>IFERROR(VLOOKUP(B379, [19]player_possessions!$B$2:$E$492, 3, FALSE), 0)</f>
        <v>0</v>
      </c>
      <c r="AI379">
        <f>IFERROR(VLOOKUP(B379, [19]player_possessions!$B$2:$E$492, 4, FALSE), 0)</f>
        <v>0</v>
      </c>
      <c r="AJ379">
        <f>IFERROR(VLOOKUP(B379, [20]player_outfielder_blocks!$B$2:$E$492, 3, FALSE), 0)</f>
        <v>0</v>
      </c>
      <c r="AK379" t="e">
        <f>VLOOKUP(B379,[20]player_outfielder_blocks!$B$2:$E$492, 4, FALSE)</f>
        <v>#N/A</v>
      </c>
      <c r="AL379" t="e">
        <f>VLOOKUP(B379,[21]player_interceptions!$B$2:$E$492, 3, FALSE)</f>
        <v>#N/A</v>
      </c>
      <c r="AM379" t="e">
        <f>VLOOKUP(B379,[21]player_interceptions!$B$2:$E$492, 4, FALSE)</f>
        <v>#N/A</v>
      </c>
      <c r="AN379" t="e">
        <f>VLOOKUP(B379,[22]player_effective_clearances!$B$2:$E$492, 3, FALSE)</f>
        <v>#N/A</v>
      </c>
      <c r="AO379" t="e">
        <f>VLOOKUP(B379,[22]player_effective_clearances!$B$2:$E$492, 4, FALSE)</f>
        <v>#N/A</v>
      </c>
      <c r="AP379" t="e">
        <f>VLOOKUP(B379, [12]player_penalties_won!$B$2:$E$492, 4, FALSE)</f>
        <v>#N/A</v>
      </c>
      <c r="AQ379" t="e">
        <f>VLOOKUP(B379,[23]player_fouls_committed!$B$2:$E$492, 3, FALSE)</f>
        <v>#N/A</v>
      </c>
      <c r="AR379" t="e">
        <f>VLOOKUP(B379,[24]player_red_cards!$B$2:$E$492, 3, FALSE)</f>
        <v>#N/A</v>
      </c>
      <c r="AS379" t="e">
        <f>VLOOKUP(B379,[24]player_red_cards!$B$2:$E$492, 4, FALSE)</f>
        <v>#N/A</v>
      </c>
      <c r="AT379" t="e">
        <f>VLOOKUP(B379,[25]player_contests_won!$B$2:$E$492, 3, FALSE)</f>
        <v>#N/A</v>
      </c>
      <c r="AU379" t="e">
        <f>VLOOKUP(B379,[25]player_contests_won!$B$2:$E$492, 4, FALSE)</f>
        <v>#N/A</v>
      </c>
      <c r="AV379" t="e">
        <f>VLOOKUP(B379, [8]player_top_scorers!$B$2:$E$492, 3, FALSE)</f>
        <v>#N/A</v>
      </c>
      <c r="AW379" t="e">
        <f>VLOOKUP(B379,[26]player_player_ratings!$B$2:$E$492, 4, FALSE)</f>
        <v>#N/A</v>
      </c>
      <c r="AX379" t="e">
        <f>VLOOKUP(B379,[26]player_player_ratings!$B$2:$E$492, 3, FALSE)</f>
        <v>#N/A</v>
      </c>
      <c r="AY379">
        <v>351</v>
      </c>
      <c r="AZ379">
        <v>5</v>
      </c>
      <c r="BA379" t="s">
        <v>142</v>
      </c>
    </row>
    <row r="380" spans="1:53" x14ac:dyDescent="0.3">
      <c r="A380">
        <v>372</v>
      </c>
      <c r="B380" t="s">
        <v>459</v>
      </c>
      <c r="C380" t="s">
        <v>36</v>
      </c>
      <c r="D380">
        <v>0.1</v>
      </c>
      <c r="E380">
        <v>0</v>
      </c>
      <c r="F380">
        <f>IFERROR(VLOOKUP(B380, [1]player_expected_goals!$B$2:$E$492, 3, FALSE), 0)</f>
        <v>0</v>
      </c>
      <c r="G380" t="e">
        <f>VLOOKUP(B380,[2]player_on_target!$B$2:$E$492, 3, FALSE)</f>
        <v>#N/A</v>
      </c>
      <c r="H380">
        <f>IFERROR(VLOOKUP(B380, [3]player_saves_made!$B$2:$E$492, 3, FALSE), 0)</f>
        <v>0</v>
      </c>
      <c r="I380">
        <f>IFERROR(VLOOKUP(B380, [3]player_saves_made!$B$2:$E$492, 4, FALSE), 0)</f>
        <v>0</v>
      </c>
      <c r="J380">
        <f>IFERROR(VLOOKUP(B380, [4]player_goals_conceded!$B$2:$E$492, 3, FALSE), 0)</f>
        <v>0</v>
      </c>
      <c r="K380">
        <f>IFERROR(VLOOKUP(B380, [5]player_clean_sheets!$B$2:$E$492, 3, FALSE), 0)</f>
        <v>0</v>
      </c>
      <c r="L380">
        <f>IFERROR(VLOOKUP(B380, [5]player_clean_sheets!$B$2:$E$492, 4, FALSE), 0)</f>
        <v>0</v>
      </c>
      <c r="M380">
        <f>IFERROR(VLOOKUP(B380, [6]player_goals_per_90!$B$2:$E$492, 3, FALSE), 0)</f>
        <v>0</v>
      </c>
      <c r="N380">
        <f>IFERROR(VLOOKUP(B380, [7]player_expected_assists_per_90!$B$2:$E$492, 3, FALSE), 0)</f>
        <v>0</v>
      </c>
      <c r="O380">
        <f>IFERROR(VLOOKUP(B380, [7]player_expected_assists_per_90!$B$2:$E$492, 4, FALSE), 0)</f>
        <v>0</v>
      </c>
      <c r="P380">
        <f>IFERROR(VLOOKUP(B380, [8]player_top_scorers!$B$2:$E$492, 4, FALSE), 0)</f>
        <v>0</v>
      </c>
      <c r="Q380">
        <f>IFERROR(VLOOKUP(B380, [9]player_total_assists_in_attack!$B$2:$E$492, 3, FALSE), 0)</f>
        <v>1</v>
      </c>
      <c r="R380">
        <f>IFERROR(VLOOKUP(B380, [9]player_total_assists_in_attack!$B$2:$E$492, 4, FALSE), 0)</f>
        <v>1.5</v>
      </c>
      <c r="S380">
        <f>IFERROR(VLOOKUP(B380, [10]player_big_chances_missed!$B$2:$E$492, 3, FALSE), 0)</f>
        <v>0</v>
      </c>
      <c r="T380">
        <f>IFERROR(VLOOKUP(B380, [10]player_big_chances_missed!$B$2:$E$492, 3, FALSE), 0)</f>
        <v>0</v>
      </c>
      <c r="U380">
        <f>IFERROR(VLOOKUP(B380, [11]player_big_chances_created!$B$2:$E$492, 3, FALSE), 0)</f>
        <v>0</v>
      </c>
      <c r="V380">
        <f>IFERROR(VLOOKUP(B380, [12]player_penalties_won!$B$2:$E$492, 3, FALSE), 0)</f>
        <v>0</v>
      </c>
      <c r="W380">
        <f>IFERROR(VLOOKUP(B380, [13]player_penalties_conceded!$B$2:$E$492, 3, FALSE), 0)</f>
        <v>0</v>
      </c>
      <c r="X380">
        <f>IFERROR(VLOOKUP(B380, [14]player_target_scoring!$B$2:$E$492, 3, FALSE), 0)</f>
        <v>0</v>
      </c>
      <c r="Y380">
        <f>IFERROR(VLOOKUP(B380, [14]player_target_scoring!$B$2:$E$492, 4, FALSE), 0)</f>
        <v>0</v>
      </c>
      <c r="Z380">
        <f>IFERROR(VLOOKUP(B380, [15]player_total_scoring_attempts!$B$2:$E$492, 3, FALSE), 0)</f>
        <v>0</v>
      </c>
      <c r="AA380">
        <f>IFERROR(VLOOKUP(B380, [15]player_total_scoring_attempts!$B$2:$E$492, 4, FALSE), 0)</f>
        <v>0</v>
      </c>
      <c r="AB380">
        <f>IFERROR(VLOOKUP(B380, [16]player_accurate_passes!$B$2:$E$492, 3, FALSE), 0)</f>
        <v>0</v>
      </c>
      <c r="AC380">
        <f>IFERROR(VLOOKUP(B380, [16]player_accurate_passes!$B$2:$E$492, 4, FALSE), 0)</f>
        <v>0</v>
      </c>
      <c r="AD380">
        <f>IFERROR(VLOOKUP(B380,[17]player_accurate_long_balls!$B$2:$E$492, 3, FALSE), 0)</f>
        <v>0</v>
      </c>
      <c r="AE380">
        <f>IFERROR(VLOOKUP(B380,[17]player_accurate_long_balls!$B$2:$E$492, 4, FALSE), 0)</f>
        <v>0</v>
      </c>
      <c r="AF380">
        <f>IFERROR(VLOOKUP(B380, [18]player_tackles_won!$B$2:$E$492, 3, FALSE), 0)</f>
        <v>0</v>
      </c>
      <c r="AG380">
        <f>IFERROR(VLOOKUP(B380, [18]player_tackles_won!$B$2:$E$492, 4, FALSE), 0)</f>
        <v>0</v>
      </c>
      <c r="AH380">
        <f>IFERROR(VLOOKUP(B380, [19]player_possessions!$B$2:$E$492, 3, FALSE), 0)</f>
        <v>0</v>
      </c>
      <c r="AI380">
        <f>IFERROR(VLOOKUP(B380, [19]player_possessions!$B$2:$E$492, 4, FALSE), 0)</f>
        <v>0</v>
      </c>
      <c r="AJ380">
        <f>IFERROR(VLOOKUP(B380, [20]player_outfielder_blocks!$B$2:$E$492, 3, FALSE), 0)</f>
        <v>0</v>
      </c>
      <c r="AK380" t="e">
        <f>VLOOKUP(B380,[20]player_outfielder_blocks!$B$2:$E$492, 4, FALSE)</f>
        <v>#N/A</v>
      </c>
      <c r="AL380" t="e">
        <f>VLOOKUP(B380,[21]player_interceptions!$B$2:$E$492, 3, FALSE)</f>
        <v>#N/A</v>
      </c>
      <c r="AM380" t="e">
        <f>VLOOKUP(B380,[21]player_interceptions!$B$2:$E$492, 4, FALSE)</f>
        <v>#N/A</v>
      </c>
      <c r="AN380" t="e">
        <f>VLOOKUP(B380,[22]player_effective_clearances!$B$2:$E$492, 3, FALSE)</f>
        <v>#N/A</v>
      </c>
      <c r="AO380" t="e">
        <f>VLOOKUP(B380,[22]player_effective_clearances!$B$2:$E$492, 4, FALSE)</f>
        <v>#N/A</v>
      </c>
      <c r="AP380" t="e">
        <f>VLOOKUP(B380, [12]player_penalties_won!$B$2:$E$492, 4, FALSE)</f>
        <v>#N/A</v>
      </c>
      <c r="AQ380" t="e">
        <f>VLOOKUP(B380,[23]player_fouls_committed!$B$2:$E$492, 3, FALSE)</f>
        <v>#N/A</v>
      </c>
      <c r="AR380" t="e">
        <f>VLOOKUP(B380,[24]player_red_cards!$B$2:$E$492, 3, FALSE)</f>
        <v>#N/A</v>
      </c>
      <c r="AS380" t="e">
        <f>VLOOKUP(B380,[24]player_red_cards!$B$2:$E$492, 4, FALSE)</f>
        <v>#N/A</v>
      </c>
      <c r="AT380" t="e">
        <f>VLOOKUP(B380,[25]player_contests_won!$B$2:$E$492, 3, FALSE)</f>
        <v>#N/A</v>
      </c>
      <c r="AU380" t="e">
        <f>VLOOKUP(B380,[25]player_contests_won!$B$2:$E$492, 4, FALSE)</f>
        <v>#N/A</v>
      </c>
      <c r="AV380" t="e">
        <f>VLOOKUP(B380, [8]player_top_scorers!$B$2:$E$492, 3, FALSE)</f>
        <v>#N/A</v>
      </c>
      <c r="AW380" t="e">
        <f>VLOOKUP(B380,[26]player_player_ratings!$B$2:$E$492, 4, FALSE)</f>
        <v>#N/A</v>
      </c>
      <c r="AX380" t="e">
        <f>VLOOKUP(B380,[26]player_player_ratings!$B$2:$E$492, 3, FALSE)</f>
        <v>#N/A</v>
      </c>
      <c r="AY380">
        <v>62</v>
      </c>
      <c r="AZ380">
        <v>3</v>
      </c>
      <c r="BA380" t="s">
        <v>13</v>
      </c>
    </row>
    <row r="381" spans="1:53" x14ac:dyDescent="0.3">
      <c r="A381">
        <v>372</v>
      </c>
      <c r="B381" t="s">
        <v>460</v>
      </c>
      <c r="C381" t="s">
        <v>102</v>
      </c>
      <c r="D381">
        <v>0.1</v>
      </c>
      <c r="E381">
        <v>0</v>
      </c>
      <c r="F381">
        <f>IFERROR(VLOOKUP(B381, [1]player_expected_goals!$B$2:$E$492, 3, FALSE), 0)</f>
        <v>0.2</v>
      </c>
      <c r="G381">
        <f>VLOOKUP(B381,[2]player_on_target!$B$2:$E$492, 3, FALSE)</f>
        <v>0.3</v>
      </c>
      <c r="H381">
        <f>IFERROR(VLOOKUP(B381, [3]player_saves_made!$B$2:$E$492, 3, FALSE), 0)</f>
        <v>0</v>
      </c>
      <c r="I381">
        <f>IFERROR(VLOOKUP(B381, [3]player_saves_made!$B$2:$E$492, 4, FALSE), 0)</f>
        <v>0</v>
      </c>
      <c r="J381">
        <f>IFERROR(VLOOKUP(B381, [4]player_goals_conceded!$B$2:$E$492, 3, FALSE), 0)</f>
        <v>0</v>
      </c>
      <c r="K381">
        <f>IFERROR(VLOOKUP(B381, [5]player_clean_sheets!$B$2:$E$492, 3, FALSE), 0)</f>
        <v>0</v>
      </c>
      <c r="L381">
        <f>IFERROR(VLOOKUP(B381, [5]player_clean_sheets!$B$2:$E$492, 4, FALSE), 0)</f>
        <v>0</v>
      </c>
      <c r="M381">
        <f>IFERROR(VLOOKUP(B381, [6]player_goals_per_90!$B$2:$E$492, 3, FALSE), 0)</f>
        <v>0</v>
      </c>
      <c r="N381">
        <f>IFERROR(VLOOKUP(B381, [7]player_expected_assists_per_90!$B$2:$E$492, 3, FALSE), 0)</f>
        <v>0</v>
      </c>
      <c r="O381">
        <f>IFERROR(VLOOKUP(B381, [7]player_expected_assists_per_90!$B$2:$E$492, 4, FALSE), 0)</f>
        <v>0</v>
      </c>
      <c r="P381">
        <f>IFERROR(VLOOKUP(B381, [8]player_top_scorers!$B$2:$E$492, 4, FALSE), 0)</f>
        <v>0</v>
      </c>
      <c r="Q381">
        <f>IFERROR(VLOOKUP(B381, [9]player_total_assists_in_attack!$B$2:$E$492, 3, FALSE), 0)</f>
        <v>2</v>
      </c>
      <c r="R381">
        <f>IFERROR(VLOOKUP(B381, [9]player_total_assists_in_attack!$B$2:$E$492, 4, FALSE), 0)</f>
        <v>0.8</v>
      </c>
      <c r="S381">
        <f>IFERROR(VLOOKUP(B381, [10]player_big_chances_missed!$B$2:$E$492, 3, FALSE), 0)</f>
        <v>0</v>
      </c>
      <c r="T381">
        <f>IFERROR(VLOOKUP(B381, [10]player_big_chances_missed!$B$2:$E$492, 3, FALSE), 0)</f>
        <v>0</v>
      </c>
      <c r="U381">
        <f>IFERROR(VLOOKUP(B381, [11]player_big_chances_created!$B$2:$E$492, 3, FALSE), 0)</f>
        <v>0</v>
      </c>
      <c r="V381">
        <f>IFERROR(VLOOKUP(B381, [12]player_penalties_won!$B$2:$E$492, 3, FALSE), 0)</f>
        <v>0</v>
      </c>
      <c r="W381">
        <f>IFERROR(VLOOKUP(B381, [13]player_penalties_conceded!$B$2:$E$492, 3, FALSE), 0)</f>
        <v>0</v>
      </c>
      <c r="X381">
        <f>IFERROR(VLOOKUP(B381, [14]player_target_scoring!$B$2:$E$492, 3, FALSE), 0)</f>
        <v>0</v>
      </c>
      <c r="Y381">
        <f>IFERROR(VLOOKUP(B381, [14]player_target_scoring!$B$2:$E$492, 4, FALSE), 0)</f>
        <v>0</v>
      </c>
      <c r="Z381">
        <f>IFERROR(VLOOKUP(B381, [15]player_total_scoring_attempts!$B$2:$E$492, 3, FALSE), 0)</f>
        <v>0</v>
      </c>
      <c r="AA381">
        <f>IFERROR(VLOOKUP(B381, [15]player_total_scoring_attempts!$B$2:$E$492, 4, FALSE), 0)</f>
        <v>0</v>
      </c>
      <c r="AB381">
        <f>IFERROR(VLOOKUP(B381, [16]player_accurate_passes!$B$2:$E$492, 3, FALSE), 0)</f>
        <v>0</v>
      </c>
      <c r="AC381">
        <f>IFERROR(VLOOKUP(B381, [16]player_accurate_passes!$B$2:$E$492, 4, FALSE), 0)</f>
        <v>0</v>
      </c>
      <c r="AD381">
        <f>IFERROR(VLOOKUP(B381,[17]player_accurate_long_balls!$B$2:$E$492, 3, FALSE), 0)</f>
        <v>0</v>
      </c>
      <c r="AE381">
        <f>IFERROR(VLOOKUP(B381,[17]player_accurate_long_balls!$B$2:$E$492, 4, FALSE), 0)</f>
        <v>0</v>
      </c>
      <c r="AF381">
        <f>IFERROR(VLOOKUP(B381, [18]player_tackles_won!$B$2:$E$492, 3, FALSE), 0)</f>
        <v>0</v>
      </c>
      <c r="AG381">
        <f>IFERROR(VLOOKUP(B381, [18]player_tackles_won!$B$2:$E$492, 4, FALSE), 0)</f>
        <v>0</v>
      </c>
      <c r="AH381">
        <f>IFERROR(VLOOKUP(B381, [19]player_possessions!$B$2:$E$492, 3, FALSE), 0)</f>
        <v>0</v>
      </c>
      <c r="AI381">
        <f>IFERROR(VLOOKUP(B381, [19]player_possessions!$B$2:$E$492, 4, FALSE), 0)</f>
        <v>0</v>
      </c>
      <c r="AJ381">
        <f>IFERROR(VLOOKUP(B381, [20]player_outfielder_blocks!$B$2:$E$492, 3, FALSE), 0)</f>
        <v>0</v>
      </c>
      <c r="AK381" t="e">
        <f>VLOOKUP(B381,[20]player_outfielder_blocks!$B$2:$E$492, 4, FALSE)</f>
        <v>#N/A</v>
      </c>
      <c r="AL381" t="e">
        <f>VLOOKUP(B381,[21]player_interceptions!$B$2:$E$492, 3, FALSE)</f>
        <v>#N/A</v>
      </c>
      <c r="AM381" t="e">
        <f>VLOOKUP(B381,[21]player_interceptions!$B$2:$E$492, 4, FALSE)</f>
        <v>#N/A</v>
      </c>
      <c r="AN381" t="e">
        <f>VLOOKUP(B381,[22]player_effective_clearances!$B$2:$E$492, 3, FALSE)</f>
        <v>#N/A</v>
      </c>
      <c r="AO381" t="e">
        <f>VLOOKUP(B381,[22]player_effective_clearances!$B$2:$E$492, 4, FALSE)</f>
        <v>#N/A</v>
      </c>
      <c r="AP381" t="e">
        <f>VLOOKUP(B381, [12]player_penalties_won!$B$2:$E$492, 4, FALSE)</f>
        <v>#N/A</v>
      </c>
      <c r="AQ381" t="e">
        <f>VLOOKUP(B381,[23]player_fouls_committed!$B$2:$E$492, 3, FALSE)</f>
        <v>#N/A</v>
      </c>
      <c r="AR381" t="e">
        <f>VLOOKUP(B381,[24]player_red_cards!$B$2:$E$492, 3, FALSE)</f>
        <v>#N/A</v>
      </c>
      <c r="AS381" t="e">
        <f>VLOOKUP(B381,[24]player_red_cards!$B$2:$E$492, 4, FALSE)</f>
        <v>#N/A</v>
      </c>
      <c r="AT381" t="e">
        <f>VLOOKUP(B381,[25]player_contests_won!$B$2:$E$492, 3, FALSE)</f>
        <v>#N/A</v>
      </c>
      <c r="AU381" t="e">
        <f>VLOOKUP(B381,[25]player_contests_won!$B$2:$E$492, 4, FALSE)</f>
        <v>#N/A</v>
      </c>
      <c r="AV381" t="e">
        <f>VLOOKUP(B381, [8]player_top_scorers!$B$2:$E$492, 3, FALSE)</f>
        <v>#N/A</v>
      </c>
      <c r="AW381" t="e">
        <f>VLOOKUP(B381,[26]player_player_ratings!$B$2:$E$492, 4, FALSE)</f>
        <v>#N/A</v>
      </c>
      <c r="AX381" t="e">
        <f>VLOOKUP(B381,[26]player_player_ratings!$B$2:$E$492, 3, FALSE)</f>
        <v>#N/A</v>
      </c>
      <c r="AY381">
        <v>228</v>
      </c>
      <c r="AZ381">
        <v>10</v>
      </c>
      <c r="BA381" t="s">
        <v>13</v>
      </c>
    </row>
    <row r="382" spans="1:53" x14ac:dyDescent="0.3">
      <c r="A382">
        <v>372</v>
      </c>
      <c r="B382" t="s">
        <v>461</v>
      </c>
      <c r="C382" t="s">
        <v>102</v>
      </c>
      <c r="D382">
        <v>0.1</v>
      </c>
      <c r="E382">
        <v>0</v>
      </c>
      <c r="F382">
        <f>IFERROR(VLOOKUP(B382, [1]player_expected_goals!$B$2:$E$492, 3, FALSE), 0)</f>
        <v>0.3</v>
      </c>
      <c r="G382" t="e">
        <f>VLOOKUP(B382,[2]player_on_target!$B$2:$E$492, 3, FALSE)</f>
        <v>#N/A</v>
      </c>
      <c r="H382">
        <f>IFERROR(VLOOKUP(B382, [3]player_saves_made!$B$2:$E$492, 3, FALSE), 0)</f>
        <v>0</v>
      </c>
      <c r="I382">
        <f>IFERROR(VLOOKUP(B382, [3]player_saves_made!$B$2:$E$492, 4, FALSE), 0)</f>
        <v>0</v>
      </c>
      <c r="J382">
        <f>IFERROR(VLOOKUP(B382, [4]player_goals_conceded!$B$2:$E$492, 3, FALSE), 0)</f>
        <v>0</v>
      </c>
      <c r="K382">
        <f>IFERROR(VLOOKUP(B382, [5]player_clean_sheets!$B$2:$E$492, 3, FALSE), 0)</f>
        <v>0</v>
      </c>
      <c r="L382">
        <f>IFERROR(VLOOKUP(B382, [5]player_clean_sheets!$B$2:$E$492, 4, FALSE), 0)</f>
        <v>0</v>
      </c>
      <c r="M382">
        <f>IFERROR(VLOOKUP(B382, [6]player_goals_per_90!$B$2:$E$492, 3, FALSE), 0)</f>
        <v>0</v>
      </c>
      <c r="N382">
        <f>IFERROR(VLOOKUP(B382, [7]player_expected_assists_per_90!$B$2:$E$492, 3, FALSE), 0)</f>
        <v>0</v>
      </c>
      <c r="O382">
        <f>IFERROR(VLOOKUP(B382, [7]player_expected_assists_per_90!$B$2:$E$492, 4, FALSE), 0)</f>
        <v>0</v>
      </c>
      <c r="P382">
        <f>IFERROR(VLOOKUP(B382, [8]player_top_scorers!$B$2:$E$492, 4, FALSE), 0)</f>
        <v>0</v>
      </c>
      <c r="Q382">
        <f>IFERROR(VLOOKUP(B382, [9]player_total_assists_in_attack!$B$2:$E$492, 3, FALSE), 0)</f>
        <v>0</v>
      </c>
      <c r="R382">
        <f>IFERROR(VLOOKUP(B382, [9]player_total_assists_in_attack!$B$2:$E$492, 4, FALSE), 0)</f>
        <v>0</v>
      </c>
      <c r="S382">
        <f>IFERROR(VLOOKUP(B382, [10]player_big_chances_missed!$B$2:$E$492, 3, FALSE), 0)</f>
        <v>1</v>
      </c>
      <c r="T382">
        <f>IFERROR(VLOOKUP(B382, [10]player_big_chances_missed!$B$2:$E$492, 3, FALSE), 0)</f>
        <v>1</v>
      </c>
      <c r="U382">
        <f>IFERROR(VLOOKUP(B382, [11]player_big_chances_created!$B$2:$E$492, 3, FALSE), 0)</f>
        <v>0</v>
      </c>
      <c r="V382">
        <f>IFERROR(VLOOKUP(B382, [12]player_penalties_won!$B$2:$E$492, 3, FALSE), 0)</f>
        <v>0</v>
      </c>
      <c r="W382">
        <f>IFERROR(VLOOKUP(B382, [13]player_penalties_conceded!$B$2:$E$492, 3, FALSE), 0)</f>
        <v>0</v>
      </c>
      <c r="X382">
        <f>IFERROR(VLOOKUP(B382, [14]player_target_scoring!$B$2:$E$492, 3, FALSE), 0)</f>
        <v>0</v>
      </c>
      <c r="Y382">
        <f>IFERROR(VLOOKUP(B382, [14]player_target_scoring!$B$2:$E$492, 4, FALSE), 0)</f>
        <v>0</v>
      </c>
      <c r="Z382">
        <f>IFERROR(VLOOKUP(B382, [15]player_total_scoring_attempts!$B$2:$E$492, 3, FALSE), 0)</f>
        <v>0</v>
      </c>
      <c r="AA382">
        <f>IFERROR(VLOOKUP(B382, [15]player_total_scoring_attempts!$B$2:$E$492, 4, FALSE), 0)</f>
        <v>0</v>
      </c>
      <c r="AB382">
        <f>IFERROR(VLOOKUP(B382, [16]player_accurate_passes!$B$2:$E$492, 3, FALSE), 0)</f>
        <v>0</v>
      </c>
      <c r="AC382">
        <f>IFERROR(VLOOKUP(B382, [16]player_accurate_passes!$B$2:$E$492, 4, FALSE), 0)</f>
        <v>0</v>
      </c>
      <c r="AD382">
        <f>IFERROR(VLOOKUP(B382,[17]player_accurate_long_balls!$B$2:$E$492, 3, FALSE), 0)</f>
        <v>0</v>
      </c>
      <c r="AE382">
        <f>IFERROR(VLOOKUP(B382,[17]player_accurate_long_balls!$B$2:$E$492, 4, FALSE), 0)</f>
        <v>0</v>
      </c>
      <c r="AF382">
        <f>IFERROR(VLOOKUP(B382, [18]player_tackles_won!$B$2:$E$492, 3, FALSE), 0)</f>
        <v>0</v>
      </c>
      <c r="AG382">
        <f>IFERROR(VLOOKUP(B382, [18]player_tackles_won!$B$2:$E$492, 4, FALSE), 0)</f>
        <v>0</v>
      </c>
      <c r="AH382">
        <f>IFERROR(VLOOKUP(B382, [19]player_possessions!$B$2:$E$492, 3, FALSE), 0)</f>
        <v>0</v>
      </c>
      <c r="AI382">
        <f>IFERROR(VLOOKUP(B382, [19]player_possessions!$B$2:$E$492, 4, FALSE), 0)</f>
        <v>0</v>
      </c>
      <c r="AJ382">
        <f>IFERROR(VLOOKUP(B382, [20]player_outfielder_blocks!$B$2:$E$492, 3, FALSE), 0)</f>
        <v>0</v>
      </c>
      <c r="AK382" t="e">
        <f>VLOOKUP(B382,[20]player_outfielder_blocks!$B$2:$E$492, 4, FALSE)</f>
        <v>#N/A</v>
      </c>
      <c r="AL382" t="e">
        <f>VLOOKUP(B382,[21]player_interceptions!$B$2:$E$492, 3, FALSE)</f>
        <v>#N/A</v>
      </c>
      <c r="AM382" t="e">
        <f>VLOOKUP(B382,[21]player_interceptions!$B$2:$E$492, 4, FALSE)</f>
        <v>#N/A</v>
      </c>
      <c r="AN382" t="e">
        <f>VLOOKUP(B382,[22]player_effective_clearances!$B$2:$E$492, 3, FALSE)</f>
        <v>#N/A</v>
      </c>
      <c r="AO382" t="e">
        <f>VLOOKUP(B382,[22]player_effective_clearances!$B$2:$E$492, 4, FALSE)</f>
        <v>#N/A</v>
      </c>
      <c r="AP382" t="e">
        <f>VLOOKUP(B382, [12]player_penalties_won!$B$2:$E$492, 4, FALSE)</f>
        <v>#N/A</v>
      </c>
      <c r="AQ382" t="e">
        <f>VLOOKUP(B382,[23]player_fouls_committed!$B$2:$E$492, 3, FALSE)</f>
        <v>#N/A</v>
      </c>
      <c r="AR382" t="e">
        <f>VLOOKUP(B382,[24]player_red_cards!$B$2:$E$492, 3, FALSE)</f>
        <v>#N/A</v>
      </c>
      <c r="AS382" t="e">
        <f>VLOOKUP(B382,[24]player_red_cards!$B$2:$E$492, 4, FALSE)</f>
        <v>#N/A</v>
      </c>
      <c r="AT382" t="e">
        <f>VLOOKUP(B382,[25]player_contests_won!$B$2:$E$492, 3, FALSE)</f>
        <v>#N/A</v>
      </c>
      <c r="AU382" t="e">
        <f>VLOOKUP(B382,[25]player_contests_won!$B$2:$E$492, 4, FALSE)</f>
        <v>#N/A</v>
      </c>
      <c r="AV382" t="e">
        <f>VLOOKUP(B382, [8]player_top_scorers!$B$2:$E$492, 3, FALSE)</f>
        <v>#N/A</v>
      </c>
      <c r="AW382" t="e">
        <f>VLOOKUP(B382,[26]player_player_ratings!$B$2:$E$492, 4, FALSE)</f>
        <v>#N/A</v>
      </c>
      <c r="AX382" t="e">
        <f>VLOOKUP(B382,[26]player_player_ratings!$B$2:$E$492, 3, FALSE)</f>
        <v>#N/A</v>
      </c>
      <c r="AY382">
        <v>147</v>
      </c>
      <c r="AZ382">
        <v>10</v>
      </c>
      <c r="BA382" t="s">
        <v>34</v>
      </c>
    </row>
    <row r="383" spans="1:53" x14ac:dyDescent="0.3">
      <c r="A383">
        <v>372</v>
      </c>
      <c r="B383" t="s">
        <v>462</v>
      </c>
      <c r="C383" t="s">
        <v>102</v>
      </c>
      <c r="D383">
        <v>0.1</v>
      </c>
      <c r="E383">
        <v>0</v>
      </c>
      <c r="F383">
        <f>IFERROR(VLOOKUP(B383, [1]player_expected_goals!$B$2:$E$492, 3, FALSE), 0)</f>
        <v>0.1</v>
      </c>
      <c r="G383" t="e">
        <f>VLOOKUP(B383,[2]player_on_target!$B$2:$E$492, 3, FALSE)</f>
        <v>#N/A</v>
      </c>
      <c r="H383">
        <f>IFERROR(VLOOKUP(B383, [3]player_saves_made!$B$2:$E$492, 3, FALSE), 0)</f>
        <v>0</v>
      </c>
      <c r="I383">
        <f>IFERROR(VLOOKUP(B383, [3]player_saves_made!$B$2:$E$492, 4, FALSE), 0)</f>
        <v>0</v>
      </c>
      <c r="J383">
        <f>IFERROR(VLOOKUP(B383, [4]player_goals_conceded!$B$2:$E$492, 3, FALSE), 0)</f>
        <v>0</v>
      </c>
      <c r="K383">
        <f>IFERROR(VLOOKUP(B383, [5]player_clean_sheets!$B$2:$E$492, 3, FALSE), 0)</f>
        <v>0</v>
      </c>
      <c r="L383">
        <f>IFERROR(VLOOKUP(B383, [5]player_clean_sheets!$B$2:$E$492, 4, FALSE), 0)</f>
        <v>0</v>
      </c>
      <c r="M383">
        <f>IFERROR(VLOOKUP(B383, [6]player_goals_per_90!$B$2:$E$492, 3, FALSE), 0)</f>
        <v>0</v>
      </c>
      <c r="N383">
        <f>IFERROR(VLOOKUP(B383, [7]player_expected_assists_per_90!$B$2:$E$492, 3, FALSE), 0)</f>
        <v>0</v>
      </c>
      <c r="O383">
        <f>IFERROR(VLOOKUP(B383, [7]player_expected_assists_per_90!$B$2:$E$492, 4, FALSE), 0)</f>
        <v>0</v>
      </c>
      <c r="P383">
        <f>IFERROR(VLOOKUP(B383, [8]player_top_scorers!$B$2:$E$492, 4, FALSE), 0)</f>
        <v>0</v>
      </c>
      <c r="Q383">
        <f>IFERROR(VLOOKUP(B383, [9]player_total_assists_in_attack!$B$2:$E$492, 3, FALSE), 0)</f>
        <v>2</v>
      </c>
      <c r="R383">
        <f>IFERROR(VLOOKUP(B383, [9]player_total_assists_in_attack!$B$2:$E$492, 4, FALSE), 0)</f>
        <v>2.5</v>
      </c>
      <c r="S383">
        <f>IFERROR(VLOOKUP(B383, [10]player_big_chances_missed!$B$2:$E$492, 3, FALSE), 0)</f>
        <v>0</v>
      </c>
      <c r="T383">
        <f>IFERROR(VLOOKUP(B383, [10]player_big_chances_missed!$B$2:$E$492, 3, FALSE), 0)</f>
        <v>0</v>
      </c>
      <c r="U383">
        <f>IFERROR(VLOOKUP(B383, [11]player_big_chances_created!$B$2:$E$492, 3, FALSE), 0)</f>
        <v>0</v>
      </c>
      <c r="V383">
        <f>IFERROR(VLOOKUP(B383, [12]player_penalties_won!$B$2:$E$492, 3, FALSE), 0)</f>
        <v>0</v>
      </c>
      <c r="W383">
        <f>IFERROR(VLOOKUP(B383, [13]player_penalties_conceded!$B$2:$E$492, 3, FALSE), 0)</f>
        <v>0</v>
      </c>
      <c r="X383">
        <f>IFERROR(VLOOKUP(B383, [14]player_target_scoring!$B$2:$E$492, 3, FALSE), 0)</f>
        <v>0</v>
      </c>
      <c r="Y383">
        <f>IFERROR(VLOOKUP(B383, [14]player_target_scoring!$B$2:$E$492, 4, FALSE), 0)</f>
        <v>0</v>
      </c>
      <c r="Z383">
        <f>IFERROR(VLOOKUP(B383, [15]player_total_scoring_attempts!$B$2:$E$492, 3, FALSE), 0)</f>
        <v>0</v>
      </c>
      <c r="AA383">
        <f>IFERROR(VLOOKUP(B383, [15]player_total_scoring_attempts!$B$2:$E$492, 4, FALSE), 0)</f>
        <v>0</v>
      </c>
      <c r="AB383">
        <f>IFERROR(VLOOKUP(B383, [16]player_accurate_passes!$B$2:$E$492, 3, FALSE), 0)</f>
        <v>0</v>
      </c>
      <c r="AC383">
        <f>IFERROR(VLOOKUP(B383, [16]player_accurate_passes!$B$2:$E$492, 4, FALSE), 0)</f>
        <v>0</v>
      </c>
      <c r="AD383">
        <f>IFERROR(VLOOKUP(B383,[17]player_accurate_long_balls!$B$2:$E$492, 3, FALSE), 0)</f>
        <v>0</v>
      </c>
      <c r="AE383">
        <f>IFERROR(VLOOKUP(B383,[17]player_accurate_long_balls!$B$2:$E$492, 4, FALSE), 0)</f>
        <v>0</v>
      </c>
      <c r="AF383">
        <f>IFERROR(VLOOKUP(B383, [18]player_tackles_won!$B$2:$E$492, 3, FALSE), 0)</f>
        <v>0</v>
      </c>
      <c r="AG383">
        <f>IFERROR(VLOOKUP(B383, [18]player_tackles_won!$B$2:$E$492, 4, FALSE), 0)</f>
        <v>0</v>
      </c>
      <c r="AH383">
        <f>IFERROR(VLOOKUP(B383, [19]player_possessions!$B$2:$E$492, 3, FALSE), 0)</f>
        <v>0</v>
      </c>
      <c r="AI383">
        <f>IFERROR(VLOOKUP(B383, [19]player_possessions!$B$2:$E$492, 4, FALSE), 0)</f>
        <v>0</v>
      </c>
      <c r="AJ383">
        <f>IFERROR(VLOOKUP(B383, [20]player_outfielder_blocks!$B$2:$E$492, 3, FALSE), 0)</f>
        <v>0</v>
      </c>
      <c r="AK383" t="e">
        <f>VLOOKUP(B383,[20]player_outfielder_blocks!$B$2:$E$492, 4, FALSE)</f>
        <v>#N/A</v>
      </c>
      <c r="AL383" t="e">
        <f>VLOOKUP(B383,[21]player_interceptions!$B$2:$E$492, 3, FALSE)</f>
        <v>#N/A</v>
      </c>
      <c r="AM383" t="e">
        <f>VLOOKUP(B383,[21]player_interceptions!$B$2:$E$492, 4, FALSE)</f>
        <v>#N/A</v>
      </c>
      <c r="AN383" t="e">
        <f>VLOOKUP(B383,[22]player_effective_clearances!$B$2:$E$492, 3, FALSE)</f>
        <v>#N/A</v>
      </c>
      <c r="AO383" t="e">
        <f>VLOOKUP(B383,[22]player_effective_clearances!$B$2:$E$492, 4, FALSE)</f>
        <v>#N/A</v>
      </c>
      <c r="AP383" t="e">
        <f>VLOOKUP(B383, [12]player_penalties_won!$B$2:$E$492, 4, FALSE)</f>
        <v>#N/A</v>
      </c>
      <c r="AQ383" t="e">
        <f>VLOOKUP(B383,[23]player_fouls_committed!$B$2:$E$492, 3, FALSE)</f>
        <v>#N/A</v>
      </c>
      <c r="AR383" t="e">
        <f>VLOOKUP(B383,[24]player_red_cards!$B$2:$E$492, 3, FALSE)</f>
        <v>#N/A</v>
      </c>
      <c r="AS383" t="e">
        <f>VLOOKUP(B383,[24]player_red_cards!$B$2:$E$492, 4, FALSE)</f>
        <v>#N/A</v>
      </c>
      <c r="AT383" t="e">
        <f>VLOOKUP(B383,[25]player_contests_won!$B$2:$E$492, 3, FALSE)</f>
        <v>#N/A</v>
      </c>
      <c r="AU383" t="e">
        <f>VLOOKUP(B383,[25]player_contests_won!$B$2:$E$492, 4, FALSE)</f>
        <v>#N/A</v>
      </c>
      <c r="AV383" t="e">
        <f>VLOOKUP(B383, [8]player_top_scorers!$B$2:$E$492, 3, FALSE)</f>
        <v>#N/A</v>
      </c>
      <c r="AW383" t="e">
        <f>VLOOKUP(B383,[26]player_player_ratings!$B$2:$E$492, 4, FALSE)</f>
        <v>#N/A</v>
      </c>
      <c r="AX383" t="e">
        <f>VLOOKUP(B383,[26]player_player_ratings!$B$2:$E$492, 3, FALSE)</f>
        <v>#N/A</v>
      </c>
      <c r="AY383">
        <v>73</v>
      </c>
      <c r="AZ383">
        <v>4</v>
      </c>
      <c r="BA383" t="s">
        <v>13</v>
      </c>
    </row>
    <row r="384" spans="1:53" x14ac:dyDescent="0.3">
      <c r="A384">
        <v>372</v>
      </c>
      <c r="B384" t="s">
        <v>463</v>
      </c>
      <c r="C384" t="s">
        <v>19</v>
      </c>
      <c r="D384">
        <v>0.1</v>
      </c>
      <c r="E384">
        <v>0</v>
      </c>
      <c r="F384">
        <f>IFERROR(VLOOKUP(B384, [1]player_expected_goals!$B$2:$E$492, 3, FALSE), 0)</f>
        <v>0.3</v>
      </c>
      <c r="G384">
        <f>VLOOKUP(B384,[2]player_on_target!$B$2:$E$492, 3, FALSE)</f>
        <v>0.4</v>
      </c>
      <c r="H384">
        <f>IFERROR(VLOOKUP(B384, [3]player_saves_made!$B$2:$E$492, 3, FALSE), 0)</f>
        <v>0</v>
      </c>
      <c r="I384">
        <f>IFERROR(VLOOKUP(B384, [3]player_saves_made!$B$2:$E$492, 4, FALSE), 0)</f>
        <v>0</v>
      </c>
      <c r="J384">
        <f>IFERROR(VLOOKUP(B384, [4]player_goals_conceded!$B$2:$E$492, 3, FALSE), 0)</f>
        <v>0</v>
      </c>
      <c r="K384">
        <f>IFERROR(VLOOKUP(B384, [5]player_clean_sheets!$B$2:$E$492, 3, FALSE), 0)</f>
        <v>0</v>
      </c>
      <c r="L384">
        <f>IFERROR(VLOOKUP(B384, [5]player_clean_sheets!$B$2:$E$492, 4, FALSE), 0)</f>
        <v>0</v>
      </c>
      <c r="M384">
        <f>IFERROR(VLOOKUP(B384, [6]player_goals_per_90!$B$2:$E$492, 3, FALSE), 0)</f>
        <v>0</v>
      </c>
      <c r="N384">
        <f>IFERROR(VLOOKUP(B384, [7]player_expected_assists_per_90!$B$2:$E$492, 3, FALSE), 0)</f>
        <v>0</v>
      </c>
      <c r="O384">
        <f>IFERROR(VLOOKUP(B384, [7]player_expected_assists_per_90!$B$2:$E$492, 4, FALSE), 0)</f>
        <v>0</v>
      </c>
      <c r="P384">
        <f>IFERROR(VLOOKUP(B384, [8]player_top_scorers!$B$2:$E$492, 4, FALSE), 0)</f>
        <v>0</v>
      </c>
      <c r="Q384">
        <f>IFERROR(VLOOKUP(B384, [9]player_total_assists_in_attack!$B$2:$E$492, 3, FALSE), 0)</f>
        <v>2</v>
      </c>
      <c r="R384">
        <f>IFERROR(VLOOKUP(B384, [9]player_total_assists_in_attack!$B$2:$E$492, 4, FALSE), 0)</f>
        <v>3.5</v>
      </c>
      <c r="S384">
        <f>IFERROR(VLOOKUP(B384, [10]player_big_chances_missed!$B$2:$E$492, 3, FALSE), 0)</f>
        <v>0</v>
      </c>
      <c r="T384">
        <f>IFERROR(VLOOKUP(B384, [10]player_big_chances_missed!$B$2:$E$492, 3, FALSE), 0)</f>
        <v>0</v>
      </c>
      <c r="U384">
        <f>IFERROR(VLOOKUP(B384, [11]player_big_chances_created!$B$2:$E$492, 3, FALSE), 0)</f>
        <v>1</v>
      </c>
      <c r="V384">
        <f>IFERROR(VLOOKUP(B384, [12]player_penalties_won!$B$2:$E$492, 3, FALSE), 0)</f>
        <v>0</v>
      </c>
      <c r="W384">
        <f>IFERROR(VLOOKUP(B384, [13]player_penalties_conceded!$B$2:$E$492, 3, FALSE), 0)</f>
        <v>0</v>
      </c>
      <c r="X384">
        <f>IFERROR(VLOOKUP(B384, [14]player_target_scoring!$B$2:$E$492, 3, FALSE), 0)</f>
        <v>0</v>
      </c>
      <c r="Y384">
        <f>IFERROR(VLOOKUP(B384, [14]player_target_scoring!$B$2:$E$492, 4, FALSE), 0)</f>
        <v>0</v>
      </c>
      <c r="Z384">
        <f>IFERROR(VLOOKUP(B384, [15]player_total_scoring_attempts!$B$2:$E$492, 3, FALSE), 0)</f>
        <v>0</v>
      </c>
      <c r="AA384">
        <f>IFERROR(VLOOKUP(B384, [15]player_total_scoring_attempts!$B$2:$E$492, 4, FALSE), 0)</f>
        <v>0</v>
      </c>
      <c r="AB384">
        <f>IFERROR(VLOOKUP(B384, [16]player_accurate_passes!$B$2:$E$492, 3, FALSE), 0)</f>
        <v>0</v>
      </c>
      <c r="AC384">
        <f>IFERROR(VLOOKUP(B384, [16]player_accurate_passes!$B$2:$E$492, 4, FALSE), 0)</f>
        <v>0</v>
      </c>
      <c r="AD384">
        <f>IFERROR(VLOOKUP(B384,[17]player_accurate_long_balls!$B$2:$E$492, 3, FALSE), 0)</f>
        <v>0</v>
      </c>
      <c r="AE384">
        <f>IFERROR(VLOOKUP(B384,[17]player_accurate_long_balls!$B$2:$E$492, 4, FALSE), 0)</f>
        <v>0</v>
      </c>
      <c r="AF384">
        <f>IFERROR(VLOOKUP(B384, [18]player_tackles_won!$B$2:$E$492, 3, FALSE), 0)</f>
        <v>0</v>
      </c>
      <c r="AG384">
        <f>IFERROR(VLOOKUP(B384, [18]player_tackles_won!$B$2:$E$492, 4, FALSE), 0)</f>
        <v>0</v>
      </c>
      <c r="AH384">
        <f>IFERROR(VLOOKUP(B384, [19]player_possessions!$B$2:$E$492, 3, FALSE), 0)</f>
        <v>0</v>
      </c>
      <c r="AI384">
        <f>IFERROR(VLOOKUP(B384, [19]player_possessions!$B$2:$E$492, 4, FALSE), 0)</f>
        <v>0</v>
      </c>
      <c r="AJ384">
        <f>IFERROR(VLOOKUP(B384, [20]player_outfielder_blocks!$B$2:$E$492, 3, FALSE), 0)</f>
        <v>0</v>
      </c>
      <c r="AK384" t="e">
        <f>VLOOKUP(B384,[20]player_outfielder_blocks!$B$2:$E$492, 4, FALSE)</f>
        <v>#N/A</v>
      </c>
      <c r="AL384" t="e">
        <f>VLOOKUP(B384,[21]player_interceptions!$B$2:$E$492, 3, FALSE)</f>
        <v>#N/A</v>
      </c>
      <c r="AM384" t="e">
        <f>VLOOKUP(B384,[21]player_interceptions!$B$2:$E$492, 4, FALSE)</f>
        <v>#N/A</v>
      </c>
      <c r="AN384" t="e">
        <f>VLOOKUP(B384,[22]player_effective_clearances!$B$2:$E$492, 3, FALSE)</f>
        <v>#N/A</v>
      </c>
      <c r="AO384" t="e">
        <f>VLOOKUP(B384,[22]player_effective_clearances!$B$2:$E$492, 4, FALSE)</f>
        <v>#N/A</v>
      </c>
      <c r="AP384" t="e">
        <f>VLOOKUP(B384, [12]player_penalties_won!$B$2:$E$492, 4, FALSE)</f>
        <v>#N/A</v>
      </c>
      <c r="AQ384" t="e">
        <f>VLOOKUP(B384,[23]player_fouls_committed!$B$2:$E$492, 3, FALSE)</f>
        <v>#N/A</v>
      </c>
      <c r="AR384" t="e">
        <f>VLOOKUP(B384,[24]player_red_cards!$B$2:$E$492, 3, FALSE)</f>
        <v>#N/A</v>
      </c>
      <c r="AS384" t="e">
        <f>VLOOKUP(B384,[24]player_red_cards!$B$2:$E$492, 4, FALSE)</f>
        <v>#N/A</v>
      </c>
      <c r="AT384" t="e">
        <f>VLOOKUP(B384,[25]player_contests_won!$B$2:$E$492, 3, FALSE)</f>
        <v>#N/A</v>
      </c>
      <c r="AU384" t="e">
        <f>VLOOKUP(B384,[25]player_contests_won!$B$2:$E$492, 4, FALSE)</f>
        <v>#N/A</v>
      </c>
      <c r="AV384" t="e">
        <f>VLOOKUP(B384, [8]player_top_scorers!$B$2:$E$492, 3, FALSE)</f>
        <v>#N/A</v>
      </c>
      <c r="AW384" t="e">
        <f>VLOOKUP(B384,[26]player_player_ratings!$B$2:$E$492, 4, FALSE)</f>
        <v>#N/A</v>
      </c>
      <c r="AX384" t="e">
        <f>VLOOKUP(B384,[26]player_player_ratings!$B$2:$E$492, 3, FALSE)</f>
        <v>#N/A</v>
      </c>
      <c r="AY384">
        <v>52</v>
      </c>
      <c r="AZ384">
        <v>4</v>
      </c>
      <c r="BA384" t="s">
        <v>13</v>
      </c>
    </row>
    <row r="385" spans="1:53" x14ac:dyDescent="0.3">
      <c r="A385">
        <v>372</v>
      </c>
      <c r="B385" t="s">
        <v>464</v>
      </c>
      <c r="C385" t="s">
        <v>100</v>
      </c>
      <c r="D385">
        <v>0.1</v>
      </c>
      <c r="E385">
        <v>0</v>
      </c>
      <c r="F385">
        <f>IFERROR(VLOOKUP(B385, [1]player_expected_goals!$B$2:$E$492, 3, FALSE), 0)</f>
        <v>0.1</v>
      </c>
      <c r="G385" t="e">
        <f>VLOOKUP(B385,[2]player_on_target!$B$2:$E$492, 3, FALSE)</f>
        <v>#N/A</v>
      </c>
      <c r="H385">
        <f>IFERROR(VLOOKUP(B385, [3]player_saves_made!$B$2:$E$492, 3, FALSE), 0)</f>
        <v>3.3</v>
      </c>
      <c r="I385">
        <f>IFERROR(VLOOKUP(B385, [3]player_saves_made!$B$2:$E$492, 4, FALSE), 0)</f>
        <v>109</v>
      </c>
      <c r="J385">
        <f>IFERROR(VLOOKUP(B385, [4]player_goals_conceded!$B$2:$E$492, 3, FALSE), 0)</f>
        <v>1.7</v>
      </c>
      <c r="K385">
        <f>IFERROR(VLOOKUP(B385, [5]player_clean_sheets!$B$2:$E$492, 3, FALSE), 0)</f>
        <v>7</v>
      </c>
      <c r="L385">
        <f>IFERROR(VLOOKUP(B385, [5]player_clean_sheets!$B$2:$E$492, 4, FALSE), 0)</f>
        <v>56</v>
      </c>
      <c r="M385">
        <f>IFERROR(VLOOKUP(B385, [6]player_goals_per_90!$B$2:$E$492, 3, FALSE), 0)</f>
        <v>0</v>
      </c>
      <c r="N385">
        <f>IFERROR(VLOOKUP(B385, [7]player_expected_assists_per_90!$B$2:$E$492, 3, FALSE), 0)</f>
        <v>0</v>
      </c>
      <c r="O385">
        <f>IFERROR(VLOOKUP(B385, [7]player_expected_assists_per_90!$B$2:$E$492, 4, FALSE), 0)</f>
        <v>0</v>
      </c>
      <c r="P385">
        <f>IFERROR(VLOOKUP(B385, [8]player_top_scorers!$B$2:$E$492, 4, FALSE), 0)</f>
        <v>0</v>
      </c>
      <c r="Q385">
        <f>IFERROR(VLOOKUP(B385, [9]player_total_assists_in_attack!$B$2:$E$492, 3, FALSE), 0)</f>
        <v>1</v>
      </c>
      <c r="R385">
        <f>IFERROR(VLOOKUP(B385, [9]player_total_assists_in_attack!$B$2:$E$492, 4, FALSE), 0)</f>
        <v>0</v>
      </c>
      <c r="S385">
        <f>IFERROR(VLOOKUP(B385, [10]player_big_chances_missed!$B$2:$E$492, 3, FALSE), 0)</f>
        <v>0</v>
      </c>
      <c r="T385">
        <f>IFERROR(VLOOKUP(B385, [10]player_big_chances_missed!$B$2:$E$492, 3, FALSE), 0)</f>
        <v>0</v>
      </c>
      <c r="U385">
        <f>IFERROR(VLOOKUP(B385, [11]player_big_chances_created!$B$2:$E$492, 3, FALSE), 0)</f>
        <v>1</v>
      </c>
      <c r="V385">
        <f>IFERROR(VLOOKUP(B385, [12]player_penalties_won!$B$2:$E$492, 3, FALSE), 0)</f>
        <v>0</v>
      </c>
      <c r="W385">
        <f>IFERROR(VLOOKUP(B385, [13]player_penalties_conceded!$B$2:$E$492, 3, FALSE), 0)</f>
        <v>0</v>
      </c>
      <c r="X385">
        <f>IFERROR(VLOOKUP(B385, [14]player_target_scoring!$B$2:$E$492, 3, FALSE), 0)</f>
        <v>0</v>
      </c>
      <c r="Y385">
        <f>IFERROR(VLOOKUP(B385, [14]player_target_scoring!$B$2:$E$492, 4, FALSE), 0)</f>
        <v>0</v>
      </c>
      <c r="Z385">
        <f>IFERROR(VLOOKUP(B385, [15]player_total_scoring_attempts!$B$2:$E$492, 3, FALSE), 0)</f>
        <v>0.1</v>
      </c>
      <c r="AA385">
        <f>IFERROR(VLOOKUP(B385, [15]player_total_scoring_attempts!$B$2:$E$492, 4, FALSE), 0)</f>
        <v>0</v>
      </c>
      <c r="AB385">
        <f>IFERROR(VLOOKUP(B385, [16]player_accurate_passes!$B$2:$E$492, 3, FALSE), 0)</f>
        <v>23.6</v>
      </c>
      <c r="AC385">
        <f>IFERROR(VLOOKUP(B385, [16]player_accurate_passes!$B$2:$E$492, 4, FALSE), 0)</f>
        <v>68.2</v>
      </c>
      <c r="AD385">
        <f>IFERROR(VLOOKUP(B385,[17]player_accurate_long_balls!$B$2:$E$492, 3, FALSE), 0)</f>
        <v>0</v>
      </c>
      <c r="AE385">
        <f>IFERROR(VLOOKUP(B385,[17]player_accurate_long_balls!$B$2:$E$492, 4, FALSE), 0)</f>
        <v>0</v>
      </c>
      <c r="AF385">
        <f>IFERROR(VLOOKUP(B385, [18]player_tackles_won!$B$2:$E$492, 3, FALSE), 0)</f>
        <v>0</v>
      </c>
      <c r="AG385">
        <f>IFERROR(VLOOKUP(B385, [18]player_tackles_won!$B$2:$E$492, 4, FALSE), 0)</f>
        <v>100</v>
      </c>
      <c r="AH385">
        <f>IFERROR(VLOOKUP(B385, [19]player_possessions!$B$2:$E$492, 3, FALSE), 0)</f>
        <v>0</v>
      </c>
      <c r="AI385">
        <f>IFERROR(VLOOKUP(B385, [19]player_possessions!$B$2:$E$492, 4, FALSE), 0)</f>
        <v>0</v>
      </c>
      <c r="AJ385">
        <f>IFERROR(VLOOKUP(B385, [20]player_outfielder_blocks!$B$2:$E$492, 3, FALSE), 0)</f>
        <v>0</v>
      </c>
      <c r="AK385" t="e">
        <f>VLOOKUP(B385,[20]player_outfielder_blocks!$B$2:$E$492, 4, FALSE)</f>
        <v>#N/A</v>
      </c>
      <c r="AL385">
        <f>VLOOKUP(B385,[21]player_interceptions!$B$2:$E$492, 3, FALSE)</f>
        <v>0</v>
      </c>
      <c r="AM385">
        <f>VLOOKUP(B385,[21]player_interceptions!$B$2:$E$492, 4, FALSE)</f>
        <v>1</v>
      </c>
      <c r="AN385">
        <f>VLOOKUP(B385,[22]player_effective_clearances!$B$2:$E$492, 3, FALSE)</f>
        <v>0.9</v>
      </c>
      <c r="AO385">
        <f>VLOOKUP(B385,[22]player_effective_clearances!$B$2:$E$492, 4, FALSE)</f>
        <v>30</v>
      </c>
      <c r="AP385" t="e">
        <f>VLOOKUP(B385, [12]player_penalties_won!$B$2:$E$492, 4, FALSE)</f>
        <v>#N/A</v>
      </c>
      <c r="AQ385" t="e">
        <f>VLOOKUP(B385,[23]player_fouls_committed!$B$2:$E$492, 3, FALSE)</f>
        <v>#N/A</v>
      </c>
      <c r="AR385" t="e">
        <f>VLOOKUP(B385,[24]player_red_cards!$B$2:$E$492, 3, FALSE)</f>
        <v>#N/A</v>
      </c>
      <c r="AS385" t="e">
        <f>VLOOKUP(B385,[24]player_red_cards!$B$2:$E$492, 4, FALSE)</f>
        <v>#N/A</v>
      </c>
      <c r="AT385" t="e">
        <f>VLOOKUP(B385,[25]player_contests_won!$B$2:$E$492, 3, FALSE)</f>
        <v>#N/A</v>
      </c>
      <c r="AU385" t="e">
        <f>VLOOKUP(B385,[25]player_contests_won!$B$2:$E$492, 4, FALSE)</f>
        <v>#N/A</v>
      </c>
      <c r="AV385" t="e">
        <f>VLOOKUP(B385, [8]player_top_scorers!$B$2:$E$492, 3, FALSE)</f>
        <v>#N/A</v>
      </c>
      <c r="AW385">
        <f>VLOOKUP(B385,[26]player_player_ratings!$B$2:$E$492, 4, FALSE)</f>
        <v>3</v>
      </c>
      <c r="AX385">
        <f>VLOOKUP(B385,[26]player_player_ratings!$B$2:$E$492, 3, FALSE)</f>
        <v>6.71</v>
      </c>
      <c r="AY385">
        <v>2970</v>
      </c>
      <c r="AZ385">
        <v>33</v>
      </c>
      <c r="BA385" t="s">
        <v>64</v>
      </c>
    </row>
    <row r="386" spans="1:53" x14ac:dyDescent="0.3">
      <c r="A386">
        <v>372</v>
      </c>
      <c r="B386" t="s">
        <v>465</v>
      </c>
      <c r="C386" t="s">
        <v>21</v>
      </c>
      <c r="D386">
        <v>0.1</v>
      </c>
      <c r="E386">
        <v>0</v>
      </c>
      <c r="F386">
        <f>IFERROR(VLOOKUP(B386, [1]player_expected_goals!$B$2:$E$492, 3, FALSE), 0)</f>
        <v>0.3</v>
      </c>
      <c r="G386" t="e">
        <f>VLOOKUP(B386,[2]player_on_target!$B$2:$E$492, 3, FALSE)</f>
        <v>#N/A</v>
      </c>
      <c r="H386">
        <f>IFERROR(VLOOKUP(B386, [3]player_saves_made!$B$2:$E$492, 3, FALSE), 0)</f>
        <v>0</v>
      </c>
      <c r="I386">
        <f>IFERROR(VLOOKUP(B386, [3]player_saves_made!$B$2:$E$492, 4, FALSE), 0)</f>
        <v>0</v>
      </c>
      <c r="J386">
        <f>IFERROR(VLOOKUP(B386, [4]player_goals_conceded!$B$2:$E$492, 3, FALSE), 0)</f>
        <v>0</v>
      </c>
      <c r="K386">
        <f>IFERROR(VLOOKUP(B386, [5]player_clean_sheets!$B$2:$E$492, 3, FALSE), 0)</f>
        <v>0</v>
      </c>
      <c r="L386">
        <f>IFERROR(VLOOKUP(B386, [5]player_clean_sheets!$B$2:$E$492, 4, FALSE), 0)</f>
        <v>0</v>
      </c>
      <c r="M386">
        <f>IFERROR(VLOOKUP(B386, [6]player_goals_per_90!$B$2:$E$492, 3, FALSE), 0)</f>
        <v>0</v>
      </c>
      <c r="N386">
        <f>IFERROR(VLOOKUP(B386, [7]player_expected_assists_per_90!$B$2:$E$492, 3, FALSE), 0)</f>
        <v>0</v>
      </c>
      <c r="O386">
        <f>IFERROR(VLOOKUP(B386, [7]player_expected_assists_per_90!$B$2:$E$492, 4, FALSE), 0)</f>
        <v>0</v>
      </c>
      <c r="P386">
        <f>IFERROR(VLOOKUP(B386, [8]player_top_scorers!$B$2:$E$492, 4, FALSE), 0)</f>
        <v>0</v>
      </c>
      <c r="Q386">
        <f>IFERROR(VLOOKUP(B386, [9]player_total_assists_in_attack!$B$2:$E$492, 3, FALSE), 0)</f>
        <v>0</v>
      </c>
      <c r="R386">
        <f>IFERROR(VLOOKUP(B386, [9]player_total_assists_in_attack!$B$2:$E$492, 4, FALSE), 0)</f>
        <v>0</v>
      </c>
      <c r="S386">
        <f>IFERROR(VLOOKUP(B386, [10]player_big_chances_missed!$B$2:$E$492, 3, FALSE), 0)</f>
        <v>0</v>
      </c>
      <c r="T386">
        <f>IFERROR(VLOOKUP(B386, [10]player_big_chances_missed!$B$2:$E$492, 3, FALSE), 0)</f>
        <v>0</v>
      </c>
      <c r="U386">
        <f>IFERROR(VLOOKUP(B386, [11]player_big_chances_created!$B$2:$E$492, 3, FALSE), 0)</f>
        <v>0</v>
      </c>
      <c r="V386">
        <f>IFERROR(VLOOKUP(B386, [12]player_penalties_won!$B$2:$E$492, 3, FALSE), 0)</f>
        <v>0</v>
      </c>
      <c r="W386">
        <f>IFERROR(VLOOKUP(B386, [13]player_penalties_conceded!$B$2:$E$492, 3, FALSE), 0)</f>
        <v>0</v>
      </c>
      <c r="X386">
        <f>IFERROR(VLOOKUP(B386, [14]player_target_scoring!$B$2:$E$492, 3, FALSE), 0)</f>
        <v>0</v>
      </c>
      <c r="Y386">
        <f>IFERROR(VLOOKUP(B386, [14]player_target_scoring!$B$2:$E$492, 4, FALSE), 0)</f>
        <v>0</v>
      </c>
      <c r="Z386">
        <f>IFERROR(VLOOKUP(B386, [15]player_total_scoring_attempts!$B$2:$E$492, 3, FALSE), 0)</f>
        <v>0</v>
      </c>
      <c r="AA386">
        <f>IFERROR(VLOOKUP(B386, [15]player_total_scoring_attempts!$B$2:$E$492, 4, FALSE), 0)</f>
        <v>0</v>
      </c>
      <c r="AB386">
        <f>IFERROR(VLOOKUP(B386, [16]player_accurate_passes!$B$2:$E$492, 3, FALSE), 0)</f>
        <v>0</v>
      </c>
      <c r="AC386">
        <f>IFERROR(VLOOKUP(B386, [16]player_accurate_passes!$B$2:$E$492, 4, FALSE), 0)</f>
        <v>0</v>
      </c>
      <c r="AD386">
        <f>IFERROR(VLOOKUP(B386,[17]player_accurate_long_balls!$B$2:$E$492, 3, FALSE), 0)</f>
        <v>0</v>
      </c>
      <c r="AE386">
        <f>IFERROR(VLOOKUP(B386,[17]player_accurate_long_balls!$B$2:$E$492, 4, FALSE), 0)</f>
        <v>0</v>
      </c>
      <c r="AF386">
        <f>IFERROR(VLOOKUP(B386, [18]player_tackles_won!$B$2:$E$492, 3, FALSE), 0)</f>
        <v>0</v>
      </c>
      <c r="AG386">
        <f>IFERROR(VLOOKUP(B386, [18]player_tackles_won!$B$2:$E$492, 4, FALSE), 0)</f>
        <v>0</v>
      </c>
      <c r="AH386">
        <f>IFERROR(VLOOKUP(B386, [19]player_possessions!$B$2:$E$492, 3, FALSE), 0)</f>
        <v>0</v>
      </c>
      <c r="AI386">
        <f>IFERROR(VLOOKUP(B386, [19]player_possessions!$B$2:$E$492, 4, FALSE), 0)</f>
        <v>0</v>
      </c>
      <c r="AJ386">
        <f>IFERROR(VLOOKUP(B386, [20]player_outfielder_blocks!$B$2:$E$492, 3, FALSE), 0)</f>
        <v>0</v>
      </c>
      <c r="AK386" t="e">
        <f>VLOOKUP(B386,[20]player_outfielder_blocks!$B$2:$E$492, 4, FALSE)</f>
        <v>#N/A</v>
      </c>
      <c r="AL386" t="e">
        <f>VLOOKUP(B386,[21]player_interceptions!$B$2:$E$492, 3, FALSE)</f>
        <v>#N/A</v>
      </c>
      <c r="AM386" t="e">
        <f>VLOOKUP(B386,[21]player_interceptions!$B$2:$E$492, 4, FALSE)</f>
        <v>#N/A</v>
      </c>
      <c r="AN386" t="e">
        <f>VLOOKUP(B386,[22]player_effective_clearances!$B$2:$E$492, 3, FALSE)</f>
        <v>#N/A</v>
      </c>
      <c r="AO386" t="e">
        <f>VLOOKUP(B386,[22]player_effective_clearances!$B$2:$E$492, 4, FALSE)</f>
        <v>#N/A</v>
      </c>
      <c r="AP386" t="e">
        <f>VLOOKUP(B386, [12]player_penalties_won!$B$2:$E$492, 4, FALSE)</f>
        <v>#N/A</v>
      </c>
      <c r="AQ386" t="e">
        <f>VLOOKUP(B386,[23]player_fouls_committed!$B$2:$E$492, 3, FALSE)</f>
        <v>#N/A</v>
      </c>
      <c r="AR386" t="e">
        <f>VLOOKUP(B386,[24]player_red_cards!$B$2:$E$492, 3, FALSE)</f>
        <v>#N/A</v>
      </c>
      <c r="AS386" t="e">
        <f>VLOOKUP(B386,[24]player_red_cards!$B$2:$E$492, 4, FALSE)</f>
        <v>#N/A</v>
      </c>
      <c r="AT386" t="e">
        <f>VLOOKUP(B386,[25]player_contests_won!$B$2:$E$492, 3, FALSE)</f>
        <v>#N/A</v>
      </c>
      <c r="AU386" t="e">
        <f>VLOOKUP(B386,[25]player_contests_won!$B$2:$E$492, 4, FALSE)</f>
        <v>#N/A</v>
      </c>
      <c r="AV386" t="e">
        <f>VLOOKUP(B386, [8]player_top_scorers!$B$2:$E$492, 3, FALSE)</f>
        <v>#N/A</v>
      </c>
      <c r="AW386" t="e">
        <f>VLOOKUP(B386,[26]player_player_ratings!$B$2:$E$492, 4, FALSE)</f>
        <v>#N/A</v>
      </c>
      <c r="AX386" t="e">
        <f>VLOOKUP(B386,[26]player_player_ratings!$B$2:$E$492, 3, FALSE)</f>
        <v>#N/A</v>
      </c>
      <c r="AY386">
        <v>42</v>
      </c>
      <c r="AZ386">
        <v>9</v>
      </c>
      <c r="BA386" t="s">
        <v>284</v>
      </c>
    </row>
    <row r="387" spans="1:53" x14ac:dyDescent="0.3">
      <c r="A387">
        <v>372</v>
      </c>
      <c r="B387" t="s">
        <v>466</v>
      </c>
      <c r="C387" t="s">
        <v>9</v>
      </c>
      <c r="D387">
        <v>0.1</v>
      </c>
      <c r="E387">
        <v>0</v>
      </c>
      <c r="F387">
        <f>IFERROR(VLOOKUP(B387, [1]player_expected_goals!$B$2:$E$492, 3, FALSE), 0)</f>
        <v>0.1</v>
      </c>
      <c r="G387" t="e">
        <f>VLOOKUP(B387,[2]player_on_target!$B$2:$E$492, 3, FALSE)</f>
        <v>#N/A</v>
      </c>
      <c r="H387">
        <f>IFERROR(VLOOKUP(B387, [3]player_saves_made!$B$2:$E$492, 3, FALSE), 0)</f>
        <v>0</v>
      </c>
      <c r="I387">
        <f>IFERROR(VLOOKUP(B387, [3]player_saves_made!$B$2:$E$492, 4, FALSE), 0)</f>
        <v>0</v>
      </c>
      <c r="J387">
        <f>IFERROR(VLOOKUP(B387, [4]player_goals_conceded!$B$2:$E$492, 3, FALSE), 0)</f>
        <v>0</v>
      </c>
      <c r="K387">
        <f>IFERROR(VLOOKUP(B387, [5]player_clean_sheets!$B$2:$E$492, 3, FALSE), 0)</f>
        <v>0</v>
      </c>
      <c r="L387">
        <f>IFERROR(VLOOKUP(B387, [5]player_clean_sheets!$B$2:$E$492, 4, FALSE), 0)</f>
        <v>0</v>
      </c>
      <c r="M387">
        <f>IFERROR(VLOOKUP(B387, [6]player_goals_per_90!$B$2:$E$492, 3, FALSE), 0)</f>
        <v>0</v>
      </c>
      <c r="N387">
        <f>IFERROR(VLOOKUP(B387, [7]player_expected_assists_per_90!$B$2:$E$492, 3, FALSE), 0)</f>
        <v>0</v>
      </c>
      <c r="O387">
        <f>IFERROR(VLOOKUP(B387, [7]player_expected_assists_per_90!$B$2:$E$492, 4, FALSE), 0)</f>
        <v>0</v>
      </c>
      <c r="P387">
        <f>IFERROR(VLOOKUP(B387, [8]player_top_scorers!$B$2:$E$492, 4, FALSE), 0)</f>
        <v>0</v>
      </c>
      <c r="Q387">
        <f>IFERROR(VLOOKUP(B387, [9]player_total_assists_in_attack!$B$2:$E$492, 3, FALSE), 0)</f>
        <v>1</v>
      </c>
      <c r="R387">
        <f>IFERROR(VLOOKUP(B387, [9]player_total_assists_in_attack!$B$2:$E$492, 4, FALSE), 0)</f>
        <v>2.2999999999999998</v>
      </c>
      <c r="S387">
        <f>IFERROR(VLOOKUP(B387, [10]player_big_chances_missed!$B$2:$E$492, 3, FALSE), 0)</f>
        <v>0</v>
      </c>
      <c r="T387">
        <f>IFERROR(VLOOKUP(B387, [10]player_big_chances_missed!$B$2:$E$492, 3, FALSE), 0)</f>
        <v>0</v>
      </c>
      <c r="U387">
        <f>IFERROR(VLOOKUP(B387, [11]player_big_chances_created!$B$2:$E$492, 3, FALSE), 0)</f>
        <v>0</v>
      </c>
      <c r="V387">
        <f>IFERROR(VLOOKUP(B387, [12]player_penalties_won!$B$2:$E$492, 3, FALSE), 0)</f>
        <v>0</v>
      </c>
      <c r="W387">
        <f>IFERROR(VLOOKUP(B387, [13]player_penalties_conceded!$B$2:$E$492, 3, FALSE), 0)</f>
        <v>0</v>
      </c>
      <c r="X387">
        <f>IFERROR(VLOOKUP(B387, [14]player_target_scoring!$B$2:$E$492, 3, FALSE), 0)</f>
        <v>0</v>
      </c>
      <c r="Y387">
        <f>IFERROR(VLOOKUP(B387, [14]player_target_scoring!$B$2:$E$492, 4, FALSE), 0)</f>
        <v>0</v>
      </c>
      <c r="Z387">
        <f>IFERROR(VLOOKUP(B387, [15]player_total_scoring_attempts!$B$2:$E$492, 3, FALSE), 0)</f>
        <v>0</v>
      </c>
      <c r="AA387">
        <f>IFERROR(VLOOKUP(B387, [15]player_total_scoring_attempts!$B$2:$E$492, 4, FALSE), 0)</f>
        <v>0</v>
      </c>
      <c r="AB387">
        <f>IFERROR(VLOOKUP(B387, [16]player_accurate_passes!$B$2:$E$492, 3, FALSE), 0)</f>
        <v>0</v>
      </c>
      <c r="AC387">
        <f>IFERROR(VLOOKUP(B387, [16]player_accurate_passes!$B$2:$E$492, 4, FALSE), 0)</f>
        <v>0</v>
      </c>
      <c r="AD387">
        <f>IFERROR(VLOOKUP(B387,[17]player_accurate_long_balls!$B$2:$E$492, 3, FALSE), 0)</f>
        <v>0</v>
      </c>
      <c r="AE387">
        <f>IFERROR(VLOOKUP(B387,[17]player_accurate_long_balls!$B$2:$E$492, 4, FALSE), 0)</f>
        <v>0</v>
      </c>
      <c r="AF387">
        <f>IFERROR(VLOOKUP(B387, [18]player_tackles_won!$B$2:$E$492, 3, FALSE), 0)</f>
        <v>0</v>
      </c>
      <c r="AG387">
        <f>IFERROR(VLOOKUP(B387, [18]player_tackles_won!$B$2:$E$492, 4, FALSE), 0)</f>
        <v>0</v>
      </c>
      <c r="AH387">
        <f>IFERROR(VLOOKUP(B387, [19]player_possessions!$B$2:$E$492, 3, FALSE), 0)</f>
        <v>0</v>
      </c>
      <c r="AI387">
        <f>IFERROR(VLOOKUP(B387, [19]player_possessions!$B$2:$E$492, 4, FALSE), 0)</f>
        <v>0</v>
      </c>
      <c r="AJ387">
        <f>IFERROR(VLOOKUP(B387, [20]player_outfielder_blocks!$B$2:$E$492, 3, FALSE), 0)</f>
        <v>0</v>
      </c>
      <c r="AK387" t="e">
        <f>VLOOKUP(B387,[20]player_outfielder_blocks!$B$2:$E$492, 4, FALSE)</f>
        <v>#N/A</v>
      </c>
      <c r="AL387" t="e">
        <f>VLOOKUP(B387,[21]player_interceptions!$B$2:$E$492, 3, FALSE)</f>
        <v>#N/A</v>
      </c>
      <c r="AM387" t="e">
        <f>VLOOKUP(B387,[21]player_interceptions!$B$2:$E$492, 4, FALSE)</f>
        <v>#N/A</v>
      </c>
      <c r="AN387" t="e">
        <f>VLOOKUP(B387,[22]player_effective_clearances!$B$2:$E$492, 3, FALSE)</f>
        <v>#N/A</v>
      </c>
      <c r="AO387" t="e">
        <f>VLOOKUP(B387,[22]player_effective_clearances!$B$2:$E$492, 4, FALSE)</f>
        <v>#N/A</v>
      </c>
      <c r="AP387" t="e">
        <f>VLOOKUP(B387, [12]player_penalties_won!$B$2:$E$492, 4, FALSE)</f>
        <v>#N/A</v>
      </c>
      <c r="AQ387" t="e">
        <f>VLOOKUP(B387,[23]player_fouls_committed!$B$2:$E$492, 3, FALSE)</f>
        <v>#N/A</v>
      </c>
      <c r="AR387" t="e">
        <f>VLOOKUP(B387,[24]player_red_cards!$B$2:$E$492, 3, FALSE)</f>
        <v>#N/A</v>
      </c>
      <c r="AS387" t="e">
        <f>VLOOKUP(B387,[24]player_red_cards!$B$2:$E$492, 4, FALSE)</f>
        <v>#N/A</v>
      </c>
      <c r="AT387" t="e">
        <f>VLOOKUP(B387,[25]player_contests_won!$B$2:$E$492, 3, FALSE)</f>
        <v>#N/A</v>
      </c>
      <c r="AU387" t="e">
        <f>VLOOKUP(B387,[25]player_contests_won!$B$2:$E$492, 4, FALSE)</f>
        <v>#N/A</v>
      </c>
      <c r="AV387" t="e">
        <f>VLOOKUP(B387, [8]player_top_scorers!$B$2:$E$492, 3, FALSE)</f>
        <v>#N/A</v>
      </c>
      <c r="AW387" t="e">
        <f>VLOOKUP(B387,[26]player_player_ratings!$B$2:$E$492, 4, FALSE)</f>
        <v>#N/A</v>
      </c>
      <c r="AX387" t="e">
        <f>VLOOKUP(B387,[26]player_player_ratings!$B$2:$E$492, 3, FALSE)</f>
        <v>#N/A</v>
      </c>
      <c r="AY387">
        <v>40</v>
      </c>
      <c r="AZ387">
        <v>7</v>
      </c>
      <c r="BA387" t="s">
        <v>200</v>
      </c>
    </row>
    <row r="388" spans="1:53" x14ac:dyDescent="0.3">
      <c r="A388">
        <v>372</v>
      </c>
      <c r="B388" t="s">
        <v>467</v>
      </c>
      <c r="C388" t="s">
        <v>79</v>
      </c>
      <c r="D388">
        <v>0.1</v>
      </c>
      <c r="E388">
        <v>0</v>
      </c>
      <c r="F388">
        <f>IFERROR(VLOOKUP(B388, [1]player_expected_goals!$B$2:$E$492, 3, FALSE), 0)</f>
        <v>0.2</v>
      </c>
      <c r="G388" t="e">
        <f>VLOOKUP(B388,[2]player_on_target!$B$2:$E$492, 3, FALSE)</f>
        <v>#N/A</v>
      </c>
      <c r="H388">
        <f>IFERROR(VLOOKUP(B388, [3]player_saves_made!$B$2:$E$492, 3, FALSE), 0)</f>
        <v>0</v>
      </c>
      <c r="I388">
        <f>IFERROR(VLOOKUP(B388, [3]player_saves_made!$B$2:$E$492, 4, FALSE), 0)</f>
        <v>0</v>
      </c>
      <c r="J388">
        <f>IFERROR(VLOOKUP(B388, [4]player_goals_conceded!$B$2:$E$492, 3, FALSE), 0)</f>
        <v>0</v>
      </c>
      <c r="K388">
        <f>IFERROR(VLOOKUP(B388, [5]player_clean_sheets!$B$2:$E$492, 3, FALSE), 0)</f>
        <v>0</v>
      </c>
      <c r="L388">
        <f>IFERROR(VLOOKUP(B388, [5]player_clean_sheets!$B$2:$E$492, 4, FALSE), 0)</f>
        <v>0</v>
      </c>
      <c r="M388">
        <f>IFERROR(VLOOKUP(B388, [6]player_goals_per_90!$B$2:$E$492, 3, FALSE), 0)</f>
        <v>0</v>
      </c>
      <c r="N388">
        <f>IFERROR(VLOOKUP(B388, [7]player_expected_assists_per_90!$B$2:$E$492, 3, FALSE), 0)</f>
        <v>0</v>
      </c>
      <c r="O388">
        <f>IFERROR(VLOOKUP(B388, [7]player_expected_assists_per_90!$B$2:$E$492, 4, FALSE), 0)</f>
        <v>0</v>
      </c>
      <c r="P388">
        <f>IFERROR(VLOOKUP(B388, [8]player_top_scorers!$B$2:$E$492, 4, FALSE), 0)</f>
        <v>0</v>
      </c>
      <c r="Q388">
        <f>IFERROR(VLOOKUP(B388, [9]player_total_assists_in_attack!$B$2:$E$492, 3, FALSE), 0)</f>
        <v>0</v>
      </c>
      <c r="R388">
        <f>IFERROR(VLOOKUP(B388, [9]player_total_assists_in_attack!$B$2:$E$492, 4, FALSE), 0)</f>
        <v>0</v>
      </c>
      <c r="S388">
        <f>IFERROR(VLOOKUP(B388, [10]player_big_chances_missed!$B$2:$E$492, 3, FALSE), 0)</f>
        <v>0</v>
      </c>
      <c r="T388">
        <f>IFERROR(VLOOKUP(B388, [10]player_big_chances_missed!$B$2:$E$492, 3, FALSE), 0)</f>
        <v>0</v>
      </c>
      <c r="U388">
        <f>IFERROR(VLOOKUP(B388, [11]player_big_chances_created!$B$2:$E$492, 3, FALSE), 0)</f>
        <v>0</v>
      </c>
      <c r="V388">
        <f>IFERROR(VLOOKUP(B388, [12]player_penalties_won!$B$2:$E$492, 3, FALSE), 0)</f>
        <v>0</v>
      </c>
      <c r="W388">
        <f>IFERROR(VLOOKUP(B388, [13]player_penalties_conceded!$B$2:$E$492, 3, FALSE), 0)</f>
        <v>0</v>
      </c>
      <c r="X388">
        <f>IFERROR(VLOOKUP(B388, [14]player_target_scoring!$B$2:$E$492, 3, FALSE), 0)</f>
        <v>0</v>
      </c>
      <c r="Y388">
        <f>IFERROR(VLOOKUP(B388, [14]player_target_scoring!$B$2:$E$492, 4, FALSE), 0)</f>
        <v>0</v>
      </c>
      <c r="Z388">
        <f>IFERROR(VLOOKUP(B388, [15]player_total_scoring_attempts!$B$2:$E$492, 3, FALSE), 0)</f>
        <v>0</v>
      </c>
      <c r="AA388">
        <f>IFERROR(VLOOKUP(B388, [15]player_total_scoring_attempts!$B$2:$E$492, 4, FALSE), 0)</f>
        <v>0</v>
      </c>
      <c r="AB388">
        <f>IFERROR(VLOOKUP(B388, [16]player_accurate_passes!$B$2:$E$492, 3, FALSE), 0)</f>
        <v>0</v>
      </c>
      <c r="AC388">
        <f>IFERROR(VLOOKUP(B388, [16]player_accurate_passes!$B$2:$E$492, 4, FALSE), 0)</f>
        <v>0</v>
      </c>
      <c r="AD388">
        <f>IFERROR(VLOOKUP(B388,[17]player_accurate_long_balls!$B$2:$E$492, 3, FALSE), 0)</f>
        <v>0</v>
      </c>
      <c r="AE388">
        <f>IFERROR(VLOOKUP(B388,[17]player_accurate_long_balls!$B$2:$E$492, 4, FALSE), 0)</f>
        <v>0</v>
      </c>
      <c r="AF388">
        <f>IFERROR(VLOOKUP(B388, [18]player_tackles_won!$B$2:$E$492, 3, FALSE), 0)</f>
        <v>0</v>
      </c>
      <c r="AG388">
        <f>IFERROR(VLOOKUP(B388, [18]player_tackles_won!$B$2:$E$492, 4, FALSE), 0)</f>
        <v>0</v>
      </c>
      <c r="AH388">
        <f>IFERROR(VLOOKUP(B388, [19]player_possessions!$B$2:$E$492, 3, FALSE), 0)</f>
        <v>0</v>
      </c>
      <c r="AI388">
        <f>IFERROR(VLOOKUP(B388, [19]player_possessions!$B$2:$E$492, 4, FALSE), 0)</f>
        <v>0</v>
      </c>
      <c r="AJ388">
        <f>IFERROR(VLOOKUP(B388, [20]player_outfielder_blocks!$B$2:$E$492, 3, FALSE), 0)</f>
        <v>0</v>
      </c>
      <c r="AK388" t="e">
        <f>VLOOKUP(B388,[20]player_outfielder_blocks!$B$2:$E$492, 4, FALSE)</f>
        <v>#N/A</v>
      </c>
      <c r="AL388" t="e">
        <f>VLOOKUP(B388,[21]player_interceptions!$B$2:$E$492, 3, FALSE)</f>
        <v>#N/A</v>
      </c>
      <c r="AM388" t="e">
        <f>VLOOKUP(B388,[21]player_interceptions!$B$2:$E$492, 4, FALSE)</f>
        <v>#N/A</v>
      </c>
      <c r="AN388" t="e">
        <f>VLOOKUP(B388,[22]player_effective_clearances!$B$2:$E$492, 3, FALSE)</f>
        <v>#N/A</v>
      </c>
      <c r="AO388" t="e">
        <f>VLOOKUP(B388,[22]player_effective_clearances!$B$2:$E$492, 4, FALSE)</f>
        <v>#N/A</v>
      </c>
      <c r="AP388" t="e">
        <f>VLOOKUP(B388, [12]player_penalties_won!$B$2:$E$492, 4, FALSE)</f>
        <v>#N/A</v>
      </c>
      <c r="AQ388" t="e">
        <f>VLOOKUP(B388,[23]player_fouls_committed!$B$2:$E$492, 3, FALSE)</f>
        <v>#N/A</v>
      </c>
      <c r="AR388" t="e">
        <f>VLOOKUP(B388,[24]player_red_cards!$B$2:$E$492, 3, FALSE)</f>
        <v>#N/A</v>
      </c>
      <c r="AS388" t="e">
        <f>VLOOKUP(B388,[24]player_red_cards!$B$2:$E$492, 4, FALSE)</f>
        <v>#N/A</v>
      </c>
      <c r="AT388" t="e">
        <f>VLOOKUP(B388,[25]player_contests_won!$B$2:$E$492, 3, FALSE)</f>
        <v>#N/A</v>
      </c>
      <c r="AU388" t="e">
        <f>VLOOKUP(B388,[25]player_contests_won!$B$2:$E$492, 4, FALSE)</f>
        <v>#N/A</v>
      </c>
      <c r="AV388" t="e">
        <f>VLOOKUP(B388, [8]player_top_scorers!$B$2:$E$492, 3, FALSE)</f>
        <v>#N/A</v>
      </c>
      <c r="AW388" t="e">
        <f>VLOOKUP(B388,[26]player_player_ratings!$B$2:$E$492, 4, FALSE)</f>
        <v>#N/A</v>
      </c>
      <c r="AX388" t="e">
        <f>VLOOKUP(B388,[26]player_player_ratings!$B$2:$E$492, 3, FALSE)</f>
        <v>#N/A</v>
      </c>
      <c r="AY388">
        <v>51</v>
      </c>
      <c r="AZ388">
        <v>3</v>
      </c>
      <c r="BA388" t="s">
        <v>22</v>
      </c>
    </row>
    <row r="389" spans="1:53" x14ac:dyDescent="0.3">
      <c r="A389">
        <v>372</v>
      </c>
      <c r="B389" t="s">
        <v>468</v>
      </c>
      <c r="C389" t="s">
        <v>39</v>
      </c>
      <c r="D389">
        <v>0.1</v>
      </c>
      <c r="E389">
        <v>0</v>
      </c>
      <c r="F389">
        <f>IFERROR(VLOOKUP(B389, [1]player_expected_goals!$B$2:$E$492, 3, FALSE), 0)</f>
        <v>0</v>
      </c>
      <c r="G389" t="e">
        <f>VLOOKUP(B389,[2]player_on_target!$B$2:$E$492, 3, FALSE)</f>
        <v>#N/A</v>
      </c>
      <c r="H389">
        <f>IFERROR(VLOOKUP(B389, [3]player_saves_made!$B$2:$E$492, 3, FALSE), 0)</f>
        <v>0</v>
      </c>
      <c r="I389">
        <f>IFERROR(VLOOKUP(B389, [3]player_saves_made!$B$2:$E$492, 4, FALSE), 0)</f>
        <v>0</v>
      </c>
      <c r="J389">
        <f>IFERROR(VLOOKUP(B389, [4]player_goals_conceded!$B$2:$E$492, 3, FALSE), 0)</f>
        <v>0</v>
      </c>
      <c r="K389">
        <f>IFERROR(VLOOKUP(B389, [5]player_clean_sheets!$B$2:$E$492, 3, FALSE), 0)</f>
        <v>0</v>
      </c>
      <c r="L389">
        <f>IFERROR(VLOOKUP(B389, [5]player_clean_sheets!$B$2:$E$492, 4, FALSE), 0)</f>
        <v>0</v>
      </c>
      <c r="M389">
        <f>IFERROR(VLOOKUP(B389, [6]player_goals_per_90!$B$2:$E$492, 3, FALSE), 0)</f>
        <v>0</v>
      </c>
      <c r="N389">
        <f>IFERROR(VLOOKUP(B389, [7]player_expected_assists_per_90!$B$2:$E$492, 3, FALSE), 0)</f>
        <v>0</v>
      </c>
      <c r="O389">
        <f>IFERROR(VLOOKUP(B389, [7]player_expected_assists_per_90!$B$2:$E$492, 4, FALSE), 0)</f>
        <v>0</v>
      </c>
      <c r="P389">
        <f>IFERROR(VLOOKUP(B389, [8]player_top_scorers!$B$2:$E$492, 4, FALSE), 0)</f>
        <v>0</v>
      </c>
      <c r="Q389">
        <f>IFERROR(VLOOKUP(B389, [9]player_total_assists_in_attack!$B$2:$E$492, 3, FALSE), 0)</f>
        <v>1</v>
      </c>
      <c r="R389">
        <f>IFERROR(VLOOKUP(B389, [9]player_total_assists_in_attack!$B$2:$E$492, 4, FALSE), 0)</f>
        <v>3.6</v>
      </c>
      <c r="S389">
        <f>IFERROR(VLOOKUP(B389, [10]player_big_chances_missed!$B$2:$E$492, 3, FALSE), 0)</f>
        <v>0</v>
      </c>
      <c r="T389">
        <f>IFERROR(VLOOKUP(B389, [10]player_big_chances_missed!$B$2:$E$492, 3, FALSE), 0)</f>
        <v>0</v>
      </c>
      <c r="U389">
        <f>IFERROR(VLOOKUP(B389, [11]player_big_chances_created!$B$2:$E$492, 3, FALSE), 0)</f>
        <v>0</v>
      </c>
      <c r="V389">
        <f>IFERROR(VLOOKUP(B389, [12]player_penalties_won!$B$2:$E$492, 3, FALSE), 0)</f>
        <v>0</v>
      </c>
      <c r="W389">
        <f>IFERROR(VLOOKUP(B389, [13]player_penalties_conceded!$B$2:$E$492, 3, FALSE), 0)</f>
        <v>0</v>
      </c>
      <c r="X389">
        <f>IFERROR(VLOOKUP(B389, [14]player_target_scoring!$B$2:$E$492, 3, FALSE), 0)</f>
        <v>0</v>
      </c>
      <c r="Y389">
        <f>IFERROR(VLOOKUP(B389, [14]player_target_scoring!$B$2:$E$492, 4, FALSE), 0)</f>
        <v>0</v>
      </c>
      <c r="Z389">
        <f>IFERROR(VLOOKUP(B389, [15]player_total_scoring_attempts!$B$2:$E$492, 3, FALSE), 0)</f>
        <v>0</v>
      </c>
      <c r="AA389">
        <f>IFERROR(VLOOKUP(B389, [15]player_total_scoring_attempts!$B$2:$E$492, 4, FALSE), 0)</f>
        <v>0</v>
      </c>
      <c r="AB389">
        <f>IFERROR(VLOOKUP(B389, [16]player_accurate_passes!$B$2:$E$492, 3, FALSE), 0)</f>
        <v>0</v>
      </c>
      <c r="AC389">
        <f>IFERROR(VLOOKUP(B389, [16]player_accurate_passes!$B$2:$E$492, 4, FALSE), 0)</f>
        <v>0</v>
      </c>
      <c r="AD389">
        <f>IFERROR(VLOOKUP(B389,[17]player_accurate_long_balls!$B$2:$E$492, 3, FALSE), 0)</f>
        <v>0</v>
      </c>
      <c r="AE389">
        <f>IFERROR(VLOOKUP(B389,[17]player_accurate_long_balls!$B$2:$E$492, 4, FALSE), 0)</f>
        <v>0</v>
      </c>
      <c r="AF389">
        <f>IFERROR(VLOOKUP(B389, [18]player_tackles_won!$B$2:$E$492, 3, FALSE), 0)</f>
        <v>0</v>
      </c>
      <c r="AG389">
        <f>IFERROR(VLOOKUP(B389, [18]player_tackles_won!$B$2:$E$492, 4, FALSE), 0)</f>
        <v>0</v>
      </c>
      <c r="AH389">
        <f>IFERROR(VLOOKUP(B389, [19]player_possessions!$B$2:$E$492, 3, FALSE), 0)</f>
        <v>0</v>
      </c>
      <c r="AI389">
        <f>IFERROR(VLOOKUP(B389, [19]player_possessions!$B$2:$E$492, 4, FALSE), 0)</f>
        <v>0</v>
      </c>
      <c r="AJ389">
        <f>IFERROR(VLOOKUP(B389, [20]player_outfielder_blocks!$B$2:$E$492, 3, FALSE), 0)</f>
        <v>0</v>
      </c>
      <c r="AK389" t="e">
        <f>VLOOKUP(B389,[20]player_outfielder_blocks!$B$2:$E$492, 4, FALSE)</f>
        <v>#N/A</v>
      </c>
      <c r="AL389" t="e">
        <f>VLOOKUP(B389,[21]player_interceptions!$B$2:$E$492, 3, FALSE)</f>
        <v>#N/A</v>
      </c>
      <c r="AM389" t="e">
        <f>VLOOKUP(B389,[21]player_interceptions!$B$2:$E$492, 4, FALSE)</f>
        <v>#N/A</v>
      </c>
      <c r="AN389" t="e">
        <f>VLOOKUP(B389,[22]player_effective_clearances!$B$2:$E$492, 3, FALSE)</f>
        <v>#N/A</v>
      </c>
      <c r="AO389" t="e">
        <f>VLOOKUP(B389,[22]player_effective_clearances!$B$2:$E$492, 4, FALSE)</f>
        <v>#N/A</v>
      </c>
      <c r="AP389" t="e">
        <f>VLOOKUP(B389, [12]player_penalties_won!$B$2:$E$492, 4, FALSE)</f>
        <v>#N/A</v>
      </c>
      <c r="AQ389" t="e">
        <f>VLOOKUP(B389,[23]player_fouls_committed!$B$2:$E$492, 3, FALSE)</f>
        <v>#N/A</v>
      </c>
      <c r="AR389" t="e">
        <f>VLOOKUP(B389,[24]player_red_cards!$B$2:$E$492, 3, FALSE)</f>
        <v>#N/A</v>
      </c>
      <c r="AS389" t="e">
        <f>VLOOKUP(B389,[24]player_red_cards!$B$2:$E$492, 4, FALSE)</f>
        <v>#N/A</v>
      </c>
      <c r="AT389" t="e">
        <f>VLOOKUP(B389,[25]player_contests_won!$B$2:$E$492, 3, FALSE)</f>
        <v>#N/A</v>
      </c>
      <c r="AU389" t="e">
        <f>VLOOKUP(B389,[25]player_contests_won!$B$2:$E$492, 4, FALSE)</f>
        <v>#N/A</v>
      </c>
      <c r="AV389" t="e">
        <f>VLOOKUP(B389, [8]player_top_scorers!$B$2:$E$492, 3, FALSE)</f>
        <v>#N/A</v>
      </c>
      <c r="AW389" t="e">
        <f>VLOOKUP(B389,[26]player_player_ratings!$B$2:$E$492, 4, FALSE)</f>
        <v>#N/A</v>
      </c>
      <c r="AX389" t="e">
        <f>VLOOKUP(B389,[26]player_player_ratings!$B$2:$E$492, 3, FALSE)</f>
        <v>#N/A</v>
      </c>
      <c r="AY389">
        <v>25</v>
      </c>
      <c r="AZ389">
        <v>3</v>
      </c>
      <c r="BA389" t="s">
        <v>146</v>
      </c>
    </row>
    <row r="390" spans="1:53" x14ac:dyDescent="0.3">
      <c r="A390">
        <v>372</v>
      </c>
      <c r="B390" t="s">
        <v>469</v>
      </c>
      <c r="C390" t="s">
        <v>72</v>
      </c>
      <c r="D390">
        <v>0.1</v>
      </c>
      <c r="E390">
        <v>0</v>
      </c>
      <c r="F390">
        <f>IFERROR(VLOOKUP(B390, [1]player_expected_goals!$B$2:$E$492, 3, FALSE), 0)</f>
        <v>0</v>
      </c>
      <c r="G390" t="e">
        <f>VLOOKUP(B390,[2]player_on_target!$B$2:$E$492, 3, FALSE)</f>
        <v>#N/A</v>
      </c>
      <c r="H390">
        <f>IFERROR(VLOOKUP(B390, [3]player_saves_made!$B$2:$E$492, 3, FALSE), 0)</f>
        <v>0</v>
      </c>
      <c r="I390">
        <f>IFERROR(VLOOKUP(B390, [3]player_saves_made!$B$2:$E$492, 4, FALSE), 0)</f>
        <v>0</v>
      </c>
      <c r="J390">
        <f>IFERROR(VLOOKUP(B390, [4]player_goals_conceded!$B$2:$E$492, 3, FALSE), 0)</f>
        <v>0</v>
      </c>
      <c r="K390">
        <f>IFERROR(VLOOKUP(B390, [5]player_clean_sheets!$B$2:$E$492, 3, FALSE), 0)</f>
        <v>0</v>
      </c>
      <c r="L390">
        <f>IFERROR(VLOOKUP(B390, [5]player_clean_sheets!$B$2:$E$492, 4, FALSE), 0)</f>
        <v>0</v>
      </c>
      <c r="M390">
        <f>IFERROR(VLOOKUP(B390, [6]player_goals_per_90!$B$2:$E$492, 3, FALSE), 0)</f>
        <v>0</v>
      </c>
      <c r="N390">
        <f>IFERROR(VLOOKUP(B390, [7]player_expected_assists_per_90!$B$2:$E$492, 3, FALSE), 0)</f>
        <v>0</v>
      </c>
      <c r="O390">
        <f>IFERROR(VLOOKUP(B390, [7]player_expected_assists_per_90!$B$2:$E$492, 4, FALSE), 0)</f>
        <v>0</v>
      </c>
      <c r="P390">
        <f>IFERROR(VLOOKUP(B390, [8]player_top_scorers!$B$2:$E$492, 4, FALSE), 0)</f>
        <v>0</v>
      </c>
      <c r="Q390">
        <f>IFERROR(VLOOKUP(B390, [9]player_total_assists_in_attack!$B$2:$E$492, 3, FALSE), 0)</f>
        <v>2</v>
      </c>
      <c r="R390">
        <f>IFERROR(VLOOKUP(B390, [9]player_total_assists_in_attack!$B$2:$E$492, 4, FALSE), 0)</f>
        <v>0.8</v>
      </c>
      <c r="S390">
        <f>IFERROR(VLOOKUP(B390, [10]player_big_chances_missed!$B$2:$E$492, 3, FALSE), 0)</f>
        <v>0</v>
      </c>
      <c r="T390">
        <f>IFERROR(VLOOKUP(B390, [10]player_big_chances_missed!$B$2:$E$492, 3, FALSE), 0)</f>
        <v>0</v>
      </c>
      <c r="U390">
        <f>IFERROR(VLOOKUP(B390, [11]player_big_chances_created!$B$2:$E$492, 3, FALSE), 0)</f>
        <v>0</v>
      </c>
      <c r="V390">
        <f>IFERROR(VLOOKUP(B390, [12]player_penalties_won!$B$2:$E$492, 3, FALSE), 0)</f>
        <v>0</v>
      </c>
      <c r="W390">
        <f>IFERROR(VLOOKUP(B390, [13]player_penalties_conceded!$B$2:$E$492, 3, FALSE), 0)</f>
        <v>0</v>
      </c>
      <c r="X390">
        <f>IFERROR(VLOOKUP(B390, [14]player_target_scoring!$B$2:$E$492, 3, FALSE), 0)</f>
        <v>0</v>
      </c>
      <c r="Y390">
        <f>IFERROR(VLOOKUP(B390, [14]player_target_scoring!$B$2:$E$492, 4, FALSE), 0)</f>
        <v>0</v>
      </c>
      <c r="Z390">
        <f>IFERROR(VLOOKUP(B390, [15]player_total_scoring_attempts!$B$2:$E$492, 3, FALSE), 0)</f>
        <v>0</v>
      </c>
      <c r="AA390">
        <f>IFERROR(VLOOKUP(B390, [15]player_total_scoring_attempts!$B$2:$E$492, 4, FALSE), 0)</f>
        <v>0</v>
      </c>
      <c r="AB390">
        <f>IFERROR(VLOOKUP(B390, [16]player_accurate_passes!$B$2:$E$492, 3, FALSE), 0)</f>
        <v>0</v>
      </c>
      <c r="AC390">
        <f>IFERROR(VLOOKUP(B390, [16]player_accurate_passes!$B$2:$E$492, 4, FALSE), 0)</f>
        <v>0</v>
      </c>
      <c r="AD390">
        <f>IFERROR(VLOOKUP(B390,[17]player_accurate_long_balls!$B$2:$E$492, 3, FALSE), 0)</f>
        <v>0</v>
      </c>
      <c r="AE390">
        <f>IFERROR(VLOOKUP(B390,[17]player_accurate_long_balls!$B$2:$E$492, 4, FALSE), 0)</f>
        <v>0</v>
      </c>
      <c r="AF390">
        <f>IFERROR(VLOOKUP(B390, [18]player_tackles_won!$B$2:$E$492, 3, FALSE), 0)</f>
        <v>0</v>
      </c>
      <c r="AG390">
        <f>IFERROR(VLOOKUP(B390, [18]player_tackles_won!$B$2:$E$492, 4, FALSE), 0)</f>
        <v>0</v>
      </c>
      <c r="AH390">
        <f>IFERROR(VLOOKUP(B390, [19]player_possessions!$B$2:$E$492, 3, FALSE), 0)</f>
        <v>0</v>
      </c>
      <c r="AI390">
        <f>IFERROR(VLOOKUP(B390, [19]player_possessions!$B$2:$E$492, 4, FALSE), 0)</f>
        <v>0</v>
      </c>
      <c r="AJ390">
        <f>IFERROR(VLOOKUP(B390, [20]player_outfielder_blocks!$B$2:$E$492, 3, FALSE), 0)</f>
        <v>0</v>
      </c>
      <c r="AK390" t="e">
        <f>VLOOKUP(B390,[20]player_outfielder_blocks!$B$2:$E$492, 4, FALSE)</f>
        <v>#N/A</v>
      </c>
      <c r="AL390" t="e">
        <f>VLOOKUP(B390,[21]player_interceptions!$B$2:$E$492, 3, FALSE)</f>
        <v>#N/A</v>
      </c>
      <c r="AM390" t="e">
        <f>VLOOKUP(B390,[21]player_interceptions!$B$2:$E$492, 4, FALSE)</f>
        <v>#N/A</v>
      </c>
      <c r="AN390" t="e">
        <f>VLOOKUP(B390,[22]player_effective_clearances!$B$2:$E$492, 3, FALSE)</f>
        <v>#N/A</v>
      </c>
      <c r="AO390" t="e">
        <f>VLOOKUP(B390,[22]player_effective_clearances!$B$2:$E$492, 4, FALSE)</f>
        <v>#N/A</v>
      </c>
      <c r="AP390" t="e">
        <f>VLOOKUP(B390, [12]player_penalties_won!$B$2:$E$492, 4, FALSE)</f>
        <v>#N/A</v>
      </c>
      <c r="AQ390" t="e">
        <f>VLOOKUP(B390,[23]player_fouls_committed!$B$2:$E$492, 3, FALSE)</f>
        <v>#N/A</v>
      </c>
      <c r="AR390" t="e">
        <f>VLOOKUP(B390,[24]player_red_cards!$B$2:$E$492, 3, FALSE)</f>
        <v>#N/A</v>
      </c>
      <c r="AS390" t="e">
        <f>VLOOKUP(B390,[24]player_red_cards!$B$2:$E$492, 4, FALSE)</f>
        <v>#N/A</v>
      </c>
      <c r="AT390" t="e">
        <f>VLOOKUP(B390,[25]player_contests_won!$B$2:$E$492, 3, FALSE)</f>
        <v>#N/A</v>
      </c>
      <c r="AU390" t="e">
        <f>VLOOKUP(B390,[25]player_contests_won!$B$2:$E$492, 4, FALSE)</f>
        <v>#N/A</v>
      </c>
      <c r="AV390" t="e">
        <f>VLOOKUP(B390, [8]player_top_scorers!$B$2:$E$492, 3, FALSE)</f>
        <v>#N/A</v>
      </c>
      <c r="AW390" t="e">
        <f>VLOOKUP(B390,[26]player_player_ratings!$B$2:$E$492, 4, FALSE)</f>
        <v>#N/A</v>
      </c>
      <c r="AX390" t="e">
        <f>VLOOKUP(B390,[26]player_player_ratings!$B$2:$E$492, 3, FALSE)</f>
        <v>#N/A</v>
      </c>
      <c r="AY390">
        <v>216</v>
      </c>
      <c r="AZ390">
        <v>7</v>
      </c>
      <c r="BA390" t="s">
        <v>64</v>
      </c>
    </row>
    <row r="391" spans="1:53" x14ac:dyDescent="0.3">
      <c r="A391">
        <v>372</v>
      </c>
      <c r="B391" t="s">
        <v>470</v>
      </c>
      <c r="C391" t="s">
        <v>12</v>
      </c>
      <c r="D391">
        <v>0.1</v>
      </c>
      <c r="E391">
        <v>0</v>
      </c>
      <c r="F391">
        <f>IFERROR(VLOOKUP(B391, [1]player_expected_goals!$B$2:$E$492, 3, FALSE), 0)</f>
        <v>0</v>
      </c>
      <c r="G391" t="e">
        <f>VLOOKUP(B391,[2]player_on_target!$B$2:$E$492, 3, FALSE)</f>
        <v>#N/A</v>
      </c>
      <c r="H391">
        <f>IFERROR(VLOOKUP(B391, [3]player_saves_made!$B$2:$E$492, 3, FALSE), 0)</f>
        <v>2.2000000000000002</v>
      </c>
      <c r="I391">
        <f>IFERROR(VLOOKUP(B391, [3]player_saves_made!$B$2:$E$492, 4, FALSE), 0)</f>
        <v>47</v>
      </c>
      <c r="J391">
        <f>IFERROR(VLOOKUP(B391, [4]player_goals_conceded!$B$2:$E$492, 3, FALSE), 0)</f>
        <v>1.4</v>
      </c>
      <c r="K391">
        <f>IFERROR(VLOOKUP(B391, [5]player_clean_sheets!$B$2:$E$492, 3, FALSE), 0)</f>
        <v>5</v>
      </c>
      <c r="L391">
        <f>IFERROR(VLOOKUP(B391, [5]player_clean_sheets!$B$2:$E$492, 4, FALSE), 0)</f>
        <v>30</v>
      </c>
      <c r="M391">
        <f>IFERROR(VLOOKUP(B391, [6]player_goals_per_90!$B$2:$E$492, 3, FALSE), 0)</f>
        <v>0</v>
      </c>
      <c r="N391">
        <f>IFERROR(VLOOKUP(B391, [7]player_expected_assists_per_90!$B$2:$E$492, 3, FALSE), 0)</f>
        <v>0</v>
      </c>
      <c r="O391">
        <f>IFERROR(VLOOKUP(B391, [7]player_expected_assists_per_90!$B$2:$E$492, 4, FALSE), 0)</f>
        <v>0</v>
      </c>
      <c r="P391">
        <f>IFERROR(VLOOKUP(B391, [8]player_top_scorers!$B$2:$E$492, 4, FALSE), 0)</f>
        <v>0</v>
      </c>
      <c r="Q391">
        <f>IFERROR(VLOOKUP(B391, [9]player_total_assists_in_attack!$B$2:$E$492, 3, FALSE), 0)</f>
        <v>1</v>
      </c>
      <c r="R391">
        <f>IFERROR(VLOOKUP(B391, [9]player_total_assists_in_attack!$B$2:$E$492, 4, FALSE), 0)</f>
        <v>0</v>
      </c>
      <c r="S391">
        <f>IFERROR(VLOOKUP(B391, [10]player_big_chances_missed!$B$2:$E$492, 3, FALSE), 0)</f>
        <v>0</v>
      </c>
      <c r="T391">
        <f>IFERROR(VLOOKUP(B391, [10]player_big_chances_missed!$B$2:$E$492, 3, FALSE), 0)</f>
        <v>0</v>
      </c>
      <c r="U391">
        <f>IFERROR(VLOOKUP(B391, [11]player_big_chances_created!$B$2:$E$492, 3, FALSE), 0)</f>
        <v>0</v>
      </c>
      <c r="V391">
        <f>IFERROR(VLOOKUP(B391, [12]player_penalties_won!$B$2:$E$492, 3, FALSE), 0)</f>
        <v>0</v>
      </c>
      <c r="W391">
        <f>IFERROR(VLOOKUP(B391, [13]player_penalties_conceded!$B$2:$E$492, 3, FALSE), 0)</f>
        <v>0</v>
      </c>
      <c r="X391">
        <f>IFERROR(VLOOKUP(B391, [14]player_target_scoring!$B$2:$E$492, 3, FALSE), 0)</f>
        <v>0</v>
      </c>
      <c r="Y391">
        <f>IFERROR(VLOOKUP(B391, [14]player_target_scoring!$B$2:$E$492, 4, FALSE), 0)</f>
        <v>0</v>
      </c>
      <c r="Z391">
        <f>IFERROR(VLOOKUP(B391, [15]player_total_scoring_attempts!$B$2:$E$492, 3, FALSE), 0)</f>
        <v>0</v>
      </c>
      <c r="AA391">
        <f>IFERROR(VLOOKUP(B391, [15]player_total_scoring_attempts!$B$2:$E$492, 4, FALSE), 0)</f>
        <v>0</v>
      </c>
      <c r="AB391">
        <f>IFERROR(VLOOKUP(B391, [16]player_accurate_passes!$B$2:$E$492, 3, FALSE), 0)</f>
        <v>35.6</v>
      </c>
      <c r="AC391">
        <f>IFERROR(VLOOKUP(B391, [16]player_accurate_passes!$B$2:$E$492, 4, FALSE), 0)</f>
        <v>86.3</v>
      </c>
      <c r="AD391">
        <f>IFERROR(VLOOKUP(B391,[17]player_accurate_long_balls!$B$2:$E$492, 3, FALSE), 0)</f>
        <v>0</v>
      </c>
      <c r="AE391">
        <f>IFERROR(VLOOKUP(B391,[17]player_accurate_long_balls!$B$2:$E$492, 4, FALSE), 0)</f>
        <v>0</v>
      </c>
      <c r="AF391">
        <f>IFERROR(VLOOKUP(B391, [18]player_tackles_won!$B$2:$E$492, 3, FALSE), 0)</f>
        <v>0</v>
      </c>
      <c r="AG391">
        <f>IFERROR(VLOOKUP(B391, [18]player_tackles_won!$B$2:$E$492, 4, FALSE), 0)</f>
        <v>100</v>
      </c>
      <c r="AH391">
        <f>IFERROR(VLOOKUP(B391, [19]player_possessions!$B$2:$E$492, 3, FALSE), 0)</f>
        <v>0</v>
      </c>
      <c r="AI391">
        <f>IFERROR(VLOOKUP(B391, [19]player_possessions!$B$2:$E$492, 4, FALSE), 0)</f>
        <v>0</v>
      </c>
      <c r="AJ391">
        <f>IFERROR(VLOOKUP(B391, [20]player_outfielder_blocks!$B$2:$E$492, 3, FALSE), 0)</f>
        <v>0</v>
      </c>
      <c r="AK391" t="e">
        <f>VLOOKUP(B391,[20]player_outfielder_blocks!$B$2:$E$492, 4, FALSE)</f>
        <v>#N/A</v>
      </c>
      <c r="AL391" t="e">
        <f>VLOOKUP(B391,[21]player_interceptions!$B$2:$E$492, 3, FALSE)</f>
        <v>#N/A</v>
      </c>
      <c r="AM391" t="e">
        <f>VLOOKUP(B391,[21]player_interceptions!$B$2:$E$492, 4, FALSE)</f>
        <v>#N/A</v>
      </c>
      <c r="AN391">
        <f>VLOOKUP(B391,[22]player_effective_clearances!$B$2:$E$492, 3, FALSE)</f>
        <v>1</v>
      </c>
      <c r="AO391">
        <f>VLOOKUP(B391,[22]player_effective_clearances!$B$2:$E$492, 4, FALSE)</f>
        <v>20</v>
      </c>
      <c r="AP391" t="e">
        <f>VLOOKUP(B391, [12]player_penalties_won!$B$2:$E$492, 4, FALSE)</f>
        <v>#N/A</v>
      </c>
      <c r="AQ391" t="e">
        <f>VLOOKUP(B391,[23]player_fouls_committed!$B$2:$E$492, 3, FALSE)</f>
        <v>#N/A</v>
      </c>
      <c r="AR391" t="e">
        <f>VLOOKUP(B391,[24]player_red_cards!$B$2:$E$492, 3, FALSE)</f>
        <v>#N/A</v>
      </c>
      <c r="AS391" t="e">
        <f>VLOOKUP(B391,[24]player_red_cards!$B$2:$E$492, 4, FALSE)</f>
        <v>#N/A</v>
      </c>
      <c r="AT391" t="e">
        <f>VLOOKUP(B391,[25]player_contests_won!$B$2:$E$492, 3, FALSE)</f>
        <v>#N/A</v>
      </c>
      <c r="AU391" t="e">
        <f>VLOOKUP(B391,[25]player_contests_won!$B$2:$E$492, 4, FALSE)</f>
        <v>#N/A</v>
      </c>
      <c r="AV391" t="e">
        <f>VLOOKUP(B391, [8]player_top_scorers!$B$2:$E$492, 3, FALSE)</f>
        <v>#N/A</v>
      </c>
      <c r="AW391">
        <f>VLOOKUP(B391,[26]player_player_ratings!$B$2:$E$492, 4, FALSE)</f>
        <v>0</v>
      </c>
      <c r="AX391">
        <f>VLOOKUP(B391,[26]player_player_ratings!$B$2:$E$492, 3, FALSE)</f>
        <v>6.52</v>
      </c>
      <c r="AY391">
        <v>1890</v>
      </c>
      <c r="AZ391">
        <v>21</v>
      </c>
      <c r="BA391" t="s">
        <v>13</v>
      </c>
    </row>
    <row r="392" spans="1:53" x14ac:dyDescent="0.3">
      <c r="A392">
        <v>372</v>
      </c>
      <c r="B392" t="s">
        <v>471</v>
      </c>
      <c r="C392" t="s">
        <v>46</v>
      </c>
      <c r="D392">
        <v>0.1</v>
      </c>
      <c r="E392">
        <v>0</v>
      </c>
      <c r="F392">
        <f>IFERROR(VLOOKUP(B392, [1]player_expected_goals!$B$2:$E$492, 3, FALSE), 0)</f>
        <v>0</v>
      </c>
      <c r="G392" t="e">
        <f>VLOOKUP(B392,[2]player_on_target!$B$2:$E$492, 3, FALSE)</f>
        <v>#N/A</v>
      </c>
      <c r="H392">
        <f>IFERROR(VLOOKUP(B392, [3]player_saves_made!$B$2:$E$492, 3, FALSE), 0)</f>
        <v>0</v>
      </c>
      <c r="I392">
        <f>IFERROR(VLOOKUP(B392, [3]player_saves_made!$B$2:$E$492, 4, FALSE), 0)</f>
        <v>0</v>
      </c>
      <c r="J392">
        <f>IFERROR(VLOOKUP(B392, [4]player_goals_conceded!$B$2:$E$492, 3, FALSE), 0)</f>
        <v>0</v>
      </c>
      <c r="K392">
        <f>IFERROR(VLOOKUP(B392, [5]player_clean_sheets!$B$2:$E$492, 3, FALSE), 0)</f>
        <v>0</v>
      </c>
      <c r="L392">
        <f>IFERROR(VLOOKUP(B392, [5]player_clean_sheets!$B$2:$E$492, 4, FALSE), 0)</f>
        <v>0</v>
      </c>
      <c r="M392">
        <f>IFERROR(VLOOKUP(B392, [6]player_goals_per_90!$B$2:$E$492, 3, FALSE), 0)</f>
        <v>0</v>
      </c>
      <c r="N392">
        <f>IFERROR(VLOOKUP(B392, [7]player_expected_assists_per_90!$B$2:$E$492, 3, FALSE), 0)</f>
        <v>0</v>
      </c>
      <c r="O392">
        <f>IFERROR(VLOOKUP(B392, [7]player_expected_assists_per_90!$B$2:$E$492, 4, FALSE), 0)</f>
        <v>0</v>
      </c>
      <c r="P392">
        <f>IFERROR(VLOOKUP(B392, [8]player_top_scorers!$B$2:$E$492, 4, FALSE), 0)</f>
        <v>0</v>
      </c>
      <c r="Q392">
        <f>IFERROR(VLOOKUP(B392, [9]player_total_assists_in_attack!$B$2:$E$492, 3, FALSE), 0)</f>
        <v>3</v>
      </c>
      <c r="R392">
        <f>IFERROR(VLOOKUP(B392, [9]player_total_assists_in_attack!$B$2:$E$492, 4, FALSE), 0)</f>
        <v>1.6</v>
      </c>
      <c r="S392">
        <f>IFERROR(VLOOKUP(B392, [10]player_big_chances_missed!$B$2:$E$492, 3, FALSE), 0)</f>
        <v>0</v>
      </c>
      <c r="T392">
        <f>IFERROR(VLOOKUP(B392, [10]player_big_chances_missed!$B$2:$E$492, 3, FALSE), 0)</f>
        <v>0</v>
      </c>
      <c r="U392">
        <f>IFERROR(VLOOKUP(B392, [11]player_big_chances_created!$B$2:$E$492, 3, FALSE), 0)</f>
        <v>0</v>
      </c>
      <c r="V392">
        <f>IFERROR(VLOOKUP(B392, [12]player_penalties_won!$B$2:$E$492, 3, FALSE), 0)</f>
        <v>0</v>
      </c>
      <c r="W392">
        <f>IFERROR(VLOOKUP(B392, [13]player_penalties_conceded!$B$2:$E$492, 3, FALSE), 0)</f>
        <v>0</v>
      </c>
      <c r="X392">
        <f>IFERROR(VLOOKUP(B392, [14]player_target_scoring!$B$2:$E$492, 3, FALSE), 0)</f>
        <v>0</v>
      </c>
      <c r="Y392">
        <f>IFERROR(VLOOKUP(B392, [14]player_target_scoring!$B$2:$E$492, 4, FALSE), 0)</f>
        <v>0</v>
      </c>
      <c r="Z392">
        <f>IFERROR(VLOOKUP(B392, [15]player_total_scoring_attempts!$B$2:$E$492, 3, FALSE), 0)</f>
        <v>0</v>
      </c>
      <c r="AA392">
        <f>IFERROR(VLOOKUP(B392, [15]player_total_scoring_attempts!$B$2:$E$492, 4, FALSE), 0)</f>
        <v>0</v>
      </c>
      <c r="AB392">
        <f>IFERROR(VLOOKUP(B392, [16]player_accurate_passes!$B$2:$E$492, 3, FALSE), 0)</f>
        <v>0</v>
      </c>
      <c r="AC392">
        <f>IFERROR(VLOOKUP(B392, [16]player_accurate_passes!$B$2:$E$492, 4, FALSE), 0)</f>
        <v>0</v>
      </c>
      <c r="AD392">
        <f>IFERROR(VLOOKUP(B392,[17]player_accurate_long_balls!$B$2:$E$492, 3, FALSE), 0)</f>
        <v>0</v>
      </c>
      <c r="AE392">
        <f>IFERROR(VLOOKUP(B392,[17]player_accurate_long_balls!$B$2:$E$492, 4, FALSE), 0)</f>
        <v>0</v>
      </c>
      <c r="AF392">
        <f>IFERROR(VLOOKUP(B392, [18]player_tackles_won!$B$2:$E$492, 3, FALSE), 0)</f>
        <v>0</v>
      </c>
      <c r="AG392">
        <f>IFERROR(VLOOKUP(B392, [18]player_tackles_won!$B$2:$E$492, 4, FALSE), 0)</f>
        <v>0</v>
      </c>
      <c r="AH392">
        <f>IFERROR(VLOOKUP(B392, [19]player_possessions!$B$2:$E$492, 3, FALSE), 0)</f>
        <v>0</v>
      </c>
      <c r="AI392">
        <f>IFERROR(VLOOKUP(B392, [19]player_possessions!$B$2:$E$492, 4, FALSE), 0)</f>
        <v>0</v>
      </c>
      <c r="AJ392">
        <f>IFERROR(VLOOKUP(B392, [20]player_outfielder_blocks!$B$2:$E$492, 3, FALSE), 0)</f>
        <v>0</v>
      </c>
      <c r="AK392" t="e">
        <f>VLOOKUP(B392,[20]player_outfielder_blocks!$B$2:$E$492, 4, FALSE)</f>
        <v>#N/A</v>
      </c>
      <c r="AL392" t="e">
        <f>VLOOKUP(B392,[21]player_interceptions!$B$2:$E$492, 3, FALSE)</f>
        <v>#N/A</v>
      </c>
      <c r="AM392" t="e">
        <f>VLOOKUP(B392,[21]player_interceptions!$B$2:$E$492, 4, FALSE)</f>
        <v>#N/A</v>
      </c>
      <c r="AN392" t="e">
        <f>VLOOKUP(B392,[22]player_effective_clearances!$B$2:$E$492, 3, FALSE)</f>
        <v>#N/A</v>
      </c>
      <c r="AO392" t="e">
        <f>VLOOKUP(B392,[22]player_effective_clearances!$B$2:$E$492, 4, FALSE)</f>
        <v>#N/A</v>
      </c>
      <c r="AP392" t="e">
        <f>VLOOKUP(B392, [12]player_penalties_won!$B$2:$E$492, 4, FALSE)</f>
        <v>#N/A</v>
      </c>
      <c r="AQ392" t="e">
        <f>VLOOKUP(B392,[23]player_fouls_committed!$B$2:$E$492, 3, FALSE)</f>
        <v>#N/A</v>
      </c>
      <c r="AR392" t="e">
        <f>VLOOKUP(B392,[24]player_red_cards!$B$2:$E$492, 3, FALSE)</f>
        <v>#N/A</v>
      </c>
      <c r="AS392" t="e">
        <f>VLOOKUP(B392,[24]player_red_cards!$B$2:$E$492, 4, FALSE)</f>
        <v>#N/A</v>
      </c>
      <c r="AT392" t="e">
        <f>VLOOKUP(B392,[25]player_contests_won!$B$2:$E$492, 3, FALSE)</f>
        <v>#N/A</v>
      </c>
      <c r="AU392" t="e">
        <f>VLOOKUP(B392,[25]player_contests_won!$B$2:$E$492, 4, FALSE)</f>
        <v>#N/A</v>
      </c>
      <c r="AV392" t="e">
        <f>VLOOKUP(B392, [8]player_top_scorers!$B$2:$E$492, 3, FALSE)</f>
        <v>#N/A</v>
      </c>
      <c r="AW392" t="e">
        <f>VLOOKUP(B392,[26]player_player_ratings!$B$2:$E$492, 4, FALSE)</f>
        <v>#N/A</v>
      </c>
      <c r="AX392" t="e">
        <f>VLOOKUP(B392,[26]player_player_ratings!$B$2:$E$492, 3, FALSE)</f>
        <v>#N/A</v>
      </c>
      <c r="AY392">
        <v>173</v>
      </c>
      <c r="AZ392">
        <v>8</v>
      </c>
      <c r="BA392" t="s">
        <v>22</v>
      </c>
    </row>
    <row r="393" spans="1:53" x14ac:dyDescent="0.3">
      <c r="A393">
        <v>372</v>
      </c>
      <c r="B393" t="s">
        <v>472</v>
      </c>
      <c r="C393" t="s">
        <v>33</v>
      </c>
      <c r="D393">
        <v>0.1</v>
      </c>
      <c r="E393">
        <v>0</v>
      </c>
      <c r="F393">
        <f>IFERROR(VLOOKUP(B393, [1]player_expected_goals!$B$2:$E$492, 3, FALSE), 0)</f>
        <v>0</v>
      </c>
      <c r="G393" t="e">
        <f>VLOOKUP(B393,[2]player_on_target!$B$2:$E$492, 3, FALSE)</f>
        <v>#N/A</v>
      </c>
      <c r="H393">
        <f>IFERROR(VLOOKUP(B393, [3]player_saves_made!$B$2:$E$492, 3, FALSE), 0)</f>
        <v>0</v>
      </c>
      <c r="I393">
        <f>IFERROR(VLOOKUP(B393, [3]player_saves_made!$B$2:$E$492, 4, FALSE), 0)</f>
        <v>0</v>
      </c>
      <c r="J393">
        <f>IFERROR(VLOOKUP(B393, [4]player_goals_conceded!$B$2:$E$492, 3, FALSE), 0)</f>
        <v>0</v>
      </c>
      <c r="K393">
        <f>IFERROR(VLOOKUP(B393, [5]player_clean_sheets!$B$2:$E$492, 3, FALSE), 0)</f>
        <v>0</v>
      </c>
      <c r="L393">
        <f>IFERROR(VLOOKUP(B393, [5]player_clean_sheets!$B$2:$E$492, 4, FALSE), 0)</f>
        <v>0</v>
      </c>
      <c r="M393">
        <f>IFERROR(VLOOKUP(B393, [6]player_goals_per_90!$B$2:$E$492, 3, FALSE), 0)</f>
        <v>0</v>
      </c>
      <c r="N393">
        <f>IFERROR(VLOOKUP(B393, [7]player_expected_assists_per_90!$B$2:$E$492, 3, FALSE), 0)</f>
        <v>0</v>
      </c>
      <c r="O393">
        <f>IFERROR(VLOOKUP(B393, [7]player_expected_assists_per_90!$B$2:$E$492, 4, FALSE), 0)</f>
        <v>0</v>
      </c>
      <c r="P393">
        <f>IFERROR(VLOOKUP(B393, [8]player_top_scorers!$B$2:$E$492, 4, FALSE), 0)</f>
        <v>0</v>
      </c>
      <c r="Q393">
        <f>IFERROR(VLOOKUP(B393, [9]player_total_assists_in_attack!$B$2:$E$492, 3, FALSE), 0)</f>
        <v>2</v>
      </c>
      <c r="R393">
        <f>IFERROR(VLOOKUP(B393, [9]player_total_assists_in_attack!$B$2:$E$492, 4, FALSE), 0)</f>
        <v>2.8</v>
      </c>
      <c r="S393">
        <f>IFERROR(VLOOKUP(B393, [10]player_big_chances_missed!$B$2:$E$492, 3, FALSE), 0)</f>
        <v>0</v>
      </c>
      <c r="T393">
        <f>IFERROR(VLOOKUP(B393, [10]player_big_chances_missed!$B$2:$E$492, 3, FALSE), 0)</f>
        <v>0</v>
      </c>
      <c r="U393">
        <f>IFERROR(VLOOKUP(B393, [11]player_big_chances_created!$B$2:$E$492, 3, FALSE), 0)</f>
        <v>0</v>
      </c>
      <c r="V393">
        <f>IFERROR(VLOOKUP(B393, [12]player_penalties_won!$B$2:$E$492, 3, FALSE), 0)</f>
        <v>0</v>
      </c>
      <c r="W393">
        <f>IFERROR(VLOOKUP(B393, [13]player_penalties_conceded!$B$2:$E$492, 3, FALSE), 0)</f>
        <v>0</v>
      </c>
      <c r="X393">
        <f>IFERROR(VLOOKUP(B393, [14]player_target_scoring!$B$2:$E$492, 3, FALSE), 0)</f>
        <v>0</v>
      </c>
      <c r="Y393">
        <f>IFERROR(VLOOKUP(B393, [14]player_target_scoring!$B$2:$E$492, 4, FALSE), 0)</f>
        <v>0</v>
      </c>
      <c r="Z393">
        <f>IFERROR(VLOOKUP(B393, [15]player_total_scoring_attempts!$B$2:$E$492, 3, FALSE), 0)</f>
        <v>0</v>
      </c>
      <c r="AA393">
        <f>IFERROR(VLOOKUP(B393, [15]player_total_scoring_attempts!$B$2:$E$492, 4, FALSE), 0)</f>
        <v>0</v>
      </c>
      <c r="AB393">
        <f>IFERROR(VLOOKUP(B393, [16]player_accurate_passes!$B$2:$E$492, 3, FALSE), 0)</f>
        <v>0</v>
      </c>
      <c r="AC393">
        <f>IFERROR(VLOOKUP(B393, [16]player_accurate_passes!$B$2:$E$492, 4, FALSE), 0)</f>
        <v>0</v>
      </c>
      <c r="AD393">
        <f>IFERROR(VLOOKUP(B393,[17]player_accurate_long_balls!$B$2:$E$492, 3, FALSE), 0)</f>
        <v>0</v>
      </c>
      <c r="AE393">
        <f>IFERROR(VLOOKUP(B393,[17]player_accurate_long_balls!$B$2:$E$492, 4, FALSE), 0)</f>
        <v>0</v>
      </c>
      <c r="AF393">
        <f>IFERROR(VLOOKUP(B393, [18]player_tackles_won!$B$2:$E$492, 3, FALSE), 0)</f>
        <v>0</v>
      </c>
      <c r="AG393">
        <f>IFERROR(VLOOKUP(B393, [18]player_tackles_won!$B$2:$E$492, 4, FALSE), 0)</f>
        <v>0</v>
      </c>
      <c r="AH393">
        <f>IFERROR(VLOOKUP(B393, [19]player_possessions!$B$2:$E$492, 3, FALSE), 0)</f>
        <v>0</v>
      </c>
      <c r="AI393">
        <f>IFERROR(VLOOKUP(B393, [19]player_possessions!$B$2:$E$492, 4, FALSE), 0)</f>
        <v>0</v>
      </c>
      <c r="AJ393">
        <f>IFERROR(VLOOKUP(B393, [20]player_outfielder_blocks!$B$2:$E$492, 3, FALSE), 0)</f>
        <v>0</v>
      </c>
      <c r="AK393" t="e">
        <f>VLOOKUP(B393,[20]player_outfielder_blocks!$B$2:$E$492, 4, FALSE)</f>
        <v>#N/A</v>
      </c>
      <c r="AL393" t="e">
        <f>VLOOKUP(B393,[21]player_interceptions!$B$2:$E$492, 3, FALSE)</f>
        <v>#N/A</v>
      </c>
      <c r="AM393" t="e">
        <f>VLOOKUP(B393,[21]player_interceptions!$B$2:$E$492, 4, FALSE)</f>
        <v>#N/A</v>
      </c>
      <c r="AN393" t="e">
        <f>VLOOKUP(B393,[22]player_effective_clearances!$B$2:$E$492, 3, FALSE)</f>
        <v>#N/A</v>
      </c>
      <c r="AO393" t="e">
        <f>VLOOKUP(B393,[22]player_effective_clearances!$B$2:$E$492, 4, FALSE)</f>
        <v>#N/A</v>
      </c>
      <c r="AP393" t="e">
        <f>VLOOKUP(B393, [12]player_penalties_won!$B$2:$E$492, 4, FALSE)</f>
        <v>#N/A</v>
      </c>
      <c r="AQ393" t="e">
        <f>VLOOKUP(B393,[23]player_fouls_committed!$B$2:$E$492, 3, FALSE)</f>
        <v>#N/A</v>
      </c>
      <c r="AR393" t="e">
        <f>VLOOKUP(B393,[24]player_red_cards!$B$2:$E$492, 3, FALSE)</f>
        <v>#N/A</v>
      </c>
      <c r="AS393" t="e">
        <f>VLOOKUP(B393,[24]player_red_cards!$B$2:$E$492, 4, FALSE)</f>
        <v>#N/A</v>
      </c>
      <c r="AT393" t="e">
        <f>VLOOKUP(B393,[25]player_contests_won!$B$2:$E$492, 3, FALSE)</f>
        <v>#N/A</v>
      </c>
      <c r="AU393" t="e">
        <f>VLOOKUP(B393,[25]player_contests_won!$B$2:$E$492, 4, FALSE)</f>
        <v>#N/A</v>
      </c>
      <c r="AV393" t="e">
        <f>VLOOKUP(B393, [8]player_top_scorers!$B$2:$E$492, 3, FALSE)</f>
        <v>#N/A</v>
      </c>
      <c r="AW393" t="e">
        <f>VLOOKUP(B393,[26]player_player_ratings!$B$2:$E$492, 4, FALSE)</f>
        <v>#N/A</v>
      </c>
      <c r="AX393" t="e">
        <f>VLOOKUP(B393,[26]player_player_ratings!$B$2:$E$492, 3, FALSE)</f>
        <v>#N/A</v>
      </c>
      <c r="AY393">
        <v>64</v>
      </c>
      <c r="AZ393">
        <v>5</v>
      </c>
      <c r="BA393" t="s">
        <v>13</v>
      </c>
    </row>
    <row r="394" spans="1:53" x14ac:dyDescent="0.3">
      <c r="A394">
        <v>372</v>
      </c>
      <c r="B394" t="s">
        <v>473</v>
      </c>
      <c r="C394" t="s">
        <v>43</v>
      </c>
      <c r="D394">
        <v>0.1</v>
      </c>
      <c r="E394">
        <v>0</v>
      </c>
      <c r="F394">
        <f>IFERROR(VLOOKUP(B394, [1]player_expected_goals!$B$2:$E$492, 3, FALSE), 0)</f>
        <v>0</v>
      </c>
      <c r="G394" t="e">
        <f>VLOOKUP(B394,[2]player_on_target!$B$2:$E$492, 3, FALSE)</f>
        <v>#N/A</v>
      </c>
      <c r="H394">
        <f>IFERROR(VLOOKUP(B394, [3]player_saves_made!$B$2:$E$492, 3, FALSE), 0)</f>
        <v>3.6</v>
      </c>
      <c r="I394">
        <f>IFERROR(VLOOKUP(B394, [3]player_saves_made!$B$2:$E$492, 4, FALSE), 0)</f>
        <v>124</v>
      </c>
      <c r="J394">
        <f>IFERROR(VLOOKUP(B394, [4]player_goals_conceded!$B$2:$E$492, 3, FALSE), 0)</f>
        <v>1.6</v>
      </c>
      <c r="K394">
        <f>IFERROR(VLOOKUP(B394, [5]player_clean_sheets!$B$2:$E$492, 3, FALSE), 0)</f>
        <v>6</v>
      </c>
      <c r="L394">
        <f>IFERROR(VLOOKUP(B394, [5]player_clean_sheets!$B$2:$E$492, 4, FALSE), 0)</f>
        <v>55</v>
      </c>
      <c r="M394">
        <f>IFERROR(VLOOKUP(B394, [6]player_goals_per_90!$B$2:$E$492, 3, FALSE), 0)</f>
        <v>0</v>
      </c>
      <c r="N394">
        <f>IFERROR(VLOOKUP(B394, [7]player_expected_assists_per_90!$B$2:$E$492, 3, FALSE), 0)</f>
        <v>0</v>
      </c>
      <c r="O394">
        <f>IFERROR(VLOOKUP(B394, [7]player_expected_assists_per_90!$B$2:$E$492, 4, FALSE), 0)</f>
        <v>0</v>
      </c>
      <c r="P394">
        <f>IFERROR(VLOOKUP(B394, [8]player_top_scorers!$B$2:$E$492, 4, FALSE), 0)</f>
        <v>0</v>
      </c>
      <c r="Q394">
        <f>IFERROR(VLOOKUP(B394, [9]player_total_assists_in_attack!$B$2:$E$492, 3, FALSE), 0)</f>
        <v>1</v>
      </c>
      <c r="R394">
        <f>IFERROR(VLOOKUP(B394, [9]player_total_assists_in_attack!$B$2:$E$492, 4, FALSE), 0)</f>
        <v>0</v>
      </c>
      <c r="S394">
        <f>IFERROR(VLOOKUP(B394, [10]player_big_chances_missed!$B$2:$E$492, 3, FALSE), 0)</f>
        <v>0</v>
      </c>
      <c r="T394">
        <f>IFERROR(VLOOKUP(B394, [10]player_big_chances_missed!$B$2:$E$492, 3, FALSE), 0)</f>
        <v>0</v>
      </c>
      <c r="U394">
        <f>IFERROR(VLOOKUP(B394, [11]player_big_chances_created!$B$2:$E$492, 3, FALSE), 0)</f>
        <v>0</v>
      </c>
      <c r="V394">
        <f>IFERROR(VLOOKUP(B394, [12]player_penalties_won!$B$2:$E$492, 3, FALSE), 0)</f>
        <v>0</v>
      </c>
      <c r="W394">
        <f>IFERROR(VLOOKUP(B394, [13]player_penalties_conceded!$B$2:$E$492, 3, FALSE), 0)</f>
        <v>1</v>
      </c>
      <c r="X394">
        <f>IFERROR(VLOOKUP(B394, [14]player_target_scoring!$B$2:$E$492, 3, FALSE), 0)</f>
        <v>0</v>
      </c>
      <c r="Y394">
        <f>IFERROR(VLOOKUP(B394, [14]player_target_scoring!$B$2:$E$492, 4, FALSE), 0)</f>
        <v>0</v>
      </c>
      <c r="Z394">
        <f>IFERROR(VLOOKUP(B394, [15]player_total_scoring_attempts!$B$2:$E$492, 3, FALSE), 0)</f>
        <v>0</v>
      </c>
      <c r="AA394">
        <f>IFERROR(VLOOKUP(B394, [15]player_total_scoring_attempts!$B$2:$E$492, 4, FALSE), 0)</f>
        <v>0</v>
      </c>
      <c r="AB394">
        <f>IFERROR(VLOOKUP(B394, [16]player_accurate_passes!$B$2:$E$492, 3, FALSE), 0)</f>
        <v>27.7</v>
      </c>
      <c r="AC394">
        <f>IFERROR(VLOOKUP(B394, [16]player_accurate_passes!$B$2:$E$492, 4, FALSE), 0)</f>
        <v>71.8</v>
      </c>
      <c r="AD394">
        <f>IFERROR(VLOOKUP(B394,[17]player_accurate_long_balls!$B$2:$E$492, 3, FALSE), 0)</f>
        <v>0</v>
      </c>
      <c r="AE394">
        <f>IFERROR(VLOOKUP(B394,[17]player_accurate_long_balls!$B$2:$E$492, 4, FALSE), 0)</f>
        <v>0</v>
      </c>
      <c r="AF394">
        <f>IFERROR(VLOOKUP(B394, [18]player_tackles_won!$B$2:$E$492, 3, FALSE), 0)</f>
        <v>0</v>
      </c>
      <c r="AG394">
        <f>IFERROR(VLOOKUP(B394, [18]player_tackles_won!$B$2:$E$492, 4, FALSE), 0)</f>
        <v>0</v>
      </c>
      <c r="AH394">
        <f>IFERROR(VLOOKUP(B394, [19]player_possessions!$B$2:$E$492, 3, FALSE), 0)</f>
        <v>0</v>
      </c>
      <c r="AI394">
        <f>IFERROR(VLOOKUP(B394, [19]player_possessions!$B$2:$E$492, 4, FALSE), 0)</f>
        <v>0</v>
      </c>
      <c r="AJ394">
        <f>IFERROR(VLOOKUP(B394, [20]player_outfielder_blocks!$B$2:$E$492, 3, FALSE), 0)</f>
        <v>0</v>
      </c>
      <c r="AK394" t="e">
        <f>VLOOKUP(B394,[20]player_outfielder_blocks!$B$2:$E$492, 4, FALSE)</f>
        <v>#N/A</v>
      </c>
      <c r="AL394" t="e">
        <f>VLOOKUP(B394,[21]player_interceptions!$B$2:$E$492, 3, FALSE)</f>
        <v>#N/A</v>
      </c>
      <c r="AM394" t="e">
        <f>VLOOKUP(B394,[21]player_interceptions!$B$2:$E$492, 4, FALSE)</f>
        <v>#N/A</v>
      </c>
      <c r="AN394">
        <f>VLOOKUP(B394,[22]player_effective_clearances!$B$2:$E$492, 3, FALSE)</f>
        <v>0.4</v>
      </c>
      <c r="AO394">
        <f>VLOOKUP(B394,[22]player_effective_clearances!$B$2:$E$492, 4, FALSE)</f>
        <v>14</v>
      </c>
      <c r="AP394" t="e">
        <f>VLOOKUP(B394, [12]player_penalties_won!$B$2:$E$492, 4, FALSE)</f>
        <v>#N/A</v>
      </c>
      <c r="AQ394" t="e">
        <f>VLOOKUP(B394,[23]player_fouls_committed!$B$2:$E$492, 3, FALSE)</f>
        <v>#N/A</v>
      </c>
      <c r="AR394" t="e">
        <f>VLOOKUP(B394,[24]player_red_cards!$B$2:$E$492, 3, FALSE)</f>
        <v>#N/A</v>
      </c>
      <c r="AS394" t="e">
        <f>VLOOKUP(B394,[24]player_red_cards!$B$2:$E$492, 4, FALSE)</f>
        <v>#N/A</v>
      </c>
      <c r="AT394" t="e">
        <f>VLOOKUP(B394,[25]player_contests_won!$B$2:$E$492, 3, FALSE)</f>
        <v>#N/A</v>
      </c>
      <c r="AU394" t="e">
        <f>VLOOKUP(B394,[25]player_contests_won!$B$2:$E$492, 4, FALSE)</f>
        <v>#N/A</v>
      </c>
      <c r="AV394" t="e">
        <f>VLOOKUP(B394, [8]player_top_scorers!$B$2:$E$492, 3, FALSE)</f>
        <v>#N/A</v>
      </c>
      <c r="AW394">
        <f>VLOOKUP(B394,[26]player_player_ratings!$B$2:$E$492, 4, FALSE)</f>
        <v>3</v>
      </c>
      <c r="AX394">
        <f>VLOOKUP(B394,[26]player_player_ratings!$B$2:$E$492, 3, FALSE)</f>
        <v>6.54</v>
      </c>
      <c r="AY394">
        <v>3060</v>
      </c>
      <c r="AZ394">
        <v>34</v>
      </c>
      <c r="BA394" t="s">
        <v>13</v>
      </c>
    </row>
    <row r="395" spans="1:53" x14ac:dyDescent="0.3">
      <c r="A395">
        <v>372</v>
      </c>
      <c r="B395" t="s">
        <v>474</v>
      </c>
      <c r="C395" t="s">
        <v>63</v>
      </c>
      <c r="D395">
        <v>0.1</v>
      </c>
      <c r="E395">
        <v>0</v>
      </c>
      <c r="F395">
        <f>IFERROR(VLOOKUP(B395, [1]player_expected_goals!$B$2:$E$492, 3, FALSE), 0)</f>
        <v>0</v>
      </c>
      <c r="G395" t="e">
        <f>VLOOKUP(B395,[2]player_on_target!$B$2:$E$492, 3, FALSE)</f>
        <v>#N/A</v>
      </c>
      <c r="H395">
        <f>IFERROR(VLOOKUP(B395, [3]player_saves_made!$B$2:$E$492, 3, FALSE), 0)</f>
        <v>3.1</v>
      </c>
      <c r="I395">
        <f>IFERROR(VLOOKUP(B395, [3]player_saves_made!$B$2:$E$492, 4, FALSE), 0)</f>
        <v>78</v>
      </c>
      <c r="J395">
        <f>IFERROR(VLOOKUP(B395, [4]player_goals_conceded!$B$2:$E$492, 3, FALSE), 0)</f>
        <v>1.6</v>
      </c>
      <c r="K395">
        <f>IFERROR(VLOOKUP(B395, [5]player_clean_sheets!$B$2:$E$492, 3, FALSE), 0)</f>
        <v>4</v>
      </c>
      <c r="L395">
        <f>IFERROR(VLOOKUP(B395, [5]player_clean_sheets!$B$2:$E$492, 4, FALSE), 0)</f>
        <v>39</v>
      </c>
      <c r="M395">
        <f>IFERROR(VLOOKUP(B395, [6]player_goals_per_90!$B$2:$E$492, 3, FALSE), 0)</f>
        <v>0</v>
      </c>
      <c r="N395">
        <f>IFERROR(VLOOKUP(B395, [7]player_expected_assists_per_90!$B$2:$E$492, 3, FALSE), 0)</f>
        <v>0</v>
      </c>
      <c r="O395">
        <f>IFERROR(VLOOKUP(B395, [7]player_expected_assists_per_90!$B$2:$E$492, 4, FALSE), 0)</f>
        <v>0</v>
      </c>
      <c r="P395">
        <f>IFERROR(VLOOKUP(B395, [8]player_top_scorers!$B$2:$E$492, 4, FALSE), 0)</f>
        <v>0</v>
      </c>
      <c r="Q395">
        <f>IFERROR(VLOOKUP(B395, [9]player_total_assists_in_attack!$B$2:$E$492, 3, FALSE), 0)</f>
        <v>1</v>
      </c>
      <c r="R395">
        <f>IFERROR(VLOOKUP(B395, [9]player_total_assists_in_attack!$B$2:$E$492, 4, FALSE), 0)</f>
        <v>0</v>
      </c>
      <c r="S395">
        <f>IFERROR(VLOOKUP(B395, [10]player_big_chances_missed!$B$2:$E$492, 3, FALSE), 0)</f>
        <v>0</v>
      </c>
      <c r="T395">
        <f>IFERROR(VLOOKUP(B395, [10]player_big_chances_missed!$B$2:$E$492, 3, FALSE), 0)</f>
        <v>0</v>
      </c>
      <c r="U395">
        <f>IFERROR(VLOOKUP(B395, [11]player_big_chances_created!$B$2:$E$492, 3, FALSE), 0)</f>
        <v>1</v>
      </c>
      <c r="V395">
        <f>IFERROR(VLOOKUP(B395, [12]player_penalties_won!$B$2:$E$492, 3, FALSE), 0)</f>
        <v>0</v>
      </c>
      <c r="W395">
        <f>IFERROR(VLOOKUP(B395, [13]player_penalties_conceded!$B$2:$E$492, 3, FALSE), 0)</f>
        <v>1</v>
      </c>
      <c r="X395">
        <f>IFERROR(VLOOKUP(B395, [14]player_target_scoring!$B$2:$E$492, 3, FALSE), 0)</f>
        <v>0</v>
      </c>
      <c r="Y395">
        <f>IFERROR(VLOOKUP(B395, [14]player_target_scoring!$B$2:$E$492, 4, FALSE), 0)</f>
        <v>0</v>
      </c>
      <c r="Z395">
        <f>IFERROR(VLOOKUP(B395, [15]player_total_scoring_attempts!$B$2:$E$492, 3, FALSE), 0)</f>
        <v>0</v>
      </c>
      <c r="AA395">
        <f>IFERROR(VLOOKUP(B395, [15]player_total_scoring_attempts!$B$2:$E$492, 4, FALSE), 0)</f>
        <v>0</v>
      </c>
      <c r="AB395">
        <f>IFERROR(VLOOKUP(B395, [16]player_accurate_passes!$B$2:$E$492, 3, FALSE), 0)</f>
        <v>22.9</v>
      </c>
      <c r="AC395">
        <f>IFERROR(VLOOKUP(B395, [16]player_accurate_passes!$B$2:$E$492, 4, FALSE), 0)</f>
        <v>69</v>
      </c>
      <c r="AD395">
        <f>IFERROR(VLOOKUP(B395,[17]player_accurate_long_balls!$B$2:$E$492, 3, FALSE), 0)</f>
        <v>0</v>
      </c>
      <c r="AE395">
        <f>IFERROR(VLOOKUP(B395,[17]player_accurate_long_balls!$B$2:$E$492, 4, FALSE), 0)</f>
        <v>0</v>
      </c>
      <c r="AF395">
        <f>IFERROR(VLOOKUP(B395, [18]player_tackles_won!$B$2:$E$492, 3, FALSE), 0)</f>
        <v>0</v>
      </c>
      <c r="AG395">
        <f>IFERROR(VLOOKUP(B395, [18]player_tackles_won!$B$2:$E$492, 4, FALSE), 0)</f>
        <v>50</v>
      </c>
      <c r="AH395">
        <f>IFERROR(VLOOKUP(B395, [19]player_possessions!$B$2:$E$492, 3, FALSE), 0)</f>
        <v>0</v>
      </c>
      <c r="AI395">
        <f>IFERROR(VLOOKUP(B395, [19]player_possessions!$B$2:$E$492, 4, FALSE), 0)</f>
        <v>0</v>
      </c>
      <c r="AJ395">
        <f>IFERROR(VLOOKUP(B395, [20]player_outfielder_blocks!$B$2:$E$492, 3, FALSE), 0)</f>
        <v>0</v>
      </c>
      <c r="AK395" t="e">
        <f>VLOOKUP(B395,[20]player_outfielder_blocks!$B$2:$E$492, 4, FALSE)</f>
        <v>#N/A</v>
      </c>
      <c r="AL395" t="e">
        <f>VLOOKUP(B395,[21]player_interceptions!$B$2:$E$492, 3, FALSE)</f>
        <v>#N/A</v>
      </c>
      <c r="AM395" t="e">
        <f>VLOOKUP(B395,[21]player_interceptions!$B$2:$E$492, 4, FALSE)</f>
        <v>#N/A</v>
      </c>
      <c r="AN395">
        <f>VLOOKUP(B395,[22]player_effective_clearances!$B$2:$E$492, 3, FALSE)</f>
        <v>1</v>
      </c>
      <c r="AO395">
        <f>VLOOKUP(B395,[22]player_effective_clearances!$B$2:$E$492, 4, FALSE)</f>
        <v>26</v>
      </c>
      <c r="AP395" t="e">
        <f>VLOOKUP(B395, [12]player_penalties_won!$B$2:$E$492, 4, FALSE)</f>
        <v>#N/A</v>
      </c>
      <c r="AQ395">
        <f>VLOOKUP(B395,[23]player_fouls_committed!$B$2:$E$492, 3, FALSE)</f>
        <v>0</v>
      </c>
      <c r="AR395" t="e">
        <f>VLOOKUP(B395,[24]player_red_cards!$B$2:$E$492, 3, FALSE)</f>
        <v>#N/A</v>
      </c>
      <c r="AS395" t="e">
        <f>VLOOKUP(B395,[24]player_red_cards!$B$2:$E$492, 4, FALSE)</f>
        <v>#N/A</v>
      </c>
      <c r="AT395" t="e">
        <f>VLOOKUP(B395,[25]player_contests_won!$B$2:$E$492, 3, FALSE)</f>
        <v>#N/A</v>
      </c>
      <c r="AU395" t="e">
        <f>VLOOKUP(B395,[25]player_contests_won!$B$2:$E$492, 4, FALSE)</f>
        <v>#N/A</v>
      </c>
      <c r="AV395" t="e">
        <f>VLOOKUP(B395, [8]player_top_scorers!$B$2:$E$492, 3, FALSE)</f>
        <v>#N/A</v>
      </c>
      <c r="AW395">
        <f>VLOOKUP(B395,[26]player_player_ratings!$B$2:$E$492, 4, FALSE)</f>
        <v>1</v>
      </c>
      <c r="AX395">
        <f>VLOOKUP(B395,[26]player_player_ratings!$B$2:$E$492, 3, FALSE)</f>
        <v>6.49</v>
      </c>
      <c r="AY395">
        <v>2250</v>
      </c>
      <c r="AZ395">
        <v>25</v>
      </c>
      <c r="BA395" t="s">
        <v>70</v>
      </c>
    </row>
    <row r="396" spans="1:53" x14ac:dyDescent="0.3">
      <c r="A396">
        <v>372</v>
      </c>
      <c r="B396" t="s">
        <v>475</v>
      </c>
      <c r="C396" t="s">
        <v>100</v>
      </c>
      <c r="D396">
        <v>0.1</v>
      </c>
      <c r="E396">
        <v>0</v>
      </c>
      <c r="F396">
        <f>IFERROR(VLOOKUP(B396, [1]player_expected_goals!$B$2:$E$492, 3, FALSE), 0)</f>
        <v>0.8</v>
      </c>
      <c r="G396">
        <f>VLOOKUP(B396,[2]player_on_target!$B$2:$E$492, 3, FALSE)</f>
        <v>1</v>
      </c>
      <c r="H396">
        <f>IFERROR(VLOOKUP(B396, [3]player_saves_made!$B$2:$E$492, 3, FALSE), 0)</f>
        <v>0</v>
      </c>
      <c r="I396">
        <f>IFERROR(VLOOKUP(B396, [3]player_saves_made!$B$2:$E$492, 4, FALSE), 0)</f>
        <v>0</v>
      </c>
      <c r="J396">
        <f>IFERROR(VLOOKUP(B396, [4]player_goals_conceded!$B$2:$E$492, 3, FALSE), 0)</f>
        <v>0</v>
      </c>
      <c r="K396">
        <f>IFERROR(VLOOKUP(B396, [5]player_clean_sheets!$B$2:$E$492, 3, FALSE), 0)</f>
        <v>0</v>
      </c>
      <c r="L396">
        <f>IFERROR(VLOOKUP(B396, [5]player_clean_sheets!$B$2:$E$492, 4, FALSE), 0)</f>
        <v>0</v>
      </c>
      <c r="M396">
        <f>IFERROR(VLOOKUP(B396, [6]player_goals_per_90!$B$2:$E$492, 3, FALSE), 0)</f>
        <v>0</v>
      </c>
      <c r="N396">
        <f>IFERROR(VLOOKUP(B396, [7]player_expected_assists_per_90!$B$2:$E$492, 3, FALSE), 0)</f>
        <v>0</v>
      </c>
      <c r="O396">
        <f>IFERROR(VLOOKUP(B396, [7]player_expected_assists_per_90!$B$2:$E$492, 4, FALSE), 0)</f>
        <v>0</v>
      </c>
      <c r="P396">
        <f>IFERROR(VLOOKUP(B396, [8]player_top_scorers!$B$2:$E$492, 4, FALSE), 0)</f>
        <v>1</v>
      </c>
      <c r="Q396">
        <f>IFERROR(VLOOKUP(B396, [9]player_total_assists_in_attack!$B$2:$E$492, 3, FALSE), 0)</f>
        <v>2</v>
      </c>
      <c r="R396">
        <f>IFERROR(VLOOKUP(B396, [9]player_total_assists_in_attack!$B$2:$E$492, 4, FALSE), 0)</f>
        <v>0.4</v>
      </c>
      <c r="S396">
        <f>IFERROR(VLOOKUP(B396, [10]player_big_chances_missed!$B$2:$E$492, 3, FALSE), 0)</f>
        <v>0</v>
      </c>
      <c r="T396">
        <f>IFERROR(VLOOKUP(B396, [10]player_big_chances_missed!$B$2:$E$492, 3, FALSE), 0)</f>
        <v>0</v>
      </c>
      <c r="U396">
        <f>IFERROR(VLOOKUP(B396, [11]player_big_chances_created!$B$2:$E$492, 3, FALSE), 0)</f>
        <v>1</v>
      </c>
      <c r="V396">
        <f>IFERROR(VLOOKUP(B396, [12]player_penalties_won!$B$2:$E$492, 3, FALSE), 0)</f>
        <v>0</v>
      </c>
      <c r="W396">
        <f>IFERROR(VLOOKUP(B396, [13]player_penalties_conceded!$B$2:$E$492, 3, FALSE), 0)</f>
        <v>1</v>
      </c>
      <c r="X396">
        <f>IFERROR(VLOOKUP(B396, [14]player_target_scoring!$B$2:$E$492, 3, FALSE), 0)</f>
        <v>0</v>
      </c>
      <c r="Y396">
        <f>IFERROR(VLOOKUP(B396, [14]player_target_scoring!$B$2:$E$492, 4, FALSE), 0)</f>
        <v>0</v>
      </c>
      <c r="Z396">
        <f>IFERROR(VLOOKUP(B396, [15]player_total_scoring_attempts!$B$2:$E$492, 3, FALSE), 0)</f>
        <v>0</v>
      </c>
      <c r="AA396">
        <f>IFERROR(VLOOKUP(B396, [15]player_total_scoring_attempts!$B$2:$E$492, 4, FALSE), 0)</f>
        <v>0</v>
      </c>
      <c r="AB396">
        <f>IFERROR(VLOOKUP(B396, [16]player_accurate_passes!$B$2:$E$492, 3, FALSE), 0)</f>
        <v>0</v>
      </c>
      <c r="AC396">
        <f>IFERROR(VLOOKUP(B396, [16]player_accurate_passes!$B$2:$E$492, 4, FALSE), 0)</f>
        <v>0</v>
      </c>
      <c r="AD396">
        <f>IFERROR(VLOOKUP(B396,[17]player_accurate_long_balls!$B$2:$E$492, 3, FALSE), 0)</f>
        <v>0</v>
      </c>
      <c r="AE396">
        <f>IFERROR(VLOOKUP(B396,[17]player_accurate_long_balls!$B$2:$E$492, 4, FALSE), 0)</f>
        <v>0</v>
      </c>
      <c r="AF396">
        <f>IFERROR(VLOOKUP(B396, [18]player_tackles_won!$B$2:$E$492, 3, FALSE), 0)</f>
        <v>0</v>
      </c>
      <c r="AG396">
        <f>IFERROR(VLOOKUP(B396, [18]player_tackles_won!$B$2:$E$492, 4, FALSE), 0)</f>
        <v>0</v>
      </c>
      <c r="AH396">
        <f>IFERROR(VLOOKUP(B396, [19]player_possessions!$B$2:$E$492, 3, FALSE), 0)</f>
        <v>0</v>
      </c>
      <c r="AI396">
        <f>IFERROR(VLOOKUP(B396, [19]player_possessions!$B$2:$E$492, 4, FALSE), 0)</f>
        <v>0</v>
      </c>
      <c r="AJ396">
        <f>IFERROR(VLOOKUP(B396, [20]player_outfielder_blocks!$B$2:$E$492, 3, FALSE), 0)</f>
        <v>0</v>
      </c>
      <c r="AK396" t="e">
        <f>VLOOKUP(B396,[20]player_outfielder_blocks!$B$2:$E$492, 4, FALSE)</f>
        <v>#N/A</v>
      </c>
      <c r="AL396" t="e">
        <f>VLOOKUP(B396,[21]player_interceptions!$B$2:$E$492, 3, FALSE)</f>
        <v>#N/A</v>
      </c>
      <c r="AM396" t="e">
        <f>VLOOKUP(B396,[21]player_interceptions!$B$2:$E$492, 4, FALSE)</f>
        <v>#N/A</v>
      </c>
      <c r="AN396" t="e">
        <f>VLOOKUP(B396,[22]player_effective_clearances!$B$2:$E$492, 3, FALSE)</f>
        <v>#N/A</v>
      </c>
      <c r="AO396" t="e">
        <f>VLOOKUP(B396,[22]player_effective_clearances!$B$2:$E$492, 4, FALSE)</f>
        <v>#N/A</v>
      </c>
      <c r="AP396" t="e">
        <f>VLOOKUP(B396, [12]player_penalties_won!$B$2:$E$492, 4, FALSE)</f>
        <v>#N/A</v>
      </c>
      <c r="AQ396" t="e">
        <f>VLOOKUP(B396,[23]player_fouls_committed!$B$2:$E$492, 3, FALSE)</f>
        <v>#N/A</v>
      </c>
      <c r="AR396" t="e">
        <f>VLOOKUP(B396,[24]player_red_cards!$B$2:$E$492, 3, FALSE)</f>
        <v>#N/A</v>
      </c>
      <c r="AS396" t="e">
        <f>VLOOKUP(B396,[24]player_red_cards!$B$2:$E$492, 4, FALSE)</f>
        <v>#N/A</v>
      </c>
      <c r="AT396" t="e">
        <f>VLOOKUP(B396,[25]player_contests_won!$B$2:$E$492, 3, FALSE)</f>
        <v>#N/A</v>
      </c>
      <c r="AU396" t="e">
        <f>VLOOKUP(B396,[25]player_contests_won!$B$2:$E$492, 4, FALSE)</f>
        <v>#N/A</v>
      </c>
      <c r="AV396">
        <f>VLOOKUP(B396, [8]player_top_scorers!$B$2:$E$492, 3, FALSE)</f>
        <v>1</v>
      </c>
      <c r="AW396" t="e">
        <f>VLOOKUP(B396,[26]player_player_ratings!$B$2:$E$492, 4, FALSE)</f>
        <v>#N/A</v>
      </c>
      <c r="AX396" t="e">
        <f>VLOOKUP(B396,[26]player_player_ratings!$B$2:$E$492, 3, FALSE)</f>
        <v>#N/A</v>
      </c>
      <c r="AY396">
        <v>463</v>
      </c>
      <c r="AZ396">
        <v>7</v>
      </c>
      <c r="BA396" t="s">
        <v>34</v>
      </c>
    </row>
    <row r="397" spans="1:53" x14ac:dyDescent="0.3">
      <c r="A397">
        <v>372</v>
      </c>
      <c r="B397" t="s">
        <v>476</v>
      </c>
      <c r="C397" t="s">
        <v>66</v>
      </c>
      <c r="D397">
        <v>0.1</v>
      </c>
      <c r="E397">
        <v>0</v>
      </c>
      <c r="F397">
        <f>IFERROR(VLOOKUP(B397, [1]player_expected_goals!$B$2:$E$492, 3, FALSE), 0)</f>
        <v>0.1</v>
      </c>
      <c r="G397" t="e">
        <f>VLOOKUP(B397,[2]player_on_target!$B$2:$E$492, 3, FALSE)</f>
        <v>#N/A</v>
      </c>
      <c r="H397">
        <f>IFERROR(VLOOKUP(B397, [3]player_saves_made!$B$2:$E$492, 3, FALSE), 0)</f>
        <v>0</v>
      </c>
      <c r="I397">
        <f>IFERROR(VLOOKUP(B397, [3]player_saves_made!$B$2:$E$492, 4, FALSE), 0)</f>
        <v>0</v>
      </c>
      <c r="J397">
        <f>IFERROR(VLOOKUP(B397, [4]player_goals_conceded!$B$2:$E$492, 3, FALSE), 0)</f>
        <v>0</v>
      </c>
      <c r="K397">
        <f>IFERROR(VLOOKUP(B397, [5]player_clean_sheets!$B$2:$E$492, 3, FALSE), 0)</f>
        <v>0</v>
      </c>
      <c r="L397">
        <f>IFERROR(VLOOKUP(B397, [5]player_clean_sheets!$B$2:$E$492, 4, FALSE), 0)</f>
        <v>0</v>
      </c>
      <c r="M397">
        <f>IFERROR(VLOOKUP(B397, [6]player_goals_per_90!$B$2:$E$492, 3, FALSE), 0)</f>
        <v>0</v>
      </c>
      <c r="N397">
        <f>IFERROR(VLOOKUP(B397, [7]player_expected_assists_per_90!$B$2:$E$492, 3, FALSE), 0)</f>
        <v>0</v>
      </c>
      <c r="O397">
        <f>IFERROR(VLOOKUP(B397, [7]player_expected_assists_per_90!$B$2:$E$492, 4, FALSE), 0)</f>
        <v>0</v>
      </c>
      <c r="P397">
        <f>IFERROR(VLOOKUP(B397, [8]player_top_scorers!$B$2:$E$492, 4, FALSE), 0)</f>
        <v>0</v>
      </c>
      <c r="Q397">
        <f>IFERROR(VLOOKUP(B397, [9]player_total_assists_in_attack!$B$2:$E$492, 3, FALSE), 0)</f>
        <v>0</v>
      </c>
      <c r="R397">
        <f>IFERROR(VLOOKUP(B397, [9]player_total_assists_in_attack!$B$2:$E$492, 4, FALSE), 0)</f>
        <v>0</v>
      </c>
      <c r="S397">
        <f>IFERROR(VLOOKUP(B397, [10]player_big_chances_missed!$B$2:$E$492, 3, FALSE), 0)</f>
        <v>0</v>
      </c>
      <c r="T397">
        <f>IFERROR(VLOOKUP(B397, [10]player_big_chances_missed!$B$2:$E$492, 3, FALSE), 0)</f>
        <v>0</v>
      </c>
      <c r="U397">
        <f>IFERROR(VLOOKUP(B397, [11]player_big_chances_created!$B$2:$E$492, 3, FALSE), 0)</f>
        <v>0</v>
      </c>
      <c r="V397">
        <f>IFERROR(VLOOKUP(B397, [12]player_penalties_won!$B$2:$E$492, 3, FALSE), 0)</f>
        <v>0</v>
      </c>
      <c r="W397">
        <f>IFERROR(VLOOKUP(B397, [13]player_penalties_conceded!$B$2:$E$492, 3, FALSE), 0)</f>
        <v>0</v>
      </c>
      <c r="X397">
        <f>IFERROR(VLOOKUP(B397, [14]player_target_scoring!$B$2:$E$492, 3, FALSE), 0)</f>
        <v>0</v>
      </c>
      <c r="Y397">
        <f>IFERROR(VLOOKUP(B397, [14]player_target_scoring!$B$2:$E$492, 4, FALSE), 0)</f>
        <v>0</v>
      </c>
      <c r="Z397">
        <f>IFERROR(VLOOKUP(B397, [15]player_total_scoring_attempts!$B$2:$E$492, 3, FALSE), 0)</f>
        <v>0</v>
      </c>
      <c r="AA397">
        <f>IFERROR(VLOOKUP(B397, [15]player_total_scoring_attempts!$B$2:$E$492, 4, FALSE), 0)</f>
        <v>0</v>
      </c>
      <c r="AB397">
        <f>IFERROR(VLOOKUP(B397, [16]player_accurate_passes!$B$2:$E$492, 3, FALSE), 0)</f>
        <v>0</v>
      </c>
      <c r="AC397">
        <f>IFERROR(VLOOKUP(B397, [16]player_accurate_passes!$B$2:$E$492, 4, FALSE), 0)</f>
        <v>0</v>
      </c>
      <c r="AD397">
        <f>IFERROR(VLOOKUP(B397,[17]player_accurate_long_balls!$B$2:$E$492, 3, FALSE), 0)</f>
        <v>0</v>
      </c>
      <c r="AE397">
        <f>IFERROR(VLOOKUP(B397,[17]player_accurate_long_balls!$B$2:$E$492, 4, FALSE), 0)</f>
        <v>0</v>
      </c>
      <c r="AF397">
        <f>IFERROR(VLOOKUP(B397, [18]player_tackles_won!$B$2:$E$492, 3, FALSE), 0)</f>
        <v>0</v>
      </c>
      <c r="AG397">
        <f>IFERROR(VLOOKUP(B397, [18]player_tackles_won!$B$2:$E$492, 4, FALSE), 0)</f>
        <v>0</v>
      </c>
      <c r="AH397">
        <f>IFERROR(VLOOKUP(B397, [19]player_possessions!$B$2:$E$492, 3, FALSE), 0)</f>
        <v>0</v>
      </c>
      <c r="AI397">
        <f>IFERROR(VLOOKUP(B397, [19]player_possessions!$B$2:$E$492, 4, FALSE), 0)</f>
        <v>0</v>
      </c>
      <c r="AJ397">
        <f>IFERROR(VLOOKUP(B397, [20]player_outfielder_blocks!$B$2:$E$492, 3, FALSE), 0)</f>
        <v>0</v>
      </c>
      <c r="AK397" t="e">
        <f>VLOOKUP(B397,[20]player_outfielder_blocks!$B$2:$E$492, 4, FALSE)</f>
        <v>#N/A</v>
      </c>
      <c r="AL397" t="e">
        <f>VLOOKUP(B397,[21]player_interceptions!$B$2:$E$492, 3, FALSE)</f>
        <v>#N/A</v>
      </c>
      <c r="AM397" t="e">
        <f>VLOOKUP(B397,[21]player_interceptions!$B$2:$E$492, 4, FALSE)</f>
        <v>#N/A</v>
      </c>
      <c r="AN397" t="e">
        <f>VLOOKUP(B397,[22]player_effective_clearances!$B$2:$E$492, 3, FALSE)</f>
        <v>#N/A</v>
      </c>
      <c r="AO397" t="e">
        <f>VLOOKUP(B397,[22]player_effective_clearances!$B$2:$E$492, 4, FALSE)</f>
        <v>#N/A</v>
      </c>
      <c r="AP397" t="e">
        <f>VLOOKUP(B397, [12]player_penalties_won!$B$2:$E$492, 4, FALSE)</f>
        <v>#N/A</v>
      </c>
      <c r="AQ397" t="e">
        <f>VLOOKUP(B397,[23]player_fouls_committed!$B$2:$E$492, 3, FALSE)</f>
        <v>#N/A</v>
      </c>
      <c r="AR397" t="e">
        <f>VLOOKUP(B397,[24]player_red_cards!$B$2:$E$492, 3, FALSE)</f>
        <v>#N/A</v>
      </c>
      <c r="AS397" t="e">
        <f>VLOOKUP(B397,[24]player_red_cards!$B$2:$E$492, 4, FALSE)</f>
        <v>#N/A</v>
      </c>
      <c r="AT397" t="e">
        <f>VLOOKUP(B397,[25]player_contests_won!$B$2:$E$492, 3, FALSE)</f>
        <v>#N/A</v>
      </c>
      <c r="AU397" t="e">
        <f>VLOOKUP(B397,[25]player_contests_won!$B$2:$E$492, 4, FALSE)</f>
        <v>#N/A</v>
      </c>
      <c r="AV397" t="e">
        <f>VLOOKUP(B397, [8]player_top_scorers!$B$2:$E$492, 3, FALSE)</f>
        <v>#N/A</v>
      </c>
      <c r="AW397" t="e">
        <f>VLOOKUP(B397,[26]player_player_ratings!$B$2:$E$492, 4, FALSE)</f>
        <v>#N/A</v>
      </c>
      <c r="AX397" t="e">
        <f>VLOOKUP(B397,[26]player_player_ratings!$B$2:$E$492, 3, FALSE)</f>
        <v>#N/A</v>
      </c>
      <c r="AY397">
        <v>17</v>
      </c>
      <c r="AZ397">
        <v>1</v>
      </c>
      <c r="BA397" t="s">
        <v>13</v>
      </c>
    </row>
    <row r="398" spans="1:53" x14ac:dyDescent="0.3">
      <c r="A398">
        <v>372</v>
      </c>
      <c r="B398" t="s">
        <v>477</v>
      </c>
      <c r="C398" t="s">
        <v>21</v>
      </c>
      <c r="D398">
        <v>0.1</v>
      </c>
      <c r="E398">
        <v>0</v>
      </c>
      <c r="F398">
        <f>IFERROR(VLOOKUP(B398, [1]player_expected_goals!$B$2:$E$492, 3, FALSE), 0)</f>
        <v>0.6</v>
      </c>
      <c r="G398">
        <f>VLOOKUP(B398,[2]player_on_target!$B$2:$E$492, 3, FALSE)</f>
        <v>0.3</v>
      </c>
      <c r="H398">
        <f>IFERROR(VLOOKUP(B398, [3]player_saves_made!$B$2:$E$492, 3, FALSE), 0)</f>
        <v>0</v>
      </c>
      <c r="I398">
        <f>IFERROR(VLOOKUP(B398, [3]player_saves_made!$B$2:$E$492, 4, FALSE), 0)</f>
        <v>0</v>
      </c>
      <c r="J398">
        <f>IFERROR(VLOOKUP(B398, [4]player_goals_conceded!$B$2:$E$492, 3, FALSE), 0)</f>
        <v>0</v>
      </c>
      <c r="K398">
        <f>IFERROR(VLOOKUP(B398, [5]player_clean_sheets!$B$2:$E$492, 3, FALSE), 0)</f>
        <v>0</v>
      </c>
      <c r="L398">
        <f>IFERROR(VLOOKUP(B398, [5]player_clean_sheets!$B$2:$E$492, 4, FALSE), 0)</f>
        <v>0</v>
      </c>
      <c r="M398">
        <f>IFERROR(VLOOKUP(B398, [6]player_goals_per_90!$B$2:$E$492, 3, FALSE), 0)</f>
        <v>0</v>
      </c>
      <c r="N398">
        <f>IFERROR(VLOOKUP(B398, [7]player_expected_assists_per_90!$B$2:$E$492, 3, FALSE), 0)</f>
        <v>0.01</v>
      </c>
      <c r="O398">
        <f>IFERROR(VLOOKUP(B398, [7]player_expected_assists_per_90!$B$2:$E$492, 4, FALSE), 0)</f>
        <v>0</v>
      </c>
      <c r="P398">
        <f>IFERROR(VLOOKUP(B398, [8]player_top_scorers!$B$2:$E$492, 4, FALSE), 0)</f>
        <v>0</v>
      </c>
      <c r="Q398">
        <f>IFERROR(VLOOKUP(B398, [9]player_total_assists_in_attack!$B$2:$E$492, 3, FALSE), 0)</f>
        <v>5</v>
      </c>
      <c r="R398">
        <f>IFERROR(VLOOKUP(B398, [9]player_total_assists_in_attack!$B$2:$E$492, 4, FALSE), 0)</f>
        <v>0.3</v>
      </c>
      <c r="S398">
        <f>IFERROR(VLOOKUP(B398, [10]player_big_chances_missed!$B$2:$E$492, 3, FALSE), 0)</f>
        <v>2</v>
      </c>
      <c r="T398">
        <f>IFERROR(VLOOKUP(B398, [10]player_big_chances_missed!$B$2:$E$492, 3, FALSE), 0)</f>
        <v>2</v>
      </c>
      <c r="U398">
        <f>IFERROR(VLOOKUP(B398, [11]player_big_chances_created!$B$2:$E$492, 3, FALSE), 0)</f>
        <v>0</v>
      </c>
      <c r="V398">
        <f>IFERROR(VLOOKUP(B398, [12]player_penalties_won!$B$2:$E$492, 3, FALSE), 0)</f>
        <v>0</v>
      </c>
      <c r="W398">
        <f>IFERROR(VLOOKUP(B398, [13]player_penalties_conceded!$B$2:$E$492, 3, FALSE), 0)</f>
        <v>0</v>
      </c>
      <c r="X398">
        <f>IFERROR(VLOOKUP(B398, [14]player_target_scoring!$B$2:$E$492, 3, FALSE), 0)</f>
        <v>0.1</v>
      </c>
      <c r="Y398">
        <f>IFERROR(VLOOKUP(B398, [14]player_target_scoring!$B$2:$E$492, 4, FALSE), 0)</f>
        <v>16.7</v>
      </c>
      <c r="Z398">
        <f>IFERROR(VLOOKUP(B398, [15]player_total_scoring_attempts!$B$2:$E$492, 3, FALSE), 0)</f>
        <v>0.7</v>
      </c>
      <c r="AA398">
        <f>IFERROR(VLOOKUP(B398, [15]player_total_scoring_attempts!$B$2:$E$492, 4, FALSE), 0)</f>
        <v>0</v>
      </c>
      <c r="AB398">
        <f>IFERROR(VLOOKUP(B398, [16]player_accurate_passes!$B$2:$E$492, 3, FALSE), 0)</f>
        <v>42.5</v>
      </c>
      <c r="AC398">
        <f>IFERROR(VLOOKUP(B398, [16]player_accurate_passes!$B$2:$E$492, 4, FALSE), 0)</f>
        <v>83.9</v>
      </c>
      <c r="AD398">
        <f>IFERROR(VLOOKUP(B398,[17]player_accurate_long_balls!$B$2:$E$492, 3, FALSE), 0)</f>
        <v>1.6</v>
      </c>
      <c r="AE398">
        <f>IFERROR(VLOOKUP(B398,[17]player_accurate_long_balls!$B$2:$E$492, 4, FALSE), 0)</f>
        <v>26.2</v>
      </c>
      <c r="AF398">
        <f>IFERROR(VLOOKUP(B398, [18]player_tackles_won!$B$2:$E$492, 3, FALSE), 0)</f>
        <v>0.9</v>
      </c>
      <c r="AG398">
        <f>IFERROR(VLOOKUP(B398, [18]player_tackles_won!$B$2:$E$492, 4, FALSE), 0)</f>
        <v>65.2</v>
      </c>
      <c r="AH398">
        <f>IFERROR(VLOOKUP(B398, [19]player_possessions!$B$2:$E$492, 3, FALSE), 0)</f>
        <v>0</v>
      </c>
      <c r="AI398">
        <f>IFERROR(VLOOKUP(B398, [19]player_possessions!$B$2:$E$492, 4, FALSE), 0)</f>
        <v>0</v>
      </c>
      <c r="AJ398">
        <f>IFERROR(VLOOKUP(B398, [20]player_outfielder_blocks!$B$2:$E$492, 3, FALSE), 0)</f>
        <v>1.2</v>
      </c>
      <c r="AK398">
        <f>VLOOKUP(B398,[20]player_outfielder_blocks!$B$2:$E$492, 4, FALSE)</f>
        <v>20</v>
      </c>
      <c r="AL398">
        <f>VLOOKUP(B398,[21]player_interceptions!$B$2:$E$492, 3, FALSE)</f>
        <v>1</v>
      </c>
      <c r="AM398">
        <f>VLOOKUP(B398,[21]player_interceptions!$B$2:$E$492, 4, FALSE)</f>
        <v>17</v>
      </c>
      <c r="AN398">
        <f>VLOOKUP(B398,[22]player_effective_clearances!$B$2:$E$492, 3, FALSE)</f>
        <v>5</v>
      </c>
      <c r="AO398">
        <f>VLOOKUP(B398,[22]player_effective_clearances!$B$2:$E$492, 4, FALSE)</f>
        <v>86</v>
      </c>
      <c r="AP398" t="e">
        <f>VLOOKUP(B398, [12]player_penalties_won!$B$2:$E$492, 4, FALSE)</f>
        <v>#N/A</v>
      </c>
      <c r="AQ398">
        <f>VLOOKUP(B398,[23]player_fouls_committed!$B$2:$E$492, 3, FALSE)</f>
        <v>0.6</v>
      </c>
      <c r="AR398" t="e">
        <f>VLOOKUP(B398,[24]player_red_cards!$B$2:$E$492, 3, FALSE)</f>
        <v>#N/A</v>
      </c>
      <c r="AS398" t="e">
        <f>VLOOKUP(B398,[24]player_red_cards!$B$2:$E$492, 4, FALSE)</f>
        <v>#N/A</v>
      </c>
      <c r="AT398">
        <f>VLOOKUP(B398,[25]player_contests_won!$B$2:$E$492, 3, FALSE)</f>
        <v>0.1</v>
      </c>
      <c r="AU398">
        <f>VLOOKUP(B398,[25]player_contests_won!$B$2:$E$492, 4, FALSE)</f>
        <v>66.7</v>
      </c>
      <c r="AV398" t="e">
        <f>VLOOKUP(B398, [8]player_top_scorers!$B$2:$E$492, 3, FALSE)</f>
        <v>#N/A</v>
      </c>
      <c r="AW398">
        <f>VLOOKUP(B398,[26]player_player_ratings!$B$2:$E$492, 4, FALSE)</f>
        <v>0</v>
      </c>
      <c r="AX398">
        <f>VLOOKUP(B398,[26]player_player_ratings!$B$2:$E$492, 3, FALSE)</f>
        <v>6.53</v>
      </c>
      <c r="AY398">
        <v>1561</v>
      </c>
      <c r="AZ398">
        <v>24</v>
      </c>
      <c r="BA398" t="s">
        <v>13</v>
      </c>
    </row>
    <row r="399" spans="1:53" x14ac:dyDescent="0.3">
      <c r="A399">
        <v>372</v>
      </c>
      <c r="B399" t="s">
        <v>478</v>
      </c>
      <c r="C399" t="s">
        <v>31</v>
      </c>
      <c r="D399">
        <v>0.1</v>
      </c>
      <c r="E399">
        <v>0</v>
      </c>
      <c r="F399">
        <f>IFERROR(VLOOKUP(B399, [1]player_expected_goals!$B$2:$E$492, 3, FALSE), 0)</f>
        <v>0</v>
      </c>
      <c r="G399">
        <f>VLOOKUP(B399,[2]player_on_target!$B$2:$E$492, 3, FALSE)</f>
        <v>0.2</v>
      </c>
      <c r="H399">
        <f>IFERROR(VLOOKUP(B399, [3]player_saves_made!$B$2:$E$492, 3, FALSE), 0)</f>
        <v>0</v>
      </c>
      <c r="I399">
        <f>IFERROR(VLOOKUP(B399, [3]player_saves_made!$B$2:$E$492, 4, FALSE), 0)</f>
        <v>0</v>
      </c>
      <c r="J399">
        <f>IFERROR(VLOOKUP(B399, [4]player_goals_conceded!$B$2:$E$492, 3, FALSE), 0)</f>
        <v>0</v>
      </c>
      <c r="K399">
        <f>IFERROR(VLOOKUP(B399, [5]player_clean_sheets!$B$2:$E$492, 3, FALSE), 0)</f>
        <v>0</v>
      </c>
      <c r="L399">
        <f>IFERROR(VLOOKUP(B399, [5]player_clean_sheets!$B$2:$E$492, 4, FALSE), 0)</f>
        <v>0</v>
      </c>
      <c r="M399">
        <f>IFERROR(VLOOKUP(B399, [6]player_goals_per_90!$B$2:$E$492, 3, FALSE), 0)</f>
        <v>0</v>
      </c>
      <c r="N399">
        <f>IFERROR(VLOOKUP(B399, [7]player_expected_assists_per_90!$B$2:$E$492, 3, FALSE), 0)</f>
        <v>0</v>
      </c>
      <c r="O399">
        <f>IFERROR(VLOOKUP(B399, [7]player_expected_assists_per_90!$B$2:$E$492, 4, FALSE), 0)</f>
        <v>0</v>
      </c>
      <c r="P399">
        <f>IFERROR(VLOOKUP(B399, [8]player_top_scorers!$B$2:$E$492, 4, FALSE), 0)</f>
        <v>0</v>
      </c>
      <c r="Q399">
        <f>IFERROR(VLOOKUP(B399, [9]player_total_assists_in_attack!$B$2:$E$492, 3, FALSE), 0)</f>
        <v>1</v>
      </c>
      <c r="R399">
        <f>IFERROR(VLOOKUP(B399, [9]player_total_assists_in_attack!$B$2:$E$492, 4, FALSE), 0)</f>
        <v>0.8</v>
      </c>
      <c r="S399">
        <f>IFERROR(VLOOKUP(B399, [10]player_big_chances_missed!$B$2:$E$492, 3, FALSE), 0)</f>
        <v>0</v>
      </c>
      <c r="T399">
        <f>IFERROR(VLOOKUP(B399, [10]player_big_chances_missed!$B$2:$E$492, 3, FALSE), 0)</f>
        <v>0</v>
      </c>
      <c r="U399">
        <f>IFERROR(VLOOKUP(B399, [11]player_big_chances_created!$B$2:$E$492, 3, FALSE), 0)</f>
        <v>0</v>
      </c>
      <c r="V399">
        <f>IFERROR(VLOOKUP(B399, [12]player_penalties_won!$B$2:$E$492, 3, FALSE), 0)</f>
        <v>0</v>
      </c>
      <c r="W399">
        <f>IFERROR(VLOOKUP(B399, [13]player_penalties_conceded!$B$2:$E$492, 3, FALSE), 0)</f>
        <v>0</v>
      </c>
      <c r="X399">
        <f>IFERROR(VLOOKUP(B399, [14]player_target_scoring!$B$2:$E$492, 3, FALSE), 0)</f>
        <v>0</v>
      </c>
      <c r="Y399">
        <f>IFERROR(VLOOKUP(B399, [14]player_target_scoring!$B$2:$E$492, 4, FALSE), 0)</f>
        <v>0</v>
      </c>
      <c r="Z399">
        <f>IFERROR(VLOOKUP(B399, [15]player_total_scoring_attempts!$B$2:$E$492, 3, FALSE), 0)</f>
        <v>0</v>
      </c>
      <c r="AA399">
        <f>IFERROR(VLOOKUP(B399, [15]player_total_scoring_attempts!$B$2:$E$492, 4, FALSE), 0)</f>
        <v>0</v>
      </c>
      <c r="AB399">
        <f>IFERROR(VLOOKUP(B399, [16]player_accurate_passes!$B$2:$E$492, 3, FALSE), 0)</f>
        <v>0</v>
      </c>
      <c r="AC399">
        <f>IFERROR(VLOOKUP(B399, [16]player_accurate_passes!$B$2:$E$492, 4, FALSE), 0)</f>
        <v>0</v>
      </c>
      <c r="AD399">
        <f>IFERROR(VLOOKUP(B399,[17]player_accurate_long_balls!$B$2:$E$492, 3, FALSE), 0)</f>
        <v>0</v>
      </c>
      <c r="AE399">
        <f>IFERROR(VLOOKUP(B399,[17]player_accurate_long_balls!$B$2:$E$492, 4, FALSE), 0)</f>
        <v>0</v>
      </c>
      <c r="AF399">
        <f>IFERROR(VLOOKUP(B399, [18]player_tackles_won!$B$2:$E$492, 3, FALSE), 0)</f>
        <v>0</v>
      </c>
      <c r="AG399">
        <f>IFERROR(VLOOKUP(B399, [18]player_tackles_won!$B$2:$E$492, 4, FALSE), 0)</f>
        <v>0</v>
      </c>
      <c r="AH399">
        <f>IFERROR(VLOOKUP(B399, [19]player_possessions!$B$2:$E$492, 3, FALSE), 0)</f>
        <v>0</v>
      </c>
      <c r="AI399">
        <f>IFERROR(VLOOKUP(B399, [19]player_possessions!$B$2:$E$492, 4, FALSE), 0)</f>
        <v>0</v>
      </c>
      <c r="AJ399">
        <f>IFERROR(VLOOKUP(B399, [20]player_outfielder_blocks!$B$2:$E$492, 3, FALSE), 0)</f>
        <v>0</v>
      </c>
      <c r="AK399" t="e">
        <f>VLOOKUP(B399,[20]player_outfielder_blocks!$B$2:$E$492, 4, FALSE)</f>
        <v>#N/A</v>
      </c>
      <c r="AL399" t="e">
        <f>VLOOKUP(B399,[21]player_interceptions!$B$2:$E$492, 3, FALSE)</f>
        <v>#N/A</v>
      </c>
      <c r="AM399" t="e">
        <f>VLOOKUP(B399,[21]player_interceptions!$B$2:$E$492, 4, FALSE)</f>
        <v>#N/A</v>
      </c>
      <c r="AN399" t="e">
        <f>VLOOKUP(B399,[22]player_effective_clearances!$B$2:$E$492, 3, FALSE)</f>
        <v>#N/A</v>
      </c>
      <c r="AO399" t="e">
        <f>VLOOKUP(B399,[22]player_effective_clearances!$B$2:$E$492, 4, FALSE)</f>
        <v>#N/A</v>
      </c>
      <c r="AP399" t="e">
        <f>VLOOKUP(B399, [12]player_penalties_won!$B$2:$E$492, 4, FALSE)</f>
        <v>#N/A</v>
      </c>
      <c r="AQ399" t="e">
        <f>VLOOKUP(B399,[23]player_fouls_committed!$B$2:$E$492, 3, FALSE)</f>
        <v>#N/A</v>
      </c>
      <c r="AR399" t="e">
        <f>VLOOKUP(B399,[24]player_red_cards!$B$2:$E$492, 3, FALSE)</f>
        <v>#N/A</v>
      </c>
      <c r="AS399" t="e">
        <f>VLOOKUP(B399,[24]player_red_cards!$B$2:$E$492, 4, FALSE)</f>
        <v>#N/A</v>
      </c>
      <c r="AT399" t="e">
        <f>VLOOKUP(B399,[25]player_contests_won!$B$2:$E$492, 3, FALSE)</f>
        <v>#N/A</v>
      </c>
      <c r="AU399" t="e">
        <f>VLOOKUP(B399,[25]player_contests_won!$B$2:$E$492, 4, FALSE)</f>
        <v>#N/A</v>
      </c>
      <c r="AV399" t="e">
        <f>VLOOKUP(B399, [8]player_top_scorers!$B$2:$E$492, 3, FALSE)</f>
        <v>#N/A</v>
      </c>
      <c r="AW399" t="e">
        <f>VLOOKUP(B399,[26]player_player_ratings!$B$2:$E$492, 4, FALSE)</f>
        <v>#N/A</v>
      </c>
      <c r="AX399" t="e">
        <f>VLOOKUP(B399,[26]player_player_ratings!$B$2:$E$492, 3, FALSE)</f>
        <v>#N/A</v>
      </c>
      <c r="AY399">
        <v>110</v>
      </c>
      <c r="AZ399">
        <v>3</v>
      </c>
      <c r="BA399" t="s">
        <v>10</v>
      </c>
    </row>
    <row r="400" spans="1:53" x14ac:dyDescent="0.3">
      <c r="A400">
        <v>372</v>
      </c>
      <c r="B400" t="s">
        <v>479</v>
      </c>
      <c r="C400" t="s">
        <v>66</v>
      </c>
      <c r="D400">
        <v>0.1</v>
      </c>
      <c r="E400">
        <v>0</v>
      </c>
      <c r="F400">
        <f>IFERROR(VLOOKUP(B400, [1]player_expected_goals!$B$2:$E$492, 3, FALSE), 0)</f>
        <v>0</v>
      </c>
      <c r="G400" t="e">
        <f>VLOOKUP(B400,[2]player_on_target!$B$2:$E$492, 3, FALSE)</f>
        <v>#N/A</v>
      </c>
      <c r="H400">
        <f>IFERROR(VLOOKUP(B400, [3]player_saves_made!$B$2:$E$492, 3, FALSE), 0)</f>
        <v>0</v>
      </c>
      <c r="I400">
        <f>IFERROR(VLOOKUP(B400, [3]player_saves_made!$B$2:$E$492, 4, FALSE), 0)</f>
        <v>0</v>
      </c>
      <c r="J400">
        <f>IFERROR(VLOOKUP(B400, [4]player_goals_conceded!$B$2:$E$492, 3, FALSE), 0)</f>
        <v>0</v>
      </c>
      <c r="K400">
        <f>IFERROR(VLOOKUP(B400, [5]player_clean_sheets!$B$2:$E$492, 3, FALSE), 0)</f>
        <v>0</v>
      </c>
      <c r="L400">
        <f>IFERROR(VLOOKUP(B400, [5]player_clean_sheets!$B$2:$E$492, 4, FALSE), 0)</f>
        <v>0</v>
      </c>
      <c r="M400">
        <f>IFERROR(VLOOKUP(B400, [6]player_goals_per_90!$B$2:$E$492, 3, FALSE), 0)</f>
        <v>0</v>
      </c>
      <c r="N400">
        <f>IFERROR(VLOOKUP(B400, [7]player_expected_assists_per_90!$B$2:$E$492, 3, FALSE), 0)</f>
        <v>0</v>
      </c>
      <c r="O400">
        <f>IFERROR(VLOOKUP(B400, [7]player_expected_assists_per_90!$B$2:$E$492, 4, FALSE), 0)</f>
        <v>0</v>
      </c>
      <c r="P400">
        <f>IFERROR(VLOOKUP(B400, [8]player_top_scorers!$B$2:$E$492, 4, FALSE), 0)</f>
        <v>0</v>
      </c>
      <c r="Q400">
        <f>IFERROR(VLOOKUP(B400, [9]player_total_assists_in_attack!$B$2:$E$492, 3, FALSE), 0)</f>
        <v>0</v>
      </c>
      <c r="R400">
        <f>IFERROR(VLOOKUP(B400, [9]player_total_assists_in_attack!$B$2:$E$492, 4, FALSE), 0)</f>
        <v>0</v>
      </c>
      <c r="S400">
        <f>IFERROR(VLOOKUP(B400, [10]player_big_chances_missed!$B$2:$E$492, 3, FALSE), 0)</f>
        <v>0</v>
      </c>
      <c r="T400">
        <f>IFERROR(VLOOKUP(B400, [10]player_big_chances_missed!$B$2:$E$492, 3, FALSE), 0)</f>
        <v>0</v>
      </c>
      <c r="U400">
        <f>IFERROR(VLOOKUP(B400, [11]player_big_chances_created!$B$2:$E$492, 3, FALSE), 0)</f>
        <v>0</v>
      </c>
      <c r="V400">
        <f>IFERROR(VLOOKUP(B400, [12]player_penalties_won!$B$2:$E$492, 3, FALSE), 0)</f>
        <v>0</v>
      </c>
      <c r="W400">
        <f>IFERROR(VLOOKUP(B400, [13]player_penalties_conceded!$B$2:$E$492, 3, FALSE), 0)</f>
        <v>0</v>
      </c>
      <c r="X400">
        <f>IFERROR(VLOOKUP(B400, [14]player_target_scoring!$B$2:$E$492, 3, FALSE), 0)</f>
        <v>0</v>
      </c>
      <c r="Y400">
        <f>IFERROR(VLOOKUP(B400, [14]player_target_scoring!$B$2:$E$492, 4, FALSE), 0)</f>
        <v>0</v>
      </c>
      <c r="Z400">
        <f>IFERROR(VLOOKUP(B400, [15]player_total_scoring_attempts!$B$2:$E$492, 3, FALSE), 0)</f>
        <v>0</v>
      </c>
      <c r="AA400">
        <f>IFERROR(VLOOKUP(B400, [15]player_total_scoring_attempts!$B$2:$E$492, 4, FALSE), 0)</f>
        <v>0</v>
      </c>
      <c r="AB400">
        <f>IFERROR(VLOOKUP(B400, [16]player_accurate_passes!$B$2:$E$492, 3, FALSE), 0)</f>
        <v>0</v>
      </c>
      <c r="AC400">
        <f>IFERROR(VLOOKUP(B400, [16]player_accurate_passes!$B$2:$E$492, 4, FALSE), 0)</f>
        <v>0</v>
      </c>
      <c r="AD400">
        <f>IFERROR(VLOOKUP(B400,[17]player_accurate_long_balls!$B$2:$E$492, 3, FALSE), 0)</f>
        <v>0</v>
      </c>
      <c r="AE400">
        <f>IFERROR(VLOOKUP(B400,[17]player_accurate_long_balls!$B$2:$E$492, 4, FALSE), 0)</f>
        <v>0</v>
      </c>
      <c r="AF400">
        <f>IFERROR(VLOOKUP(B400, [18]player_tackles_won!$B$2:$E$492, 3, FALSE), 0)</f>
        <v>0</v>
      </c>
      <c r="AG400">
        <f>IFERROR(VLOOKUP(B400, [18]player_tackles_won!$B$2:$E$492, 4, FALSE), 0)</f>
        <v>0</v>
      </c>
      <c r="AH400">
        <f>IFERROR(VLOOKUP(B400, [19]player_possessions!$B$2:$E$492, 3, FALSE), 0)</f>
        <v>0</v>
      </c>
      <c r="AI400">
        <f>IFERROR(VLOOKUP(B400, [19]player_possessions!$B$2:$E$492, 4, FALSE), 0)</f>
        <v>0</v>
      </c>
      <c r="AJ400">
        <f>IFERROR(VLOOKUP(B400, [20]player_outfielder_blocks!$B$2:$E$492, 3, FALSE), 0)</f>
        <v>0</v>
      </c>
      <c r="AK400" t="e">
        <f>VLOOKUP(B400,[20]player_outfielder_blocks!$B$2:$E$492, 4, FALSE)</f>
        <v>#N/A</v>
      </c>
      <c r="AL400" t="e">
        <f>VLOOKUP(B400,[21]player_interceptions!$B$2:$E$492, 3, FALSE)</f>
        <v>#N/A</v>
      </c>
      <c r="AM400" t="e">
        <f>VLOOKUP(B400,[21]player_interceptions!$B$2:$E$492, 4, FALSE)</f>
        <v>#N/A</v>
      </c>
      <c r="AN400" t="e">
        <f>VLOOKUP(B400,[22]player_effective_clearances!$B$2:$E$492, 3, FALSE)</f>
        <v>#N/A</v>
      </c>
      <c r="AO400" t="e">
        <f>VLOOKUP(B400,[22]player_effective_clearances!$B$2:$E$492, 4, FALSE)</f>
        <v>#N/A</v>
      </c>
      <c r="AP400" t="e">
        <f>VLOOKUP(B400, [12]player_penalties_won!$B$2:$E$492, 4, FALSE)</f>
        <v>#N/A</v>
      </c>
      <c r="AQ400" t="e">
        <f>VLOOKUP(B400,[23]player_fouls_committed!$B$2:$E$492, 3, FALSE)</f>
        <v>#N/A</v>
      </c>
      <c r="AR400" t="e">
        <f>VLOOKUP(B400,[24]player_red_cards!$B$2:$E$492, 3, FALSE)</f>
        <v>#N/A</v>
      </c>
      <c r="AS400" t="e">
        <f>VLOOKUP(B400,[24]player_red_cards!$B$2:$E$492, 4, FALSE)</f>
        <v>#N/A</v>
      </c>
      <c r="AT400" t="e">
        <f>VLOOKUP(B400,[25]player_contests_won!$B$2:$E$492, 3, FALSE)</f>
        <v>#N/A</v>
      </c>
      <c r="AU400" t="e">
        <f>VLOOKUP(B400,[25]player_contests_won!$B$2:$E$492, 4, FALSE)</f>
        <v>#N/A</v>
      </c>
      <c r="AV400" t="e">
        <f>VLOOKUP(B400, [8]player_top_scorers!$B$2:$E$492, 3, FALSE)</f>
        <v>#N/A</v>
      </c>
      <c r="AW400" t="e">
        <f>VLOOKUP(B400,[26]player_player_ratings!$B$2:$E$492, 4, FALSE)</f>
        <v>#N/A</v>
      </c>
      <c r="AX400" t="e">
        <f>VLOOKUP(B400,[26]player_player_ratings!$B$2:$E$492, 3, FALSE)</f>
        <v>#N/A</v>
      </c>
      <c r="AY400">
        <v>377</v>
      </c>
      <c r="AZ400">
        <v>7</v>
      </c>
      <c r="BA400" t="s">
        <v>13</v>
      </c>
    </row>
    <row r="401" spans="1:53" x14ac:dyDescent="0.3">
      <c r="A401">
        <v>372</v>
      </c>
      <c r="B401" t="s">
        <v>480</v>
      </c>
      <c r="C401" t="s">
        <v>79</v>
      </c>
      <c r="D401">
        <v>0.1</v>
      </c>
      <c r="E401">
        <v>0</v>
      </c>
      <c r="F401">
        <f>IFERROR(VLOOKUP(B401, [1]player_expected_goals!$B$2:$E$492, 3, FALSE), 0)</f>
        <v>1.4</v>
      </c>
      <c r="G401">
        <f>VLOOKUP(B401,[2]player_on_target!$B$2:$E$492, 3, FALSE)</f>
        <v>1</v>
      </c>
      <c r="H401">
        <f>IFERROR(VLOOKUP(B401, [3]player_saves_made!$B$2:$E$492, 3, FALSE), 0)</f>
        <v>0</v>
      </c>
      <c r="I401">
        <f>IFERROR(VLOOKUP(B401, [3]player_saves_made!$B$2:$E$492, 4, FALSE), 0)</f>
        <v>0</v>
      </c>
      <c r="J401">
        <f>IFERROR(VLOOKUP(B401, [4]player_goals_conceded!$B$2:$E$492, 3, FALSE), 0)</f>
        <v>0</v>
      </c>
      <c r="K401">
        <f>IFERROR(VLOOKUP(B401, [5]player_clean_sheets!$B$2:$E$492, 3, FALSE), 0)</f>
        <v>0</v>
      </c>
      <c r="L401">
        <f>IFERROR(VLOOKUP(B401, [5]player_clean_sheets!$B$2:$E$492, 4, FALSE), 0)</f>
        <v>0</v>
      </c>
      <c r="M401">
        <f>IFERROR(VLOOKUP(B401, [6]player_goals_per_90!$B$2:$E$492, 3, FALSE), 0)</f>
        <v>0</v>
      </c>
      <c r="N401">
        <f>IFERROR(VLOOKUP(B401, [7]player_expected_assists_per_90!$B$2:$E$492, 3, FALSE), 0)</f>
        <v>0</v>
      </c>
      <c r="O401">
        <f>IFERROR(VLOOKUP(B401, [7]player_expected_assists_per_90!$B$2:$E$492, 4, FALSE), 0)</f>
        <v>0</v>
      </c>
      <c r="P401">
        <f>IFERROR(VLOOKUP(B401, [8]player_top_scorers!$B$2:$E$492, 4, FALSE), 0)</f>
        <v>0</v>
      </c>
      <c r="Q401">
        <f>IFERROR(VLOOKUP(B401, [9]player_total_assists_in_attack!$B$2:$E$492, 3, FALSE), 0)</f>
        <v>0</v>
      </c>
      <c r="R401">
        <f>IFERROR(VLOOKUP(B401, [9]player_total_assists_in_attack!$B$2:$E$492, 4, FALSE), 0)</f>
        <v>0</v>
      </c>
      <c r="S401">
        <f>IFERROR(VLOOKUP(B401, [10]player_big_chances_missed!$B$2:$E$492, 3, FALSE), 0)</f>
        <v>1</v>
      </c>
      <c r="T401">
        <f>IFERROR(VLOOKUP(B401, [10]player_big_chances_missed!$B$2:$E$492, 3, FALSE), 0)</f>
        <v>1</v>
      </c>
      <c r="U401">
        <f>IFERROR(VLOOKUP(B401, [11]player_big_chances_created!$B$2:$E$492, 3, FALSE), 0)</f>
        <v>0</v>
      </c>
      <c r="V401">
        <f>IFERROR(VLOOKUP(B401, [12]player_penalties_won!$B$2:$E$492, 3, FALSE), 0)</f>
        <v>0</v>
      </c>
      <c r="W401">
        <f>IFERROR(VLOOKUP(B401, [13]player_penalties_conceded!$B$2:$E$492, 3, FALSE), 0)</f>
        <v>0</v>
      </c>
      <c r="X401">
        <f>IFERROR(VLOOKUP(B401, [14]player_target_scoring!$B$2:$E$492, 3, FALSE), 0)</f>
        <v>0</v>
      </c>
      <c r="Y401">
        <f>IFERROR(VLOOKUP(B401, [14]player_target_scoring!$B$2:$E$492, 4, FALSE), 0)</f>
        <v>0</v>
      </c>
      <c r="Z401">
        <f>IFERROR(VLOOKUP(B401, [15]player_total_scoring_attempts!$B$2:$E$492, 3, FALSE), 0)</f>
        <v>0</v>
      </c>
      <c r="AA401">
        <f>IFERROR(VLOOKUP(B401, [15]player_total_scoring_attempts!$B$2:$E$492, 4, FALSE), 0)</f>
        <v>0</v>
      </c>
      <c r="AB401">
        <f>IFERROR(VLOOKUP(B401, [16]player_accurate_passes!$B$2:$E$492, 3, FALSE), 0)</f>
        <v>0</v>
      </c>
      <c r="AC401">
        <f>IFERROR(VLOOKUP(B401, [16]player_accurate_passes!$B$2:$E$492, 4, FALSE), 0)</f>
        <v>0</v>
      </c>
      <c r="AD401">
        <f>IFERROR(VLOOKUP(B401,[17]player_accurate_long_balls!$B$2:$E$492, 3, FALSE), 0)</f>
        <v>0</v>
      </c>
      <c r="AE401">
        <f>IFERROR(VLOOKUP(B401,[17]player_accurate_long_balls!$B$2:$E$492, 4, FALSE), 0)</f>
        <v>0</v>
      </c>
      <c r="AF401">
        <f>IFERROR(VLOOKUP(B401, [18]player_tackles_won!$B$2:$E$492, 3, FALSE), 0)</f>
        <v>0</v>
      </c>
      <c r="AG401">
        <f>IFERROR(VLOOKUP(B401, [18]player_tackles_won!$B$2:$E$492, 4, FALSE), 0)</f>
        <v>0</v>
      </c>
      <c r="AH401">
        <f>IFERROR(VLOOKUP(B401, [19]player_possessions!$B$2:$E$492, 3, FALSE), 0)</f>
        <v>0</v>
      </c>
      <c r="AI401">
        <f>IFERROR(VLOOKUP(B401, [19]player_possessions!$B$2:$E$492, 4, FALSE), 0)</f>
        <v>0</v>
      </c>
      <c r="AJ401">
        <f>IFERROR(VLOOKUP(B401, [20]player_outfielder_blocks!$B$2:$E$492, 3, FALSE), 0)</f>
        <v>0</v>
      </c>
      <c r="AK401" t="e">
        <f>VLOOKUP(B401,[20]player_outfielder_blocks!$B$2:$E$492, 4, FALSE)</f>
        <v>#N/A</v>
      </c>
      <c r="AL401" t="e">
        <f>VLOOKUP(B401,[21]player_interceptions!$B$2:$E$492, 3, FALSE)</f>
        <v>#N/A</v>
      </c>
      <c r="AM401" t="e">
        <f>VLOOKUP(B401,[21]player_interceptions!$B$2:$E$492, 4, FALSE)</f>
        <v>#N/A</v>
      </c>
      <c r="AN401" t="e">
        <f>VLOOKUP(B401,[22]player_effective_clearances!$B$2:$E$492, 3, FALSE)</f>
        <v>#N/A</v>
      </c>
      <c r="AO401" t="e">
        <f>VLOOKUP(B401,[22]player_effective_clearances!$B$2:$E$492, 4, FALSE)</f>
        <v>#N/A</v>
      </c>
      <c r="AP401" t="e">
        <f>VLOOKUP(B401, [12]player_penalties_won!$B$2:$E$492, 4, FALSE)</f>
        <v>#N/A</v>
      </c>
      <c r="AQ401" t="e">
        <f>VLOOKUP(B401,[23]player_fouls_committed!$B$2:$E$492, 3, FALSE)</f>
        <v>#N/A</v>
      </c>
      <c r="AR401" t="e">
        <f>VLOOKUP(B401,[24]player_red_cards!$B$2:$E$492, 3, FALSE)</f>
        <v>#N/A</v>
      </c>
      <c r="AS401" t="e">
        <f>VLOOKUP(B401,[24]player_red_cards!$B$2:$E$492, 4, FALSE)</f>
        <v>#N/A</v>
      </c>
      <c r="AT401" t="e">
        <f>VLOOKUP(B401,[25]player_contests_won!$B$2:$E$492, 3, FALSE)</f>
        <v>#N/A</v>
      </c>
      <c r="AU401" t="e">
        <f>VLOOKUP(B401,[25]player_contests_won!$B$2:$E$492, 4, FALSE)</f>
        <v>#N/A</v>
      </c>
      <c r="AV401">
        <f>VLOOKUP(B401, [8]player_top_scorers!$B$2:$E$492, 3, FALSE)</f>
        <v>1</v>
      </c>
      <c r="AW401" t="e">
        <f>VLOOKUP(B401,[26]player_player_ratings!$B$2:$E$492, 4, FALSE)</f>
        <v>#N/A</v>
      </c>
      <c r="AX401" t="e">
        <f>VLOOKUP(B401,[26]player_player_ratings!$B$2:$E$492, 3, FALSE)</f>
        <v>#N/A</v>
      </c>
      <c r="AY401">
        <v>808</v>
      </c>
      <c r="AZ401">
        <v>14</v>
      </c>
      <c r="BA401" t="s">
        <v>13</v>
      </c>
    </row>
    <row r="402" spans="1:53" x14ac:dyDescent="0.3">
      <c r="A402">
        <v>372</v>
      </c>
      <c r="B402" t="s">
        <v>481</v>
      </c>
      <c r="C402" t="s">
        <v>79</v>
      </c>
      <c r="D402">
        <v>0.1</v>
      </c>
      <c r="E402">
        <v>0</v>
      </c>
      <c r="F402">
        <f>IFERROR(VLOOKUP(B402, [1]player_expected_goals!$B$2:$E$492, 3, FALSE), 0)</f>
        <v>0.2</v>
      </c>
      <c r="G402">
        <f>VLOOKUP(B402,[2]player_on_target!$B$2:$E$492, 3, FALSE)</f>
        <v>0.4</v>
      </c>
      <c r="H402">
        <f>IFERROR(VLOOKUP(B402, [3]player_saves_made!$B$2:$E$492, 3, FALSE), 0)</f>
        <v>0</v>
      </c>
      <c r="I402">
        <f>IFERROR(VLOOKUP(B402, [3]player_saves_made!$B$2:$E$492, 4, FALSE), 0)</f>
        <v>0</v>
      </c>
      <c r="J402">
        <f>IFERROR(VLOOKUP(B402, [4]player_goals_conceded!$B$2:$E$492, 3, FALSE), 0)</f>
        <v>0</v>
      </c>
      <c r="K402">
        <f>IFERROR(VLOOKUP(B402, [5]player_clean_sheets!$B$2:$E$492, 3, FALSE), 0)</f>
        <v>0</v>
      </c>
      <c r="L402">
        <f>IFERROR(VLOOKUP(B402, [5]player_clean_sheets!$B$2:$E$492, 4, FALSE), 0)</f>
        <v>0</v>
      </c>
      <c r="M402">
        <f>IFERROR(VLOOKUP(B402, [6]player_goals_per_90!$B$2:$E$492, 3, FALSE), 0)</f>
        <v>0</v>
      </c>
      <c r="N402">
        <f>IFERROR(VLOOKUP(B402, [7]player_expected_assists_per_90!$B$2:$E$492, 3, FALSE), 0)</f>
        <v>0</v>
      </c>
      <c r="O402">
        <f>IFERROR(VLOOKUP(B402, [7]player_expected_assists_per_90!$B$2:$E$492, 4, FALSE), 0)</f>
        <v>0</v>
      </c>
      <c r="P402">
        <f>IFERROR(VLOOKUP(B402, [8]player_top_scorers!$B$2:$E$492, 4, FALSE), 0)</f>
        <v>0</v>
      </c>
      <c r="Q402">
        <f>IFERROR(VLOOKUP(B402, [9]player_total_assists_in_attack!$B$2:$E$492, 3, FALSE), 0)</f>
        <v>1</v>
      </c>
      <c r="R402">
        <f>IFERROR(VLOOKUP(B402, [9]player_total_assists_in_attack!$B$2:$E$492, 4, FALSE), 0)</f>
        <v>0.8</v>
      </c>
      <c r="S402">
        <f>IFERROR(VLOOKUP(B402, [10]player_big_chances_missed!$B$2:$E$492, 3, FALSE), 0)</f>
        <v>0</v>
      </c>
      <c r="T402">
        <f>IFERROR(VLOOKUP(B402, [10]player_big_chances_missed!$B$2:$E$492, 3, FALSE), 0)</f>
        <v>0</v>
      </c>
      <c r="U402">
        <f>IFERROR(VLOOKUP(B402, [11]player_big_chances_created!$B$2:$E$492, 3, FALSE), 0)</f>
        <v>0</v>
      </c>
      <c r="V402">
        <f>IFERROR(VLOOKUP(B402, [12]player_penalties_won!$B$2:$E$492, 3, FALSE), 0)</f>
        <v>0</v>
      </c>
      <c r="W402">
        <f>IFERROR(VLOOKUP(B402, [13]player_penalties_conceded!$B$2:$E$492, 3, FALSE), 0)</f>
        <v>0</v>
      </c>
      <c r="X402">
        <f>IFERROR(VLOOKUP(B402, [14]player_target_scoring!$B$2:$E$492, 3, FALSE), 0)</f>
        <v>0</v>
      </c>
      <c r="Y402">
        <f>IFERROR(VLOOKUP(B402, [14]player_target_scoring!$B$2:$E$492, 4, FALSE), 0)</f>
        <v>0</v>
      </c>
      <c r="Z402">
        <f>IFERROR(VLOOKUP(B402, [15]player_total_scoring_attempts!$B$2:$E$492, 3, FALSE), 0)</f>
        <v>0</v>
      </c>
      <c r="AA402">
        <f>IFERROR(VLOOKUP(B402, [15]player_total_scoring_attempts!$B$2:$E$492, 4, FALSE), 0)</f>
        <v>0</v>
      </c>
      <c r="AB402">
        <f>IFERROR(VLOOKUP(B402, [16]player_accurate_passes!$B$2:$E$492, 3, FALSE), 0)</f>
        <v>0</v>
      </c>
      <c r="AC402">
        <f>IFERROR(VLOOKUP(B402, [16]player_accurate_passes!$B$2:$E$492, 4, FALSE), 0)</f>
        <v>0</v>
      </c>
      <c r="AD402">
        <f>IFERROR(VLOOKUP(B402,[17]player_accurate_long_balls!$B$2:$E$492, 3, FALSE), 0)</f>
        <v>0</v>
      </c>
      <c r="AE402">
        <f>IFERROR(VLOOKUP(B402,[17]player_accurate_long_balls!$B$2:$E$492, 4, FALSE), 0)</f>
        <v>0</v>
      </c>
      <c r="AF402">
        <f>IFERROR(VLOOKUP(B402, [18]player_tackles_won!$B$2:$E$492, 3, FALSE), 0)</f>
        <v>0</v>
      </c>
      <c r="AG402">
        <f>IFERROR(VLOOKUP(B402, [18]player_tackles_won!$B$2:$E$492, 4, FALSE), 0)</f>
        <v>0</v>
      </c>
      <c r="AH402">
        <f>IFERROR(VLOOKUP(B402, [19]player_possessions!$B$2:$E$492, 3, FALSE), 0)</f>
        <v>0</v>
      </c>
      <c r="AI402">
        <f>IFERROR(VLOOKUP(B402, [19]player_possessions!$B$2:$E$492, 4, FALSE), 0)</f>
        <v>0</v>
      </c>
      <c r="AJ402">
        <f>IFERROR(VLOOKUP(B402, [20]player_outfielder_blocks!$B$2:$E$492, 3, FALSE), 0)</f>
        <v>0</v>
      </c>
      <c r="AK402" t="e">
        <f>VLOOKUP(B402,[20]player_outfielder_blocks!$B$2:$E$492, 4, FALSE)</f>
        <v>#N/A</v>
      </c>
      <c r="AL402" t="e">
        <f>VLOOKUP(B402,[21]player_interceptions!$B$2:$E$492, 3, FALSE)</f>
        <v>#N/A</v>
      </c>
      <c r="AM402" t="e">
        <f>VLOOKUP(B402,[21]player_interceptions!$B$2:$E$492, 4, FALSE)</f>
        <v>#N/A</v>
      </c>
      <c r="AN402" t="e">
        <f>VLOOKUP(B402,[22]player_effective_clearances!$B$2:$E$492, 3, FALSE)</f>
        <v>#N/A</v>
      </c>
      <c r="AO402" t="e">
        <f>VLOOKUP(B402,[22]player_effective_clearances!$B$2:$E$492, 4, FALSE)</f>
        <v>#N/A</v>
      </c>
      <c r="AP402" t="e">
        <f>VLOOKUP(B402, [12]player_penalties_won!$B$2:$E$492, 4, FALSE)</f>
        <v>#N/A</v>
      </c>
      <c r="AQ402" t="e">
        <f>VLOOKUP(B402,[23]player_fouls_committed!$B$2:$E$492, 3, FALSE)</f>
        <v>#N/A</v>
      </c>
      <c r="AR402" t="e">
        <f>VLOOKUP(B402,[24]player_red_cards!$B$2:$E$492, 3, FALSE)</f>
        <v>#N/A</v>
      </c>
      <c r="AS402" t="e">
        <f>VLOOKUP(B402,[24]player_red_cards!$B$2:$E$492, 4, FALSE)</f>
        <v>#N/A</v>
      </c>
      <c r="AT402" t="e">
        <f>VLOOKUP(B402,[25]player_contests_won!$B$2:$E$492, 3, FALSE)</f>
        <v>#N/A</v>
      </c>
      <c r="AU402" t="e">
        <f>VLOOKUP(B402,[25]player_contests_won!$B$2:$E$492, 4, FALSE)</f>
        <v>#N/A</v>
      </c>
      <c r="AV402">
        <f>VLOOKUP(B402, [8]player_top_scorers!$B$2:$E$492, 3, FALSE)</f>
        <v>1</v>
      </c>
      <c r="AW402" t="e">
        <f>VLOOKUP(B402,[26]player_player_ratings!$B$2:$E$492, 4, FALSE)</f>
        <v>#N/A</v>
      </c>
      <c r="AX402" t="e">
        <f>VLOOKUP(B402,[26]player_player_ratings!$B$2:$E$492, 3, FALSE)</f>
        <v>#N/A</v>
      </c>
      <c r="AY402">
        <v>116</v>
      </c>
      <c r="AZ402">
        <v>4</v>
      </c>
      <c r="BA402" t="s">
        <v>97</v>
      </c>
    </row>
    <row r="403" spans="1:53" x14ac:dyDescent="0.3">
      <c r="A403">
        <v>372</v>
      </c>
      <c r="B403" t="s">
        <v>482</v>
      </c>
      <c r="C403" t="s">
        <v>39</v>
      </c>
      <c r="D403">
        <v>0.1</v>
      </c>
      <c r="E403">
        <v>0</v>
      </c>
      <c r="F403">
        <f>IFERROR(VLOOKUP(B403, [1]player_expected_goals!$B$2:$E$492, 3, FALSE), 0)</f>
        <v>0.1</v>
      </c>
      <c r="G403" t="e">
        <f>VLOOKUP(B403,[2]player_on_target!$B$2:$E$492, 3, FALSE)</f>
        <v>#N/A</v>
      </c>
      <c r="H403">
        <f>IFERROR(VLOOKUP(B403, [3]player_saves_made!$B$2:$E$492, 3, FALSE), 0)</f>
        <v>3.4</v>
      </c>
      <c r="I403">
        <f>IFERROR(VLOOKUP(B403, [3]player_saves_made!$B$2:$E$492, 4, FALSE), 0)</f>
        <v>93</v>
      </c>
      <c r="J403">
        <f>IFERROR(VLOOKUP(B403, [4]player_goals_conceded!$B$2:$E$492, 3, FALSE), 0)</f>
        <v>1.4</v>
      </c>
      <c r="K403">
        <f>IFERROR(VLOOKUP(B403, [5]player_clean_sheets!$B$2:$E$492, 3, FALSE), 0)</f>
        <v>6</v>
      </c>
      <c r="L403">
        <f>IFERROR(VLOOKUP(B403, [5]player_clean_sheets!$B$2:$E$492, 4, FALSE), 0)</f>
        <v>37</v>
      </c>
      <c r="M403">
        <f>IFERROR(VLOOKUP(B403, [6]player_goals_per_90!$B$2:$E$492, 3, FALSE), 0)</f>
        <v>0</v>
      </c>
      <c r="N403">
        <f>IFERROR(VLOOKUP(B403, [7]player_expected_assists_per_90!$B$2:$E$492, 3, FALSE), 0)</f>
        <v>0</v>
      </c>
      <c r="O403">
        <f>IFERROR(VLOOKUP(B403, [7]player_expected_assists_per_90!$B$2:$E$492, 4, FALSE), 0)</f>
        <v>0</v>
      </c>
      <c r="P403">
        <f>IFERROR(VLOOKUP(B403, [8]player_top_scorers!$B$2:$E$492, 4, FALSE), 0)</f>
        <v>0</v>
      </c>
      <c r="Q403">
        <f>IFERROR(VLOOKUP(B403, [9]player_total_assists_in_attack!$B$2:$E$492, 3, FALSE), 0)</f>
        <v>3</v>
      </c>
      <c r="R403">
        <f>IFERROR(VLOOKUP(B403, [9]player_total_assists_in_attack!$B$2:$E$492, 4, FALSE), 0)</f>
        <v>0.1</v>
      </c>
      <c r="S403">
        <f>IFERROR(VLOOKUP(B403, [10]player_big_chances_missed!$B$2:$E$492, 3, FALSE), 0)</f>
        <v>0</v>
      </c>
      <c r="T403">
        <f>IFERROR(VLOOKUP(B403, [10]player_big_chances_missed!$B$2:$E$492, 3, FALSE), 0)</f>
        <v>0</v>
      </c>
      <c r="U403">
        <f>IFERROR(VLOOKUP(B403, [11]player_big_chances_created!$B$2:$E$492, 3, FALSE), 0)</f>
        <v>0</v>
      </c>
      <c r="V403">
        <f>IFERROR(VLOOKUP(B403, [12]player_penalties_won!$B$2:$E$492, 3, FALSE), 0)</f>
        <v>0</v>
      </c>
      <c r="W403">
        <f>IFERROR(VLOOKUP(B403, [13]player_penalties_conceded!$B$2:$E$492, 3, FALSE), 0)</f>
        <v>0</v>
      </c>
      <c r="X403">
        <f>IFERROR(VLOOKUP(B403, [14]player_target_scoring!$B$2:$E$492, 3, FALSE), 0)</f>
        <v>0</v>
      </c>
      <c r="Y403">
        <f>IFERROR(VLOOKUP(B403, [14]player_target_scoring!$B$2:$E$492, 4, FALSE), 0)</f>
        <v>0</v>
      </c>
      <c r="Z403">
        <f>IFERROR(VLOOKUP(B403, [15]player_total_scoring_attempts!$B$2:$E$492, 3, FALSE), 0)</f>
        <v>0</v>
      </c>
      <c r="AA403">
        <f>IFERROR(VLOOKUP(B403, [15]player_total_scoring_attempts!$B$2:$E$492, 4, FALSE), 0)</f>
        <v>0</v>
      </c>
      <c r="AB403">
        <f>IFERROR(VLOOKUP(B403, [16]player_accurate_passes!$B$2:$E$492, 3, FALSE), 0)</f>
        <v>27.3</v>
      </c>
      <c r="AC403">
        <f>IFERROR(VLOOKUP(B403, [16]player_accurate_passes!$B$2:$E$492, 4, FALSE), 0)</f>
        <v>76.8</v>
      </c>
      <c r="AD403">
        <f>IFERROR(VLOOKUP(B403,[17]player_accurate_long_balls!$B$2:$E$492, 3, FALSE), 0)</f>
        <v>0</v>
      </c>
      <c r="AE403">
        <f>IFERROR(VLOOKUP(B403,[17]player_accurate_long_balls!$B$2:$E$492, 4, FALSE), 0)</f>
        <v>0</v>
      </c>
      <c r="AF403">
        <f>IFERROR(VLOOKUP(B403, [18]player_tackles_won!$B$2:$E$492, 3, FALSE), 0)</f>
        <v>0</v>
      </c>
      <c r="AG403">
        <f>IFERROR(VLOOKUP(B403, [18]player_tackles_won!$B$2:$E$492, 4, FALSE), 0)</f>
        <v>33.299999999999997</v>
      </c>
      <c r="AH403">
        <f>IFERROR(VLOOKUP(B403, [19]player_possessions!$B$2:$E$492, 3, FALSE), 0)</f>
        <v>0</v>
      </c>
      <c r="AI403">
        <f>IFERROR(VLOOKUP(B403, [19]player_possessions!$B$2:$E$492, 4, FALSE), 0)</f>
        <v>0</v>
      </c>
      <c r="AJ403">
        <f>IFERROR(VLOOKUP(B403, [20]player_outfielder_blocks!$B$2:$E$492, 3, FALSE), 0)</f>
        <v>0</v>
      </c>
      <c r="AK403" t="e">
        <f>VLOOKUP(B403,[20]player_outfielder_blocks!$B$2:$E$492, 4, FALSE)</f>
        <v>#N/A</v>
      </c>
      <c r="AL403" t="e">
        <f>VLOOKUP(B403,[21]player_interceptions!$B$2:$E$492, 3, FALSE)</f>
        <v>#N/A</v>
      </c>
      <c r="AM403" t="e">
        <f>VLOOKUP(B403,[21]player_interceptions!$B$2:$E$492, 4, FALSE)</f>
        <v>#N/A</v>
      </c>
      <c r="AN403">
        <f>VLOOKUP(B403,[22]player_effective_clearances!$B$2:$E$492, 3, FALSE)</f>
        <v>0.6</v>
      </c>
      <c r="AO403">
        <f>VLOOKUP(B403,[22]player_effective_clearances!$B$2:$E$492, 4, FALSE)</f>
        <v>17</v>
      </c>
      <c r="AP403" t="e">
        <f>VLOOKUP(B403, [12]player_penalties_won!$B$2:$E$492, 4, FALSE)</f>
        <v>#N/A</v>
      </c>
      <c r="AQ403" t="e">
        <f>VLOOKUP(B403,[23]player_fouls_committed!$B$2:$E$492, 3, FALSE)</f>
        <v>#N/A</v>
      </c>
      <c r="AR403" t="e">
        <f>VLOOKUP(B403,[24]player_red_cards!$B$2:$E$492, 3, FALSE)</f>
        <v>#N/A</v>
      </c>
      <c r="AS403" t="e">
        <f>VLOOKUP(B403,[24]player_red_cards!$B$2:$E$492, 4, FALSE)</f>
        <v>#N/A</v>
      </c>
      <c r="AT403" t="e">
        <f>VLOOKUP(B403,[25]player_contests_won!$B$2:$E$492, 3, FALSE)</f>
        <v>#N/A</v>
      </c>
      <c r="AU403" t="e">
        <f>VLOOKUP(B403,[25]player_contests_won!$B$2:$E$492, 4, FALSE)</f>
        <v>#N/A</v>
      </c>
      <c r="AV403" t="e">
        <f>VLOOKUP(B403, [8]player_top_scorers!$B$2:$E$492, 3, FALSE)</f>
        <v>#N/A</v>
      </c>
      <c r="AW403">
        <f>VLOOKUP(B403,[26]player_player_ratings!$B$2:$E$492, 4, FALSE)</f>
        <v>1</v>
      </c>
      <c r="AX403">
        <f>VLOOKUP(B403,[26]player_player_ratings!$B$2:$E$492, 3, FALSE)</f>
        <v>6.94</v>
      </c>
      <c r="AY403">
        <v>2430</v>
      </c>
      <c r="AZ403">
        <v>27</v>
      </c>
      <c r="BA403" t="s">
        <v>13</v>
      </c>
    </row>
    <row r="404" spans="1:53" x14ac:dyDescent="0.3">
      <c r="A404">
        <v>372</v>
      </c>
      <c r="B404" t="s">
        <v>483</v>
      </c>
      <c r="C404" t="s">
        <v>66</v>
      </c>
      <c r="D404">
        <v>0.1</v>
      </c>
      <c r="E404">
        <v>0</v>
      </c>
      <c r="F404">
        <f>IFERROR(VLOOKUP(B404, [1]player_expected_goals!$B$2:$E$492, 3, FALSE), 0)</f>
        <v>0.5</v>
      </c>
      <c r="G404" t="e">
        <f>VLOOKUP(B404,[2]player_on_target!$B$2:$E$492, 3, FALSE)</f>
        <v>#N/A</v>
      </c>
      <c r="H404">
        <f>IFERROR(VLOOKUP(B404, [3]player_saves_made!$B$2:$E$492, 3, FALSE), 0)</f>
        <v>0</v>
      </c>
      <c r="I404">
        <f>IFERROR(VLOOKUP(B404, [3]player_saves_made!$B$2:$E$492, 4, FALSE), 0)</f>
        <v>0</v>
      </c>
      <c r="J404">
        <f>IFERROR(VLOOKUP(B404, [4]player_goals_conceded!$B$2:$E$492, 3, FALSE), 0)</f>
        <v>0</v>
      </c>
      <c r="K404">
        <f>IFERROR(VLOOKUP(B404, [5]player_clean_sheets!$B$2:$E$492, 3, FALSE), 0)</f>
        <v>0</v>
      </c>
      <c r="L404">
        <f>IFERROR(VLOOKUP(B404, [5]player_clean_sheets!$B$2:$E$492, 4, FALSE), 0)</f>
        <v>0</v>
      </c>
      <c r="M404">
        <f>IFERROR(VLOOKUP(B404, [6]player_goals_per_90!$B$2:$E$492, 3, FALSE), 0)</f>
        <v>0</v>
      </c>
      <c r="N404">
        <f>IFERROR(VLOOKUP(B404, [7]player_expected_assists_per_90!$B$2:$E$492, 3, FALSE), 0)</f>
        <v>0</v>
      </c>
      <c r="O404">
        <f>IFERROR(VLOOKUP(B404, [7]player_expected_assists_per_90!$B$2:$E$492, 4, FALSE), 0)</f>
        <v>0</v>
      </c>
      <c r="P404">
        <f>IFERROR(VLOOKUP(B404, [8]player_top_scorers!$B$2:$E$492, 4, FALSE), 0)</f>
        <v>0</v>
      </c>
      <c r="Q404">
        <f>IFERROR(VLOOKUP(B404, [9]player_total_assists_in_attack!$B$2:$E$492, 3, FALSE), 0)</f>
        <v>2</v>
      </c>
      <c r="R404">
        <f>IFERROR(VLOOKUP(B404, [9]player_total_assists_in_attack!$B$2:$E$492, 4, FALSE), 0)</f>
        <v>1.5</v>
      </c>
      <c r="S404">
        <f>IFERROR(VLOOKUP(B404, [10]player_big_chances_missed!$B$2:$E$492, 3, FALSE), 0)</f>
        <v>1</v>
      </c>
      <c r="T404">
        <f>IFERROR(VLOOKUP(B404, [10]player_big_chances_missed!$B$2:$E$492, 3, FALSE), 0)</f>
        <v>1</v>
      </c>
      <c r="U404">
        <f>IFERROR(VLOOKUP(B404, [11]player_big_chances_created!$B$2:$E$492, 3, FALSE), 0)</f>
        <v>0</v>
      </c>
      <c r="V404">
        <f>IFERROR(VLOOKUP(B404, [12]player_penalties_won!$B$2:$E$492, 3, FALSE), 0)</f>
        <v>0</v>
      </c>
      <c r="W404">
        <f>IFERROR(VLOOKUP(B404, [13]player_penalties_conceded!$B$2:$E$492, 3, FALSE), 0)</f>
        <v>0</v>
      </c>
      <c r="X404">
        <f>IFERROR(VLOOKUP(B404, [14]player_target_scoring!$B$2:$E$492, 3, FALSE), 0)</f>
        <v>0</v>
      </c>
      <c r="Y404">
        <f>IFERROR(VLOOKUP(B404, [14]player_target_scoring!$B$2:$E$492, 4, FALSE), 0)</f>
        <v>0</v>
      </c>
      <c r="Z404">
        <f>IFERROR(VLOOKUP(B404, [15]player_total_scoring_attempts!$B$2:$E$492, 3, FALSE), 0)</f>
        <v>0</v>
      </c>
      <c r="AA404">
        <f>IFERROR(VLOOKUP(B404, [15]player_total_scoring_attempts!$B$2:$E$492, 4, FALSE), 0)</f>
        <v>0</v>
      </c>
      <c r="AB404">
        <f>IFERROR(VLOOKUP(B404, [16]player_accurate_passes!$B$2:$E$492, 3, FALSE), 0)</f>
        <v>0</v>
      </c>
      <c r="AC404">
        <f>IFERROR(VLOOKUP(B404, [16]player_accurate_passes!$B$2:$E$492, 4, FALSE), 0)</f>
        <v>0</v>
      </c>
      <c r="AD404">
        <f>IFERROR(VLOOKUP(B404,[17]player_accurate_long_balls!$B$2:$E$492, 3, FALSE), 0)</f>
        <v>0</v>
      </c>
      <c r="AE404">
        <f>IFERROR(VLOOKUP(B404,[17]player_accurate_long_balls!$B$2:$E$492, 4, FALSE), 0)</f>
        <v>0</v>
      </c>
      <c r="AF404">
        <f>IFERROR(VLOOKUP(B404, [18]player_tackles_won!$B$2:$E$492, 3, FALSE), 0)</f>
        <v>0</v>
      </c>
      <c r="AG404">
        <f>IFERROR(VLOOKUP(B404, [18]player_tackles_won!$B$2:$E$492, 4, FALSE), 0)</f>
        <v>0</v>
      </c>
      <c r="AH404">
        <f>IFERROR(VLOOKUP(B404, [19]player_possessions!$B$2:$E$492, 3, FALSE), 0)</f>
        <v>0</v>
      </c>
      <c r="AI404">
        <f>IFERROR(VLOOKUP(B404, [19]player_possessions!$B$2:$E$492, 4, FALSE), 0)</f>
        <v>0</v>
      </c>
      <c r="AJ404">
        <f>IFERROR(VLOOKUP(B404, [20]player_outfielder_blocks!$B$2:$E$492, 3, FALSE), 0)</f>
        <v>0</v>
      </c>
      <c r="AK404" t="e">
        <f>VLOOKUP(B404,[20]player_outfielder_blocks!$B$2:$E$492, 4, FALSE)</f>
        <v>#N/A</v>
      </c>
      <c r="AL404" t="e">
        <f>VLOOKUP(B404,[21]player_interceptions!$B$2:$E$492, 3, FALSE)</f>
        <v>#N/A</v>
      </c>
      <c r="AM404" t="e">
        <f>VLOOKUP(B404,[21]player_interceptions!$B$2:$E$492, 4, FALSE)</f>
        <v>#N/A</v>
      </c>
      <c r="AN404" t="e">
        <f>VLOOKUP(B404,[22]player_effective_clearances!$B$2:$E$492, 3, FALSE)</f>
        <v>#N/A</v>
      </c>
      <c r="AO404" t="e">
        <f>VLOOKUP(B404,[22]player_effective_clearances!$B$2:$E$492, 4, FALSE)</f>
        <v>#N/A</v>
      </c>
      <c r="AP404" t="e">
        <f>VLOOKUP(B404, [12]player_penalties_won!$B$2:$E$492, 4, FALSE)</f>
        <v>#N/A</v>
      </c>
      <c r="AQ404" t="e">
        <f>VLOOKUP(B404,[23]player_fouls_committed!$B$2:$E$492, 3, FALSE)</f>
        <v>#N/A</v>
      </c>
      <c r="AR404" t="e">
        <f>VLOOKUP(B404,[24]player_red_cards!$B$2:$E$492, 3, FALSE)</f>
        <v>#N/A</v>
      </c>
      <c r="AS404" t="e">
        <f>VLOOKUP(B404,[24]player_red_cards!$B$2:$E$492, 4, FALSE)</f>
        <v>#N/A</v>
      </c>
      <c r="AT404" t="e">
        <f>VLOOKUP(B404,[25]player_contests_won!$B$2:$E$492, 3, FALSE)</f>
        <v>#N/A</v>
      </c>
      <c r="AU404" t="e">
        <f>VLOOKUP(B404,[25]player_contests_won!$B$2:$E$492, 4, FALSE)</f>
        <v>#N/A</v>
      </c>
      <c r="AV404" t="e">
        <f>VLOOKUP(B404, [8]player_top_scorers!$B$2:$E$492, 3, FALSE)</f>
        <v>#N/A</v>
      </c>
      <c r="AW404" t="e">
        <f>VLOOKUP(B404,[26]player_player_ratings!$B$2:$E$492, 4, FALSE)</f>
        <v>#N/A</v>
      </c>
      <c r="AX404" t="e">
        <f>VLOOKUP(B404,[26]player_player_ratings!$B$2:$E$492, 3, FALSE)</f>
        <v>#N/A</v>
      </c>
      <c r="AY404">
        <v>121</v>
      </c>
      <c r="AZ404">
        <v>5</v>
      </c>
      <c r="BA404" t="s">
        <v>13</v>
      </c>
    </row>
    <row r="405" spans="1:53" x14ac:dyDescent="0.3">
      <c r="A405">
        <v>372</v>
      </c>
      <c r="B405" t="s">
        <v>484</v>
      </c>
      <c r="C405" t="s">
        <v>46</v>
      </c>
      <c r="D405">
        <v>0.1</v>
      </c>
      <c r="E405">
        <v>0</v>
      </c>
      <c r="F405">
        <f>IFERROR(VLOOKUP(B405, [1]player_expected_goals!$B$2:$E$492, 3, FALSE), 0)</f>
        <v>0</v>
      </c>
      <c r="G405" t="e">
        <f>VLOOKUP(B405,[2]player_on_target!$B$2:$E$492, 3, FALSE)</f>
        <v>#N/A</v>
      </c>
      <c r="H405">
        <f>IFERROR(VLOOKUP(B405, [3]player_saves_made!$B$2:$E$492, 3, FALSE), 0)</f>
        <v>0</v>
      </c>
      <c r="I405">
        <f>IFERROR(VLOOKUP(B405, [3]player_saves_made!$B$2:$E$492, 4, FALSE), 0)</f>
        <v>0</v>
      </c>
      <c r="J405">
        <f>IFERROR(VLOOKUP(B405, [4]player_goals_conceded!$B$2:$E$492, 3, FALSE), 0)</f>
        <v>0</v>
      </c>
      <c r="K405">
        <f>IFERROR(VLOOKUP(B405, [5]player_clean_sheets!$B$2:$E$492, 3, FALSE), 0)</f>
        <v>0</v>
      </c>
      <c r="L405">
        <f>IFERROR(VLOOKUP(B405, [5]player_clean_sheets!$B$2:$E$492, 4, FALSE), 0)</f>
        <v>0</v>
      </c>
      <c r="M405">
        <f>IFERROR(VLOOKUP(B405, [6]player_goals_per_90!$B$2:$E$492, 3, FALSE), 0)</f>
        <v>0</v>
      </c>
      <c r="N405">
        <f>IFERROR(VLOOKUP(B405, [7]player_expected_assists_per_90!$B$2:$E$492, 3, FALSE), 0)</f>
        <v>0</v>
      </c>
      <c r="O405">
        <f>IFERROR(VLOOKUP(B405, [7]player_expected_assists_per_90!$B$2:$E$492, 4, FALSE), 0)</f>
        <v>0</v>
      </c>
      <c r="P405">
        <f>IFERROR(VLOOKUP(B405, [8]player_top_scorers!$B$2:$E$492, 4, FALSE), 0)</f>
        <v>0</v>
      </c>
      <c r="Q405">
        <f>IFERROR(VLOOKUP(B405, [9]player_total_assists_in_attack!$B$2:$E$492, 3, FALSE), 0)</f>
        <v>0</v>
      </c>
      <c r="R405">
        <f>IFERROR(VLOOKUP(B405, [9]player_total_assists_in_attack!$B$2:$E$492, 4, FALSE), 0)</f>
        <v>0</v>
      </c>
      <c r="S405">
        <f>IFERROR(VLOOKUP(B405, [10]player_big_chances_missed!$B$2:$E$492, 3, FALSE), 0)</f>
        <v>0</v>
      </c>
      <c r="T405">
        <f>IFERROR(VLOOKUP(B405, [10]player_big_chances_missed!$B$2:$E$492, 3, FALSE), 0)</f>
        <v>0</v>
      </c>
      <c r="U405">
        <f>IFERROR(VLOOKUP(B405, [11]player_big_chances_created!$B$2:$E$492, 3, FALSE), 0)</f>
        <v>0</v>
      </c>
      <c r="V405">
        <f>IFERROR(VLOOKUP(B405, [12]player_penalties_won!$B$2:$E$492, 3, FALSE), 0)</f>
        <v>0</v>
      </c>
      <c r="W405">
        <f>IFERROR(VLOOKUP(B405, [13]player_penalties_conceded!$B$2:$E$492, 3, FALSE), 0)</f>
        <v>0</v>
      </c>
      <c r="X405">
        <f>IFERROR(VLOOKUP(B405, [14]player_target_scoring!$B$2:$E$492, 3, FALSE), 0)</f>
        <v>0</v>
      </c>
      <c r="Y405">
        <f>IFERROR(VLOOKUP(B405, [14]player_target_scoring!$B$2:$E$492, 4, FALSE), 0)</f>
        <v>0</v>
      </c>
      <c r="Z405">
        <f>IFERROR(VLOOKUP(B405, [15]player_total_scoring_attempts!$B$2:$E$492, 3, FALSE), 0)</f>
        <v>0</v>
      </c>
      <c r="AA405">
        <f>IFERROR(VLOOKUP(B405, [15]player_total_scoring_attempts!$B$2:$E$492, 4, FALSE), 0)</f>
        <v>0</v>
      </c>
      <c r="AB405">
        <f>IFERROR(VLOOKUP(B405, [16]player_accurate_passes!$B$2:$E$492, 3, FALSE), 0)</f>
        <v>0</v>
      </c>
      <c r="AC405">
        <f>IFERROR(VLOOKUP(B405, [16]player_accurate_passes!$B$2:$E$492, 4, FALSE), 0)</f>
        <v>0</v>
      </c>
      <c r="AD405">
        <f>IFERROR(VLOOKUP(B405,[17]player_accurate_long_balls!$B$2:$E$492, 3, FALSE), 0)</f>
        <v>0</v>
      </c>
      <c r="AE405">
        <f>IFERROR(VLOOKUP(B405,[17]player_accurate_long_balls!$B$2:$E$492, 4, FALSE), 0)</f>
        <v>0</v>
      </c>
      <c r="AF405">
        <f>IFERROR(VLOOKUP(B405, [18]player_tackles_won!$B$2:$E$492, 3, FALSE), 0)</f>
        <v>0</v>
      </c>
      <c r="AG405">
        <f>IFERROR(VLOOKUP(B405, [18]player_tackles_won!$B$2:$E$492, 4, FALSE), 0)</f>
        <v>0</v>
      </c>
      <c r="AH405">
        <f>IFERROR(VLOOKUP(B405, [19]player_possessions!$B$2:$E$492, 3, FALSE), 0)</f>
        <v>0</v>
      </c>
      <c r="AI405">
        <f>IFERROR(VLOOKUP(B405, [19]player_possessions!$B$2:$E$492, 4, FALSE), 0)</f>
        <v>0</v>
      </c>
      <c r="AJ405">
        <f>IFERROR(VLOOKUP(B405, [20]player_outfielder_blocks!$B$2:$E$492, 3, FALSE), 0)</f>
        <v>0</v>
      </c>
      <c r="AK405" t="e">
        <f>VLOOKUP(B405,[20]player_outfielder_blocks!$B$2:$E$492, 4, FALSE)</f>
        <v>#N/A</v>
      </c>
      <c r="AL405" t="e">
        <f>VLOOKUP(B405,[21]player_interceptions!$B$2:$E$492, 3, FALSE)</f>
        <v>#N/A</v>
      </c>
      <c r="AM405" t="e">
        <f>VLOOKUP(B405,[21]player_interceptions!$B$2:$E$492, 4, FALSE)</f>
        <v>#N/A</v>
      </c>
      <c r="AN405" t="e">
        <f>VLOOKUP(B405,[22]player_effective_clearances!$B$2:$E$492, 3, FALSE)</f>
        <v>#N/A</v>
      </c>
      <c r="AO405" t="e">
        <f>VLOOKUP(B405,[22]player_effective_clearances!$B$2:$E$492, 4, FALSE)</f>
        <v>#N/A</v>
      </c>
      <c r="AP405" t="e">
        <f>VLOOKUP(B405, [12]player_penalties_won!$B$2:$E$492, 4, FALSE)</f>
        <v>#N/A</v>
      </c>
      <c r="AQ405" t="e">
        <f>VLOOKUP(B405,[23]player_fouls_committed!$B$2:$E$492, 3, FALSE)</f>
        <v>#N/A</v>
      </c>
      <c r="AR405" t="e">
        <f>VLOOKUP(B405,[24]player_red_cards!$B$2:$E$492, 3, FALSE)</f>
        <v>#N/A</v>
      </c>
      <c r="AS405" t="e">
        <f>VLOOKUP(B405,[24]player_red_cards!$B$2:$E$492, 4, FALSE)</f>
        <v>#N/A</v>
      </c>
      <c r="AT405" t="e">
        <f>VLOOKUP(B405,[25]player_contests_won!$B$2:$E$492, 3, FALSE)</f>
        <v>#N/A</v>
      </c>
      <c r="AU405" t="e">
        <f>VLOOKUP(B405,[25]player_contests_won!$B$2:$E$492, 4, FALSE)</f>
        <v>#N/A</v>
      </c>
      <c r="AV405" t="e">
        <f>VLOOKUP(B405, [8]player_top_scorers!$B$2:$E$492, 3, FALSE)</f>
        <v>#N/A</v>
      </c>
      <c r="AW405" t="e">
        <f>VLOOKUP(B405,[26]player_player_ratings!$B$2:$E$492, 4, FALSE)</f>
        <v>#N/A</v>
      </c>
      <c r="AX405" t="e">
        <f>VLOOKUP(B405,[26]player_player_ratings!$B$2:$E$492, 3, FALSE)</f>
        <v>#N/A</v>
      </c>
      <c r="AY405">
        <v>90</v>
      </c>
      <c r="AZ405">
        <v>2</v>
      </c>
      <c r="BA405" t="s">
        <v>13</v>
      </c>
    </row>
    <row r="406" spans="1:53" x14ac:dyDescent="0.3">
      <c r="A406">
        <v>372</v>
      </c>
      <c r="B406" t="s">
        <v>485</v>
      </c>
      <c r="C406" t="s">
        <v>21</v>
      </c>
      <c r="D406">
        <v>0.1</v>
      </c>
      <c r="E406">
        <v>0</v>
      </c>
      <c r="F406">
        <f>IFERROR(VLOOKUP(B406, [1]player_expected_goals!$B$2:$E$492, 3, FALSE), 0)</f>
        <v>0.2</v>
      </c>
      <c r="G406" t="e">
        <f>VLOOKUP(B406,[2]player_on_target!$B$2:$E$492, 3, FALSE)</f>
        <v>#N/A</v>
      </c>
      <c r="H406">
        <f>IFERROR(VLOOKUP(B406, [3]player_saves_made!$B$2:$E$492, 3, FALSE), 0)</f>
        <v>0</v>
      </c>
      <c r="I406">
        <f>IFERROR(VLOOKUP(B406, [3]player_saves_made!$B$2:$E$492, 4, FALSE), 0)</f>
        <v>0</v>
      </c>
      <c r="J406">
        <f>IFERROR(VLOOKUP(B406, [4]player_goals_conceded!$B$2:$E$492, 3, FALSE), 0)</f>
        <v>0</v>
      </c>
      <c r="K406">
        <f>IFERROR(VLOOKUP(B406, [5]player_clean_sheets!$B$2:$E$492, 3, FALSE), 0)</f>
        <v>0</v>
      </c>
      <c r="L406">
        <f>IFERROR(VLOOKUP(B406, [5]player_clean_sheets!$B$2:$E$492, 4, FALSE), 0)</f>
        <v>0</v>
      </c>
      <c r="M406">
        <f>IFERROR(VLOOKUP(B406, [6]player_goals_per_90!$B$2:$E$492, 3, FALSE), 0)</f>
        <v>0</v>
      </c>
      <c r="N406">
        <f>IFERROR(VLOOKUP(B406, [7]player_expected_assists_per_90!$B$2:$E$492, 3, FALSE), 0)</f>
        <v>0</v>
      </c>
      <c r="O406">
        <f>IFERROR(VLOOKUP(B406, [7]player_expected_assists_per_90!$B$2:$E$492, 4, FALSE), 0)</f>
        <v>0</v>
      </c>
      <c r="P406">
        <f>IFERROR(VLOOKUP(B406, [8]player_top_scorers!$B$2:$E$492, 4, FALSE), 0)</f>
        <v>0</v>
      </c>
      <c r="Q406">
        <f>IFERROR(VLOOKUP(B406, [9]player_total_assists_in_attack!$B$2:$E$492, 3, FALSE), 0)</f>
        <v>3</v>
      </c>
      <c r="R406">
        <f>IFERROR(VLOOKUP(B406, [9]player_total_assists_in_attack!$B$2:$E$492, 4, FALSE), 0)</f>
        <v>3.5</v>
      </c>
      <c r="S406">
        <f>IFERROR(VLOOKUP(B406, [10]player_big_chances_missed!$B$2:$E$492, 3, FALSE), 0)</f>
        <v>0</v>
      </c>
      <c r="T406">
        <f>IFERROR(VLOOKUP(B406, [10]player_big_chances_missed!$B$2:$E$492, 3, FALSE), 0)</f>
        <v>0</v>
      </c>
      <c r="U406">
        <f>IFERROR(VLOOKUP(B406, [11]player_big_chances_created!$B$2:$E$492, 3, FALSE), 0)</f>
        <v>0</v>
      </c>
      <c r="V406">
        <f>IFERROR(VLOOKUP(B406, [12]player_penalties_won!$B$2:$E$492, 3, FALSE), 0)</f>
        <v>0</v>
      </c>
      <c r="W406">
        <f>IFERROR(VLOOKUP(B406, [13]player_penalties_conceded!$B$2:$E$492, 3, FALSE), 0)</f>
        <v>0</v>
      </c>
      <c r="X406">
        <f>IFERROR(VLOOKUP(B406, [14]player_target_scoring!$B$2:$E$492, 3, FALSE), 0)</f>
        <v>0</v>
      </c>
      <c r="Y406">
        <f>IFERROR(VLOOKUP(B406, [14]player_target_scoring!$B$2:$E$492, 4, FALSE), 0)</f>
        <v>0</v>
      </c>
      <c r="Z406">
        <f>IFERROR(VLOOKUP(B406, [15]player_total_scoring_attempts!$B$2:$E$492, 3, FALSE), 0)</f>
        <v>0</v>
      </c>
      <c r="AA406">
        <f>IFERROR(VLOOKUP(B406, [15]player_total_scoring_attempts!$B$2:$E$492, 4, FALSE), 0)</f>
        <v>0</v>
      </c>
      <c r="AB406">
        <f>IFERROR(VLOOKUP(B406, [16]player_accurate_passes!$B$2:$E$492, 3, FALSE), 0)</f>
        <v>0</v>
      </c>
      <c r="AC406">
        <f>IFERROR(VLOOKUP(B406, [16]player_accurate_passes!$B$2:$E$492, 4, FALSE), 0)</f>
        <v>0</v>
      </c>
      <c r="AD406">
        <f>IFERROR(VLOOKUP(B406,[17]player_accurate_long_balls!$B$2:$E$492, 3, FALSE), 0)</f>
        <v>0</v>
      </c>
      <c r="AE406">
        <f>IFERROR(VLOOKUP(B406,[17]player_accurate_long_balls!$B$2:$E$492, 4, FALSE), 0)</f>
        <v>0</v>
      </c>
      <c r="AF406">
        <f>IFERROR(VLOOKUP(B406, [18]player_tackles_won!$B$2:$E$492, 3, FALSE), 0)</f>
        <v>0</v>
      </c>
      <c r="AG406">
        <f>IFERROR(VLOOKUP(B406, [18]player_tackles_won!$B$2:$E$492, 4, FALSE), 0)</f>
        <v>0</v>
      </c>
      <c r="AH406">
        <f>IFERROR(VLOOKUP(B406, [19]player_possessions!$B$2:$E$492, 3, FALSE), 0)</f>
        <v>0</v>
      </c>
      <c r="AI406">
        <f>IFERROR(VLOOKUP(B406, [19]player_possessions!$B$2:$E$492, 4, FALSE), 0)</f>
        <v>0</v>
      </c>
      <c r="AJ406">
        <f>IFERROR(VLOOKUP(B406, [20]player_outfielder_blocks!$B$2:$E$492, 3, FALSE), 0)</f>
        <v>0</v>
      </c>
      <c r="AK406" t="e">
        <f>VLOOKUP(B406,[20]player_outfielder_blocks!$B$2:$E$492, 4, FALSE)</f>
        <v>#N/A</v>
      </c>
      <c r="AL406" t="e">
        <f>VLOOKUP(B406,[21]player_interceptions!$B$2:$E$492, 3, FALSE)</f>
        <v>#N/A</v>
      </c>
      <c r="AM406" t="e">
        <f>VLOOKUP(B406,[21]player_interceptions!$B$2:$E$492, 4, FALSE)</f>
        <v>#N/A</v>
      </c>
      <c r="AN406" t="e">
        <f>VLOOKUP(B406,[22]player_effective_clearances!$B$2:$E$492, 3, FALSE)</f>
        <v>#N/A</v>
      </c>
      <c r="AO406" t="e">
        <f>VLOOKUP(B406,[22]player_effective_clearances!$B$2:$E$492, 4, FALSE)</f>
        <v>#N/A</v>
      </c>
      <c r="AP406" t="e">
        <f>VLOOKUP(B406, [12]player_penalties_won!$B$2:$E$492, 4, FALSE)</f>
        <v>#N/A</v>
      </c>
      <c r="AQ406" t="e">
        <f>VLOOKUP(B406,[23]player_fouls_committed!$B$2:$E$492, 3, FALSE)</f>
        <v>#N/A</v>
      </c>
      <c r="AR406" t="e">
        <f>VLOOKUP(B406,[24]player_red_cards!$B$2:$E$492, 3, FALSE)</f>
        <v>#N/A</v>
      </c>
      <c r="AS406" t="e">
        <f>VLOOKUP(B406,[24]player_red_cards!$B$2:$E$492, 4, FALSE)</f>
        <v>#N/A</v>
      </c>
      <c r="AT406" t="e">
        <f>VLOOKUP(B406,[25]player_contests_won!$B$2:$E$492, 3, FALSE)</f>
        <v>#N/A</v>
      </c>
      <c r="AU406" t="e">
        <f>VLOOKUP(B406,[25]player_contests_won!$B$2:$E$492, 4, FALSE)</f>
        <v>#N/A</v>
      </c>
      <c r="AV406" t="e">
        <f>VLOOKUP(B406, [8]player_top_scorers!$B$2:$E$492, 3, FALSE)</f>
        <v>#N/A</v>
      </c>
      <c r="AW406" t="e">
        <f>VLOOKUP(B406,[26]player_player_ratings!$B$2:$E$492, 4, FALSE)</f>
        <v>#N/A</v>
      </c>
      <c r="AX406" t="e">
        <f>VLOOKUP(B406,[26]player_player_ratings!$B$2:$E$492, 3, FALSE)</f>
        <v>#N/A</v>
      </c>
      <c r="AY406">
        <v>78</v>
      </c>
      <c r="AZ406">
        <v>8</v>
      </c>
      <c r="BA406" t="s">
        <v>13</v>
      </c>
    </row>
    <row r="407" spans="1:53" x14ac:dyDescent="0.3">
      <c r="A407">
        <v>372</v>
      </c>
      <c r="B407" t="s">
        <v>486</v>
      </c>
      <c r="C407" t="s">
        <v>100</v>
      </c>
      <c r="D407">
        <v>0.1</v>
      </c>
      <c r="E407">
        <v>0</v>
      </c>
      <c r="F407">
        <f>IFERROR(VLOOKUP(B407, [1]player_expected_goals!$B$2:$E$492, 3, FALSE), 0)</f>
        <v>0</v>
      </c>
      <c r="G407" t="e">
        <f>VLOOKUP(B407,[2]player_on_target!$B$2:$E$492, 3, FALSE)</f>
        <v>#N/A</v>
      </c>
      <c r="H407">
        <f>IFERROR(VLOOKUP(B407, [3]player_saves_made!$B$2:$E$492, 3, FALSE), 0)</f>
        <v>0</v>
      </c>
      <c r="I407">
        <f>IFERROR(VLOOKUP(B407, [3]player_saves_made!$B$2:$E$492, 4, FALSE), 0)</f>
        <v>0</v>
      </c>
      <c r="J407">
        <f>IFERROR(VLOOKUP(B407, [4]player_goals_conceded!$B$2:$E$492, 3, FALSE), 0)</f>
        <v>0</v>
      </c>
      <c r="K407">
        <f>IFERROR(VLOOKUP(B407, [5]player_clean_sheets!$B$2:$E$492, 3, FALSE), 0)</f>
        <v>0</v>
      </c>
      <c r="L407">
        <f>IFERROR(VLOOKUP(B407, [5]player_clean_sheets!$B$2:$E$492, 4, FALSE), 0)</f>
        <v>0</v>
      </c>
      <c r="M407">
        <f>IFERROR(VLOOKUP(B407, [6]player_goals_per_90!$B$2:$E$492, 3, FALSE), 0)</f>
        <v>0</v>
      </c>
      <c r="N407">
        <f>IFERROR(VLOOKUP(B407, [7]player_expected_assists_per_90!$B$2:$E$492, 3, FALSE), 0)</f>
        <v>0</v>
      </c>
      <c r="O407">
        <f>IFERROR(VLOOKUP(B407, [7]player_expected_assists_per_90!$B$2:$E$492, 4, FALSE), 0)</f>
        <v>0</v>
      </c>
      <c r="P407">
        <f>IFERROR(VLOOKUP(B407, [8]player_top_scorers!$B$2:$E$492, 4, FALSE), 0)</f>
        <v>0</v>
      </c>
      <c r="Q407">
        <f>IFERROR(VLOOKUP(B407, [9]player_total_assists_in_attack!$B$2:$E$492, 3, FALSE), 0)</f>
        <v>2</v>
      </c>
      <c r="R407">
        <f>IFERROR(VLOOKUP(B407, [9]player_total_assists_in_attack!$B$2:$E$492, 4, FALSE), 0)</f>
        <v>0.8</v>
      </c>
      <c r="S407">
        <f>IFERROR(VLOOKUP(B407, [10]player_big_chances_missed!$B$2:$E$492, 3, FALSE), 0)</f>
        <v>0</v>
      </c>
      <c r="T407">
        <f>IFERROR(VLOOKUP(B407, [10]player_big_chances_missed!$B$2:$E$492, 3, FALSE), 0)</f>
        <v>0</v>
      </c>
      <c r="U407">
        <f>IFERROR(VLOOKUP(B407, [11]player_big_chances_created!$B$2:$E$492, 3, FALSE), 0)</f>
        <v>0</v>
      </c>
      <c r="V407">
        <f>IFERROR(VLOOKUP(B407, [12]player_penalties_won!$B$2:$E$492, 3, FALSE), 0)</f>
        <v>0</v>
      </c>
      <c r="W407">
        <f>IFERROR(VLOOKUP(B407, [13]player_penalties_conceded!$B$2:$E$492, 3, FALSE), 0)</f>
        <v>0</v>
      </c>
      <c r="X407">
        <f>IFERROR(VLOOKUP(B407, [14]player_target_scoring!$B$2:$E$492, 3, FALSE), 0)</f>
        <v>0</v>
      </c>
      <c r="Y407">
        <f>IFERROR(VLOOKUP(B407, [14]player_target_scoring!$B$2:$E$492, 4, FALSE), 0)</f>
        <v>0</v>
      </c>
      <c r="Z407">
        <f>IFERROR(VLOOKUP(B407, [15]player_total_scoring_attempts!$B$2:$E$492, 3, FALSE), 0)</f>
        <v>0</v>
      </c>
      <c r="AA407">
        <f>IFERROR(VLOOKUP(B407, [15]player_total_scoring_attempts!$B$2:$E$492, 4, FALSE), 0)</f>
        <v>0</v>
      </c>
      <c r="AB407">
        <f>IFERROR(VLOOKUP(B407, [16]player_accurate_passes!$B$2:$E$492, 3, FALSE), 0)</f>
        <v>0</v>
      </c>
      <c r="AC407">
        <f>IFERROR(VLOOKUP(B407, [16]player_accurate_passes!$B$2:$E$492, 4, FALSE), 0)</f>
        <v>0</v>
      </c>
      <c r="AD407">
        <f>IFERROR(VLOOKUP(B407,[17]player_accurate_long_balls!$B$2:$E$492, 3, FALSE), 0)</f>
        <v>0</v>
      </c>
      <c r="AE407">
        <f>IFERROR(VLOOKUP(B407,[17]player_accurate_long_balls!$B$2:$E$492, 4, FALSE), 0)</f>
        <v>0</v>
      </c>
      <c r="AF407">
        <f>IFERROR(VLOOKUP(B407, [18]player_tackles_won!$B$2:$E$492, 3, FALSE), 0)</f>
        <v>0</v>
      </c>
      <c r="AG407">
        <f>IFERROR(VLOOKUP(B407, [18]player_tackles_won!$B$2:$E$492, 4, FALSE), 0)</f>
        <v>0</v>
      </c>
      <c r="AH407">
        <f>IFERROR(VLOOKUP(B407, [19]player_possessions!$B$2:$E$492, 3, FALSE), 0)</f>
        <v>0</v>
      </c>
      <c r="AI407">
        <f>IFERROR(VLOOKUP(B407, [19]player_possessions!$B$2:$E$492, 4, FALSE), 0)</f>
        <v>0</v>
      </c>
      <c r="AJ407">
        <f>IFERROR(VLOOKUP(B407, [20]player_outfielder_blocks!$B$2:$E$492, 3, FALSE), 0)</f>
        <v>0</v>
      </c>
      <c r="AK407" t="e">
        <f>VLOOKUP(B407,[20]player_outfielder_blocks!$B$2:$E$492, 4, FALSE)</f>
        <v>#N/A</v>
      </c>
      <c r="AL407" t="e">
        <f>VLOOKUP(B407,[21]player_interceptions!$B$2:$E$492, 3, FALSE)</f>
        <v>#N/A</v>
      </c>
      <c r="AM407" t="e">
        <f>VLOOKUP(B407,[21]player_interceptions!$B$2:$E$492, 4, FALSE)</f>
        <v>#N/A</v>
      </c>
      <c r="AN407" t="e">
        <f>VLOOKUP(B407,[22]player_effective_clearances!$B$2:$E$492, 3, FALSE)</f>
        <v>#N/A</v>
      </c>
      <c r="AO407" t="e">
        <f>VLOOKUP(B407,[22]player_effective_clearances!$B$2:$E$492, 4, FALSE)</f>
        <v>#N/A</v>
      </c>
      <c r="AP407" t="e">
        <f>VLOOKUP(B407, [12]player_penalties_won!$B$2:$E$492, 4, FALSE)</f>
        <v>#N/A</v>
      </c>
      <c r="AQ407" t="e">
        <f>VLOOKUP(B407,[23]player_fouls_committed!$B$2:$E$492, 3, FALSE)</f>
        <v>#N/A</v>
      </c>
      <c r="AR407" t="e">
        <f>VLOOKUP(B407,[24]player_red_cards!$B$2:$E$492, 3, FALSE)</f>
        <v>#N/A</v>
      </c>
      <c r="AS407" t="e">
        <f>VLOOKUP(B407,[24]player_red_cards!$B$2:$E$492, 4, FALSE)</f>
        <v>#N/A</v>
      </c>
      <c r="AT407" t="e">
        <f>VLOOKUP(B407,[25]player_contests_won!$B$2:$E$492, 3, FALSE)</f>
        <v>#N/A</v>
      </c>
      <c r="AU407" t="e">
        <f>VLOOKUP(B407,[25]player_contests_won!$B$2:$E$492, 4, FALSE)</f>
        <v>#N/A</v>
      </c>
      <c r="AV407" t="e">
        <f>VLOOKUP(B407, [8]player_top_scorers!$B$2:$E$492, 3, FALSE)</f>
        <v>#N/A</v>
      </c>
      <c r="AW407" t="e">
        <f>VLOOKUP(B407,[26]player_player_ratings!$B$2:$E$492, 4, FALSE)</f>
        <v>#N/A</v>
      </c>
      <c r="AX407" t="e">
        <f>VLOOKUP(B407,[26]player_player_ratings!$B$2:$E$492, 3, FALSE)</f>
        <v>#N/A</v>
      </c>
      <c r="AY407">
        <v>230</v>
      </c>
      <c r="AZ407">
        <v>6</v>
      </c>
      <c r="BA407" t="s">
        <v>13</v>
      </c>
    </row>
    <row r="408" spans="1:53" x14ac:dyDescent="0.3">
      <c r="A408">
        <v>372</v>
      </c>
      <c r="B408" t="s">
        <v>487</v>
      </c>
      <c r="C408" t="s">
        <v>66</v>
      </c>
      <c r="D408">
        <v>0.1</v>
      </c>
      <c r="E408">
        <v>0</v>
      </c>
      <c r="F408">
        <f>IFERROR(VLOOKUP(B408, [1]player_expected_goals!$B$2:$E$492, 3, FALSE), 0)</f>
        <v>0</v>
      </c>
      <c r="G408" t="e">
        <f>VLOOKUP(B408,[2]player_on_target!$B$2:$E$492, 3, FALSE)</f>
        <v>#N/A</v>
      </c>
      <c r="H408">
        <f>IFERROR(VLOOKUP(B408, [3]player_saves_made!$B$2:$E$492, 3, FALSE), 0)</f>
        <v>2.7</v>
      </c>
      <c r="I408">
        <f>IFERROR(VLOOKUP(B408, [3]player_saves_made!$B$2:$E$492, 4, FALSE), 0)</f>
        <v>82</v>
      </c>
      <c r="J408">
        <f>IFERROR(VLOOKUP(B408, [4]player_goals_conceded!$B$2:$E$492, 3, FALSE), 0)</f>
        <v>1.6</v>
      </c>
      <c r="K408">
        <f>IFERROR(VLOOKUP(B408, [5]player_clean_sheets!$B$2:$E$492, 3, FALSE), 0)</f>
        <v>7</v>
      </c>
      <c r="L408">
        <f>IFERROR(VLOOKUP(B408, [5]player_clean_sheets!$B$2:$E$492, 4, FALSE), 0)</f>
        <v>48</v>
      </c>
      <c r="M408">
        <f>IFERROR(VLOOKUP(B408, [6]player_goals_per_90!$B$2:$E$492, 3, FALSE), 0)</f>
        <v>0</v>
      </c>
      <c r="N408">
        <f>IFERROR(VLOOKUP(B408, [7]player_expected_assists_per_90!$B$2:$E$492, 3, FALSE), 0)</f>
        <v>0</v>
      </c>
      <c r="O408">
        <f>IFERROR(VLOOKUP(B408, [7]player_expected_assists_per_90!$B$2:$E$492, 4, FALSE), 0)</f>
        <v>0</v>
      </c>
      <c r="P408">
        <f>IFERROR(VLOOKUP(B408, [8]player_top_scorers!$B$2:$E$492, 4, FALSE), 0)</f>
        <v>0</v>
      </c>
      <c r="Q408">
        <f>IFERROR(VLOOKUP(B408, [9]player_total_assists_in_attack!$B$2:$E$492, 3, FALSE), 0)</f>
        <v>1</v>
      </c>
      <c r="R408">
        <f>IFERROR(VLOOKUP(B408, [9]player_total_assists_in_attack!$B$2:$E$492, 4, FALSE), 0)</f>
        <v>0</v>
      </c>
      <c r="S408">
        <f>IFERROR(VLOOKUP(B408, [10]player_big_chances_missed!$B$2:$E$492, 3, FALSE), 0)</f>
        <v>0</v>
      </c>
      <c r="T408">
        <f>IFERROR(VLOOKUP(B408, [10]player_big_chances_missed!$B$2:$E$492, 3, FALSE), 0)</f>
        <v>0</v>
      </c>
      <c r="U408">
        <f>IFERROR(VLOOKUP(B408, [11]player_big_chances_created!$B$2:$E$492, 3, FALSE), 0)</f>
        <v>0</v>
      </c>
      <c r="V408">
        <f>IFERROR(VLOOKUP(B408, [12]player_penalties_won!$B$2:$E$492, 3, FALSE), 0)</f>
        <v>0</v>
      </c>
      <c r="W408">
        <f>IFERROR(VLOOKUP(B408, [13]player_penalties_conceded!$B$2:$E$492, 3, FALSE), 0)</f>
        <v>1</v>
      </c>
      <c r="X408">
        <f>IFERROR(VLOOKUP(B408, [14]player_target_scoring!$B$2:$E$492, 3, FALSE), 0)</f>
        <v>0</v>
      </c>
      <c r="Y408">
        <f>IFERROR(VLOOKUP(B408, [14]player_target_scoring!$B$2:$E$492, 4, FALSE), 0)</f>
        <v>0</v>
      </c>
      <c r="Z408">
        <f>IFERROR(VLOOKUP(B408, [15]player_total_scoring_attempts!$B$2:$E$492, 3, FALSE), 0)</f>
        <v>0</v>
      </c>
      <c r="AA408">
        <f>IFERROR(VLOOKUP(B408, [15]player_total_scoring_attempts!$B$2:$E$492, 4, FALSE), 0)</f>
        <v>0</v>
      </c>
      <c r="AB408">
        <f>IFERROR(VLOOKUP(B408, [16]player_accurate_passes!$B$2:$E$492, 3, FALSE), 0)</f>
        <v>17.399999999999999</v>
      </c>
      <c r="AC408">
        <f>IFERROR(VLOOKUP(B408, [16]player_accurate_passes!$B$2:$E$492, 4, FALSE), 0)</f>
        <v>58.5</v>
      </c>
      <c r="AD408">
        <f>IFERROR(VLOOKUP(B408,[17]player_accurate_long_balls!$B$2:$E$492, 3, FALSE), 0)</f>
        <v>0</v>
      </c>
      <c r="AE408">
        <f>IFERROR(VLOOKUP(B408,[17]player_accurate_long_balls!$B$2:$E$492, 4, FALSE), 0)</f>
        <v>0</v>
      </c>
      <c r="AF408">
        <f>IFERROR(VLOOKUP(B408, [18]player_tackles_won!$B$2:$E$492, 3, FALSE), 0)</f>
        <v>0.1</v>
      </c>
      <c r="AG408">
        <f>IFERROR(VLOOKUP(B408, [18]player_tackles_won!$B$2:$E$492, 4, FALSE), 0)</f>
        <v>100</v>
      </c>
      <c r="AH408">
        <f>IFERROR(VLOOKUP(B408, [19]player_possessions!$B$2:$E$492, 3, FALSE), 0)</f>
        <v>0</v>
      </c>
      <c r="AI408">
        <f>IFERROR(VLOOKUP(B408, [19]player_possessions!$B$2:$E$492, 4, FALSE), 0)</f>
        <v>0</v>
      </c>
      <c r="AJ408">
        <f>IFERROR(VLOOKUP(B408, [20]player_outfielder_blocks!$B$2:$E$492, 3, FALSE), 0)</f>
        <v>0</v>
      </c>
      <c r="AK408" t="e">
        <f>VLOOKUP(B408,[20]player_outfielder_blocks!$B$2:$E$492, 4, FALSE)</f>
        <v>#N/A</v>
      </c>
      <c r="AL408">
        <f>VLOOKUP(B408,[21]player_interceptions!$B$2:$E$492, 3, FALSE)</f>
        <v>0</v>
      </c>
      <c r="AM408">
        <f>VLOOKUP(B408,[21]player_interceptions!$B$2:$E$492, 4, FALSE)</f>
        <v>1</v>
      </c>
      <c r="AN408">
        <f>VLOOKUP(B408,[22]player_effective_clearances!$B$2:$E$492, 3, FALSE)</f>
        <v>1.2</v>
      </c>
      <c r="AO408">
        <f>VLOOKUP(B408,[22]player_effective_clearances!$B$2:$E$492, 4, FALSE)</f>
        <v>35</v>
      </c>
      <c r="AP408" t="e">
        <f>VLOOKUP(B408, [12]player_penalties_won!$B$2:$E$492, 4, FALSE)</f>
        <v>#N/A</v>
      </c>
      <c r="AQ408">
        <f>VLOOKUP(B408,[23]player_fouls_committed!$B$2:$E$492, 3, FALSE)</f>
        <v>0</v>
      </c>
      <c r="AR408" t="e">
        <f>VLOOKUP(B408,[24]player_red_cards!$B$2:$E$492, 3, FALSE)</f>
        <v>#N/A</v>
      </c>
      <c r="AS408" t="e">
        <f>VLOOKUP(B408,[24]player_red_cards!$B$2:$E$492, 4, FALSE)</f>
        <v>#N/A</v>
      </c>
      <c r="AT408">
        <f>VLOOKUP(B408,[25]player_contests_won!$B$2:$E$492, 3, FALSE)</f>
        <v>0</v>
      </c>
      <c r="AU408">
        <f>VLOOKUP(B408,[25]player_contests_won!$B$2:$E$492, 4, FALSE)</f>
        <v>100</v>
      </c>
      <c r="AV408" t="e">
        <f>VLOOKUP(B408, [8]player_top_scorers!$B$2:$E$492, 3, FALSE)</f>
        <v>#N/A</v>
      </c>
      <c r="AW408">
        <f>VLOOKUP(B408,[26]player_player_ratings!$B$2:$E$492, 4, FALSE)</f>
        <v>1</v>
      </c>
      <c r="AX408">
        <f>VLOOKUP(B408,[26]player_player_ratings!$B$2:$E$492, 3, FALSE)</f>
        <v>6.76</v>
      </c>
      <c r="AY408">
        <v>2700</v>
      </c>
      <c r="AZ408">
        <v>30</v>
      </c>
      <c r="BA408" t="s">
        <v>13</v>
      </c>
    </row>
    <row r="409" spans="1:53" x14ac:dyDescent="0.3">
      <c r="A409">
        <v>372</v>
      </c>
      <c r="B409" t="s">
        <v>488</v>
      </c>
      <c r="C409" t="s">
        <v>19</v>
      </c>
      <c r="D409">
        <v>0.1</v>
      </c>
      <c r="E409">
        <v>0</v>
      </c>
      <c r="F409">
        <f>IFERROR(VLOOKUP(B409, [1]player_expected_goals!$B$2:$E$492, 3, FALSE), 0)</f>
        <v>0</v>
      </c>
      <c r="G409" t="e">
        <f>VLOOKUP(B409,[2]player_on_target!$B$2:$E$492, 3, FALSE)</f>
        <v>#N/A</v>
      </c>
      <c r="H409">
        <f>IFERROR(VLOOKUP(B409, [3]player_saves_made!$B$2:$E$492, 3, FALSE), 0)</f>
        <v>0</v>
      </c>
      <c r="I409">
        <f>IFERROR(VLOOKUP(B409, [3]player_saves_made!$B$2:$E$492, 4, FALSE), 0)</f>
        <v>0</v>
      </c>
      <c r="J409">
        <f>IFERROR(VLOOKUP(B409, [4]player_goals_conceded!$B$2:$E$492, 3, FALSE), 0)</f>
        <v>0</v>
      </c>
      <c r="K409">
        <f>IFERROR(VLOOKUP(B409, [5]player_clean_sheets!$B$2:$E$492, 3, FALSE), 0)</f>
        <v>0</v>
      </c>
      <c r="L409">
        <f>IFERROR(VLOOKUP(B409, [5]player_clean_sheets!$B$2:$E$492, 4, FALSE), 0)</f>
        <v>0</v>
      </c>
      <c r="M409">
        <f>IFERROR(VLOOKUP(B409, [6]player_goals_per_90!$B$2:$E$492, 3, FALSE), 0)</f>
        <v>0</v>
      </c>
      <c r="N409">
        <f>IFERROR(VLOOKUP(B409, [7]player_expected_assists_per_90!$B$2:$E$492, 3, FALSE), 0)</f>
        <v>0</v>
      </c>
      <c r="O409">
        <f>IFERROR(VLOOKUP(B409, [7]player_expected_assists_per_90!$B$2:$E$492, 4, FALSE), 0)</f>
        <v>0</v>
      </c>
      <c r="P409">
        <f>IFERROR(VLOOKUP(B409, [8]player_top_scorers!$B$2:$E$492, 4, FALSE), 0)</f>
        <v>0</v>
      </c>
      <c r="Q409">
        <f>IFERROR(VLOOKUP(B409, [9]player_total_assists_in_attack!$B$2:$E$492, 3, FALSE), 0)</f>
        <v>2</v>
      </c>
      <c r="R409">
        <f>IFERROR(VLOOKUP(B409, [9]player_total_assists_in_attack!$B$2:$E$492, 4, FALSE), 0)</f>
        <v>20</v>
      </c>
      <c r="S409">
        <f>IFERROR(VLOOKUP(B409, [10]player_big_chances_missed!$B$2:$E$492, 3, FALSE), 0)</f>
        <v>0</v>
      </c>
      <c r="T409">
        <f>IFERROR(VLOOKUP(B409, [10]player_big_chances_missed!$B$2:$E$492, 3, FALSE), 0)</f>
        <v>0</v>
      </c>
      <c r="U409">
        <f>IFERROR(VLOOKUP(B409, [11]player_big_chances_created!$B$2:$E$492, 3, FALSE), 0)</f>
        <v>0</v>
      </c>
      <c r="V409">
        <f>IFERROR(VLOOKUP(B409, [12]player_penalties_won!$B$2:$E$492, 3, FALSE), 0)</f>
        <v>0</v>
      </c>
      <c r="W409">
        <f>IFERROR(VLOOKUP(B409, [13]player_penalties_conceded!$B$2:$E$492, 3, FALSE), 0)</f>
        <v>0</v>
      </c>
      <c r="X409">
        <f>IFERROR(VLOOKUP(B409, [14]player_target_scoring!$B$2:$E$492, 3, FALSE), 0)</f>
        <v>0</v>
      </c>
      <c r="Y409">
        <f>IFERROR(VLOOKUP(B409, [14]player_target_scoring!$B$2:$E$492, 4, FALSE), 0)</f>
        <v>0</v>
      </c>
      <c r="Z409">
        <f>IFERROR(VLOOKUP(B409, [15]player_total_scoring_attempts!$B$2:$E$492, 3, FALSE), 0)</f>
        <v>0</v>
      </c>
      <c r="AA409">
        <f>IFERROR(VLOOKUP(B409, [15]player_total_scoring_attempts!$B$2:$E$492, 4, FALSE), 0)</f>
        <v>0</v>
      </c>
      <c r="AB409">
        <f>IFERROR(VLOOKUP(B409, [16]player_accurate_passes!$B$2:$E$492, 3, FALSE), 0)</f>
        <v>0</v>
      </c>
      <c r="AC409">
        <f>IFERROR(VLOOKUP(B409, [16]player_accurate_passes!$B$2:$E$492, 4, FALSE), 0)</f>
        <v>0</v>
      </c>
      <c r="AD409">
        <f>IFERROR(VLOOKUP(B409,[17]player_accurate_long_balls!$B$2:$E$492, 3, FALSE), 0)</f>
        <v>0</v>
      </c>
      <c r="AE409">
        <f>IFERROR(VLOOKUP(B409,[17]player_accurate_long_balls!$B$2:$E$492, 4, FALSE), 0)</f>
        <v>0</v>
      </c>
      <c r="AF409">
        <f>IFERROR(VLOOKUP(B409, [18]player_tackles_won!$B$2:$E$492, 3, FALSE), 0)</f>
        <v>0</v>
      </c>
      <c r="AG409">
        <f>IFERROR(VLOOKUP(B409, [18]player_tackles_won!$B$2:$E$492, 4, FALSE), 0)</f>
        <v>0</v>
      </c>
      <c r="AH409">
        <f>IFERROR(VLOOKUP(B409, [19]player_possessions!$B$2:$E$492, 3, FALSE), 0)</f>
        <v>0</v>
      </c>
      <c r="AI409">
        <f>IFERROR(VLOOKUP(B409, [19]player_possessions!$B$2:$E$492, 4, FALSE), 0)</f>
        <v>0</v>
      </c>
      <c r="AJ409">
        <f>IFERROR(VLOOKUP(B409, [20]player_outfielder_blocks!$B$2:$E$492, 3, FALSE), 0)</f>
        <v>0</v>
      </c>
      <c r="AK409" t="e">
        <f>VLOOKUP(B409,[20]player_outfielder_blocks!$B$2:$E$492, 4, FALSE)</f>
        <v>#N/A</v>
      </c>
      <c r="AL409" t="e">
        <f>VLOOKUP(B409,[21]player_interceptions!$B$2:$E$492, 3, FALSE)</f>
        <v>#N/A</v>
      </c>
      <c r="AM409" t="e">
        <f>VLOOKUP(B409,[21]player_interceptions!$B$2:$E$492, 4, FALSE)</f>
        <v>#N/A</v>
      </c>
      <c r="AN409" t="e">
        <f>VLOOKUP(B409,[22]player_effective_clearances!$B$2:$E$492, 3, FALSE)</f>
        <v>#N/A</v>
      </c>
      <c r="AO409" t="e">
        <f>VLOOKUP(B409,[22]player_effective_clearances!$B$2:$E$492, 4, FALSE)</f>
        <v>#N/A</v>
      </c>
      <c r="AP409" t="e">
        <f>VLOOKUP(B409, [12]player_penalties_won!$B$2:$E$492, 4, FALSE)</f>
        <v>#N/A</v>
      </c>
      <c r="AQ409" t="e">
        <f>VLOOKUP(B409,[23]player_fouls_committed!$B$2:$E$492, 3, FALSE)</f>
        <v>#N/A</v>
      </c>
      <c r="AR409" t="e">
        <f>VLOOKUP(B409,[24]player_red_cards!$B$2:$E$492, 3, FALSE)</f>
        <v>#N/A</v>
      </c>
      <c r="AS409" t="e">
        <f>VLOOKUP(B409,[24]player_red_cards!$B$2:$E$492, 4, FALSE)</f>
        <v>#N/A</v>
      </c>
      <c r="AT409" t="e">
        <f>VLOOKUP(B409,[25]player_contests_won!$B$2:$E$492, 3, FALSE)</f>
        <v>#N/A</v>
      </c>
      <c r="AU409" t="e">
        <f>VLOOKUP(B409,[25]player_contests_won!$B$2:$E$492, 4, FALSE)</f>
        <v>#N/A</v>
      </c>
      <c r="AV409" t="e">
        <f>VLOOKUP(B409, [8]player_top_scorers!$B$2:$E$492, 3, FALSE)</f>
        <v>#N/A</v>
      </c>
      <c r="AW409" t="e">
        <f>VLOOKUP(B409,[26]player_player_ratings!$B$2:$E$492, 4, FALSE)</f>
        <v>#N/A</v>
      </c>
      <c r="AX409" t="e">
        <f>VLOOKUP(B409,[26]player_player_ratings!$B$2:$E$492, 3, FALSE)</f>
        <v>#N/A</v>
      </c>
      <c r="AY409">
        <v>9</v>
      </c>
      <c r="AZ409">
        <v>1</v>
      </c>
      <c r="BA409" t="s">
        <v>27</v>
      </c>
    </row>
    <row r="410" spans="1:53" x14ac:dyDescent="0.3">
      <c r="A410">
        <v>372</v>
      </c>
      <c r="B410" t="s">
        <v>489</v>
      </c>
      <c r="C410" t="s">
        <v>31</v>
      </c>
      <c r="D410">
        <v>0.1</v>
      </c>
      <c r="E410">
        <v>0</v>
      </c>
      <c r="F410">
        <f>IFERROR(VLOOKUP(B410, [1]player_expected_goals!$B$2:$E$492, 3, FALSE), 0)</f>
        <v>0.3</v>
      </c>
      <c r="G410" t="e">
        <f>VLOOKUP(B410,[2]player_on_target!$B$2:$E$492, 3, FALSE)</f>
        <v>#N/A</v>
      </c>
      <c r="H410">
        <f>IFERROR(VLOOKUP(B410, [3]player_saves_made!$B$2:$E$492, 3, FALSE), 0)</f>
        <v>0</v>
      </c>
      <c r="I410">
        <f>IFERROR(VLOOKUP(B410, [3]player_saves_made!$B$2:$E$492, 4, FALSE), 0)</f>
        <v>0</v>
      </c>
      <c r="J410">
        <f>IFERROR(VLOOKUP(B410, [4]player_goals_conceded!$B$2:$E$492, 3, FALSE), 0)</f>
        <v>0</v>
      </c>
      <c r="K410">
        <f>IFERROR(VLOOKUP(B410, [5]player_clean_sheets!$B$2:$E$492, 3, FALSE), 0)</f>
        <v>0</v>
      </c>
      <c r="L410">
        <f>IFERROR(VLOOKUP(B410, [5]player_clean_sheets!$B$2:$E$492, 4, FALSE), 0)</f>
        <v>0</v>
      </c>
      <c r="M410">
        <f>IFERROR(VLOOKUP(B410, [6]player_goals_per_90!$B$2:$E$492, 3, FALSE), 0)</f>
        <v>0</v>
      </c>
      <c r="N410">
        <f>IFERROR(VLOOKUP(B410, [7]player_expected_assists_per_90!$B$2:$E$492, 3, FALSE), 0)</f>
        <v>0</v>
      </c>
      <c r="O410">
        <f>IFERROR(VLOOKUP(B410, [7]player_expected_assists_per_90!$B$2:$E$492, 4, FALSE), 0)</f>
        <v>0</v>
      </c>
      <c r="P410">
        <f>IFERROR(VLOOKUP(B410, [8]player_top_scorers!$B$2:$E$492, 4, FALSE), 0)</f>
        <v>0</v>
      </c>
      <c r="Q410">
        <f>IFERROR(VLOOKUP(B410, [9]player_total_assists_in_attack!$B$2:$E$492, 3, FALSE), 0)</f>
        <v>1</v>
      </c>
      <c r="R410">
        <f>IFERROR(VLOOKUP(B410, [9]player_total_assists_in_attack!$B$2:$E$492, 4, FALSE), 0)</f>
        <v>2</v>
      </c>
      <c r="S410">
        <f>IFERROR(VLOOKUP(B410, [10]player_big_chances_missed!$B$2:$E$492, 3, FALSE), 0)</f>
        <v>1</v>
      </c>
      <c r="T410">
        <f>IFERROR(VLOOKUP(B410, [10]player_big_chances_missed!$B$2:$E$492, 3, FALSE), 0)</f>
        <v>1</v>
      </c>
      <c r="U410">
        <f>IFERROR(VLOOKUP(B410, [11]player_big_chances_created!$B$2:$E$492, 3, FALSE), 0)</f>
        <v>0</v>
      </c>
      <c r="V410">
        <f>IFERROR(VLOOKUP(B410, [12]player_penalties_won!$B$2:$E$492, 3, FALSE), 0)</f>
        <v>0</v>
      </c>
      <c r="W410">
        <f>IFERROR(VLOOKUP(B410, [13]player_penalties_conceded!$B$2:$E$492, 3, FALSE), 0)</f>
        <v>0</v>
      </c>
      <c r="X410">
        <f>IFERROR(VLOOKUP(B410, [14]player_target_scoring!$B$2:$E$492, 3, FALSE), 0)</f>
        <v>0</v>
      </c>
      <c r="Y410">
        <f>IFERROR(VLOOKUP(B410, [14]player_target_scoring!$B$2:$E$492, 4, FALSE), 0)</f>
        <v>0</v>
      </c>
      <c r="Z410">
        <f>IFERROR(VLOOKUP(B410, [15]player_total_scoring_attempts!$B$2:$E$492, 3, FALSE), 0)</f>
        <v>0</v>
      </c>
      <c r="AA410">
        <f>IFERROR(VLOOKUP(B410, [15]player_total_scoring_attempts!$B$2:$E$492, 4, FALSE), 0)</f>
        <v>0</v>
      </c>
      <c r="AB410">
        <f>IFERROR(VLOOKUP(B410, [16]player_accurate_passes!$B$2:$E$492, 3, FALSE), 0)</f>
        <v>0</v>
      </c>
      <c r="AC410">
        <f>IFERROR(VLOOKUP(B410, [16]player_accurate_passes!$B$2:$E$492, 4, FALSE), 0)</f>
        <v>0</v>
      </c>
      <c r="AD410">
        <f>IFERROR(VLOOKUP(B410,[17]player_accurate_long_balls!$B$2:$E$492, 3, FALSE), 0)</f>
        <v>0</v>
      </c>
      <c r="AE410">
        <f>IFERROR(VLOOKUP(B410,[17]player_accurate_long_balls!$B$2:$E$492, 4, FALSE), 0)</f>
        <v>0</v>
      </c>
      <c r="AF410">
        <f>IFERROR(VLOOKUP(B410, [18]player_tackles_won!$B$2:$E$492, 3, FALSE), 0)</f>
        <v>0</v>
      </c>
      <c r="AG410">
        <f>IFERROR(VLOOKUP(B410, [18]player_tackles_won!$B$2:$E$492, 4, FALSE), 0)</f>
        <v>0</v>
      </c>
      <c r="AH410">
        <f>IFERROR(VLOOKUP(B410, [19]player_possessions!$B$2:$E$492, 3, FALSE), 0)</f>
        <v>0</v>
      </c>
      <c r="AI410">
        <f>IFERROR(VLOOKUP(B410, [19]player_possessions!$B$2:$E$492, 4, FALSE), 0)</f>
        <v>0</v>
      </c>
      <c r="AJ410">
        <f>IFERROR(VLOOKUP(B410, [20]player_outfielder_blocks!$B$2:$E$492, 3, FALSE), 0)</f>
        <v>0</v>
      </c>
      <c r="AK410" t="e">
        <f>VLOOKUP(B410,[20]player_outfielder_blocks!$B$2:$E$492, 4, FALSE)</f>
        <v>#N/A</v>
      </c>
      <c r="AL410" t="e">
        <f>VLOOKUP(B410,[21]player_interceptions!$B$2:$E$492, 3, FALSE)</f>
        <v>#N/A</v>
      </c>
      <c r="AM410" t="e">
        <f>VLOOKUP(B410,[21]player_interceptions!$B$2:$E$492, 4, FALSE)</f>
        <v>#N/A</v>
      </c>
      <c r="AN410" t="e">
        <f>VLOOKUP(B410,[22]player_effective_clearances!$B$2:$E$492, 3, FALSE)</f>
        <v>#N/A</v>
      </c>
      <c r="AO410" t="e">
        <f>VLOOKUP(B410,[22]player_effective_clearances!$B$2:$E$492, 4, FALSE)</f>
        <v>#N/A</v>
      </c>
      <c r="AP410" t="e">
        <f>VLOOKUP(B410, [12]player_penalties_won!$B$2:$E$492, 4, FALSE)</f>
        <v>#N/A</v>
      </c>
      <c r="AQ410" t="e">
        <f>VLOOKUP(B410,[23]player_fouls_committed!$B$2:$E$492, 3, FALSE)</f>
        <v>#N/A</v>
      </c>
      <c r="AR410" t="e">
        <f>VLOOKUP(B410,[24]player_red_cards!$B$2:$E$492, 3, FALSE)</f>
        <v>#N/A</v>
      </c>
      <c r="AS410" t="e">
        <f>VLOOKUP(B410,[24]player_red_cards!$B$2:$E$492, 4, FALSE)</f>
        <v>#N/A</v>
      </c>
      <c r="AT410" t="e">
        <f>VLOOKUP(B410,[25]player_contests_won!$B$2:$E$492, 3, FALSE)</f>
        <v>#N/A</v>
      </c>
      <c r="AU410" t="e">
        <f>VLOOKUP(B410,[25]player_contests_won!$B$2:$E$492, 4, FALSE)</f>
        <v>#N/A</v>
      </c>
      <c r="AV410" t="e">
        <f>VLOOKUP(B410, [8]player_top_scorers!$B$2:$E$492, 3, FALSE)</f>
        <v>#N/A</v>
      </c>
      <c r="AW410" t="e">
        <f>VLOOKUP(B410,[26]player_player_ratings!$B$2:$E$492, 4, FALSE)</f>
        <v>#N/A</v>
      </c>
      <c r="AX410" t="e">
        <f>VLOOKUP(B410,[26]player_player_ratings!$B$2:$E$492, 3, FALSE)</f>
        <v>#N/A</v>
      </c>
      <c r="AY410">
        <v>45</v>
      </c>
      <c r="AZ410">
        <v>2</v>
      </c>
      <c r="BA410" t="s">
        <v>13</v>
      </c>
    </row>
    <row r="411" spans="1:53" x14ac:dyDescent="0.3">
      <c r="A411">
        <v>372</v>
      </c>
      <c r="B411" t="s">
        <v>490</v>
      </c>
      <c r="C411" t="s">
        <v>63</v>
      </c>
      <c r="D411">
        <v>0.1</v>
      </c>
      <c r="E411">
        <v>0</v>
      </c>
      <c r="F411">
        <f>IFERROR(VLOOKUP(B411, [1]player_expected_goals!$B$2:$E$492, 3, FALSE), 0)</f>
        <v>0.8</v>
      </c>
      <c r="G411">
        <f>VLOOKUP(B411,[2]player_on_target!$B$2:$E$492, 3, FALSE)</f>
        <v>0.5</v>
      </c>
      <c r="H411">
        <f>IFERROR(VLOOKUP(B411, [3]player_saves_made!$B$2:$E$492, 3, FALSE), 0)</f>
        <v>0</v>
      </c>
      <c r="I411">
        <f>IFERROR(VLOOKUP(B411, [3]player_saves_made!$B$2:$E$492, 4, FALSE), 0)</f>
        <v>0</v>
      </c>
      <c r="J411">
        <f>IFERROR(VLOOKUP(B411, [4]player_goals_conceded!$B$2:$E$492, 3, FALSE), 0)</f>
        <v>0</v>
      </c>
      <c r="K411">
        <f>IFERROR(VLOOKUP(B411, [5]player_clean_sheets!$B$2:$E$492, 3, FALSE), 0)</f>
        <v>0</v>
      </c>
      <c r="L411">
        <f>IFERROR(VLOOKUP(B411, [5]player_clean_sheets!$B$2:$E$492, 4, FALSE), 0)</f>
        <v>0</v>
      </c>
      <c r="M411">
        <f>IFERROR(VLOOKUP(B411, [6]player_goals_per_90!$B$2:$E$492, 3, FALSE), 0)</f>
        <v>0</v>
      </c>
      <c r="N411">
        <f>IFERROR(VLOOKUP(B411, [7]player_expected_assists_per_90!$B$2:$E$492, 3, FALSE), 0)</f>
        <v>0.01</v>
      </c>
      <c r="O411">
        <f>IFERROR(VLOOKUP(B411, [7]player_expected_assists_per_90!$B$2:$E$492, 4, FALSE), 0)</f>
        <v>0</v>
      </c>
      <c r="P411">
        <f>IFERROR(VLOOKUP(B411, [8]player_top_scorers!$B$2:$E$492, 4, FALSE), 0)</f>
        <v>0</v>
      </c>
      <c r="Q411">
        <f>IFERROR(VLOOKUP(B411, [9]player_total_assists_in_attack!$B$2:$E$492, 3, FALSE), 0)</f>
        <v>3</v>
      </c>
      <c r="R411">
        <f>IFERROR(VLOOKUP(B411, [9]player_total_assists_in_attack!$B$2:$E$492, 4, FALSE), 0)</f>
        <v>0.2</v>
      </c>
      <c r="S411">
        <f>IFERROR(VLOOKUP(B411, [10]player_big_chances_missed!$B$2:$E$492, 3, FALSE), 0)</f>
        <v>1</v>
      </c>
      <c r="T411">
        <f>IFERROR(VLOOKUP(B411, [10]player_big_chances_missed!$B$2:$E$492, 3, FALSE), 0)</f>
        <v>1</v>
      </c>
      <c r="U411">
        <f>IFERROR(VLOOKUP(B411, [11]player_big_chances_created!$B$2:$E$492, 3, FALSE), 0)</f>
        <v>0</v>
      </c>
      <c r="V411">
        <f>IFERROR(VLOOKUP(B411, [12]player_penalties_won!$B$2:$E$492, 3, FALSE), 0)</f>
        <v>0</v>
      </c>
      <c r="W411">
        <f>IFERROR(VLOOKUP(B411, [13]player_penalties_conceded!$B$2:$E$492, 3, FALSE), 0)</f>
        <v>0</v>
      </c>
      <c r="X411">
        <f>IFERROR(VLOOKUP(B411, [14]player_target_scoring!$B$2:$E$492, 3, FALSE), 0)</f>
        <v>0.3</v>
      </c>
      <c r="Y411">
        <f>IFERROR(VLOOKUP(B411, [14]player_target_scoring!$B$2:$E$492, 4, FALSE), 0)</f>
        <v>40</v>
      </c>
      <c r="Z411">
        <f>IFERROR(VLOOKUP(B411, [15]player_total_scoring_attempts!$B$2:$E$492, 3, FALSE), 0)</f>
        <v>0.6</v>
      </c>
      <c r="AA411">
        <f>IFERROR(VLOOKUP(B411, [15]player_total_scoring_attempts!$B$2:$E$492, 4, FALSE), 0)</f>
        <v>0</v>
      </c>
      <c r="AB411">
        <f>IFERROR(VLOOKUP(B411, [16]player_accurate_passes!$B$2:$E$492, 3, FALSE), 0)</f>
        <v>46.4</v>
      </c>
      <c r="AC411">
        <f>IFERROR(VLOOKUP(B411, [16]player_accurate_passes!$B$2:$E$492, 4, FALSE), 0)</f>
        <v>87.6</v>
      </c>
      <c r="AD411">
        <f>IFERROR(VLOOKUP(B411,[17]player_accurate_long_balls!$B$2:$E$492, 3, FALSE), 0)</f>
        <v>1.9</v>
      </c>
      <c r="AE411">
        <f>IFERROR(VLOOKUP(B411,[17]player_accurate_long_balls!$B$2:$E$492, 4, FALSE), 0)</f>
        <v>37</v>
      </c>
      <c r="AF411">
        <f>IFERROR(VLOOKUP(B411, [18]player_tackles_won!$B$2:$E$492, 3, FALSE), 0)</f>
        <v>0.8</v>
      </c>
      <c r="AG411">
        <f>IFERROR(VLOOKUP(B411, [18]player_tackles_won!$B$2:$E$492, 4, FALSE), 0)</f>
        <v>46.2</v>
      </c>
      <c r="AH411">
        <f>IFERROR(VLOOKUP(B411, [19]player_possessions!$B$2:$E$492, 3, FALSE), 0)</f>
        <v>0.1</v>
      </c>
      <c r="AI411">
        <f>IFERROR(VLOOKUP(B411, [19]player_possessions!$B$2:$E$492, 4, FALSE), 0)</f>
        <v>1.4</v>
      </c>
      <c r="AJ411">
        <f>IFERROR(VLOOKUP(B411, [20]player_outfielder_blocks!$B$2:$E$492, 3, FALSE), 0)</f>
        <v>0.8</v>
      </c>
      <c r="AK411">
        <f>VLOOKUP(B411,[20]player_outfielder_blocks!$B$2:$E$492, 4, FALSE)</f>
        <v>12</v>
      </c>
      <c r="AL411">
        <f>VLOOKUP(B411,[21]player_interceptions!$B$2:$E$492, 3, FALSE)</f>
        <v>1.1000000000000001</v>
      </c>
      <c r="AM411">
        <f>VLOOKUP(B411,[21]player_interceptions!$B$2:$E$492, 4, FALSE)</f>
        <v>18</v>
      </c>
      <c r="AN411">
        <f>VLOOKUP(B411,[22]player_effective_clearances!$B$2:$E$492, 3, FALSE)</f>
        <v>4.8</v>
      </c>
      <c r="AO411">
        <f>VLOOKUP(B411,[22]player_effective_clearances!$B$2:$E$492, 4, FALSE)</f>
        <v>77</v>
      </c>
      <c r="AP411" t="e">
        <f>VLOOKUP(B411, [12]player_penalties_won!$B$2:$E$492, 4, FALSE)</f>
        <v>#N/A</v>
      </c>
      <c r="AQ411">
        <f>VLOOKUP(B411,[23]player_fouls_committed!$B$2:$E$492, 3, FALSE)</f>
        <v>1.7</v>
      </c>
      <c r="AR411" t="e">
        <f>VLOOKUP(B411,[24]player_red_cards!$B$2:$E$492, 3, FALSE)</f>
        <v>#N/A</v>
      </c>
      <c r="AS411" t="e">
        <f>VLOOKUP(B411,[24]player_red_cards!$B$2:$E$492, 4, FALSE)</f>
        <v>#N/A</v>
      </c>
      <c r="AT411">
        <f>VLOOKUP(B411,[25]player_contests_won!$B$2:$E$492, 3, FALSE)</f>
        <v>0.3</v>
      </c>
      <c r="AU411">
        <f>VLOOKUP(B411,[25]player_contests_won!$B$2:$E$492, 4, FALSE)</f>
        <v>80</v>
      </c>
      <c r="AV411" t="e">
        <f>VLOOKUP(B411, [8]player_top_scorers!$B$2:$E$492, 3, FALSE)</f>
        <v>#N/A</v>
      </c>
      <c r="AW411">
        <f>VLOOKUP(B411,[26]player_player_ratings!$B$2:$E$492, 4, FALSE)</f>
        <v>1</v>
      </c>
      <c r="AX411">
        <f>VLOOKUP(B411,[26]player_player_ratings!$B$2:$E$492, 3, FALSE)</f>
        <v>6.42</v>
      </c>
      <c r="AY411">
        <v>1431</v>
      </c>
      <c r="AZ411">
        <v>20</v>
      </c>
      <c r="BA411" t="s">
        <v>70</v>
      </c>
    </row>
    <row r="412" spans="1:53" x14ac:dyDescent="0.3">
      <c r="A412">
        <v>372</v>
      </c>
      <c r="B412" t="s">
        <v>491</v>
      </c>
      <c r="C412" t="s">
        <v>102</v>
      </c>
      <c r="D412">
        <v>0.1</v>
      </c>
      <c r="E412">
        <v>0</v>
      </c>
      <c r="F412">
        <f>IFERROR(VLOOKUP(B412, [1]player_expected_goals!$B$2:$E$492, 3, FALSE), 0)</f>
        <v>0</v>
      </c>
      <c r="G412" t="e">
        <f>VLOOKUP(B412,[2]player_on_target!$B$2:$E$492, 3, FALSE)</f>
        <v>#N/A</v>
      </c>
      <c r="H412">
        <f>IFERROR(VLOOKUP(B412, [3]player_saves_made!$B$2:$E$492, 3, FALSE), 0)</f>
        <v>0</v>
      </c>
      <c r="I412">
        <f>IFERROR(VLOOKUP(B412, [3]player_saves_made!$B$2:$E$492, 4, FALSE), 0)</f>
        <v>0</v>
      </c>
      <c r="J412">
        <f>IFERROR(VLOOKUP(B412, [4]player_goals_conceded!$B$2:$E$492, 3, FALSE), 0)</f>
        <v>0</v>
      </c>
      <c r="K412">
        <f>IFERROR(VLOOKUP(B412, [5]player_clean_sheets!$B$2:$E$492, 3, FALSE), 0)</f>
        <v>0</v>
      </c>
      <c r="L412">
        <f>IFERROR(VLOOKUP(B412, [5]player_clean_sheets!$B$2:$E$492, 4, FALSE), 0)</f>
        <v>0</v>
      </c>
      <c r="M412">
        <f>IFERROR(VLOOKUP(B412, [6]player_goals_per_90!$B$2:$E$492, 3, FALSE), 0)</f>
        <v>0</v>
      </c>
      <c r="N412">
        <f>IFERROR(VLOOKUP(B412, [7]player_expected_assists_per_90!$B$2:$E$492, 3, FALSE), 0)</f>
        <v>0</v>
      </c>
      <c r="O412">
        <f>IFERROR(VLOOKUP(B412, [7]player_expected_assists_per_90!$B$2:$E$492, 4, FALSE), 0)</f>
        <v>0</v>
      </c>
      <c r="P412">
        <f>IFERROR(VLOOKUP(B412, [8]player_top_scorers!$B$2:$E$492, 4, FALSE), 0)</f>
        <v>0</v>
      </c>
      <c r="Q412">
        <f>IFERROR(VLOOKUP(B412, [9]player_total_assists_in_attack!$B$2:$E$492, 3, FALSE), 0)</f>
        <v>1</v>
      </c>
      <c r="R412">
        <f>IFERROR(VLOOKUP(B412, [9]player_total_assists_in_attack!$B$2:$E$492, 4, FALSE), 0)</f>
        <v>0.1</v>
      </c>
      <c r="S412">
        <f>IFERROR(VLOOKUP(B412, [10]player_big_chances_missed!$B$2:$E$492, 3, FALSE), 0)</f>
        <v>0</v>
      </c>
      <c r="T412">
        <f>IFERROR(VLOOKUP(B412, [10]player_big_chances_missed!$B$2:$E$492, 3, FALSE), 0)</f>
        <v>0</v>
      </c>
      <c r="U412">
        <f>IFERROR(VLOOKUP(B412, [11]player_big_chances_created!$B$2:$E$492, 3, FALSE), 0)</f>
        <v>0</v>
      </c>
      <c r="V412">
        <f>IFERROR(VLOOKUP(B412, [12]player_penalties_won!$B$2:$E$492, 3, FALSE), 0)</f>
        <v>0</v>
      </c>
      <c r="W412">
        <f>IFERROR(VLOOKUP(B412, [13]player_penalties_conceded!$B$2:$E$492, 3, FALSE), 0)</f>
        <v>0</v>
      </c>
      <c r="X412">
        <f>IFERROR(VLOOKUP(B412, [14]player_target_scoring!$B$2:$E$492, 3, FALSE), 0)</f>
        <v>0</v>
      </c>
      <c r="Y412">
        <f>IFERROR(VLOOKUP(B412, [14]player_target_scoring!$B$2:$E$492, 4, FALSE), 0)</f>
        <v>0</v>
      </c>
      <c r="Z412">
        <f>IFERROR(VLOOKUP(B412, [15]player_total_scoring_attempts!$B$2:$E$492, 3, FALSE), 0)</f>
        <v>0</v>
      </c>
      <c r="AA412">
        <f>IFERROR(VLOOKUP(B412, [15]player_total_scoring_attempts!$B$2:$E$492, 4, FALSE), 0)</f>
        <v>0</v>
      </c>
      <c r="AB412">
        <f>IFERROR(VLOOKUP(B412, [16]player_accurate_passes!$B$2:$E$492, 3, FALSE), 0)</f>
        <v>0</v>
      </c>
      <c r="AC412">
        <f>IFERROR(VLOOKUP(B412, [16]player_accurate_passes!$B$2:$E$492, 4, FALSE), 0)</f>
        <v>0</v>
      </c>
      <c r="AD412">
        <f>IFERROR(VLOOKUP(B412,[17]player_accurate_long_balls!$B$2:$E$492, 3, FALSE), 0)</f>
        <v>0</v>
      </c>
      <c r="AE412">
        <f>IFERROR(VLOOKUP(B412,[17]player_accurate_long_balls!$B$2:$E$492, 4, FALSE), 0)</f>
        <v>0</v>
      </c>
      <c r="AF412">
        <f>IFERROR(VLOOKUP(B412, [18]player_tackles_won!$B$2:$E$492, 3, FALSE), 0)</f>
        <v>0</v>
      </c>
      <c r="AG412">
        <f>IFERROR(VLOOKUP(B412, [18]player_tackles_won!$B$2:$E$492, 4, FALSE), 0)</f>
        <v>0</v>
      </c>
      <c r="AH412">
        <f>IFERROR(VLOOKUP(B412, [19]player_possessions!$B$2:$E$492, 3, FALSE), 0)</f>
        <v>0</v>
      </c>
      <c r="AI412">
        <f>IFERROR(VLOOKUP(B412, [19]player_possessions!$B$2:$E$492, 4, FALSE), 0)</f>
        <v>0</v>
      </c>
      <c r="AJ412">
        <f>IFERROR(VLOOKUP(B412, [20]player_outfielder_blocks!$B$2:$E$492, 3, FALSE), 0)</f>
        <v>0</v>
      </c>
      <c r="AK412" t="e">
        <f>VLOOKUP(B412,[20]player_outfielder_blocks!$B$2:$E$492, 4, FALSE)</f>
        <v>#N/A</v>
      </c>
      <c r="AL412" t="e">
        <f>VLOOKUP(B412,[21]player_interceptions!$B$2:$E$492, 3, FALSE)</f>
        <v>#N/A</v>
      </c>
      <c r="AM412" t="e">
        <f>VLOOKUP(B412,[21]player_interceptions!$B$2:$E$492, 4, FALSE)</f>
        <v>#N/A</v>
      </c>
      <c r="AN412" t="e">
        <f>VLOOKUP(B412,[22]player_effective_clearances!$B$2:$E$492, 3, FALSE)</f>
        <v>#N/A</v>
      </c>
      <c r="AO412" t="e">
        <f>VLOOKUP(B412,[22]player_effective_clearances!$B$2:$E$492, 4, FALSE)</f>
        <v>#N/A</v>
      </c>
      <c r="AP412" t="e">
        <f>VLOOKUP(B412, [12]player_penalties_won!$B$2:$E$492, 4, FALSE)</f>
        <v>#N/A</v>
      </c>
      <c r="AQ412" t="e">
        <f>VLOOKUP(B412,[23]player_fouls_committed!$B$2:$E$492, 3, FALSE)</f>
        <v>#N/A</v>
      </c>
      <c r="AR412" t="e">
        <f>VLOOKUP(B412,[24]player_red_cards!$B$2:$E$492, 3, FALSE)</f>
        <v>#N/A</v>
      </c>
      <c r="AS412" t="e">
        <f>VLOOKUP(B412,[24]player_red_cards!$B$2:$E$492, 4, FALSE)</f>
        <v>#N/A</v>
      </c>
      <c r="AT412" t="e">
        <f>VLOOKUP(B412,[25]player_contests_won!$B$2:$E$492, 3, FALSE)</f>
        <v>#N/A</v>
      </c>
      <c r="AU412" t="e">
        <f>VLOOKUP(B412,[25]player_contests_won!$B$2:$E$492, 4, FALSE)</f>
        <v>#N/A</v>
      </c>
      <c r="AV412" t="e">
        <f>VLOOKUP(B412, [8]player_top_scorers!$B$2:$E$492, 3, FALSE)</f>
        <v>#N/A</v>
      </c>
      <c r="AW412" t="e">
        <f>VLOOKUP(B412,[26]player_player_ratings!$B$2:$E$492, 4, FALSE)</f>
        <v>#N/A</v>
      </c>
      <c r="AX412" t="e">
        <f>VLOOKUP(B412,[26]player_player_ratings!$B$2:$E$492, 3, FALSE)</f>
        <v>#N/A</v>
      </c>
      <c r="AY412">
        <v>638</v>
      </c>
      <c r="AZ412">
        <v>12</v>
      </c>
      <c r="BA412" t="s">
        <v>157</v>
      </c>
    </row>
    <row r="413" spans="1:53" x14ac:dyDescent="0.3">
      <c r="A413">
        <v>372</v>
      </c>
      <c r="B413" t="s">
        <v>492</v>
      </c>
      <c r="C413" t="s">
        <v>12</v>
      </c>
      <c r="D413">
        <v>0.1</v>
      </c>
      <c r="E413">
        <v>0</v>
      </c>
      <c r="F413">
        <f>IFERROR(VLOOKUP(B413, [1]player_expected_goals!$B$2:$E$492, 3, FALSE), 0)</f>
        <v>2.4</v>
      </c>
      <c r="G413">
        <f>VLOOKUP(B413,[2]player_on_target!$B$2:$E$492, 3, FALSE)</f>
        <v>2.2999999999999998</v>
      </c>
      <c r="H413">
        <f>IFERROR(VLOOKUP(B413, [3]player_saves_made!$B$2:$E$492, 3, FALSE), 0)</f>
        <v>0</v>
      </c>
      <c r="I413">
        <f>IFERROR(VLOOKUP(B413, [3]player_saves_made!$B$2:$E$492, 4, FALSE), 0)</f>
        <v>0</v>
      </c>
      <c r="J413">
        <f>IFERROR(VLOOKUP(B413, [4]player_goals_conceded!$B$2:$E$492, 3, FALSE), 0)</f>
        <v>0</v>
      </c>
      <c r="K413">
        <f>IFERROR(VLOOKUP(B413, [5]player_clean_sheets!$B$2:$E$492, 3, FALSE), 0)</f>
        <v>0</v>
      </c>
      <c r="L413">
        <f>IFERROR(VLOOKUP(B413, [5]player_clean_sheets!$B$2:$E$492, 4, FALSE), 0)</f>
        <v>0</v>
      </c>
      <c r="M413">
        <f>IFERROR(VLOOKUP(B413, [6]player_goals_per_90!$B$2:$E$492, 3, FALSE), 0)</f>
        <v>0</v>
      </c>
      <c r="N413">
        <f>IFERROR(VLOOKUP(B413, [7]player_expected_assists_per_90!$B$2:$E$492, 3, FALSE), 0)</f>
        <v>0</v>
      </c>
      <c r="O413">
        <f>IFERROR(VLOOKUP(B413, [7]player_expected_assists_per_90!$B$2:$E$492, 4, FALSE), 0)</f>
        <v>0</v>
      </c>
      <c r="P413">
        <f>IFERROR(VLOOKUP(B413, [8]player_top_scorers!$B$2:$E$492, 4, FALSE), 0)</f>
        <v>1</v>
      </c>
      <c r="Q413">
        <f>IFERROR(VLOOKUP(B413, [9]player_total_assists_in_attack!$B$2:$E$492, 3, FALSE), 0)</f>
        <v>2</v>
      </c>
      <c r="R413">
        <f>IFERROR(VLOOKUP(B413, [9]player_total_assists_in_attack!$B$2:$E$492, 4, FALSE), 0)</f>
        <v>0.9</v>
      </c>
      <c r="S413">
        <f>IFERROR(VLOOKUP(B413, [10]player_big_chances_missed!$B$2:$E$492, 3, FALSE), 0)</f>
        <v>2</v>
      </c>
      <c r="T413">
        <f>IFERROR(VLOOKUP(B413, [10]player_big_chances_missed!$B$2:$E$492, 3, FALSE), 0)</f>
        <v>2</v>
      </c>
      <c r="U413">
        <f>IFERROR(VLOOKUP(B413, [11]player_big_chances_created!$B$2:$E$492, 3, FALSE), 0)</f>
        <v>0</v>
      </c>
      <c r="V413">
        <f>IFERROR(VLOOKUP(B413, [12]player_penalties_won!$B$2:$E$492, 3, FALSE), 0)</f>
        <v>0</v>
      </c>
      <c r="W413">
        <f>IFERROR(VLOOKUP(B413, [13]player_penalties_conceded!$B$2:$E$492, 3, FALSE), 0)</f>
        <v>0</v>
      </c>
      <c r="X413">
        <f>IFERROR(VLOOKUP(B413, [14]player_target_scoring!$B$2:$E$492, 3, FALSE), 0)</f>
        <v>0</v>
      </c>
      <c r="Y413">
        <f>IFERROR(VLOOKUP(B413, [14]player_target_scoring!$B$2:$E$492, 4, FALSE), 0)</f>
        <v>0</v>
      </c>
      <c r="Z413">
        <f>IFERROR(VLOOKUP(B413, [15]player_total_scoring_attempts!$B$2:$E$492, 3, FALSE), 0)</f>
        <v>0</v>
      </c>
      <c r="AA413">
        <f>IFERROR(VLOOKUP(B413, [15]player_total_scoring_attempts!$B$2:$E$492, 4, FALSE), 0)</f>
        <v>0</v>
      </c>
      <c r="AB413">
        <f>IFERROR(VLOOKUP(B413, [16]player_accurate_passes!$B$2:$E$492, 3, FALSE), 0)</f>
        <v>0</v>
      </c>
      <c r="AC413">
        <f>IFERROR(VLOOKUP(B413, [16]player_accurate_passes!$B$2:$E$492, 4, FALSE), 0)</f>
        <v>0</v>
      </c>
      <c r="AD413">
        <f>IFERROR(VLOOKUP(B413,[17]player_accurate_long_balls!$B$2:$E$492, 3, FALSE), 0)</f>
        <v>0</v>
      </c>
      <c r="AE413">
        <f>IFERROR(VLOOKUP(B413,[17]player_accurate_long_balls!$B$2:$E$492, 4, FALSE), 0)</f>
        <v>0</v>
      </c>
      <c r="AF413">
        <f>IFERROR(VLOOKUP(B413, [18]player_tackles_won!$B$2:$E$492, 3, FALSE), 0)</f>
        <v>0</v>
      </c>
      <c r="AG413">
        <f>IFERROR(VLOOKUP(B413, [18]player_tackles_won!$B$2:$E$492, 4, FALSE), 0)</f>
        <v>0</v>
      </c>
      <c r="AH413">
        <f>IFERROR(VLOOKUP(B413, [19]player_possessions!$B$2:$E$492, 3, FALSE), 0)</f>
        <v>0</v>
      </c>
      <c r="AI413">
        <f>IFERROR(VLOOKUP(B413, [19]player_possessions!$B$2:$E$492, 4, FALSE), 0)</f>
        <v>0</v>
      </c>
      <c r="AJ413">
        <f>IFERROR(VLOOKUP(B413, [20]player_outfielder_blocks!$B$2:$E$492, 3, FALSE), 0)</f>
        <v>0</v>
      </c>
      <c r="AK413" t="e">
        <f>VLOOKUP(B413,[20]player_outfielder_blocks!$B$2:$E$492, 4, FALSE)</f>
        <v>#N/A</v>
      </c>
      <c r="AL413" t="e">
        <f>VLOOKUP(B413,[21]player_interceptions!$B$2:$E$492, 3, FALSE)</f>
        <v>#N/A</v>
      </c>
      <c r="AM413" t="e">
        <f>VLOOKUP(B413,[21]player_interceptions!$B$2:$E$492, 4, FALSE)</f>
        <v>#N/A</v>
      </c>
      <c r="AN413" t="e">
        <f>VLOOKUP(B413,[22]player_effective_clearances!$B$2:$E$492, 3, FALSE)</f>
        <v>#N/A</v>
      </c>
      <c r="AO413" t="e">
        <f>VLOOKUP(B413,[22]player_effective_clearances!$B$2:$E$492, 4, FALSE)</f>
        <v>#N/A</v>
      </c>
      <c r="AP413" t="e">
        <f>VLOOKUP(B413, [12]player_penalties_won!$B$2:$E$492, 4, FALSE)</f>
        <v>#N/A</v>
      </c>
      <c r="AQ413" t="e">
        <f>VLOOKUP(B413,[23]player_fouls_committed!$B$2:$E$492, 3, FALSE)</f>
        <v>#N/A</v>
      </c>
      <c r="AR413" t="e">
        <f>VLOOKUP(B413,[24]player_red_cards!$B$2:$E$492, 3, FALSE)</f>
        <v>#N/A</v>
      </c>
      <c r="AS413" t="e">
        <f>VLOOKUP(B413,[24]player_red_cards!$B$2:$E$492, 4, FALSE)</f>
        <v>#N/A</v>
      </c>
      <c r="AT413" t="e">
        <f>VLOOKUP(B413,[25]player_contests_won!$B$2:$E$492, 3, FALSE)</f>
        <v>#N/A</v>
      </c>
      <c r="AU413" t="e">
        <f>VLOOKUP(B413,[25]player_contests_won!$B$2:$E$492, 4, FALSE)</f>
        <v>#N/A</v>
      </c>
      <c r="AV413">
        <f>VLOOKUP(B413, [8]player_top_scorers!$B$2:$E$492, 3, FALSE)</f>
        <v>2</v>
      </c>
      <c r="AW413" t="e">
        <f>VLOOKUP(B413,[26]player_player_ratings!$B$2:$E$492, 4, FALSE)</f>
        <v>#N/A</v>
      </c>
      <c r="AX413" t="e">
        <f>VLOOKUP(B413,[26]player_player_ratings!$B$2:$E$492, 3, FALSE)</f>
        <v>#N/A</v>
      </c>
      <c r="AY413">
        <v>204</v>
      </c>
      <c r="AZ413">
        <v>8</v>
      </c>
      <c r="BA413" t="s">
        <v>13</v>
      </c>
    </row>
    <row r="414" spans="1:53" x14ac:dyDescent="0.3">
      <c r="A414">
        <v>413</v>
      </c>
      <c r="B414" t="s">
        <v>493</v>
      </c>
      <c r="C414" t="s">
        <v>66</v>
      </c>
      <c r="D414">
        <v>0</v>
      </c>
      <c r="E414">
        <v>1</v>
      </c>
      <c r="F414">
        <f>IFERROR(VLOOKUP(B414, [1]player_expected_goals!$B$2:$E$492, 3, FALSE), 0)</f>
        <v>0.1</v>
      </c>
      <c r="G414" t="e">
        <f>VLOOKUP(B414,[2]player_on_target!$B$2:$E$492, 3, FALSE)</f>
        <v>#N/A</v>
      </c>
      <c r="H414">
        <f>IFERROR(VLOOKUP(B414, [3]player_saves_made!$B$2:$E$492, 3, FALSE), 0)</f>
        <v>0</v>
      </c>
      <c r="I414">
        <f>IFERROR(VLOOKUP(B414, [3]player_saves_made!$B$2:$E$492, 4, FALSE), 0)</f>
        <v>0</v>
      </c>
      <c r="J414">
        <f>IFERROR(VLOOKUP(B414, [4]player_goals_conceded!$B$2:$E$492, 3, FALSE), 0)</f>
        <v>0</v>
      </c>
      <c r="K414">
        <f>IFERROR(VLOOKUP(B414, [5]player_clean_sheets!$B$2:$E$492, 3, FALSE), 0)</f>
        <v>0</v>
      </c>
      <c r="L414">
        <f>IFERROR(VLOOKUP(B414, [5]player_clean_sheets!$B$2:$E$492, 4, FALSE), 0)</f>
        <v>0</v>
      </c>
      <c r="M414">
        <f>IFERROR(VLOOKUP(B414, [6]player_goals_per_90!$B$2:$E$492, 3, FALSE), 0)</f>
        <v>0</v>
      </c>
      <c r="N414">
        <f>IFERROR(VLOOKUP(B414, [7]player_expected_assists_per_90!$B$2:$E$492, 3, FALSE), 0)</f>
        <v>0</v>
      </c>
      <c r="O414">
        <f>IFERROR(VLOOKUP(B414, [7]player_expected_assists_per_90!$B$2:$E$492, 4, FALSE), 0)</f>
        <v>0</v>
      </c>
      <c r="P414">
        <f>IFERROR(VLOOKUP(B414, [8]player_top_scorers!$B$2:$E$492, 4, FALSE), 0)</f>
        <v>0</v>
      </c>
      <c r="Q414">
        <f>IFERROR(VLOOKUP(B414, [9]player_total_assists_in_attack!$B$2:$E$492, 3, FALSE), 0)</f>
        <v>2</v>
      </c>
      <c r="R414">
        <f>IFERROR(VLOOKUP(B414, [9]player_total_assists_in_attack!$B$2:$E$492, 4, FALSE), 0)</f>
        <v>3.5</v>
      </c>
      <c r="S414">
        <f>IFERROR(VLOOKUP(B414, [10]player_big_chances_missed!$B$2:$E$492, 3, FALSE), 0)</f>
        <v>0</v>
      </c>
      <c r="T414">
        <f>IFERROR(VLOOKUP(B414, [10]player_big_chances_missed!$B$2:$E$492, 3, FALSE), 0)</f>
        <v>0</v>
      </c>
      <c r="U414">
        <f>IFERROR(VLOOKUP(B414, [11]player_big_chances_created!$B$2:$E$492, 3, FALSE), 0)</f>
        <v>2</v>
      </c>
      <c r="V414">
        <f>IFERROR(VLOOKUP(B414, [12]player_penalties_won!$B$2:$E$492, 3, FALSE), 0)</f>
        <v>0</v>
      </c>
      <c r="W414">
        <f>IFERROR(VLOOKUP(B414, [13]player_penalties_conceded!$B$2:$E$492, 3, FALSE), 0)</f>
        <v>0</v>
      </c>
      <c r="X414">
        <f>IFERROR(VLOOKUP(B414, [14]player_target_scoring!$B$2:$E$492, 3, FALSE), 0)</f>
        <v>0</v>
      </c>
      <c r="Y414">
        <f>IFERROR(VLOOKUP(B414, [14]player_target_scoring!$B$2:$E$492, 4, FALSE), 0)</f>
        <v>0</v>
      </c>
      <c r="Z414">
        <f>IFERROR(VLOOKUP(B414, [15]player_total_scoring_attempts!$B$2:$E$492, 3, FALSE), 0)</f>
        <v>0</v>
      </c>
      <c r="AA414">
        <f>IFERROR(VLOOKUP(B414, [15]player_total_scoring_attempts!$B$2:$E$492, 4, FALSE), 0)</f>
        <v>0</v>
      </c>
      <c r="AB414">
        <f>IFERROR(VLOOKUP(B414, [16]player_accurate_passes!$B$2:$E$492, 3, FALSE), 0)</f>
        <v>0</v>
      </c>
      <c r="AC414">
        <f>IFERROR(VLOOKUP(B414, [16]player_accurate_passes!$B$2:$E$492, 4, FALSE), 0)</f>
        <v>0</v>
      </c>
      <c r="AD414">
        <f>IFERROR(VLOOKUP(B414,[17]player_accurate_long_balls!$B$2:$E$492, 3, FALSE), 0)</f>
        <v>0</v>
      </c>
      <c r="AE414">
        <f>IFERROR(VLOOKUP(B414,[17]player_accurate_long_balls!$B$2:$E$492, 4, FALSE), 0)</f>
        <v>0</v>
      </c>
      <c r="AF414">
        <f>IFERROR(VLOOKUP(B414, [18]player_tackles_won!$B$2:$E$492, 3, FALSE), 0)</f>
        <v>0</v>
      </c>
      <c r="AG414">
        <f>IFERROR(VLOOKUP(B414, [18]player_tackles_won!$B$2:$E$492, 4, FALSE), 0)</f>
        <v>0</v>
      </c>
      <c r="AH414">
        <f>IFERROR(VLOOKUP(B414, [19]player_possessions!$B$2:$E$492, 3, FALSE), 0)</f>
        <v>0</v>
      </c>
      <c r="AI414">
        <f>IFERROR(VLOOKUP(B414, [19]player_possessions!$B$2:$E$492, 4, FALSE), 0)</f>
        <v>0</v>
      </c>
      <c r="AJ414">
        <f>IFERROR(VLOOKUP(B414, [20]player_outfielder_blocks!$B$2:$E$492, 3, FALSE), 0)</f>
        <v>0</v>
      </c>
      <c r="AK414" t="e">
        <f>VLOOKUP(B414,[20]player_outfielder_blocks!$B$2:$E$492, 4, FALSE)</f>
        <v>#N/A</v>
      </c>
      <c r="AL414" t="e">
        <f>VLOOKUP(B414,[21]player_interceptions!$B$2:$E$492, 3, FALSE)</f>
        <v>#N/A</v>
      </c>
      <c r="AM414" t="e">
        <f>VLOOKUP(B414,[21]player_interceptions!$B$2:$E$492, 4, FALSE)</f>
        <v>#N/A</v>
      </c>
      <c r="AN414" t="e">
        <f>VLOOKUP(B414,[22]player_effective_clearances!$B$2:$E$492, 3, FALSE)</f>
        <v>#N/A</v>
      </c>
      <c r="AO414" t="e">
        <f>VLOOKUP(B414,[22]player_effective_clearances!$B$2:$E$492, 4, FALSE)</f>
        <v>#N/A</v>
      </c>
      <c r="AP414" t="e">
        <f>VLOOKUP(B414, [12]player_penalties_won!$B$2:$E$492, 4, FALSE)</f>
        <v>#N/A</v>
      </c>
      <c r="AQ414" t="e">
        <f>VLOOKUP(B414,[23]player_fouls_committed!$B$2:$E$492, 3, FALSE)</f>
        <v>#N/A</v>
      </c>
      <c r="AR414" t="e">
        <f>VLOOKUP(B414,[24]player_red_cards!$B$2:$E$492, 3, FALSE)</f>
        <v>#N/A</v>
      </c>
      <c r="AS414" t="e">
        <f>VLOOKUP(B414,[24]player_red_cards!$B$2:$E$492, 4, FALSE)</f>
        <v>#N/A</v>
      </c>
      <c r="AT414" t="e">
        <f>VLOOKUP(B414,[25]player_contests_won!$B$2:$E$492, 3, FALSE)</f>
        <v>#N/A</v>
      </c>
      <c r="AU414" t="e">
        <f>VLOOKUP(B414,[25]player_contests_won!$B$2:$E$492, 4, FALSE)</f>
        <v>#N/A</v>
      </c>
      <c r="AV414" t="e">
        <f>VLOOKUP(B414, [8]player_top_scorers!$B$2:$E$492, 3, FALSE)</f>
        <v>#N/A</v>
      </c>
      <c r="AW414" t="e">
        <f>VLOOKUP(B414,[26]player_player_ratings!$B$2:$E$492, 4, FALSE)</f>
        <v>#N/A</v>
      </c>
      <c r="AX414" t="e">
        <f>VLOOKUP(B414,[26]player_player_ratings!$B$2:$E$492, 3, FALSE)</f>
        <v>#N/A</v>
      </c>
      <c r="AY414">
        <v>51</v>
      </c>
      <c r="AZ414">
        <v>3</v>
      </c>
      <c r="BA414" t="s">
        <v>27</v>
      </c>
    </row>
    <row r="415" spans="1:53" x14ac:dyDescent="0.3">
      <c r="A415">
        <v>413</v>
      </c>
      <c r="B415" t="s">
        <v>494</v>
      </c>
      <c r="C415" t="s">
        <v>46</v>
      </c>
      <c r="D415">
        <v>0</v>
      </c>
      <c r="E415">
        <v>1</v>
      </c>
      <c r="F415">
        <f>IFERROR(VLOOKUP(B415, [1]player_expected_goals!$B$2:$E$492, 3, FALSE), 0)</f>
        <v>0</v>
      </c>
      <c r="G415" t="e">
        <f>VLOOKUP(B415,[2]player_on_target!$B$2:$E$492, 3, FALSE)</f>
        <v>#N/A</v>
      </c>
      <c r="H415">
        <f>IFERROR(VLOOKUP(B415, [3]player_saves_made!$B$2:$E$492, 3, FALSE), 0)</f>
        <v>0</v>
      </c>
      <c r="I415">
        <f>IFERROR(VLOOKUP(B415, [3]player_saves_made!$B$2:$E$492, 4, FALSE), 0)</f>
        <v>0</v>
      </c>
      <c r="J415">
        <f>IFERROR(VLOOKUP(B415, [4]player_goals_conceded!$B$2:$E$492, 3, FALSE), 0)</f>
        <v>0</v>
      </c>
      <c r="K415">
        <f>IFERROR(VLOOKUP(B415, [5]player_clean_sheets!$B$2:$E$492, 3, FALSE), 0)</f>
        <v>0</v>
      </c>
      <c r="L415">
        <f>IFERROR(VLOOKUP(B415, [5]player_clean_sheets!$B$2:$E$492, 4, FALSE), 0)</f>
        <v>0</v>
      </c>
      <c r="M415">
        <f>IFERROR(VLOOKUP(B415, [6]player_goals_per_90!$B$2:$E$492, 3, FALSE), 0)</f>
        <v>0</v>
      </c>
      <c r="N415">
        <f>IFERROR(VLOOKUP(B415, [7]player_expected_assists_per_90!$B$2:$E$492, 3, FALSE), 0)</f>
        <v>0</v>
      </c>
      <c r="O415">
        <f>IFERROR(VLOOKUP(B415, [7]player_expected_assists_per_90!$B$2:$E$492, 4, FALSE), 0)</f>
        <v>0</v>
      </c>
      <c r="P415">
        <f>IFERROR(VLOOKUP(B415, [8]player_top_scorers!$B$2:$E$492, 4, FALSE), 0)</f>
        <v>0</v>
      </c>
      <c r="Q415">
        <f>IFERROR(VLOOKUP(B415, [9]player_total_assists_in_attack!$B$2:$E$492, 3, FALSE), 0)</f>
        <v>1</v>
      </c>
      <c r="R415">
        <f>IFERROR(VLOOKUP(B415, [9]player_total_assists_in_attack!$B$2:$E$492, 4, FALSE), 0)</f>
        <v>0.5</v>
      </c>
      <c r="S415">
        <f>IFERROR(VLOOKUP(B415, [10]player_big_chances_missed!$B$2:$E$492, 3, FALSE), 0)</f>
        <v>0</v>
      </c>
      <c r="T415">
        <f>IFERROR(VLOOKUP(B415, [10]player_big_chances_missed!$B$2:$E$492, 3, FALSE), 0)</f>
        <v>0</v>
      </c>
      <c r="U415">
        <f>IFERROR(VLOOKUP(B415, [11]player_big_chances_created!$B$2:$E$492, 3, FALSE), 0)</f>
        <v>1</v>
      </c>
      <c r="V415">
        <f>IFERROR(VLOOKUP(B415, [12]player_penalties_won!$B$2:$E$492, 3, FALSE), 0)</f>
        <v>0</v>
      </c>
      <c r="W415">
        <f>IFERROR(VLOOKUP(B415, [13]player_penalties_conceded!$B$2:$E$492, 3, FALSE), 0)</f>
        <v>0</v>
      </c>
      <c r="X415">
        <f>IFERROR(VLOOKUP(B415, [14]player_target_scoring!$B$2:$E$492, 3, FALSE), 0)</f>
        <v>0</v>
      </c>
      <c r="Y415">
        <f>IFERROR(VLOOKUP(B415, [14]player_target_scoring!$B$2:$E$492, 4, FALSE), 0)</f>
        <v>0</v>
      </c>
      <c r="Z415">
        <f>IFERROR(VLOOKUP(B415, [15]player_total_scoring_attempts!$B$2:$E$492, 3, FALSE), 0)</f>
        <v>0</v>
      </c>
      <c r="AA415">
        <f>IFERROR(VLOOKUP(B415, [15]player_total_scoring_attempts!$B$2:$E$492, 4, FALSE), 0)</f>
        <v>0</v>
      </c>
      <c r="AB415">
        <f>IFERROR(VLOOKUP(B415, [16]player_accurate_passes!$B$2:$E$492, 3, FALSE), 0)</f>
        <v>0</v>
      </c>
      <c r="AC415">
        <f>IFERROR(VLOOKUP(B415, [16]player_accurate_passes!$B$2:$E$492, 4, FALSE), 0)</f>
        <v>0</v>
      </c>
      <c r="AD415">
        <f>IFERROR(VLOOKUP(B415,[17]player_accurate_long_balls!$B$2:$E$492, 3, FALSE), 0)</f>
        <v>0</v>
      </c>
      <c r="AE415">
        <f>IFERROR(VLOOKUP(B415,[17]player_accurate_long_balls!$B$2:$E$492, 4, FALSE), 0)</f>
        <v>0</v>
      </c>
      <c r="AF415">
        <f>IFERROR(VLOOKUP(B415, [18]player_tackles_won!$B$2:$E$492, 3, FALSE), 0)</f>
        <v>0</v>
      </c>
      <c r="AG415">
        <f>IFERROR(VLOOKUP(B415, [18]player_tackles_won!$B$2:$E$492, 4, FALSE), 0)</f>
        <v>0</v>
      </c>
      <c r="AH415">
        <f>IFERROR(VLOOKUP(B415, [19]player_possessions!$B$2:$E$492, 3, FALSE), 0)</f>
        <v>0</v>
      </c>
      <c r="AI415">
        <f>IFERROR(VLOOKUP(B415, [19]player_possessions!$B$2:$E$492, 4, FALSE), 0)</f>
        <v>0</v>
      </c>
      <c r="AJ415">
        <f>IFERROR(VLOOKUP(B415, [20]player_outfielder_blocks!$B$2:$E$492, 3, FALSE), 0)</f>
        <v>0</v>
      </c>
      <c r="AK415" t="e">
        <f>VLOOKUP(B415,[20]player_outfielder_blocks!$B$2:$E$492, 4, FALSE)</f>
        <v>#N/A</v>
      </c>
      <c r="AL415" t="e">
        <f>VLOOKUP(B415,[21]player_interceptions!$B$2:$E$492, 3, FALSE)</f>
        <v>#N/A</v>
      </c>
      <c r="AM415" t="e">
        <f>VLOOKUP(B415,[21]player_interceptions!$B$2:$E$492, 4, FALSE)</f>
        <v>#N/A</v>
      </c>
      <c r="AN415" t="e">
        <f>VLOOKUP(B415,[22]player_effective_clearances!$B$2:$E$492, 3, FALSE)</f>
        <v>#N/A</v>
      </c>
      <c r="AO415" t="e">
        <f>VLOOKUP(B415,[22]player_effective_clearances!$B$2:$E$492, 4, FALSE)</f>
        <v>#N/A</v>
      </c>
      <c r="AP415" t="e">
        <f>VLOOKUP(B415, [12]player_penalties_won!$B$2:$E$492, 4, FALSE)</f>
        <v>#N/A</v>
      </c>
      <c r="AQ415" t="e">
        <f>VLOOKUP(B415,[23]player_fouls_committed!$B$2:$E$492, 3, FALSE)</f>
        <v>#N/A</v>
      </c>
      <c r="AR415" t="e">
        <f>VLOOKUP(B415,[24]player_red_cards!$B$2:$E$492, 3, FALSE)</f>
        <v>#N/A</v>
      </c>
      <c r="AS415" t="e">
        <f>VLOOKUP(B415,[24]player_red_cards!$B$2:$E$492, 4, FALSE)</f>
        <v>#N/A</v>
      </c>
      <c r="AT415" t="e">
        <f>VLOOKUP(B415,[25]player_contests_won!$B$2:$E$492, 3, FALSE)</f>
        <v>#N/A</v>
      </c>
      <c r="AU415" t="e">
        <f>VLOOKUP(B415,[25]player_contests_won!$B$2:$E$492, 4, FALSE)</f>
        <v>#N/A</v>
      </c>
      <c r="AV415" t="e">
        <f>VLOOKUP(B415, [8]player_top_scorers!$B$2:$E$492, 3, FALSE)</f>
        <v>#N/A</v>
      </c>
      <c r="AW415" t="e">
        <f>VLOOKUP(B415,[26]player_player_ratings!$B$2:$E$492, 4, FALSE)</f>
        <v>#N/A</v>
      </c>
      <c r="AX415" t="e">
        <f>VLOOKUP(B415,[26]player_player_ratings!$B$2:$E$492, 3, FALSE)</f>
        <v>#N/A</v>
      </c>
      <c r="AY415">
        <v>180</v>
      </c>
      <c r="AZ415">
        <v>2</v>
      </c>
      <c r="BA415" t="s">
        <v>13</v>
      </c>
    </row>
    <row r="416" spans="1:53" x14ac:dyDescent="0.3">
      <c r="A416">
        <v>413</v>
      </c>
      <c r="B416" t="s">
        <v>495</v>
      </c>
      <c r="C416" t="s">
        <v>21</v>
      </c>
      <c r="D416">
        <v>0</v>
      </c>
      <c r="E416">
        <v>1</v>
      </c>
      <c r="F416">
        <f>IFERROR(VLOOKUP(B416, [1]player_expected_goals!$B$2:$E$492, 3, FALSE), 0)</f>
        <v>0</v>
      </c>
      <c r="G416" t="e">
        <f>VLOOKUP(B416,[2]player_on_target!$B$2:$E$492, 3, FALSE)</f>
        <v>#N/A</v>
      </c>
      <c r="H416">
        <f>IFERROR(VLOOKUP(B416, [3]player_saves_made!$B$2:$E$492, 3, FALSE), 0)</f>
        <v>0</v>
      </c>
      <c r="I416">
        <f>IFERROR(VLOOKUP(B416, [3]player_saves_made!$B$2:$E$492, 4, FALSE), 0)</f>
        <v>0</v>
      </c>
      <c r="J416">
        <f>IFERROR(VLOOKUP(B416, [4]player_goals_conceded!$B$2:$E$492, 3, FALSE), 0)</f>
        <v>0</v>
      </c>
      <c r="K416">
        <f>IFERROR(VLOOKUP(B416, [5]player_clean_sheets!$B$2:$E$492, 3, FALSE), 0)</f>
        <v>0</v>
      </c>
      <c r="L416">
        <f>IFERROR(VLOOKUP(B416, [5]player_clean_sheets!$B$2:$E$492, 4, FALSE), 0)</f>
        <v>0</v>
      </c>
      <c r="M416">
        <f>IFERROR(VLOOKUP(B416, [6]player_goals_per_90!$B$2:$E$492, 3, FALSE), 0)</f>
        <v>0</v>
      </c>
      <c r="N416">
        <f>IFERROR(VLOOKUP(B416, [7]player_expected_assists_per_90!$B$2:$E$492, 3, FALSE), 0)</f>
        <v>0</v>
      </c>
      <c r="O416">
        <f>IFERROR(VLOOKUP(B416, [7]player_expected_assists_per_90!$B$2:$E$492, 4, FALSE), 0)</f>
        <v>0</v>
      </c>
      <c r="P416">
        <f>IFERROR(VLOOKUP(B416, [8]player_top_scorers!$B$2:$E$492, 4, FALSE), 0)</f>
        <v>0</v>
      </c>
      <c r="Q416">
        <f>IFERROR(VLOOKUP(B416, [9]player_total_assists_in_attack!$B$2:$E$492, 3, FALSE), 0)</f>
        <v>1</v>
      </c>
      <c r="R416">
        <f>IFERROR(VLOOKUP(B416, [9]player_total_assists_in_attack!$B$2:$E$492, 4, FALSE), 0)</f>
        <v>0.1</v>
      </c>
      <c r="S416">
        <f>IFERROR(VLOOKUP(B416, [10]player_big_chances_missed!$B$2:$E$492, 3, FALSE), 0)</f>
        <v>0</v>
      </c>
      <c r="T416">
        <f>IFERROR(VLOOKUP(B416, [10]player_big_chances_missed!$B$2:$E$492, 3, FALSE), 0)</f>
        <v>0</v>
      </c>
      <c r="U416">
        <f>IFERROR(VLOOKUP(B416, [11]player_big_chances_created!$B$2:$E$492, 3, FALSE), 0)</f>
        <v>1</v>
      </c>
      <c r="V416">
        <f>IFERROR(VLOOKUP(B416, [12]player_penalties_won!$B$2:$E$492, 3, FALSE), 0)</f>
        <v>0</v>
      </c>
      <c r="W416">
        <f>IFERROR(VLOOKUP(B416, [13]player_penalties_conceded!$B$2:$E$492, 3, FALSE), 0)</f>
        <v>0</v>
      </c>
      <c r="X416">
        <f>IFERROR(VLOOKUP(B416, [14]player_target_scoring!$B$2:$E$492, 3, FALSE), 0)</f>
        <v>0</v>
      </c>
      <c r="Y416">
        <f>IFERROR(VLOOKUP(B416, [14]player_target_scoring!$B$2:$E$492, 4, FALSE), 0)</f>
        <v>0</v>
      </c>
      <c r="Z416">
        <f>IFERROR(VLOOKUP(B416, [15]player_total_scoring_attempts!$B$2:$E$492, 3, FALSE), 0)</f>
        <v>0</v>
      </c>
      <c r="AA416">
        <f>IFERROR(VLOOKUP(B416, [15]player_total_scoring_attempts!$B$2:$E$492, 4, FALSE), 0)</f>
        <v>0</v>
      </c>
      <c r="AB416">
        <f>IFERROR(VLOOKUP(B416, [16]player_accurate_passes!$B$2:$E$492, 3, FALSE), 0)</f>
        <v>0</v>
      </c>
      <c r="AC416">
        <f>IFERROR(VLOOKUP(B416, [16]player_accurate_passes!$B$2:$E$492, 4, FALSE), 0)</f>
        <v>0</v>
      </c>
      <c r="AD416">
        <f>IFERROR(VLOOKUP(B416,[17]player_accurate_long_balls!$B$2:$E$492, 3, FALSE), 0)</f>
        <v>0</v>
      </c>
      <c r="AE416">
        <f>IFERROR(VLOOKUP(B416,[17]player_accurate_long_balls!$B$2:$E$492, 4, FALSE), 0)</f>
        <v>0</v>
      </c>
      <c r="AF416">
        <f>IFERROR(VLOOKUP(B416, [18]player_tackles_won!$B$2:$E$492, 3, FALSE), 0)</f>
        <v>0</v>
      </c>
      <c r="AG416">
        <f>IFERROR(VLOOKUP(B416, [18]player_tackles_won!$B$2:$E$492, 4, FALSE), 0)</f>
        <v>0</v>
      </c>
      <c r="AH416">
        <f>IFERROR(VLOOKUP(B416, [19]player_possessions!$B$2:$E$492, 3, FALSE), 0)</f>
        <v>0</v>
      </c>
      <c r="AI416">
        <f>IFERROR(VLOOKUP(B416, [19]player_possessions!$B$2:$E$492, 4, FALSE), 0)</f>
        <v>0</v>
      </c>
      <c r="AJ416">
        <f>IFERROR(VLOOKUP(B416, [20]player_outfielder_blocks!$B$2:$E$492, 3, FALSE), 0)</f>
        <v>0</v>
      </c>
      <c r="AK416" t="e">
        <f>VLOOKUP(B416,[20]player_outfielder_blocks!$B$2:$E$492, 4, FALSE)</f>
        <v>#N/A</v>
      </c>
      <c r="AL416" t="e">
        <f>VLOOKUP(B416,[21]player_interceptions!$B$2:$E$492, 3, FALSE)</f>
        <v>#N/A</v>
      </c>
      <c r="AM416" t="e">
        <f>VLOOKUP(B416,[21]player_interceptions!$B$2:$E$492, 4, FALSE)</f>
        <v>#N/A</v>
      </c>
      <c r="AN416" t="e">
        <f>VLOOKUP(B416,[22]player_effective_clearances!$B$2:$E$492, 3, FALSE)</f>
        <v>#N/A</v>
      </c>
      <c r="AO416" t="e">
        <f>VLOOKUP(B416,[22]player_effective_clearances!$B$2:$E$492, 4, FALSE)</f>
        <v>#N/A</v>
      </c>
      <c r="AP416" t="e">
        <f>VLOOKUP(B416, [12]player_penalties_won!$B$2:$E$492, 4, FALSE)</f>
        <v>#N/A</v>
      </c>
      <c r="AQ416" t="e">
        <f>VLOOKUP(B416,[23]player_fouls_committed!$B$2:$E$492, 3, FALSE)</f>
        <v>#N/A</v>
      </c>
      <c r="AR416" t="e">
        <f>VLOOKUP(B416,[24]player_red_cards!$B$2:$E$492, 3, FALSE)</f>
        <v>#N/A</v>
      </c>
      <c r="AS416" t="e">
        <f>VLOOKUP(B416,[24]player_red_cards!$B$2:$E$492, 4, FALSE)</f>
        <v>#N/A</v>
      </c>
      <c r="AT416" t="e">
        <f>VLOOKUP(B416,[25]player_contests_won!$B$2:$E$492, 3, FALSE)</f>
        <v>#N/A</v>
      </c>
      <c r="AU416" t="e">
        <f>VLOOKUP(B416,[25]player_contests_won!$B$2:$E$492, 4, FALSE)</f>
        <v>#N/A</v>
      </c>
      <c r="AV416" t="e">
        <f>VLOOKUP(B416, [8]player_top_scorers!$B$2:$E$492, 3, FALSE)</f>
        <v>#N/A</v>
      </c>
      <c r="AW416" t="e">
        <f>VLOOKUP(B416,[26]player_player_ratings!$B$2:$E$492, 4, FALSE)</f>
        <v>#N/A</v>
      </c>
      <c r="AX416" t="e">
        <f>VLOOKUP(B416,[26]player_player_ratings!$B$2:$E$492, 3, FALSE)</f>
        <v>#N/A</v>
      </c>
      <c r="AY416">
        <v>630</v>
      </c>
      <c r="AZ416">
        <v>7</v>
      </c>
      <c r="BA416" t="s">
        <v>52</v>
      </c>
    </row>
    <row r="417" spans="1:53" x14ac:dyDescent="0.3">
      <c r="A417">
        <v>416</v>
      </c>
      <c r="B417" t="s">
        <v>496</v>
      </c>
      <c r="C417" t="s">
        <v>102</v>
      </c>
      <c r="D417">
        <v>0</v>
      </c>
      <c r="E417">
        <v>0</v>
      </c>
      <c r="F417">
        <f>IFERROR(VLOOKUP(B417, [1]player_expected_goals!$B$2:$E$492, 3, FALSE), 0)</f>
        <v>0</v>
      </c>
      <c r="G417" t="e">
        <f>VLOOKUP(B417,[2]player_on_target!$B$2:$E$492, 3, FALSE)</f>
        <v>#N/A</v>
      </c>
      <c r="H417">
        <f>IFERROR(VLOOKUP(B417, [3]player_saves_made!$B$2:$E$492, 3, FALSE), 0)</f>
        <v>0</v>
      </c>
      <c r="I417">
        <f>IFERROR(VLOOKUP(B417, [3]player_saves_made!$B$2:$E$492, 4, FALSE), 0)</f>
        <v>0</v>
      </c>
      <c r="J417">
        <f>IFERROR(VLOOKUP(B417, [4]player_goals_conceded!$B$2:$E$492, 3, FALSE), 0)</f>
        <v>0</v>
      </c>
      <c r="K417">
        <f>IFERROR(VLOOKUP(B417, [5]player_clean_sheets!$B$2:$E$492, 3, FALSE), 0)</f>
        <v>0</v>
      </c>
      <c r="L417">
        <f>IFERROR(VLOOKUP(B417, [5]player_clean_sheets!$B$2:$E$492, 4, FALSE), 0)</f>
        <v>0</v>
      </c>
      <c r="M417">
        <f>IFERROR(VLOOKUP(B417, [6]player_goals_per_90!$B$2:$E$492, 3, FALSE), 0)</f>
        <v>0</v>
      </c>
      <c r="N417">
        <f>IFERROR(VLOOKUP(B417, [7]player_expected_assists_per_90!$B$2:$E$492, 3, FALSE), 0)</f>
        <v>0</v>
      </c>
      <c r="O417">
        <f>IFERROR(VLOOKUP(B417, [7]player_expected_assists_per_90!$B$2:$E$492, 4, FALSE), 0)</f>
        <v>0</v>
      </c>
      <c r="P417">
        <f>IFERROR(VLOOKUP(B417, [8]player_top_scorers!$B$2:$E$492, 4, FALSE), 0)</f>
        <v>0</v>
      </c>
      <c r="Q417">
        <f>IFERROR(VLOOKUP(B417, [9]player_total_assists_in_attack!$B$2:$E$492, 3, FALSE), 0)</f>
        <v>0</v>
      </c>
      <c r="R417">
        <f>IFERROR(VLOOKUP(B417, [9]player_total_assists_in_attack!$B$2:$E$492, 4, FALSE), 0)</f>
        <v>0</v>
      </c>
      <c r="S417">
        <f>IFERROR(VLOOKUP(B417, [10]player_big_chances_missed!$B$2:$E$492, 3, FALSE), 0)</f>
        <v>0</v>
      </c>
      <c r="T417">
        <f>IFERROR(VLOOKUP(B417, [10]player_big_chances_missed!$B$2:$E$492, 3, FALSE), 0)</f>
        <v>0</v>
      </c>
      <c r="U417">
        <f>IFERROR(VLOOKUP(B417, [11]player_big_chances_created!$B$2:$E$492, 3, FALSE), 0)</f>
        <v>0</v>
      </c>
      <c r="V417">
        <f>IFERROR(VLOOKUP(B417, [12]player_penalties_won!$B$2:$E$492, 3, FALSE), 0)</f>
        <v>0</v>
      </c>
      <c r="W417">
        <f>IFERROR(VLOOKUP(B417, [13]player_penalties_conceded!$B$2:$E$492, 3, FALSE), 0)</f>
        <v>0</v>
      </c>
      <c r="X417">
        <f>IFERROR(VLOOKUP(B417, [14]player_target_scoring!$B$2:$E$492, 3, FALSE), 0)</f>
        <v>0</v>
      </c>
      <c r="Y417">
        <f>IFERROR(VLOOKUP(B417, [14]player_target_scoring!$B$2:$E$492, 4, FALSE), 0)</f>
        <v>0</v>
      </c>
      <c r="Z417">
        <f>IFERROR(VLOOKUP(B417, [15]player_total_scoring_attempts!$B$2:$E$492, 3, FALSE), 0)</f>
        <v>0</v>
      </c>
      <c r="AA417">
        <f>IFERROR(VLOOKUP(B417, [15]player_total_scoring_attempts!$B$2:$E$492, 4, FALSE), 0)</f>
        <v>0</v>
      </c>
      <c r="AB417">
        <f>IFERROR(VLOOKUP(B417, [16]player_accurate_passes!$B$2:$E$492, 3, FALSE), 0)</f>
        <v>0</v>
      </c>
      <c r="AC417">
        <f>IFERROR(VLOOKUP(B417, [16]player_accurate_passes!$B$2:$E$492, 4, FALSE), 0)</f>
        <v>0</v>
      </c>
      <c r="AD417">
        <f>IFERROR(VLOOKUP(B417,[17]player_accurate_long_balls!$B$2:$E$492, 3, FALSE), 0)</f>
        <v>0</v>
      </c>
      <c r="AE417">
        <f>IFERROR(VLOOKUP(B417,[17]player_accurate_long_balls!$B$2:$E$492, 4, FALSE), 0)</f>
        <v>0</v>
      </c>
      <c r="AF417">
        <f>IFERROR(VLOOKUP(B417, [18]player_tackles_won!$B$2:$E$492, 3, FALSE), 0)</f>
        <v>0</v>
      </c>
      <c r="AG417">
        <f>IFERROR(VLOOKUP(B417, [18]player_tackles_won!$B$2:$E$492, 4, FALSE), 0)</f>
        <v>0</v>
      </c>
      <c r="AH417">
        <f>IFERROR(VLOOKUP(B417, [19]player_possessions!$B$2:$E$492, 3, FALSE), 0)</f>
        <v>0</v>
      </c>
      <c r="AI417">
        <f>IFERROR(VLOOKUP(B417, [19]player_possessions!$B$2:$E$492, 4, FALSE), 0)</f>
        <v>0</v>
      </c>
      <c r="AJ417">
        <f>IFERROR(VLOOKUP(B417, [20]player_outfielder_blocks!$B$2:$E$492, 3, FALSE), 0)</f>
        <v>0</v>
      </c>
      <c r="AK417" t="e">
        <f>VLOOKUP(B417,[20]player_outfielder_blocks!$B$2:$E$492, 4, FALSE)</f>
        <v>#N/A</v>
      </c>
      <c r="AL417" t="e">
        <f>VLOOKUP(B417,[21]player_interceptions!$B$2:$E$492, 3, FALSE)</f>
        <v>#N/A</v>
      </c>
      <c r="AM417" t="e">
        <f>VLOOKUP(B417,[21]player_interceptions!$B$2:$E$492, 4, FALSE)</f>
        <v>#N/A</v>
      </c>
      <c r="AN417" t="e">
        <f>VLOOKUP(B417,[22]player_effective_clearances!$B$2:$E$492, 3, FALSE)</f>
        <v>#N/A</v>
      </c>
      <c r="AO417" t="e">
        <f>VLOOKUP(B417,[22]player_effective_clearances!$B$2:$E$492, 4, FALSE)</f>
        <v>#N/A</v>
      </c>
      <c r="AP417" t="e">
        <f>VLOOKUP(B417, [12]player_penalties_won!$B$2:$E$492, 4, FALSE)</f>
        <v>#N/A</v>
      </c>
      <c r="AQ417" t="e">
        <f>VLOOKUP(B417,[23]player_fouls_committed!$B$2:$E$492, 3, FALSE)</f>
        <v>#N/A</v>
      </c>
      <c r="AR417" t="e">
        <f>VLOOKUP(B417,[24]player_red_cards!$B$2:$E$492, 3, FALSE)</f>
        <v>#N/A</v>
      </c>
      <c r="AS417" t="e">
        <f>VLOOKUP(B417,[24]player_red_cards!$B$2:$E$492, 4, FALSE)</f>
        <v>#N/A</v>
      </c>
      <c r="AT417" t="e">
        <f>VLOOKUP(B417,[25]player_contests_won!$B$2:$E$492, 3, FALSE)</f>
        <v>#N/A</v>
      </c>
      <c r="AU417" t="e">
        <f>VLOOKUP(B417,[25]player_contests_won!$B$2:$E$492, 4, FALSE)</f>
        <v>#N/A</v>
      </c>
      <c r="AV417" t="e">
        <f>VLOOKUP(B417, [8]player_top_scorers!$B$2:$E$492, 3, FALSE)</f>
        <v>#N/A</v>
      </c>
      <c r="AW417" t="e">
        <f>VLOOKUP(B417,[26]player_player_ratings!$B$2:$E$492, 4, FALSE)</f>
        <v>#N/A</v>
      </c>
      <c r="AX417" t="e">
        <f>VLOOKUP(B417,[26]player_player_ratings!$B$2:$E$492, 3, FALSE)</f>
        <v>#N/A</v>
      </c>
      <c r="AY417">
        <v>270</v>
      </c>
      <c r="AZ417">
        <v>3</v>
      </c>
      <c r="BA417" t="s">
        <v>13</v>
      </c>
    </row>
    <row r="418" spans="1:53" x14ac:dyDescent="0.3">
      <c r="A418">
        <v>416</v>
      </c>
      <c r="B418" t="s">
        <v>497</v>
      </c>
      <c r="C418" t="s">
        <v>31</v>
      </c>
      <c r="D418">
        <v>0</v>
      </c>
      <c r="E418">
        <v>0</v>
      </c>
      <c r="F418">
        <f>IFERROR(VLOOKUP(B418, [1]player_expected_goals!$B$2:$E$492, 3, FALSE), 0)</f>
        <v>0</v>
      </c>
      <c r="G418" t="e">
        <f>VLOOKUP(B418,[2]player_on_target!$B$2:$E$492, 3, FALSE)</f>
        <v>#N/A</v>
      </c>
      <c r="H418">
        <f>IFERROR(VLOOKUP(B418, [3]player_saves_made!$B$2:$E$492, 3, FALSE), 0)</f>
        <v>0</v>
      </c>
      <c r="I418">
        <f>IFERROR(VLOOKUP(B418, [3]player_saves_made!$B$2:$E$492, 4, FALSE), 0)</f>
        <v>0</v>
      </c>
      <c r="J418">
        <f>IFERROR(VLOOKUP(B418, [4]player_goals_conceded!$B$2:$E$492, 3, FALSE), 0)</f>
        <v>0</v>
      </c>
      <c r="K418">
        <f>IFERROR(VLOOKUP(B418, [5]player_clean_sheets!$B$2:$E$492, 3, FALSE), 0)</f>
        <v>3</v>
      </c>
      <c r="L418">
        <f>IFERROR(VLOOKUP(B418, [5]player_clean_sheets!$B$2:$E$492, 4, FALSE), 0)</f>
        <v>9</v>
      </c>
      <c r="M418">
        <f>IFERROR(VLOOKUP(B418, [6]player_goals_per_90!$B$2:$E$492, 3, FALSE), 0)</f>
        <v>0</v>
      </c>
      <c r="N418">
        <f>IFERROR(VLOOKUP(B418, [7]player_expected_assists_per_90!$B$2:$E$492, 3, FALSE), 0)</f>
        <v>0</v>
      </c>
      <c r="O418">
        <f>IFERROR(VLOOKUP(B418, [7]player_expected_assists_per_90!$B$2:$E$492, 4, FALSE), 0)</f>
        <v>0</v>
      </c>
      <c r="P418">
        <f>IFERROR(VLOOKUP(B418, [8]player_top_scorers!$B$2:$E$492, 4, FALSE), 0)</f>
        <v>0</v>
      </c>
      <c r="Q418">
        <f>IFERROR(VLOOKUP(B418, [9]player_total_assists_in_attack!$B$2:$E$492, 3, FALSE), 0)</f>
        <v>0</v>
      </c>
      <c r="R418">
        <f>IFERROR(VLOOKUP(B418, [9]player_total_assists_in_attack!$B$2:$E$492, 4, FALSE), 0)</f>
        <v>0</v>
      </c>
      <c r="S418">
        <f>IFERROR(VLOOKUP(B418, [10]player_big_chances_missed!$B$2:$E$492, 3, FALSE), 0)</f>
        <v>0</v>
      </c>
      <c r="T418">
        <f>IFERROR(VLOOKUP(B418, [10]player_big_chances_missed!$B$2:$E$492, 3, FALSE), 0)</f>
        <v>0</v>
      </c>
      <c r="U418">
        <f>IFERROR(VLOOKUP(B418, [11]player_big_chances_created!$B$2:$E$492, 3, FALSE), 0)</f>
        <v>0</v>
      </c>
      <c r="V418">
        <f>IFERROR(VLOOKUP(B418, [12]player_penalties_won!$B$2:$E$492, 3, FALSE), 0)</f>
        <v>0</v>
      </c>
      <c r="W418">
        <f>IFERROR(VLOOKUP(B418, [13]player_penalties_conceded!$B$2:$E$492, 3, FALSE), 0)</f>
        <v>0</v>
      </c>
      <c r="X418">
        <f>IFERROR(VLOOKUP(B418, [14]player_target_scoring!$B$2:$E$492, 3, FALSE), 0)</f>
        <v>0</v>
      </c>
      <c r="Y418">
        <f>IFERROR(VLOOKUP(B418, [14]player_target_scoring!$B$2:$E$492, 4, FALSE), 0)</f>
        <v>0</v>
      </c>
      <c r="Z418">
        <f>IFERROR(VLOOKUP(B418, [15]player_total_scoring_attempts!$B$2:$E$492, 3, FALSE), 0)</f>
        <v>0</v>
      </c>
      <c r="AA418">
        <f>IFERROR(VLOOKUP(B418, [15]player_total_scoring_attempts!$B$2:$E$492, 4, FALSE), 0)</f>
        <v>0</v>
      </c>
      <c r="AB418">
        <f>IFERROR(VLOOKUP(B418, [16]player_accurate_passes!$B$2:$E$492, 3, FALSE), 0)</f>
        <v>0</v>
      </c>
      <c r="AC418">
        <f>IFERROR(VLOOKUP(B418, [16]player_accurate_passes!$B$2:$E$492, 4, FALSE), 0)</f>
        <v>0</v>
      </c>
      <c r="AD418">
        <f>IFERROR(VLOOKUP(B418,[17]player_accurate_long_balls!$B$2:$E$492, 3, FALSE), 0)</f>
        <v>0</v>
      </c>
      <c r="AE418">
        <f>IFERROR(VLOOKUP(B418,[17]player_accurate_long_balls!$B$2:$E$492, 4, FALSE), 0)</f>
        <v>0</v>
      </c>
      <c r="AF418">
        <f>IFERROR(VLOOKUP(B418, [18]player_tackles_won!$B$2:$E$492, 3, FALSE), 0)</f>
        <v>0</v>
      </c>
      <c r="AG418">
        <f>IFERROR(VLOOKUP(B418, [18]player_tackles_won!$B$2:$E$492, 4, FALSE), 0)</f>
        <v>0</v>
      </c>
      <c r="AH418">
        <f>IFERROR(VLOOKUP(B418, [19]player_possessions!$B$2:$E$492, 3, FALSE), 0)</f>
        <v>0</v>
      </c>
      <c r="AI418">
        <f>IFERROR(VLOOKUP(B418, [19]player_possessions!$B$2:$E$492, 4, FALSE), 0)</f>
        <v>0</v>
      </c>
      <c r="AJ418">
        <f>IFERROR(VLOOKUP(B418, [20]player_outfielder_blocks!$B$2:$E$492, 3, FALSE), 0)</f>
        <v>0</v>
      </c>
      <c r="AK418" t="e">
        <f>VLOOKUP(B418,[20]player_outfielder_blocks!$B$2:$E$492, 4, FALSE)</f>
        <v>#N/A</v>
      </c>
      <c r="AL418" t="e">
        <f>VLOOKUP(B418,[21]player_interceptions!$B$2:$E$492, 3, FALSE)</f>
        <v>#N/A</v>
      </c>
      <c r="AM418" t="e">
        <f>VLOOKUP(B418,[21]player_interceptions!$B$2:$E$492, 4, FALSE)</f>
        <v>#N/A</v>
      </c>
      <c r="AN418" t="e">
        <f>VLOOKUP(B418,[22]player_effective_clearances!$B$2:$E$492, 3, FALSE)</f>
        <v>#N/A</v>
      </c>
      <c r="AO418" t="e">
        <f>VLOOKUP(B418,[22]player_effective_clearances!$B$2:$E$492, 4, FALSE)</f>
        <v>#N/A</v>
      </c>
      <c r="AP418" t="e">
        <f>VLOOKUP(B418, [12]player_penalties_won!$B$2:$E$492, 4, FALSE)</f>
        <v>#N/A</v>
      </c>
      <c r="AQ418" t="e">
        <f>VLOOKUP(B418,[23]player_fouls_committed!$B$2:$E$492, 3, FALSE)</f>
        <v>#N/A</v>
      </c>
      <c r="AR418" t="e">
        <f>VLOOKUP(B418,[24]player_red_cards!$B$2:$E$492, 3, FALSE)</f>
        <v>#N/A</v>
      </c>
      <c r="AS418" t="e">
        <f>VLOOKUP(B418,[24]player_red_cards!$B$2:$E$492, 4, FALSE)</f>
        <v>#N/A</v>
      </c>
      <c r="AT418" t="e">
        <f>VLOOKUP(B418,[25]player_contests_won!$B$2:$E$492, 3, FALSE)</f>
        <v>#N/A</v>
      </c>
      <c r="AU418" t="e">
        <f>VLOOKUP(B418,[25]player_contests_won!$B$2:$E$492, 4, FALSE)</f>
        <v>#N/A</v>
      </c>
      <c r="AV418" t="e">
        <f>VLOOKUP(B418, [8]player_top_scorers!$B$2:$E$492, 3, FALSE)</f>
        <v>#N/A</v>
      </c>
      <c r="AW418" t="e">
        <f>VLOOKUP(B418,[26]player_player_ratings!$B$2:$E$492, 4, FALSE)</f>
        <v>#N/A</v>
      </c>
      <c r="AX418" t="e">
        <f>VLOOKUP(B418,[26]player_player_ratings!$B$2:$E$492, 3, FALSE)</f>
        <v>#N/A</v>
      </c>
      <c r="AY418">
        <v>694</v>
      </c>
      <c r="AZ418">
        <v>8</v>
      </c>
      <c r="BA418" t="s">
        <v>13</v>
      </c>
    </row>
    <row r="419" spans="1:53" x14ac:dyDescent="0.3">
      <c r="A419">
        <v>416</v>
      </c>
      <c r="B419" t="s">
        <v>498</v>
      </c>
      <c r="C419" t="s">
        <v>25</v>
      </c>
      <c r="D419">
        <v>0</v>
      </c>
      <c r="E419">
        <v>0</v>
      </c>
      <c r="F419">
        <f>IFERROR(VLOOKUP(B419, [1]player_expected_goals!$B$2:$E$492, 3, FALSE), 0)</f>
        <v>0</v>
      </c>
      <c r="G419" t="e">
        <f>VLOOKUP(B419,[2]player_on_target!$B$2:$E$492, 3, FALSE)</f>
        <v>#N/A</v>
      </c>
      <c r="H419">
        <f>IFERROR(VLOOKUP(B419, [3]player_saves_made!$B$2:$E$492, 3, FALSE), 0)</f>
        <v>2.5</v>
      </c>
      <c r="I419">
        <f>IFERROR(VLOOKUP(B419, [3]player_saves_made!$B$2:$E$492, 4, FALSE), 0)</f>
        <v>76</v>
      </c>
      <c r="J419">
        <f>IFERROR(VLOOKUP(B419, [4]player_goals_conceded!$B$2:$E$492, 3, FALSE), 0)</f>
        <v>1.2</v>
      </c>
      <c r="K419">
        <f>IFERROR(VLOOKUP(B419, [5]player_clean_sheets!$B$2:$E$492, 3, FALSE), 0)</f>
        <v>11</v>
      </c>
      <c r="L419">
        <f>IFERROR(VLOOKUP(B419, [5]player_clean_sheets!$B$2:$E$492, 4, FALSE), 0)</f>
        <v>36</v>
      </c>
      <c r="M419">
        <f>IFERROR(VLOOKUP(B419, [6]player_goals_per_90!$B$2:$E$492, 3, FALSE), 0)</f>
        <v>0</v>
      </c>
      <c r="N419">
        <f>IFERROR(VLOOKUP(B419, [7]player_expected_assists_per_90!$B$2:$E$492, 3, FALSE), 0)</f>
        <v>0</v>
      </c>
      <c r="O419">
        <f>IFERROR(VLOOKUP(B419, [7]player_expected_assists_per_90!$B$2:$E$492, 4, FALSE), 0)</f>
        <v>0</v>
      </c>
      <c r="P419">
        <f>IFERROR(VLOOKUP(B419, [8]player_top_scorers!$B$2:$E$492, 4, FALSE), 0)</f>
        <v>0</v>
      </c>
      <c r="Q419">
        <f>IFERROR(VLOOKUP(B419, [9]player_total_assists_in_attack!$B$2:$E$492, 3, FALSE), 0)</f>
        <v>0</v>
      </c>
      <c r="R419">
        <f>IFERROR(VLOOKUP(B419, [9]player_total_assists_in_attack!$B$2:$E$492, 4, FALSE), 0)</f>
        <v>0</v>
      </c>
      <c r="S419">
        <f>IFERROR(VLOOKUP(B419, [10]player_big_chances_missed!$B$2:$E$492, 3, FALSE), 0)</f>
        <v>0</v>
      </c>
      <c r="T419">
        <f>IFERROR(VLOOKUP(B419, [10]player_big_chances_missed!$B$2:$E$492, 3, FALSE), 0)</f>
        <v>0</v>
      </c>
      <c r="U419">
        <f>IFERROR(VLOOKUP(B419, [11]player_big_chances_created!$B$2:$E$492, 3, FALSE), 0)</f>
        <v>0</v>
      </c>
      <c r="V419">
        <f>IFERROR(VLOOKUP(B419, [12]player_penalties_won!$B$2:$E$492, 3, FALSE), 0)</f>
        <v>0</v>
      </c>
      <c r="W419">
        <f>IFERROR(VLOOKUP(B419, [13]player_penalties_conceded!$B$2:$E$492, 3, FALSE), 0)</f>
        <v>0</v>
      </c>
      <c r="X419">
        <f>IFERROR(VLOOKUP(B419, [14]player_target_scoring!$B$2:$E$492, 3, FALSE), 0)</f>
        <v>0</v>
      </c>
      <c r="Y419">
        <f>IFERROR(VLOOKUP(B419, [14]player_target_scoring!$B$2:$E$492, 4, FALSE), 0)</f>
        <v>0</v>
      </c>
      <c r="Z419">
        <f>IFERROR(VLOOKUP(B419, [15]player_total_scoring_attempts!$B$2:$E$492, 3, FALSE), 0)</f>
        <v>0</v>
      </c>
      <c r="AA419">
        <f>IFERROR(VLOOKUP(B419, [15]player_total_scoring_attempts!$B$2:$E$492, 4, FALSE), 0)</f>
        <v>0</v>
      </c>
      <c r="AB419">
        <f>IFERROR(VLOOKUP(B419, [16]player_accurate_passes!$B$2:$E$492, 3, FALSE), 0)</f>
        <v>28.9</v>
      </c>
      <c r="AC419">
        <f>IFERROR(VLOOKUP(B419, [16]player_accurate_passes!$B$2:$E$492, 4, FALSE), 0)</f>
        <v>80.099999999999994</v>
      </c>
      <c r="AD419">
        <f>IFERROR(VLOOKUP(B419,[17]player_accurate_long_balls!$B$2:$E$492, 3, FALSE), 0)</f>
        <v>0</v>
      </c>
      <c r="AE419">
        <f>IFERROR(VLOOKUP(B419,[17]player_accurate_long_balls!$B$2:$E$492, 4, FALSE), 0)</f>
        <v>0</v>
      </c>
      <c r="AF419">
        <f>IFERROR(VLOOKUP(B419, [18]player_tackles_won!$B$2:$E$492, 3, FALSE), 0)</f>
        <v>0.1</v>
      </c>
      <c r="AG419">
        <f>IFERROR(VLOOKUP(B419, [18]player_tackles_won!$B$2:$E$492, 4, FALSE), 0)</f>
        <v>100</v>
      </c>
      <c r="AH419">
        <f>IFERROR(VLOOKUP(B419, [19]player_possessions!$B$2:$E$492, 3, FALSE), 0)</f>
        <v>0</v>
      </c>
      <c r="AI419">
        <f>IFERROR(VLOOKUP(B419, [19]player_possessions!$B$2:$E$492, 4, FALSE), 0)</f>
        <v>0</v>
      </c>
      <c r="AJ419">
        <f>IFERROR(VLOOKUP(B419, [20]player_outfielder_blocks!$B$2:$E$492, 3, FALSE), 0)</f>
        <v>0</v>
      </c>
      <c r="AK419" t="e">
        <f>VLOOKUP(B419,[20]player_outfielder_blocks!$B$2:$E$492, 4, FALSE)</f>
        <v>#N/A</v>
      </c>
      <c r="AL419" t="e">
        <f>VLOOKUP(B419,[21]player_interceptions!$B$2:$E$492, 3, FALSE)</f>
        <v>#N/A</v>
      </c>
      <c r="AM419" t="e">
        <f>VLOOKUP(B419,[21]player_interceptions!$B$2:$E$492, 4, FALSE)</f>
        <v>#N/A</v>
      </c>
      <c r="AN419">
        <f>VLOOKUP(B419,[22]player_effective_clearances!$B$2:$E$492, 3, FALSE)</f>
        <v>0.8</v>
      </c>
      <c r="AO419">
        <f>VLOOKUP(B419,[22]player_effective_clearances!$B$2:$E$492, 4, FALSE)</f>
        <v>24</v>
      </c>
      <c r="AP419" t="e">
        <f>VLOOKUP(B419, [12]player_penalties_won!$B$2:$E$492, 4, FALSE)</f>
        <v>#N/A</v>
      </c>
      <c r="AQ419" t="e">
        <f>VLOOKUP(B419,[23]player_fouls_committed!$B$2:$E$492, 3, FALSE)</f>
        <v>#N/A</v>
      </c>
      <c r="AR419" t="e">
        <f>VLOOKUP(B419,[24]player_red_cards!$B$2:$E$492, 3, FALSE)</f>
        <v>#N/A</v>
      </c>
      <c r="AS419" t="e">
        <f>VLOOKUP(B419,[24]player_red_cards!$B$2:$E$492, 4, FALSE)</f>
        <v>#N/A</v>
      </c>
      <c r="AT419" t="e">
        <f>VLOOKUP(B419,[25]player_contests_won!$B$2:$E$492, 3, FALSE)</f>
        <v>#N/A</v>
      </c>
      <c r="AU419" t="e">
        <f>VLOOKUP(B419,[25]player_contests_won!$B$2:$E$492, 4, FALSE)</f>
        <v>#N/A</v>
      </c>
      <c r="AV419" t="e">
        <f>VLOOKUP(B419, [8]player_top_scorers!$B$2:$E$492, 3, FALSE)</f>
        <v>#N/A</v>
      </c>
      <c r="AW419">
        <f>VLOOKUP(B419,[26]player_player_ratings!$B$2:$E$492, 4, FALSE)</f>
        <v>1</v>
      </c>
      <c r="AX419">
        <f>VLOOKUP(B419,[26]player_player_ratings!$B$2:$E$492, 3, FALSE)</f>
        <v>6.68</v>
      </c>
      <c r="AY419">
        <v>2700</v>
      </c>
      <c r="AZ419">
        <v>30</v>
      </c>
      <c r="BA419" t="s">
        <v>13</v>
      </c>
    </row>
    <row r="420" spans="1:53" x14ac:dyDescent="0.3">
      <c r="A420">
        <v>416</v>
      </c>
      <c r="B420" t="s">
        <v>499</v>
      </c>
      <c r="C420" t="s">
        <v>100</v>
      </c>
      <c r="D420">
        <v>0</v>
      </c>
      <c r="E420">
        <v>0</v>
      </c>
      <c r="F420">
        <f>IFERROR(VLOOKUP(B420, [1]player_expected_goals!$B$2:$E$492, 3, FALSE), 0)</f>
        <v>0</v>
      </c>
      <c r="G420" t="e">
        <f>VLOOKUP(B420,[2]player_on_target!$B$2:$E$492, 3, FALSE)</f>
        <v>#N/A</v>
      </c>
      <c r="H420">
        <f>IFERROR(VLOOKUP(B420, [3]player_saves_made!$B$2:$E$492, 3, FALSE), 0)</f>
        <v>0</v>
      </c>
      <c r="I420">
        <f>IFERROR(VLOOKUP(B420, [3]player_saves_made!$B$2:$E$492, 4, FALSE), 0)</f>
        <v>0</v>
      </c>
      <c r="J420">
        <f>IFERROR(VLOOKUP(B420, [4]player_goals_conceded!$B$2:$E$492, 3, FALSE), 0)</f>
        <v>0</v>
      </c>
      <c r="K420">
        <f>IFERROR(VLOOKUP(B420, [5]player_clean_sheets!$B$2:$E$492, 3, FALSE), 0)</f>
        <v>0</v>
      </c>
      <c r="L420">
        <f>IFERROR(VLOOKUP(B420, [5]player_clean_sheets!$B$2:$E$492, 4, FALSE), 0)</f>
        <v>0</v>
      </c>
      <c r="M420">
        <f>IFERROR(VLOOKUP(B420, [6]player_goals_per_90!$B$2:$E$492, 3, FALSE), 0)</f>
        <v>0</v>
      </c>
      <c r="N420">
        <f>IFERROR(VLOOKUP(B420, [7]player_expected_assists_per_90!$B$2:$E$492, 3, FALSE), 0)</f>
        <v>0</v>
      </c>
      <c r="O420">
        <f>IFERROR(VLOOKUP(B420, [7]player_expected_assists_per_90!$B$2:$E$492, 4, FALSE), 0)</f>
        <v>0</v>
      </c>
      <c r="P420">
        <f>IFERROR(VLOOKUP(B420, [8]player_top_scorers!$B$2:$E$492, 4, FALSE), 0)</f>
        <v>0</v>
      </c>
      <c r="Q420">
        <f>IFERROR(VLOOKUP(B420, [9]player_total_assists_in_attack!$B$2:$E$492, 3, FALSE), 0)</f>
        <v>0</v>
      </c>
      <c r="R420">
        <f>IFERROR(VLOOKUP(B420, [9]player_total_assists_in_attack!$B$2:$E$492, 4, FALSE), 0)</f>
        <v>0</v>
      </c>
      <c r="S420">
        <f>IFERROR(VLOOKUP(B420, [10]player_big_chances_missed!$B$2:$E$492, 3, FALSE), 0)</f>
        <v>0</v>
      </c>
      <c r="T420">
        <f>IFERROR(VLOOKUP(B420, [10]player_big_chances_missed!$B$2:$E$492, 3, FALSE), 0)</f>
        <v>0</v>
      </c>
      <c r="U420">
        <f>IFERROR(VLOOKUP(B420, [11]player_big_chances_created!$B$2:$E$492, 3, FALSE), 0)</f>
        <v>0</v>
      </c>
      <c r="V420">
        <f>IFERROR(VLOOKUP(B420, [12]player_penalties_won!$B$2:$E$492, 3, FALSE), 0)</f>
        <v>0</v>
      </c>
      <c r="W420">
        <f>IFERROR(VLOOKUP(B420, [13]player_penalties_conceded!$B$2:$E$492, 3, FALSE), 0)</f>
        <v>0</v>
      </c>
      <c r="X420">
        <f>IFERROR(VLOOKUP(B420, [14]player_target_scoring!$B$2:$E$492, 3, FALSE), 0)</f>
        <v>0</v>
      </c>
      <c r="Y420">
        <f>IFERROR(VLOOKUP(B420, [14]player_target_scoring!$B$2:$E$492, 4, FALSE), 0)</f>
        <v>0</v>
      </c>
      <c r="Z420">
        <f>IFERROR(VLOOKUP(B420, [15]player_total_scoring_attempts!$B$2:$E$492, 3, FALSE), 0)</f>
        <v>0</v>
      </c>
      <c r="AA420">
        <f>IFERROR(VLOOKUP(B420, [15]player_total_scoring_attempts!$B$2:$E$492, 4, FALSE), 0)</f>
        <v>0</v>
      </c>
      <c r="AB420">
        <f>IFERROR(VLOOKUP(B420, [16]player_accurate_passes!$B$2:$E$492, 3, FALSE), 0)</f>
        <v>0</v>
      </c>
      <c r="AC420">
        <f>IFERROR(VLOOKUP(B420, [16]player_accurate_passes!$B$2:$E$492, 4, FALSE), 0)</f>
        <v>0</v>
      </c>
      <c r="AD420">
        <f>IFERROR(VLOOKUP(B420,[17]player_accurate_long_balls!$B$2:$E$492, 3, FALSE), 0)</f>
        <v>0</v>
      </c>
      <c r="AE420">
        <f>IFERROR(VLOOKUP(B420,[17]player_accurate_long_balls!$B$2:$E$492, 4, FALSE), 0)</f>
        <v>0</v>
      </c>
      <c r="AF420">
        <f>IFERROR(VLOOKUP(B420, [18]player_tackles_won!$B$2:$E$492, 3, FALSE), 0)</f>
        <v>0</v>
      </c>
      <c r="AG420">
        <f>IFERROR(VLOOKUP(B420, [18]player_tackles_won!$B$2:$E$492, 4, FALSE), 0)</f>
        <v>0</v>
      </c>
      <c r="AH420">
        <f>IFERROR(VLOOKUP(B420, [19]player_possessions!$B$2:$E$492, 3, FALSE), 0)</f>
        <v>0</v>
      </c>
      <c r="AI420">
        <f>IFERROR(VLOOKUP(B420, [19]player_possessions!$B$2:$E$492, 4, FALSE), 0)</f>
        <v>0</v>
      </c>
      <c r="AJ420">
        <f>IFERROR(VLOOKUP(B420, [20]player_outfielder_blocks!$B$2:$E$492, 3, FALSE), 0)</f>
        <v>0</v>
      </c>
      <c r="AK420" t="e">
        <f>VLOOKUP(B420,[20]player_outfielder_blocks!$B$2:$E$492, 4, FALSE)</f>
        <v>#N/A</v>
      </c>
      <c r="AL420" t="e">
        <f>VLOOKUP(B420,[21]player_interceptions!$B$2:$E$492, 3, FALSE)</f>
        <v>#N/A</v>
      </c>
      <c r="AM420" t="e">
        <f>VLOOKUP(B420,[21]player_interceptions!$B$2:$E$492, 4, FALSE)</f>
        <v>#N/A</v>
      </c>
      <c r="AN420" t="e">
        <f>VLOOKUP(B420,[22]player_effective_clearances!$B$2:$E$492, 3, FALSE)</f>
        <v>#N/A</v>
      </c>
      <c r="AO420" t="e">
        <f>VLOOKUP(B420,[22]player_effective_clearances!$B$2:$E$492, 4, FALSE)</f>
        <v>#N/A</v>
      </c>
      <c r="AP420" t="e">
        <f>VLOOKUP(B420, [12]player_penalties_won!$B$2:$E$492, 4, FALSE)</f>
        <v>#N/A</v>
      </c>
      <c r="AQ420" t="e">
        <f>VLOOKUP(B420,[23]player_fouls_committed!$B$2:$E$492, 3, FALSE)</f>
        <v>#N/A</v>
      </c>
      <c r="AR420" t="e">
        <f>VLOOKUP(B420,[24]player_red_cards!$B$2:$E$492, 3, FALSE)</f>
        <v>#N/A</v>
      </c>
      <c r="AS420" t="e">
        <f>VLOOKUP(B420,[24]player_red_cards!$B$2:$E$492, 4, FALSE)</f>
        <v>#N/A</v>
      </c>
      <c r="AT420" t="e">
        <f>VLOOKUP(B420,[25]player_contests_won!$B$2:$E$492, 3, FALSE)</f>
        <v>#N/A</v>
      </c>
      <c r="AU420" t="e">
        <f>VLOOKUP(B420,[25]player_contests_won!$B$2:$E$492, 4, FALSE)</f>
        <v>#N/A</v>
      </c>
      <c r="AV420" t="e">
        <f>VLOOKUP(B420, [8]player_top_scorers!$B$2:$E$492, 3, FALSE)</f>
        <v>#N/A</v>
      </c>
      <c r="AW420" t="e">
        <f>VLOOKUP(B420,[26]player_player_ratings!$B$2:$E$492, 4, FALSE)</f>
        <v>#N/A</v>
      </c>
      <c r="AX420" t="e">
        <f>VLOOKUP(B420,[26]player_player_ratings!$B$2:$E$492, 3, FALSE)</f>
        <v>#N/A</v>
      </c>
      <c r="AY420">
        <v>90</v>
      </c>
      <c r="AZ420">
        <v>1</v>
      </c>
      <c r="BA420" t="s">
        <v>13</v>
      </c>
    </row>
    <row r="421" spans="1:53" x14ac:dyDescent="0.3">
      <c r="A421">
        <v>416</v>
      </c>
      <c r="B421" t="s">
        <v>500</v>
      </c>
      <c r="C421" t="s">
        <v>100</v>
      </c>
      <c r="D421">
        <v>0</v>
      </c>
      <c r="E421">
        <v>0</v>
      </c>
      <c r="F421">
        <f>IFERROR(VLOOKUP(B421, [1]player_expected_goals!$B$2:$E$492, 3, FALSE), 0)</f>
        <v>0</v>
      </c>
      <c r="G421" t="e">
        <f>VLOOKUP(B421,[2]player_on_target!$B$2:$E$492, 3, FALSE)</f>
        <v>#N/A</v>
      </c>
      <c r="H421">
        <f>IFERROR(VLOOKUP(B421, [3]player_saves_made!$B$2:$E$492, 3, FALSE), 0)</f>
        <v>0</v>
      </c>
      <c r="I421">
        <f>IFERROR(VLOOKUP(B421, [3]player_saves_made!$B$2:$E$492, 4, FALSE), 0)</f>
        <v>0</v>
      </c>
      <c r="J421">
        <f>IFERROR(VLOOKUP(B421, [4]player_goals_conceded!$B$2:$E$492, 3, FALSE), 0)</f>
        <v>0</v>
      </c>
      <c r="K421">
        <f>IFERROR(VLOOKUP(B421, [5]player_clean_sheets!$B$2:$E$492, 3, FALSE), 0)</f>
        <v>0</v>
      </c>
      <c r="L421">
        <f>IFERROR(VLOOKUP(B421, [5]player_clean_sheets!$B$2:$E$492, 4, FALSE), 0)</f>
        <v>0</v>
      </c>
      <c r="M421">
        <f>IFERROR(VLOOKUP(B421, [6]player_goals_per_90!$B$2:$E$492, 3, FALSE), 0)</f>
        <v>0</v>
      </c>
      <c r="N421">
        <f>IFERROR(VLOOKUP(B421, [7]player_expected_assists_per_90!$B$2:$E$492, 3, FALSE), 0)</f>
        <v>0</v>
      </c>
      <c r="O421">
        <f>IFERROR(VLOOKUP(B421, [7]player_expected_assists_per_90!$B$2:$E$492, 4, FALSE), 0)</f>
        <v>0</v>
      </c>
      <c r="P421">
        <f>IFERROR(VLOOKUP(B421, [8]player_top_scorers!$B$2:$E$492, 4, FALSE), 0)</f>
        <v>0</v>
      </c>
      <c r="Q421">
        <f>IFERROR(VLOOKUP(B421, [9]player_total_assists_in_attack!$B$2:$E$492, 3, FALSE), 0)</f>
        <v>0</v>
      </c>
      <c r="R421">
        <f>IFERROR(VLOOKUP(B421, [9]player_total_assists_in_attack!$B$2:$E$492, 4, FALSE), 0)</f>
        <v>0</v>
      </c>
      <c r="S421">
        <f>IFERROR(VLOOKUP(B421, [10]player_big_chances_missed!$B$2:$E$492, 3, FALSE), 0)</f>
        <v>0</v>
      </c>
      <c r="T421">
        <f>IFERROR(VLOOKUP(B421, [10]player_big_chances_missed!$B$2:$E$492, 3, FALSE), 0)</f>
        <v>0</v>
      </c>
      <c r="U421">
        <f>IFERROR(VLOOKUP(B421, [11]player_big_chances_created!$B$2:$E$492, 3, FALSE), 0)</f>
        <v>0</v>
      </c>
      <c r="V421">
        <f>IFERROR(VLOOKUP(B421, [12]player_penalties_won!$B$2:$E$492, 3, FALSE), 0)</f>
        <v>0</v>
      </c>
      <c r="W421">
        <f>IFERROR(VLOOKUP(B421, [13]player_penalties_conceded!$B$2:$E$492, 3, FALSE), 0)</f>
        <v>0</v>
      </c>
      <c r="X421">
        <f>IFERROR(VLOOKUP(B421, [14]player_target_scoring!$B$2:$E$492, 3, FALSE), 0)</f>
        <v>0</v>
      </c>
      <c r="Y421">
        <f>IFERROR(VLOOKUP(B421, [14]player_target_scoring!$B$2:$E$492, 4, FALSE), 0)</f>
        <v>0</v>
      </c>
      <c r="Z421">
        <f>IFERROR(VLOOKUP(B421, [15]player_total_scoring_attempts!$B$2:$E$492, 3, FALSE), 0)</f>
        <v>0</v>
      </c>
      <c r="AA421">
        <f>IFERROR(VLOOKUP(B421, [15]player_total_scoring_attempts!$B$2:$E$492, 4, FALSE), 0)</f>
        <v>0</v>
      </c>
      <c r="AB421">
        <f>IFERROR(VLOOKUP(B421, [16]player_accurate_passes!$B$2:$E$492, 3, FALSE), 0)</f>
        <v>0</v>
      </c>
      <c r="AC421">
        <f>IFERROR(VLOOKUP(B421, [16]player_accurate_passes!$B$2:$E$492, 4, FALSE), 0)</f>
        <v>0</v>
      </c>
      <c r="AD421">
        <f>IFERROR(VLOOKUP(B421,[17]player_accurate_long_balls!$B$2:$E$492, 3, FALSE), 0)</f>
        <v>0</v>
      </c>
      <c r="AE421">
        <f>IFERROR(VLOOKUP(B421,[17]player_accurate_long_balls!$B$2:$E$492, 4, FALSE), 0)</f>
        <v>0</v>
      </c>
      <c r="AF421">
        <f>IFERROR(VLOOKUP(B421, [18]player_tackles_won!$B$2:$E$492, 3, FALSE), 0)</f>
        <v>0</v>
      </c>
      <c r="AG421">
        <f>IFERROR(VLOOKUP(B421, [18]player_tackles_won!$B$2:$E$492, 4, FALSE), 0)</f>
        <v>0</v>
      </c>
      <c r="AH421">
        <f>IFERROR(VLOOKUP(B421, [19]player_possessions!$B$2:$E$492, 3, FALSE), 0)</f>
        <v>0</v>
      </c>
      <c r="AI421">
        <f>IFERROR(VLOOKUP(B421, [19]player_possessions!$B$2:$E$492, 4, FALSE), 0)</f>
        <v>0</v>
      </c>
      <c r="AJ421">
        <f>IFERROR(VLOOKUP(B421, [20]player_outfielder_blocks!$B$2:$E$492, 3, FALSE), 0)</f>
        <v>0</v>
      </c>
      <c r="AK421" t="e">
        <f>VLOOKUP(B421,[20]player_outfielder_blocks!$B$2:$E$492, 4, FALSE)</f>
        <v>#N/A</v>
      </c>
      <c r="AL421" t="e">
        <f>VLOOKUP(B421,[21]player_interceptions!$B$2:$E$492, 3, FALSE)</f>
        <v>#N/A</v>
      </c>
      <c r="AM421" t="e">
        <f>VLOOKUP(B421,[21]player_interceptions!$B$2:$E$492, 4, FALSE)</f>
        <v>#N/A</v>
      </c>
      <c r="AN421" t="e">
        <f>VLOOKUP(B421,[22]player_effective_clearances!$B$2:$E$492, 3, FALSE)</f>
        <v>#N/A</v>
      </c>
      <c r="AO421" t="e">
        <f>VLOOKUP(B421,[22]player_effective_clearances!$B$2:$E$492, 4, FALSE)</f>
        <v>#N/A</v>
      </c>
      <c r="AP421" t="e">
        <f>VLOOKUP(B421, [12]player_penalties_won!$B$2:$E$492, 4, FALSE)</f>
        <v>#N/A</v>
      </c>
      <c r="AQ421" t="e">
        <f>VLOOKUP(B421,[23]player_fouls_committed!$B$2:$E$492, 3, FALSE)</f>
        <v>#N/A</v>
      </c>
      <c r="AR421" t="e">
        <f>VLOOKUP(B421,[24]player_red_cards!$B$2:$E$492, 3, FALSE)</f>
        <v>#N/A</v>
      </c>
      <c r="AS421" t="e">
        <f>VLOOKUP(B421,[24]player_red_cards!$B$2:$E$492, 4, FALSE)</f>
        <v>#N/A</v>
      </c>
      <c r="AT421" t="e">
        <f>VLOOKUP(B421,[25]player_contests_won!$B$2:$E$492, 3, FALSE)</f>
        <v>#N/A</v>
      </c>
      <c r="AU421" t="e">
        <f>VLOOKUP(B421,[25]player_contests_won!$B$2:$E$492, 4, FALSE)</f>
        <v>#N/A</v>
      </c>
      <c r="AV421" t="e">
        <f>VLOOKUP(B421, [8]player_top_scorers!$B$2:$E$492, 3, FALSE)</f>
        <v>#N/A</v>
      </c>
      <c r="AW421" t="e">
        <f>VLOOKUP(B421,[26]player_player_ratings!$B$2:$E$492, 4, FALSE)</f>
        <v>#N/A</v>
      </c>
      <c r="AX421" t="e">
        <f>VLOOKUP(B421,[26]player_player_ratings!$B$2:$E$492, 3, FALSE)</f>
        <v>#N/A</v>
      </c>
      <c r="AY421">
        <v>27</v>
      </c>
      <c r="AZ421">
        <v>2</v>
      </c>
      <c r="BA421" t="s">
        <v>13</v>
      </c>
    </row>
    <row r="422" spans="1:53" x14ac:dyDescent="0.3">
      <c r="A422">
        <v>416</v>
      </c>
      <c r="B422" t="s">
        <v>501</v>
      </c>
      <c r="C422" t="s">
        <v>15</v>
      </c>
      <c r="D422">
        <v>0</v>
      </c>
      <c r="E422">
        <v>0</v>
      </c>
      <c r="F422">
        <f>IFERROR(VLOOKUP(B422, [1]player_expected_goals!$B$2:$E$492, 3, FALSE), 0)</f>
        <v>0</v>
      </c>
      <c r="G422" t="e">
        <f>VLOOKUP(B422,[2]player_on_target!$B$2:$E$492, 3, FALSE)</f>
        <v>#N/A</v>
      </c>
      <c r="H422">
        <f>IFERROR(VLOOKUP(B422, [3]player_saves_made!$B$2:$E$492, 3, FALSE), 0)</f>
        <v>0</v>
      </c>
      <c r="I422">
        <f>IFERROR(VLOOKUP(B422, [3]player_saves_made!$B$2:$E$492, 4, FALSE), 0)</f>
        <v>0</v>
      </c>
      <c r="J422">
        <f>IFERROR(VLOOKUP(B422, [4]player_goals_conceded!$B$2:$E$492, 3, FALSE), 0)</f>
        <v>0</v>
      </c>
      <c r="K422">
        <f>IFERROR(VLOOKUP(B422, [5]player_clean_sheets!$B$2:$E$492, 3, FALSE), 0)</f>
        <v>0</v>
      </c>
      <c r="L422">
        <f>IFERROR(VLOOKUP(B422, [5]player_clean_sheets!$B$2:$E$492, 4, FALSE), 0)</f>
        <v>0</v>
      </c>
      <c r="M422">
        <f>IFERROR(VLOOKUP(B422, [6]player_goals_per_90!$B$2:$E$492, 3, FALSE), 0)</f>
        <v>0</v>
      </c>
      <c r="N422">
        <f>IFERROR(VLOOKUP(B422, [7]player_expected_assists_per_90!$B$2:$E$492, 3, FALSE), 0)</f>
        <v>0</v>
      </c>
      <c r="O422">
        <f>IFERROR(VLOOKUP(B422, [7]player_expected_assists_per_90!$B$2:$E$492, 4, FALSE), 0)</f>
        <v>0</v>
      </c>
      <c r="P422">
        <f>IFERROR(VLOOKUP(B422, [8]player_top_scorers!$B$2:$E$492, 4, FALSE), 0)</f>
        <v>0</v>
      </c>
      <c r="Q422">
        <f>IFERROR(VLOOKUP(B422, [9]player_total_assists_in_attack!$B$2:$E$492, 3, FALSE), 0)</f>
        <v>0</v>
      </c>
      <c r="R422">
        <f>IFERROR(VLOOKUP(B422, [9]player_total_assists_in_attack!$B$2:$E$492, 4, FALSE), 0)</f>
        <v>0</v>
      </c>
      <c r="S422">
        <f>IFERROR(VLOOKUP(B422, [10]player_big_chances_missed!$B$2:$E$492, 3, FALSE), 0)</f>
        <v>0</v>
      </c>
      <c r="T422">
        <f>IFERROR(VLOOKUP(B422, [10]player_big_chances_missed!$B$2:$E$492, 3, FALSE), 0)</f>
        <v>0</v>
      </c>
      <c r="U422">
        <f>IFERROR(VLOOKUP(B422, [11]player_big_chances_created!$B$2:$E$492, 3, FALSE), 0)</f>
        <v>0</v>
      </c>
      <c r="V422">
        <f>IFERROR(VLOOKUP(B422, [12]player_penalties_won!$B$2:$E$492, 3, FALSE), 0)</f>
        <v>0</v>
      </c>
      <c r="W422">
        <f>IFERROR(VLOOKUP(B422, [13]player_penalties_conceded!$B$2:$E$492, 3, FALSE), 0)</f>
        <v>0</v>
      </c>
      <c r="X422">
        <f>IFERROR(VLOOKUP(B422, [14]player_target_scoring!$B$2:$E$492, 3, FALSE), 0)</f>
        <v>0</v>
      </c>
      <c r="Y422">
        <f>IFERROR(VLOOKUP(B422, [14]player_target_scoring!$B$2:$E$492, 4, FALSE), 0)</f>
        <v>0</v>
      </c>
      <c r="Z422">
        <f>IFERROR(VLOOKUP(B422, [15]player_total_scoring_attempts!$B$2:$E$492, 3, FALSE), 0)</f>
        <v>0</v>
      </c>
      <c r="AA422">
        <f>IFERROR(VLOOKUP(B422, [15]player_total_scoring_attempts!$B$2:$E$492, 4, FALSE), 0)</f>
        <v>0</v>
      </c>
      <c r="AB422">
        <f>IFERROR(VLOOKUP(B422, [16]player_accurate_passes!$B$2:$E$492, 3, FALSE), 0)</f>
        <v>0</v>
      </c>
      <c r="AC422">
        <f>IFERROR(VLOOKUP(B422, [16]player_accurate_passes!$B$2:$E$492, 4, FALSE), 0)</f>
        <v>0</v>
      </c>
      <c r="AD422">
        <f>IFERROR(VLOOKUP(B422,[17]player_accurate_long_balls!$B$2:$E$492, 3, FALSE), 0)</f>
        <v>0</v>
      </c>
      <c r="AE422">
        <f>IFERROR(VLOOKUP(B422,[17]player_accurate_long_balls!$B$2:$E$492, 4, FALSE), 0)</f>
        <v>0</v>
      </c>
      <c r="AF422">
        <f>IFERROR(VLOOKUP(B422, [18]player_tackles_won!$B$2:$E$492, 3, FALSE), 0)</f>
        <v>0</v>
      </c>
      <c r="AG422">
        <f>IFERROR(VLOOKUP(B422, [18]player_tackles_won!$B$2:$E$492, 4, FALSE), 0)</f>
        <v>0</v>
      </c>
      <c r="AH422">
        <f>IFERROR(VLOOKUP(B422, [19]player_possessions!$B$2:$E$492, 3, FALSE), 0)</f>
        <v>0</v>
      </c>
      <c r="AI422">
        <f>IFERROR(VLOOKUP(B422, [19]player_possessions!$B$2:$E$492, 4, FALSE), 0)</f>
        <v>0</v>
      </c>
      <c r="AJ422">
        <f>IFERROR(VLOOKUP(B422, [20]player_outfielder_blocks!$B$2:$E$492, 3, FALSE), 0)</f>
        <v>0</v>
      </c>
      <c r="AK422" t="e">
        <f>VLOOKUP(B422,[20]player_outfielder_blocks!$B$2:$E$492, 4, FALSE)</f>
        <v>#N/A</v>
      </c>
      <c r="AL422" t="e">
        <f>VLOOKUP(B422,[21]player_interceptions!$B$2:$E$492, 3, FALSE)</f>
        <v>#N/A</v>
      </c>
      <c r="AM422" t="e">
        <f>VLOOKUP(B422,[21]player_interceptions!$B$2:$E$492, 4, FALSE)</f>
        <v>#N/A</v>
      </c>
      <c r="AN422" t="e">
        <f>VLOOKUP(B422,[22]player_effective_clearances!$B$2:$E$492, 3, FALSE)</f>
        <v>#N/A</v>
      </c>
      <c r="AO422" t="e">
        <f>VLOOKUP(B422,[22]player_effective_clearances!$B$2:$E$492, 4, FALSE)</f>
        <v>#N/A</v>
      </c>
      <c r="AP422" t="e">
        <f>VLOOKUP(B422, [12]player_penalties_won!$B$2:$E$492, 4, FALSE)</f>
        <v>#N/A</v>
      </c>
      <c r="AQ422" t="e">
        <f>VLOOKUP(B422,[23]player_fouls_committed!$B$2:$E$492, 3, FALSE)</f>
        <v>#N/A</v>
      </c>
      <c r="AR422" t="e">
        <f>VLOOKUP(B422,[24]player_red_cards!$B$2:$E$492, 3, FALSE)</f>
        <v>#N/A</v>
      </c>
      <c r="AS422" t="e">
        <f>VLOOKUP(B422,[24]player_red_cards!$B$2:$E$492, 4, FALSE)</f>
        <v>#N/A</v>
      </c>
      <c r="AT422" t="e">
        <f>VLOOKUP(B422,[25]player_contests_won!$B$2:$E$492, 3, FALSE)</f>
        <v>#N/A</v>
      </c>
      <c r="AU422" t="e">
        <f>VLOOKUP(B422,[25]player_contests_won!$B$2:$E$492, 4, FALSE)</f>
        <v>#N/A</v>
      </c>
      <c r="AV422" t="e">
        <f>VLOOKUP(B422, [8]player_top_scorers!$B$2:$E$492, 3, FALSE)</f>
        <v>#N/A</v>
      </c>
      <c r="AW422" t="e">
        <f>VLOOKUP(B422,[26]player_player_ratings!$B$2:$E$492, 4, FALSE)</f>
        <v>#N/A</v>
      </c>
      <c r="AX422" t="e">
        <f>VLOOKUP(B422,[26]player_player_ratings!$B$2:$E$492, 3, FALSE)</f>
        <v>#N/A</v>
      </c>
      <c r="AY422">
        <v>90</v>
      </c>
      <c r="AZ422">
        <v>1</v>
      </c>
      <c r="BA422" t="s">
        <v>13</v>
      </c>
    </row>
    <row r="423" spans="1:53" x14ac:dyDescent="0.3">
      <c r="A423">
        <v>416</v>
      </c>
      <c r="B423" t="s">
        <v>502</v>
      </c>
      <c r="C423" t="s">
        <v>31</v>
      </c>
      <c r="D423">
        <v>0</v>
      </c>
      <c r="E423">
        <v>0</v>
      </c>
      <c r="F423">
        <f>IFERROR(VLOOKUP(B423, [1]player_expected_goals!$B$2:$E$492, 3, FALSE), 0)</f>
        <v>0</v>
      </c>
      <c r="G423" t="e">
        <f>VLOOKUP(B423,[2]player_on_target!$B$2:$E$492, 3, FALSE)</f>
        <v>#N/A</v>
      </c>
      <c r="H423">
        <f>IFERROR(VLOOKUP(B423, [3]player_saves_made!$B$2:$E$492, 3, FALSE), 0)</f>
        <v>0</v>
      </c>
      <c r="I423">
        <f>IFERROR(VLOOKUP(B423, [3]player_saves_made!$B$2:$E$492, 4, FALSE), 0)</f>
        <v>0</v>
      </c>
      <c r="J423">
        <f>IFERROR(VLOOKUP(B423, [4]player_goals_conceded!$B$2:$E$492, 3, FALSE), 0)</f>
        <v>0</v>
      </c>
      <c r="K423">
        <f>IFERROR(VLOOKUP(B423, [5]player_clean_sheets!$B$2:$E$492, 3, FALSE), 0)</f>
        <v>0</v>
      </c>
      <c r="L423">
        <f>IFERROR(VLOOKUP(B423, [5]player_clean_sheets!$B$2:$E$492, 4, FALSE), 0)</f>
        <v>0</v>
      </c>
      <c r="M423">
        <f>IFERROR(VLOOKUP(B423, [6]player_goals_per_90!$B$2:$E$492, 3, FALSE), 0)</f>
        <v>0</v>
      </c>
      <c r="N423">
        <f>IFERROR(VLOOKUP(B423, [7]player_expected_assists_per_90!$B$2:$E$492, 3, FALSE), 0)</f>
        <v>0</v>
      </c>
      <c r="O423">
        <f>IFERROR(VLOOKUP(B423, [7]player_expected_assists_per_90!$B$2:$E$492, 4, FALSE), 0)</f>
        <v>0</v>
      </c>
      <c r="P423">
        <f>IFERROR(VLOOKUP(B423, [8]player_top_scorers!$B$2:$E$492, 4, FALSE), 0)</f>
        <v>0</v>
      </c>
      <c r="Q423">
        <f>IFERROR(VLOOKUP(B423, [9]player_total_assists_in_attack!$B$2:$E$492, 3, FALSE), 0)</f>
        <v>0</v>
      </c>
      <c r="R423">
        <f>IFERROR(VLOOKUP(B423, [9]player_total_assists_in_attack!$B$2:$E$492, 4, FALSE), 0)</f>
        <v>0</v>
      </c>
      <c r="S423">
        <f>IFERROR(VLOOKUP(B423, [10]player_big_chances_missed!$B$2:$E$492, 3, FALSE), 0)</f>
        <v>0</v>
      </c>
      <c r="T423">
        <f>IFERROR(VLOOKUP(B423, [10]player_big_chances_missed!$B$2:$E$492, 3, FALSE), 0)</f>
        <v>0</v>
      </c>
      <c r="U423">
        <f>IFERROR(VLOOKUP(B423, [11]player_big_chances_created!$B$2:$E$492, 3, FALSE), 0)</f>
        <v>0</v>
      </c>
      <c r="V423">
        <f>IFERROR(VLOOKUP(B423, [12]player_penalties_won!$B$2:$E$492, 3, FALSE), 0)</f>
        <v>0</v>
      </c>
      <c r="W423">
        <f>IFERROR(VLOOKUP(B423, [13]player_penalties_conceded!$B$2:$E$492, 3, FALSE), 0)</f>
        <v>0</v>
      </c>
      <c r="X423">
        <f>IFERROR(VLOOKUP(B423, [14]player_target_scoring!$B$2:$E$492, 3, FALSE), 0)</f>
        <v>0</v>
      </c>
      <c r="Y423">
        <f>IFERROR(VLOOKUP(B423, [14]player_target_scoring!$B$2:$E$492, 4, FALSE), 0)</f>
        <v>0</v>
      </c>
      <c r="Z423">
        <f>IFERROR(VLOOKUP(B423, [15]player_total_scoring_attempts!$B$2:$E$492, 3, FALSE), 0)</f>
        <v>0</v>
      </c>
      <c r="AA423">
        <f>IFERROR(VLOOKUP(B423, [15]player_total_scoring_attempts!$B$2:$E$492, 4, FALSE), 0)</f>
        <v>0</v>
      </c>
      <c r="AB423">
        <f>IFERROR(VLOOKUP(B423, [16]player_accurate_passes!$B$2:$E$492, 3, FALSE), 0)</f>
        <v>0</v>
      </c>
      <c r="AC423">
        <f>IFERROR(VLOOKUP(B423, [16]player_accurate_passes!$B$2:$E$492, 4, FALSE), 0)</f>
        <v>0</v>
      </c>
      <c r="AD423">
        <f>IFERROR(VLOOKUP(B423,[17]player_accurate_long_balls!$B$2:$E$492, 3, FALSE), 0)</f>
        <v>0</v>
      </c>
      <c r="AE423">
        <f>IFERROR(VLOOKUP(B423,[17]player_accurate_long_balls!$B$2:$E$492, 4, FALSE), 0)</f>
        <v>0</v>
      </c>
      <c r="AF423">
        <f>IFERROR(VLOOKUP(B423, [18]player_tackles_won!$B$2:$E$492, 3, FALSE), 0)</f>
        <v>0</v>
      </c>
      <c r="AG423">
        <f>IFERROR(VLOOKUP(B423, [18]player_tackles_won!$B$2:$E$492, 4, FALSE), 0)</f>
        <v>0</v>
      </c>
      <c r="AH423">
        <f>IFERROR(VLOOKUP(B423, [19]player_possessions!$B$2:$E$492, 3, FALSE), 0)</f>
        <v>0</v>
      </c>
      <c r="AI423">
        <f>IFERROR(VLOOKUP(B423, [19]player_possessions!$B$2:$E$492, 4, FALSE), 0)</f>
        <v>0</v>
      </c>
      <c r="AJ423">
        <f>IFERROR(VLOOKUP(B423, [20]player_outfielder_blocks!$B$2:$E$492, 3, FALSE), 0)</f>
        <v>0</v>
      </c>
      <c r="AK423" t="e">
        <f>VLOOKUP(B423,[20]player_outfielder_blocks!$B$2:$E$492, 4, FALSE)</f>
        <v>#N/A</v>
      </c>
      <c r="AL423" t="e">
        <f>VLOOKUP(B423,[21]player_interceptions!$B$2:$E$492, 3, FALSE)</f>
        <v>#N/A</v>
      </c>
      <c r="AM423" t="e">
        <f>VLOOKUP(B423,[21]player_interceptions!$B$2:$E$492, 4, FALSE)</f>
        <v>#N/A</v>
      </c>
      <c r="AN423" t="e">
        <f>VLOOKUP(B423,[22]player_effective_clearances!$B$2:$E$492, 3, FALSE)</f>
        <v>#N/A</v>
      </c>
      <c r="AO423" t="e">
        <f>VLOOKUP(B423,[22]player_effective_clearances!$B$2:$E$492, 4, FALSE)</f>
        <v>#N/A</v>
      </c>
      <c r="AP423" t="e">
        <f>VLOOKUP(B423, [12]player_penalties_won!$B$2:$E$492, 4, FALSE)</f>
        <v>#N/A</v>
      </c>
      <c r="AQ423" t="e">
        <f>VLOOKUP(B423,[23]player_fouls_committed!$B$2:$E$492, 3, FALSE)</f>
        <v>#N/A</v>
      </c>
      <c r="AR423" t="e">
        <f>VLOOKUP(B423,[24]player_red_cards!$B$2:$E$492, 3, FALSE)</f>
        <v>#N/A</v>
      </c>
      <c r="AS423" t="e">
        <f>VLOOKUP(B423,[24]player_red_cards!$B$2:$E$492, 4, FALSE)</f>
        <v>#N/A</v>
      </c>
      <c r="AT423" t="e">
        <f>VLOOKUP(B423,[25]player_contests_won!$B$2:$E$492, 3, FALSE)</f>
        <v>#N/A</v>
      </c>
      <c r="AU423" t="e">
        <f>VLOOKUP(B423,[25]player_contests_won!$B$2:$E$492, 4, FALSE)</f>
        <v>#N/A</v>
      </c>
      <c r="AV423" t="e">
        <f>VLOOKUP(B423, [8]player_top_scorers!$B$2:$E$492, 3, FALSE)</f>
        <v>#N/A</v>
      </c>
      <c r="AW423" t="e">
        <f>VLOOKUP(B423,[26]player_player_ratings!$B$2:$E$492, 4, FALSE)</f>
        <v>#N/A</v>
      </c>
      <c r="AX423" t="e">
        <f>VLOOKUP(B423,[26]player_player_ratings!$B$2:$E$492, 3, FALSE)</f>
        <v>#N/A</v>
      </c>
      <c r="AY423">
        <v>116</v>
      </c>
      <c r="AZ423">
        <v>2</v>
      </c>
      <c r="BA423" t="s">
        <v>13</v>
      </c>
    </row>
    <row r="424" spans="1:53" x14ac:dyDescent="0.3">
      <c r="A424">
        <v>416</v>
      </c>
      <c r="B424" t="s">
        <v>503</v>
      </c>
      <c r="C424" t="s">
        <v>102</v>
      </c>
      <c r="D424">
        <v>0</v>
      </c>
      <c r="E424">
        <v>0</v>
      </c>
      <c r="F424">
        <f>IFERROR(VLOOKUP(B424, [1]player_expected_goals!$B$2:$E$492, 3, FALSE), 0)</f>
        <v>0</v>
      </c>
      <c r="G424" t="e">
        <f>VLOOKUP(B424,[2]player_on_target!$B$2:$E$492, 3, FALSE)</f>
        <v>#N/A</v>
      </c>
      <c r="H424">
        <f>IFERROR(VLOOKUP(B424, [3]player_saves_made!$B$2:$E$492, 3, FALSE), 0)</f>
        <v>0</v>
      </c>
      <c r="I424">
        <f>IFERROR(VLOOKUP(B424, [3]player_saves_made!$B$2:$E$492, 4, FALSE), 0)</f>
        <v>0</v>
      </c>
      <c r="J424">
        <f>IFERROR(VLOOKUP(B424, [4]player_goals_conceded!$B$2:$E$492, 3, FALSE), 0)</f>
        <v>0</v>
      </c>
      <c r="K424">
        <f>IFERROR(VLOOKUP(B424, [5]player_clean_sheets!$B$2:$E$492, 3, FALSE), 0)</f>
        <v>0</v>
      </c>
      <c r="L424">
        <f>IFERROR(VLOOKUP(B424, [5]player_clean_sheets!$B$2:$E$492, 4, FALSE), 0)</f>
        <v>0</v>
      </c>
      <c r="M424">
        <f>IFERROR(VLOOKUP(B424, [6]player_goals_per_90!$B$2:$E$492, 3, FALSE), 0)</f>
        <v>0</v>
      </c>
      <c r="N424">
        <f>IFERROR(VLOOKUP(B424, [7]player_expected_assists_per_90!$B$2:$E$492, 3, FALSE), 0)</f>
        <v>0</v>
      </c>
      <c r="O424">
        <f>IFERROR(VLOOKUP(B424, [7]player_expected_assists_per_90!$B$2:$E$492, 4, FALSE), 0)</f>
        <v>0</v>
      </c>
      <c r="P424">
        <f>IFERROR(VLOOKUP(B424, [8]player_top_scorers!$B$2:$E$492, 4, FALSE), 0)</f>
        <v>0</v>
      </c>
      <c r="Q424">
        <f>IFERROR(VLOOKUP(B424, [9]player_total_assists_in_attack!$B$2:$E$492, 3, FALSE), 0)</f>
        <v>0</v>
      </c>
      <c r="R424">
        <f>IFERROR(VLOOKUP(B424, [9]player_total_assists_in_attack!$B$2:$E$492, 4, FALSE), 0)</f>
        <v>0</v>
      </c>
      <c r="S424">
        <f>IFERROR(VLOOKUP(B424, [10]player_big_chances_missed!$B$2:$E$492, 3, FALSE), 0)</f>
        <v>0</v>
      </c>
      <c r="T424">
        <f>IFERROR(VLOOKUP(B424, [10]player_big_chances_missed!$B$2:$E$492, 3, FALSE), 0)</f>
        <v>0</v>
      </c>
      <c r="U424">
        <f>IFERROR(VLOOKUP(B424, [11]player_big_chances_created!$B$2:$E$492, 3, FALSE), 0)</f>
        <v>0</v>
      </c>
      <c r="V424">
        <f>IFERROR(VLOOKUP(B424, [12]player_penalties_won!$B$2:$E$492, 3, FALSE), 0)</f>
        <v>0</v>
      </c>
      <c r="W424">
        <f>IFERROR(VLOOKUP(B424, [13]player_penalties_conceded!$B$2:$E$492, 3, FALSE), 0)</f>
        <v>0</v>
      </c>
      <c r="X424">
        <f>IFERROR(VLOOKUP(B424, [14]player_target_scoring!$B$2:$E$492, 3, FALSE), 0)</f>
        <v>0</v>
      </c>
      <c r="Y424">
        <f>IFERROR(VLOOKUP(B424, [14]player_target_scoring!$B$2:$E$492, 4, FALSE), 0)</f>
        <v>0</v>
      </c>
      <c r="Z424">
        <f>IFERROR(VLOOKUP(B424, [15]player_total_scoring_attempts!$B$2:$E$492, 3, FALSE), 0)</f>
        <v>0</v>
      </c>
      <c r="AA424">
        <f>IFERROR(VLOOKUP(B424, [15]player_total_scoring_attempts!$B$2:$E$492, 4, FALSE), 0)</f>
        <v>0</v>
      </c>
      <c r="AB424">
        <f>IFERROR(VLOOKUP(B424, [16]player_accurate_passes!$B$2:$E$492, 3, FALSE), 0)</f>
        <v>0</v>
      </c>
      <c r="AC424">
        <f>IFERROR(VLOOKUP(B424, [16]player_accurate_passes!$B$2:$E$492, 4, FALSE), 0)</f>
        <v>0</v>
      </c>
      <c r="AD424">
        <f>IFERROR(VLOOKUP(B424,[17]player_accurate_long_balls!$B$2:$E$492, 3, FALSE), 0)</f>
        <v>0</v>
      </c>
      <c r="AE424">
        <f>IFERROR(VLOOKUP(B424,[17]player_accurate_long_balls!$B$2:$E$492, 4, FALSE), 0)</f>
        <v>0</v>
      </c>
      <c r="AF424">
        <f>IFERROR(VLOOKUP(B424, [18]player_tackles_won!$B$2:$E$492, 3, FALSE), 0)</f>
        <v>0</v>
      </c>
      <c r="AG424">
        <f>IFERROR(VLOOKUP(B424, [18]player_tackles_won!$B$2:$E$492, 4, FALSE), 0)</f>
        <v>0</v>
      </c>
      <c r="AH424">
        <f>IFERROR(VLOOKUP(B424, [19]player_possessions!$B$2:$E$492, 3, FALSE), 0)</f>
        <v>0</v>
      </c>
      <c r="AI424">
        <f>IFERROR(VLOOKUP(B424, [19]player_possessions!$B$2:$E$492, 4, FALSE), 0)</f>
        <v>0</v>
      </c>
      <c r="AJ424">
        <f>IFERROR(VLOOKUP(B424, [20]player_outfielder_blocks!$B$2:$E$492, 3, FALSE), 0)</f>
        <v>0</v>
      </c>
      <c r="AK424" t="e">
        <f>VLOOKUP(B424,[20]player_outfielder_blocks!$B$2:$E$492, 4, FALSE)</f>
        <v>#N/A</v>
      </c>
      <c r="AL424" t="e">
        <f>VLOOKUP(B424,[21]player_interceptions!$B$2:$E$492, 3, FALSE)</f>
        <v>#N/A</v>
      </c>
      <c r="AM424" t="e">
        <f>VLOOKUP(B424,[21]player_interceptions!$B$2:$E$492, 4, FALSE)</f>
        <v>#N/A</v>
      </c>
      <c r="AN424" t="e">
        <f>VLOOKUP(B424,[22]player_effective_clearances!$B$2:$E$492, 3, FALSE)</f>
        <v>#N/A</v>
      </c>
      <c r="AO424" t="e">
        <f>VLOOKUP(B424,[22]player_effective_clearances!$B$2:$E$492, 4, FALSE)</f>
        <v>#N/A</v>
      </c>
      <c r="AP424" t="e">
        <f>VLOOKUP(B424, [12]player_penalties_won!$B$2:$E$492, 4, FALSE)</f>
        <v>#N/A</v>
      </c>
      <c r="AQ424" t="e">
        <f>VLOOKUP(B424,[23]player_fouls_committed!$B$2:$E$492, 3, FALSE)</f>
        <v>#N/A</v>
      </c>
      <c r="AR424" t="e">
        <f>VLOOKUP(B424,[24]player_red_cards!$B$2:$E$492, 3, FALSE)</f>
        <v>#N/A</v>
      </c>
      <c r="AS424" t="e">
        <f>VLOOKUP(B424,[24]player_red_cards!$B$2:$E$492, 4, FALSE)</f>
        <v>#N/A</v>
      </c>
      <c r="AT424" t="e">
        <f>VLOOKUP(B424,[25]player_contests_won!$B$2:$E$492, 3, FALSE)</f>
        <v>#N/A</v>
      </c>
      <c r="AU424" t="e">
        <f>VLOOKUP(B424,[25]player_contests_won!$B$2:$E$492, 4, FALSE)</f>
        <v>#N/A</v>
      </c>
      <c r="AV424" t="e">
        <f>VLOOKUP(B424, [8]player_top_scorers!$B$2:$E$492, 3, FALSE)</f>
        <v>#N/A</v>
      </c>
      <c r="AW424" t="e">
        <f>VLOOKUP(B424,[26]player_player_ratings!$B$2:$E$492, 4, FALSE)</f>
        <v>#N/A</v>
      </c>
      <c r="AX424" t="e">
        <f>VLOOKUP(B424,[26]player_player_ratings!$B$2:$E$492, 3, FALSE)</f>
        <v>#N/A</v>
      </c>
      <c r="AY424">
        <v>5</v>
      </c>
      <c r="AZ424">
        <v>1</v>
      </c>
      <c r="BA424" t="s">
        <v>504</v>
      </c>
    </row>
    <row r="425" spans="1:53" x14ac:dyDescent="0.3">
      <c r="A425">
        <v>416</v>
      </c>
      <c r="B425" t="s">
        <v>505</v>
      </c>
      <c r="C425" t="s">
        <v>36</v>
      </c>
      <c r="D425">
        <v>0</v>
      </c>
      <c r="E425">
        <v>0</v>
      </c>
      <c r="F425">
        <f>IFERROR(VLOOKUP(B425, [1]player_expected_goals!$B$2:$E$492, 3, FALSE), 0)</f>
        <v>0.2</v>
      </c>
      <c r="G425" t="e">
        <f>VLOOKUP(B425,[2]player_on_target!$B$2:$E$492, 3, FALSE)</f>
        <v>#N/A</v>
      </c>
      <c r="H425">
        <f>IFERROR(VLOOKUP(B425, [3]player_saves_made!$B$2:$E$492, 3, FALSE), 0)</f>
        <v>0</v>
      </c>
      <c r="I425">
        <f>IFERROR(VLOOKUP(B425, [3]player_saves_made!$B$2:$E$492, 4, FALSE), 0)</f>
        <v>0</v>
      </c>
      <c r="J425">
        <f>IFERROR(VLOOKUP(B425, [4]player_goals_conceded!$B$2:$E$492, 3, FALSE), 0)</f>
        <v>0</v>
      </c>
      <c r="K425">
        <f>IFERROR(VLOOKUP(B425, [5]player_clean_sheets!$B$2:$E$492, 3, FALSE), 0)</f>
        <v>0</v>
      </c>
      <c r="L425">
        <f>IFERROR(VLOOKUP(B425, [5]player_clean_sheets!$B$2:$E$492, 4, FALSE), 0)</f>
        <v>0</v>
      </c>
      <c r="M425">
        <f>IFERROR(VLOOKUP(B425, [6]player_goals_per_90!$B$2:$E$492, 3, FALSE), 0)</f>
        <v>0</v>
      </c>
      <c r="N425">
        <f>IFERROR(VLOOKUP(B425, [7]player_expected_assists_per_90!$B$2:$E$492, 3, FALSE), 0)</f>
        <v>0</v>
      </c>
      <c r="O425">
        <f>IFERROR(VLOOKUP(B425, [7]player_expected_assists_per_90!$B$2:$E$492, 4, FALSE), 0)</f>
        <v>0</v>
      </c>
      <c r="P425">
        <f>IFERROR(VLOOKUP(B425, [8]player_top_scorers!$B$2:$E$492, 4, FALSE), 0)</f>
        <v>0</v>
      </c>
      <c r="Q425">
        <f>IFERROR(VLOOKUP(B425, [9]player_total_assists_in_attack!$B$2:$E$492, 3, FALSE), 0)</f>
        <v>1</v>
      </c>
      <c r="R425">
        <f>IFERROR(VLOOKUP(B425, [9]player_total_assists_in_attack!$B$2:$E$492, 4, FALSE), 0)</f>
        <v>2.1</v>
      </c>
      <c r="S425">
        <f>IFERROR(VLOOKUP(B425, [10]player_big_chances_missed!$B$2:$E$492, 3, FALSE), 0)</f>
        <v>0</v>
      </c>
      <c r="T425">
        <f>IFERROR(VLOOKUP(B425, [10]player_big_chances_missed!$B$2:$E$492, 3, FALSE), 0)</f>
        <v>0</v>
      </c>
      <c r="U425">
        <f>IFERROR(VLOOKUP(B425, [11]player_big_chances_created!$B$2:$E$492, 3, FALSE), 0)</f>
        <v>0</v>
      </c>
      <c r="V425">
        <f>IFERROR(VLOOKUP(B425, [12]player_penalties_won!$B$2:$E$492, 3, FALSE), 0)</f>
        <v>0</v>
      </c>
      <c r="W425">
        <f>IFERROR(VLOOKUP(B425, [13]player_penalties_conceded!$B$2:$E$492, 3, FALSE), 0)</f>
        <v>0</v>
      </c>
      <c r="X425">
        <f>IFERROR(VLOOKUP(B425, [14]player_target_scoring!$B$2:$E$492, 3, FALSE), 0)</f>
        <v>0</v>
      </c>
      <c r="Y425">
        <f>IFERROR(VLOOKUP(B425, [14]player_target_scoring!$B$2:$E$492, 4, FALSE), 0)</f>
        <v>0</v>
      </c>
      <c r="Z425">
        <f>IFERROR(VLOOKUP(B425, [15]player_total_scoring_attempts!$B$2:$E$492, 3, FALSE), 0)</f>
        <v>0</v>
      </c>
      <c r="AA425">
        <f>IFERROR(VLOOKUP(B425, [15]player_total_scoring_attempts!$B$2:$E$492, 4, FALSE), 0)</f>
        <v>0</v>
      </c>
      <c r="AB425">
        <f>IFERROR(VLOOKUP(B425, [16]player_accurate_passes!$B$2:$E$492, 3, FALSE), 0)</f>
        <v>0</v>
      </c>
      <c r="AC425">
        <f>IFERROR(VLOOKUP(B425, [16]player_accurate_passes!$B$2:$E$492, 4, FALSE), 0)</f>
        <v>0</v>
      </c>
      <c r="AD425">
        <f>IFERROR(VLOOKUP(B425,[17]player_accurate_long_balls!$B$2:$E$492, 3, FALSE), 0)</f>
        <v>0</v>
      </c>
      <c r="AE425">
        <f>IFERROR(VLOOKUP(B425,[17]player_accurate_long_balls!$B$2:$E$492, 4, FALSE), 0)</f>
        <v>0</v>
      </c>
      <c r="AF425">
        <f>IFERROR(VLOOKUP(B425, [18]player_tackles_won!$B$2:$E$492, 3, FALSE), 0)</f>
        <v>0</v>
      </c>
      <c r="AG425">
        <f>IFERROR(VLOOKUP(B425, [18]player_tackles_won!$B$2:$E$492, 4, FALSE), 0)</f>
        <v>0</v>
      </c>
      <c r="AH425">
        <f>IFERROR(VLOOKUP(B425, [19]player_possessions!$B$2:$E$492, 3, FALSE), 0)</f>
        <v>0</v>
      </c>
      <c r="AI425">
        <f>IFERROR(VLOOKUP(B425, [19]player_possessions!$B$2:$E$492, 4, FALSE), 0)</f>
        <v>0</v>
      </c>
      <c r="AJ425">
        <f>IFERROR(VLOOKUP(B425, [20]player_outfielder_blocks!$B$2:$E$492, 3, FALSE), 0)</f>
        <v>0</v>
      </c>
      <c r="AK425" t="e">
        <f>VLOOKUP(B425,[20]player_outfielder_blocks!$B$2:$E$492, 4, FALSE)</f>
        <v>#N/A</v>
      </c>
      <c r="AL425" t="e">
        <f>VLOOKUP(B425,[21]player_interceptions!$B$2:$E$492, 3, FALSE)</f>
        <v>#N/A</v>
      </c>
      <c r="AM425" t="e">
        <f>VLOOKUP(B425,[21]player_interceptions!$B$2:$E$492, 4, FALSE)</f>
        <v>#N/A</v>
      </c>
      <c r="AN425" t="e">
        <f>VLOOKUP(B425,[22]player_effective_clearances!$B$2:$E$492, 3, FALSE)</f>
        <v>#N/A</v>
      </c>
      <c r="AO425" t="e">
        <f>VLOOKUP(B425,[22]player_effective_clearances!$B$2:$E$492, 4, FALSE)</f>
        <v>#N/A</v>
      </c>
      <c r="AP425" t="e">
        <f>VLOOKUP(B425, [12]player_penalties_won!$B$2:$E$492, 4, FALSE)</f>
        <v>#N/A</v>
      </c>
      <c r="AQ425" t="e">
        <f>VLOOKUP(B425,[23]player_fouls_committed!$B$2:$E$492, 3, FALSE)</f>
        <v>#N/A</v>
      </c>
      <c r="AR425" t="e">
        <f>VLOOKUP(B425,[24]player_red_cards!$B$2:$E$492, 3, FALSE)</f>
        <v>#N/A</v>
      </c>
      <c r="AS425" t="e">
        <f>VLOOKUP(B425,[24]player_red_cards!$B$2:$E$492, 4, FALSE)</f>
        <v>#N/A</v>
      </c>
      <c r="AT425" t="e">
        <f>VLOOKUP(B425,[25]player_contests_won!$B$2:$E$492, 3, FALSE)</f>
        <v>#N/A</v>
      </c>
      <c r="AU425" t="e">
        <f>VLOOKUP(B425,[25]player_contests_won!$B$2:$E$492, 4, FALSE)</f>
        <v>#N/A</v>
      </c>
      <c r="AV425" t="e">
        <f>VLOOKUP(B425, [8]player_top_scorers!$B$2:$E$492, 3, FALSE)</f>
        <v>#N/A</v>
      </c>
      <c r="AW425" t="e">
        <f>VLOOKUP(B425,[26]player_player_ratings!$B$2:$E$492, 4, FALSE)</f>
        <v>#N/A</v>
      </c>
      <c r="AX425" t="e">
        <f>VLOOKUP(B425,[26]player_player_ratings!$B$2:$E$492, 3, FALSE)</f>
        <v>#N/A</v>
      </c>
      <c r="AY425">
        <v>43</v>
      </c>
      <c r="AZ425">
        <v>7</v>
      </c>
      <c r="BA425" t="s">
        <v>13</v>
      </c>
    </row>
    <row r="426" spans="1:53" x14ac:dyDescent="0.3">
      <c r="A426">
        <v>416</v>
      </c>
      <c r="B426" t="s">
        <v>506</v>
      </c>
      <c r="C426" t="s">
        <v>63</v>
      </c>
      <c r="D426">
        <v>0</v>
      </c>
      <c r="E426">
        <v>0</v>
      </c>
      <c r="F426">
        <f>IFERROR(VLOOKUP(B426, [1]player_expected_goals!$B$2:$E$492, 3, FALSE), 0)</f>
        <v>0</v>
      </c>
      <c r="G426" t="e">
        <f>VLOOKUP(B426,[2]player_on_target!$B$2:$E$492, 3, FALSE)</f>
        <v>#N/A</v>
      </c>
      <c r="H426">
        <f>IFERROR(VLOOKUP(B426, [3]player_saves_made!$B$2:$E$492, 3, FALSE), 0)</f>
        <v>0</v>
      </c>
      <c r="I426">
        <f>IFERROR(VLOOKUP(B426, [3]player_saves_made!$B$2:$E$492, 4, FALSE), 0)</f>
        <v>0</v>
      </c>
      <c r="J426">
        <f>IFERROR(VLOOKUP(B426, [4]player_goals_conceded!$B$2:$E$492, 3, FALSE), 0)</f>
        <v>0</v>
      </c>
      <c r="K426">
        <f>IFERROR(VLOOKUP(B426, [5]player_clean_sheets!$B$2:$E$492, 3, FALSE), 0)</f>
        <v>0</v>
      </c>
      <c r="L426">
        <f>IFERROR(VLOOKUP(B426, [5]player_clean_sheets!$B$2:$E$492, 4, FALSE), 0)</f>
        <v>0</v>
      </c>
      <c r="M426">
        <f>IFERROR(VLOOKUP(B426, [6]player_goals_per_90!$B$2:$E$492, 3, FALSE), 0)</f>
        <v>0</v>
      </c>
      <c r="N426">
        <f>IFERROR(VLOOKUP(B426, [7]player_expected_assists_per_90!$B$2:$E$492, 3, FALSE), 0)</f>
        <v>0</v>
      </c>
      <c r="O426">
        <f>IFERROR(VLOOKUP(B426, [7]player_expected_assists_per_90!$B$2:$E$492, 4, FALSE), 0)</f>
        <v>0</v>
      </c>
      <c r="P426">
        <f>IFERROR(VLOOKUP(B426, [8]player_top_scorers!$B$2:$E$492, 4, FALSE), 0)</f>
        <v>0</v>
      </c>
      <c r="Q426">
        <f>IFERROR(VLOOKUP(B426, [9]player_total_assists_in_attack!$B$2:$E$492, 3, FALSE), 0)</f>
        <v>0</v>
      </c>
      <c r="R426">
        <f>IFERROR(VLOOKUP(B426, [9]player_total_assists_in_attack!$B$2:$E$492, 4, FALSE), 0)</f>
        <v>0</v>
      </c>
      <c r="S426">
        <f>IFERROR(VLOOKUP(B426, [10]player_big_chances_missed!$B$2:$E$492, 3, FALSE), 0)</f>
        <v>0</v>
      </c>
      <c r="T426">
        <f>IFERROR(VLOOKUP(B426, [10]player_big_chances_missed!$B$2:$E$492, 3, FALSE), 0)</f>
        <v>0</v>
      </c>
      <c r="U426">
        <f>IFERROR(VLOOKUP(B426, [11]player_big_chances_created!$B$2:$E$492, 3, FALSE), 0)</f>
        <v>0</v>
      </c>
      <c r="V426">
        <f>IFERROR(VLOOKUP(B426, [12]player_penalties_won!$B$2:$E$492, 3, FALSE), 0)</f>
        <v>0</v>
      </c>
      <c r="W426">
        <f>IFERROR(VLOOKUP(B426, [13]player_penalties_conceded!$B$2:$E$492, 3, FALSE), 0)</f>
        <v>0</v>
      </c>
      <c r="X426">
        <f>IFERROR(VLOOKUP(B426, [14]player_target_scoring!$B$2:$E$492, 3, FALSE), 0)</f>
        <v>0</v>
      </c>
      <c r="Y426">
        <f>IFERROR(VLOOKUP(B426, [14]player_target_scoring!$B$2:$E$492, 4, FALSE), 0)</f>
        <v>0</v>
      </c>
      <c r="Z426">
        <f>IFERROR(VLOOKUP(B426, [15]player_total_scoring_attempts!$B$2:$E$492, 3, FALSE), 0)</f>
        <v>0</v>
      </c>
      <c r="AA426">
        <f>IFERROR(VLOOKUP(B426, [15]player_total_scoring_attempts!$B$2:$E$492, 4, FALSE), 0)</f>
        <v>0</v>
      </c>
      <c r="AB426">
        <f>IFERROR(VLOOKUP(B426, [16]player_accurate_passes!$B$2:$E$492, 3, FALSE), 0)</f>
        <v>0</v>
      </c>
      <c r="AC426">
        <f>IFERROR(VLOOKUP(B426, [16]player_accurate_passes!$B$2:$E$492, 4, FALSE), 0)</f>
        <v>0</v>
      </c>
      <c r="AD426">
        <f>IFERROR(VLOOKUP(B426,[17]player_accurate_long_balls!$B$2:$E$492, 3, FALSE), 0)</f>
        <v>0</v>
      </c>
      <c r="AE426">
        <f>IFERROR(VLOOKUP(B426,[17]player_accurate_long_balls!$B$2:$E$492, 4, FALSE), 0)</f>
        <v>0</v>
      </c>
      <c r="AF426">
        <f>IFERROR(VLOOKUP(B426, [18]player_tackles_won!$B$2:$E$492, 3, FALSE), 0)</f>
        <v>0</v>
      </c>
      <c r="AG426">
        <f>IFERROR(VLOOKUP(B426, [18]player_tackles_won!$B$2:$E$492, 4, FALSE), 0)</f>
        <v>0</v>
      </c>
      <c r="AH426">
        <f>IFERROR(VLOOKUP(B426, [19]player_possessions!$B$2:$E$492, 3, FALSE), 0)</f>
        <v>0</v>
      </c>
      <c r="AI426">
        <f>IFERROR(VLOOKUP(B426, [19]player_possessions!$B$2:$E$492, 4, FALSE), 0)</f>
        <v>0</v>
      </c>
      <c r="AJ426">
        <f>IFERROR(VLOOKUP(B426, [20]player_outfielder_blocks!$B$2:$E$492, 3, FALSE), 0)</f>
        <v>0</v>
      </c>
      <c r="AK426" t="e">
        <f>VLOOKUP(B426,[20]player_outfielder_blocks!$B$2:$E$492, 4, FALSE)</f>
        <v>#N/A</v>
      </c>
      <c r="AL426" t="e">
        <f>VLOOKUP(B426,[21]player_interceptions!$B$2:$E$492, 3, FALSE)</f>
        <v>#N/A</v>
      </c>
      <c r="AM426" t="e">
        <f>VLOOKUP(B426,[21]player_interceptions!$B$2:$E$492, 4, FALSE)</f>
        <v>#N/A</v>
      </c>
      <c r="AN426" t="e">
        <f>VLOOKUP(B426,[22]player_effective_clearances!$B$2:$E$492, 3, FALSE)</f>
        <v>#N/A</v>
      </c>
      <c r="AO426" t="e">
        <f>VLOOKUP(B426,[22]player_effective_clearances!$B$2:$E$492, 4, FALSE)</f>
        <v>#N/A</v>
      </c>
      <c r="AP426" t="e">
        <f>VLOOKUP(B426, [12]player_penalties_won!$B$2:$E$492, 4, FALSE)</f>
        <v>#N/A</v>
      </c>
      <c r="AQ426" t="e">
        <f>VLOOKUP(B426,[23]player_fouls_committed!$B$2:$E$492, 3, FALSE)</f>
        <v>#N/A</v>
      </c>
      <c r="AR426" t="e">
        <f>VLOOKUP(B426,[24]player_red_cards!$B$2:$E$492, 3, FALSE)</f>
        <v>#N/A</v>
      </c>
      <c r="AS426" t="e">
        <f>VLOOKUP(B426,[24]player_red_cards!$B$2:$E$492, 4, FALSE)</f>
        <v>#N/A</v>
      </c>
      <c r="AT426" t="e">
        <f>VLOOKUP(B426,[25]player_contests_won!$B$2:$E$492, 3, FALSE)</f>
        <v>#N/A</v>
      </c>
      <c r="AU426" t="e">
        <f>VLOOKUP(B426,[25]player_contests_won!$B$2:$E$492, 4, FALSE)</f>
        <v>#N/A</v>
      </c>
      <c r="AV426" t="e">
        <f>VLOOKUP(B426, [8]player_top_scorers!$B$2:$E$492, 3, FALSE)</f>
        <v>#N/A</v>
      </c>
      <c r="AW426" t="e">
        <f>VLOOKUP(B426,[26]player_player_ratings!$B$2:$E$492, 4, FALSE)</f>
        <v>#N/A</v>
      </c>
      <c r="AX426" t="e">
        <f>VLOOKUP(B426,[26]player_player_ratings!$B$2:$E$492, 3, FALSE)</f>
        <v>#N/A</v>
      </c>
      <c r="AY426">
        <v>10</v>
      </c>
      <c r="AZ426">
        <v>1</v>
      </c>
      <c r="BA426" t="s">
        <v>13</v>
      </c>
    </row>
    <row r="427" spans="1:53" x14ac:dyDescent="0.3">
      <c r="A427">
        <v>416</v>
      </c>
      <c r="B427" t="s">
        <v>507</v>
      </c>
      <c r="C427" t="s">
        <v>102</v>
      </c>
      <c r="D427">
        <v>0</v>
      </c>
      <c r="E427">
        <v>0</v>
      </c>
      <c r="F427">
        <f>IFERROR(VLOOKUP(B427, [1]player_expected_goals!$B$2:$E$492, 3, FALSE), 0)</f>
        <v>0.4</v>
      </c>
      <c r="G427">
        <f>VLOOKUP(B427,[2]player_on_target!$B$2:$E$492, 3, FALSE)</f>
        <v>0.1</v>
      </c>
      <c r="H427">
        <f>IFERROR(VLOOKUP(B427, [3]player_saves_made!$B$2:$E$492, 3, FALSE), 0)</f>
        <v>0</v>
      </c>
      <c r="I427">
        <f>IFERROR(VLOOKUP(B427, [3]player_saves_made!$B$2:$E$492, 4, FALSE), 0)</f>
        <v>0</v>
      </c>
      <c r="J427">
        <f>IFERROR(VLOOKUP(B427, [4]player_goals_conceded!$B$2:$E$492, 3, FALSE), 0)</f>
        <v>0</v>
      </c>
      <c r="K427">
        <f>IFERROR(VLOOKUP(B427, [5]player_clean_sheets!$B$2:$E$492, 3, FALSE), 0)</f>
        <v>0</v>
      </c>
      <c r="L427">
        <f>IFERROR(VLOOKUP(B427, [5]player_clean_sheets!$B$2:$E$492, 4, FALSE), 0)</f>
        <v>0</v>
      </c>
      <c r="M427">
        <f>IFERROR(VLOOKUP(B427, [6]player_goals_per_90!$B$2:$E$492, 3, FALSE), 0)</f>
        <v>0</v>
      </c>
      <c r="N427">
        <f>IFERROR(VLOOKUP(B427, [7]player_expected_assists_per_90!$B$2:$E$492, 3, FALSE), 0)</f>
        <v>0</v>
      </c>
      <c r="O427">
        <f>IFERROR(VLOOKUP(B427, [7]player_expected_assists_per_90!$B$2:$E$492, 4, FALSE), 0)</f>
        <v>0</v>
      </c>
      <c r="P427">
        <f>IFERROR(VLOOKUP(B427, [8]player_top_scorers!$B$2:$E$492, 4, FALSE), 0)</f>
        <v>0</v>
      </c>
      <c r="Q427">
        <f>IFERROR(VLOOKUP(B427, [9]player_total_assists_in_attack!$B$2:$E$492, 3, FALSE), 0)</f>
        <v>3</v>
      </c>
      <c r="R427">
        <f>IFERROR(VLOOKUP(B427, [9]player_total_assists_in_attack!$B$2:$E$492, 4, FALSE), 0)</f>
        <v>1.6</v>
      </c>
      <c r="S427">
        <f>IFERROR(VLOOKUP(B427, [10]player_big_chances_missed!$B$2:$E$492, 3, FALSE), 0)</f>
        <v>1</v>
      </c>
      <c r="T427">
        <f>IFERROR(VLOOKUP(B427, [10]player_big_chances_missed!$B$2:$E$492, 3, FALSE), 0)</f>
        <v>1</v>
      </c>
      <c r="U427">
        <f>IFERROR(VLOOKUP(B427, [11]player_big_chances_created!$B$2:$E$492, 3, FALSE), 0)</f>
        <v>0</v>
      </c>
      <c r="V427">
        <f>IFERROR(VLOOKUP(B427, [12]player_penalties_won!$B$2:$E$492, 3, FALSE), 0)</f>
        <v>0</v>
      </c>
      <c r="W427">
        <f>IFERROR(VLOOKUP(B427, [13]player_penalties_conceded!$B$2:$E$492, 3, FALSE), 0)</f>
        <v>0</v>
      </c>
      <c r="X427">
        <f>IFERROR(VLOOKUP(B427, [14]player_target_scoring!$B$2:$E$492, 3, FALSE), 0)</f>
        <v>0</v>
      </c>
      <c r="Y427">
        <f>IFERROR(VLOOKUP(B427, [14]player_target_scoring!$B$2:$E$492, 4, FALSE), 0)</f>
        <v>0</v>
      </c>
      <c r="Z427">
        <f>IFERROR(VLOOKUP(B427, [15]player_total_scoring_attempts!$B$2:$E$492, 3, FALSE), 0)</f>
        <v>0</v>
      </c>
      <c r="AA427">
        <f>IFERROR(VLOOKUP(B427, [15]player_total_scoring_attempts!$B$2:$E$492, 4, FALSE), 0)</f>
        <v>0</v>
      </c>
      <c r="AB427">
        <f>IFERROR(VLOOKUP(B427, [16]player_accurate_passes!$B$2:$E$492, 3, FALSE), 0)</f>
        <v>0</v>
      </c>
      <c r="AC427">
        <f>IFERROR(VLOOKUP(B427, [16]player_accurate_passes!$B$2:$E$492, 4, FALSE), 0)</f>
        <v>0</v>
      </c>
      <c r="AD427">
        <f>IFERROR(VLOOKUP(B427,[17]player_accurate_long_balls!$B$2:$E$492, 3, FALSE), 0)</f>
        <v>0</v>
      </c>
      <c r="AE427">
        <f>IFERROR(VLOOKUP(B427,[17]player_accurate_long_balls!$B$2:$E$492, 4, FALSE), 0)</f>
        <v>0</v>
      </c>
      <c r="AF427">
        <f>IFERROR(VLOOKUP(B427, [18]player_tackles_won!$B$2:$E$492, 3, FALSE), 0)</f>
        <v>0</v>
      </c>
      <c r="AG427">
        <f>IFERROR(VLOOKUP(B427, [18]player_tackles_won!$B$2:$E$492, 4, FALSE), 0)</f>
        <v>0</v>
      </c>
      <c r="AH427">
        <f>IFERROR(VLOOKUP(B427, [19]player_possessions!$B$2:$E$492, 3, FALSE), 0)</f>
        <v>0</v>
      </c>
      <c r="AI427">
        <f>IFERROR(VLOOKUP(B427, [19]player_possessions!$B$2:$E$492, 4, FALSE), 0)</f>
        <v>0</v>
      </c>
      <c r="AJ427">
        <f>IFERROR(VLOOKUP(B427, [20]player_outfielder_blocks!$B$2:$E$492, 3, FALSE), 0)</f>
        <v>0</v>
      </c>
      <c r="AK427" t="e">
        <f>VLOOKUP(B427,[20]player_outfielder_blocks!$B$2:$E$492, 4, FALSE)</f>
        <v>#N/A</v>
      </c>
      <c r="AL427" t="e">
        <f>VLOOKUP(B427,[21]player_interceptions!$B$2:$E$492, 3, FALSE)</f>
        <v>#N/A</v>
      </c>
      <c r="AM427" t="e">
        <f>VLOOKUP(B427,[21]player_interceptions!$B$2:$E$492, 4, FALSE)</f>
        <v>#N/A</v>
      </c>
      <c r="AN427" t="e">
        <f>VLOOKUP(B427,[22]player_effective_clearances!$B$2:$E$492, 3, FALSE)</f>
        <v>#N/A</v>
      </c>
      <c r="AO427" t="e">
        <f>VLOOKUP(B427,[22]player_effective_clearances!$B$2:$E$492, 4, FALSE)</f>
        <v>#N/A</v>
      </c>
      <c r="AP427" t="e">
        <f>VLOOKUP(B427, [12]player_penalties_won!$B$2:$E$492, 4, FALSE)</f>
        <v>#N/A</v>
      </c>
      <c r="AQ427" t="e">
        <f>VLOOKUP(B427,[23]player_fouls_committed!$B$2:$E$492, 3, FALSE)</f>
        <v>#N/A</v>
      </c>
      <c r="AR427" t="e">
        <f>VLOOKUP(B427,[24]player_red_cards!$B$2:$E$492, 3, FALSE)</f>
        <v>#N/A</v>
      </c>
      <c r="AS427" t="e">
        <f>VLOOKUP(B427,[24]player_red_cards!$B$2:$E$492, 4, FALSE)</f>
        <v>#N/A</v>
      </c>
      <c r="AT427" t="e">
        <f>VLOOKUP(B427,[25]player_contests_won!$B$2:$E$492, 3, FALSE)</f>
        <v>#N/A</v>
      </c>
      <c r="AU427" t="e">
        <f>VLOOKUP(B427,[25]player_contests_won!$B$2:$E$492, 4, FALSE)</f>
        <v>#N/A</v>
      </c>
      <c r="AV427" t="e">
        <f>VLOOKUP(B427, [8]player_top_scorers!$B$2:$E$492, 3, FALSE)</f>
        <v>#N/A</v>
      </c>
      <c r="AW427" t="e">
        <f>VLOOKUP(B427,[26]player_player_ratings!$B$2:$E$492, 4, FALSE)</f>
        <v>#N/A</v>
      </c>
      <c r="AX427" t="e">
        <f>VLOOKUP(B427,[26]player_player_ratings!$B$2:$E$492, 3, FALSE)</f>
        <v>#N/A</v>
      </c>
      <c r="AY427">
        <v>171</v>
      </c>
      <c r="AZ427">
        <v>4</v>
      </c>
      <c r="BA427" t="s">
        <v>130</v>
      </c>
    </row>
    <row r="428" spans="1:53" x14ac:dyDescent="0.3">
      <c r="A428">
        <v>416</v>
      </c>
      <c r="B428" t="s">
        <v>508</v>
      </c>
      <c r="C428" t="s">
        <v>33</v>
      </c>
      <c r="D428">
        <v>0</v>
      </c>
      <c r="E428">
        <v>0</v>
      </c>
      <c r="F428">
        <f>IFERROR(VLOOKUP(B428, [1]player_expected_goals!$B$2:$E$492, 3, FALSE), 0)</f>
        <v>0.1</v>
      </c>
      <c r="G428">
        <f>VLOOKUP(B428,[2]player_on_target!$B$2:$E$492, 3, FALSE)</f>
        <v>0.1</v>
      </c>
      <c r="H428">
        <f>IFERROR(VLOOKUP(B428, [3]player_saves_made!$B$2:$E$492, 3, FALSE), 0)</f>
        <v>0</v>
      </c>
      <c r="I428">
        <f>IFERROR(VLOOKUP(B428, [3]player_saves_made!$B$2:$E$492, 4, FALSE), 0)</f>
        <v>0</v>
      </c>
      <c r="J428">
        <f>IFERROR(VLOOKUP(B428, [4]player_goals_conceded!$B$2:$E$492, 3, FALSE), 0)</f>
        <v>0</v>
      </c>
      <c r="K428">
        <f>IFERROR(VLOOKUP(B428, [5]player_clean_sheets!$B$2:$E$492, 3, FALSE), 0)</f>
        <v>0</v>
      </c>
      <c r="L428">
        <f>IFERROR(VLOOKUP(B428, [5]player_clean_sheets!$B$2:$E$492, 4, FALSE), 0)</f>
        <v>0</v>
      </c>
      <c r="M428">
        <f>IFERROR(VLOOKUP(B428, [6]player_goals_per_90!$B$2:$E$492, 3, FALSE), 0)</f>
        <v>0</v>
      </c>
      <c r="N428">
        <f>IFERROR(VLOOKUP(B428, [7]player_expected_assists_per_90!$B$2:$E$492, 3, FALSE), 0)</f>
        <v>0</v>
      </c>
      <c r="O428">
        <f>IFERROR(VLOOKUP(B428, [7]player_expected_assists_per_90!$B$2:$E$492, 4, FALSE), 0)</f>
        <v>0</v>
      </c>
      <c r="P428">
        <f>IFERROR(VLOOKUP(B428, [8]player_top_scorers!$B$2:$E$492, 4, FALSE), 0)</f>
        <v>0</v>
      </c>
      <c r="Q428">
        <f>IFERROR(VLOOKUP(B428, [9]player_total_assists_in_attack!$B$2:$E$492, 3, FALSE), 0)</f>
        <v>1</v>
      </c>
      <c r="R428">
        <f>IFERROR(VLOOKUP(B428, [9]player_total_assists_in_attack!$B$2:$E$492, 4, FALSE), 0)</f>
        <v>1</v>
      </c>
      <c r="S428">
        <f>IFERROR(VLOOKUP(B428, [10]player_big_chances_missed!$B$2:$E$492, 3, FALSE), 0)</f>
        <v>0</v>
      </c>
      <c r="T428">
        <f>IFERROR(VLOOKUP(B428, [10]player_big_chances_missed!$B$2:$E$492, 3, FALSE), 0)</f>
        <v>0</v>
      </c>
      <c r="U428">
        <f>IFERROR(VLOOKUP(B428, [11]player_big_chances_created!$B$2:$E$492, 3, FALSE), 0)</f>
        <v>1</v>
      </c>
      <c r="V428">
        <f>IFERROR(VLOOKUP(B428, [12]player_penalties_won!$B$2:$E$492, 3, FALSE), 0)</f>
        <v>0</v>
      </c>
      <c r="W428">
        <f>IFERROR(VLOOKUP(B428, [13]player_penalties_conceded!$B$2:$E$492, 3, FALSE), 0)</f>
        <v>0</v>
      </c>
      <c r="X428">
        <f>IFERROR(VLOOKUP(B428, [14]player_target_scoring!$B$2:$E$492, 3, FALSE), 0)</f>
        <v>0</v>
      </c>
      <c r="Y428">
        <f>IFERROR(VLOOKUP(B428, [14]player_target_scoring!$B$2:$E$492, 4, FALSE), 0)</f>
        <v>0</v>
      </c>
      <c r="Z428">
        <f>IFERROR(VLOOKUP(B428, [15]player_total_scoring_attempts!$B$2:$E$492, 3, FALSE), 0)</f>
        <v>0</v>
      </c>
      <c r="AA428">
        <f>IFERROR(VLOOKUP(B428, [15]player_total_scoring_attempts!$B$2:$E$492, 4, FALSE), 0)</f>
        <v>0</v>
      </c>
      <c r="AB428">
        <f>IFERROR(VLOOKUP(B428, [16]player_accurate_passes!$B$2:$E$492, 3, FALSE), 0)</f>
        <v>0</v>
      </c>
      <c r="AC428">
        <f>IFERROR(VLOOKUP(B428, [16]player_accurate_passes!$B$2:$E$492, 4, FALSE), 0)</f>
        <v>0</v>
      </c>
      <c r="AD428">
        <f>IFERROR(VLOOKUP(B428,[17]player_accurate_long_balls!$B$2:$E$492, 3, FALSE), 0)</f>
        <v>0</v>
      </c>
      <c r="AE428">
        <f>IFERROR(VLOOKUP(B428,[17]player_accurate_long_balls!$B$2:$E$492, 4, FALSE), 0)</f>
        <v>0</v>
      </c>
      <c r="AF428">
        <f>IFERROR(VLOOKUP(B428, [18]player_tackles_won!$B$2:$E$492, 3, FALSE), 0)</f>
        <v>0</v>
      </c>
      <c r="AG428">
        <f>IFERROR(VLOOKUP(B428, [18]player_tackles_won!$B$2:$E$492, 4, FALSE), 0)</f>
        <v>0</v>
      </c>
      <c r="AH428">
        <f>IFERROR(VLOOKUP(B428, [19]player_possessions!$B$2:$E$492, 3, FALSE), 0)</f>
        <v>0</v>
      </c>
      <c r="AI428">
        <f>IFERROR(VLOOKUP(B428, [19]player_possessions!$B$2:$E$492, 4, FALSE), 0)</f>
        <v>0</v>
      </c>
      <c r="AJ428">
        <f>IFERROR(VLOOKUP(B428, [20]player_outfielder_blocks!$B$2:$E$492, 3, FALSE), 0)</f>
        <v>0</v>
      </c>
      <c r="AK428" t="e">
        <f>VLOOKUP(B428,[20]player_outfielder_blocks!$B$2:$E$492, 4, FALSE)</f>
        <v>#N/A</v>
      </c>
      <c r="AL428" t="e">
        <f>VLOOKUP(B428,[21]player_interceptions!$B$2:$E$492, 3, FALSE)</f>
        <v>#N/A</v>
      </c>
      <c r="AM428" t="e">
        <f>VLOOKUP(B428,[21]player_interceptions!$B$2:$E$492, 4, FALSE)</f>
        <v>#N/A</v>
      </c>
      <c r="AN428" t="e">
        <f>VLOOKUP(B428,[22]player_effective_clearances!$B$2:$E$492, 3, FALSE)</f>
        <v>#N/A</v>
      </c>
      <c r="AO428" t="e">
        <f>VLOOKUP(B428,[22]player_effective_clearances!$B$2:$E$492, 4, FALSE)</f>
        <v>#N/A</v>
      </c>
      <c r="AP428" t="e">
        <f>VLOOKUP(B428, [12]player_penalties_won!$B$2:$E$492, 4, FALSE)</f>
        <v>#N/A</v>
      </c>
      <c r="AQ428" t="e">
        <f>VLOOKUP(B428,[23]player_fouls_committed!$B$2:$E$492, 3, FALSE)</f>
        <v>#N/A</v>
      </c>
      <c r="AR428" t="e">
        <f>VLOOKUP(B428,[24]player_red_cards!$B$2:$E$492, 3, FALSE)</f>
        <v>#N/A</v>
      </c>
      <c r="AS428" t="e">
        <f>VLOOKUP(B428,[24]player_red_cards!$B$2:$E$492, 4, FALSE)</f>
        <v>#N/A</v>
      </c>
      <c r="AT428" t="e">
        <f>VLOOKUP(B428,[25]player_contests_won!$B$2:$E$492, 3, FALSE)</f>
        <v>#N/A</v>
      </c>
      <c r="AU428" t="e">
        <f>VLOOKUP(B428,[25]player_contests_won!$B$2:$E$492, 4, FALSE)</f>
        <v>#N/A</v>
      </c>
      <c r="AV428" t="e">
        <f>VLOOKUP(B428, [8]player_top_scorers!$B$2:$E$492, 3, FALSE)</f>
        <v>#N/A</v>
      </c>
      <c r="AW428" t="e">
        <f>VLOOKUP(B428,[26]player_player_ratings!$B$2:$E$492, 4, FALSE)</f>
        <v>#N/A</v>
      </c>
      <c r="AX428" t="e">
        <f>VLOOKUP(B428,[26]player_player_ratings!$B$2:$E$492, 3, FALSE)</f>
        <v>#N/A</v>
      </c>
      <c r="AY428">
        <v>93</v>
      </c>
      <c r="AZ428">
        <v>15</v>
      </c>
      <c r="BA428" t="s">
        <v>16</v>
      </c>
    </row>
    <row r="429" spans="1:53" x14ac:dyDescent="0.3">
      <c r="A429">
        <v>416</v>
      </c>
      <c r="B429" t="s">
        <v>509</v>
      </c>
      <c r="C429" t="s">
        <v>66</v>
      </c>
      <c r="D429">
        <v>0</v>
      </c>
      <c r="E429">
        <v>0</v>
      </c>
      <c r="F429">
        <f>IFERROR(VLOOKUP(B429, [1]player_expected_goals!$B$2:$E$492, 3, FALSE), 0)</f>
        <v>0</v>
      </c>
      <c r="G429" t="e">
        <f>VLOOKUP(B429,[2]player_on_target!$B$2:$E$492, 3, FALSE)</f>
        <v>#N/A</v>
      </c>
      <c r="H429">
        <f>IFERROR(VLOOKUP(B429, [3]player_saves_made!$B$2:$E$492, 3, FALSE), 0)</f>
        <v>0</v>
      </c>
      <c r="I429">
        <f>IFERROR(VLOOKUP(B429, [3]player_saves_made!$B$2:$E$492, 4, FALSE), 0)</f>
        <v>0</v>
      </c>
      <c r="J429">
        <f>IFERROR(VLOOKUP(B429, [4]player_goals_conceded!$B$2:$E$492, 3, FALSE), 0)</f>
        <v>0</v>
      </c>
      <c r="K429">
        <f>IFERROR(VLOOKUP(B429, [5]player_clean_sheets!$B$2:$E$492, 3, FALSE), 0)</f>
        <v>1</v>
      </c>
      <c r="L429">
        <f>IFERROR(VLOOKUP(B429, [5]player_clean_sheets!$B$2:$E$492, 4, FALSE), 0)</f>
        <v>3</v>
      </c>
      <c r="M429">
        <f>IFERROR(VLOOKUP(B429, [6]player_goals_per_90!$B$2:$E$492, 3, FALSE), 0)</f>
        <v>0</v>
      </c>
      <c r="N429">
        <f>IFERROR(VLOOKUP(B429, [7]player_expected_assists_per_90!$B$2:$E$492, 3, FALSE), 0)</f>
        <v>0</v>
      </c>
      <c r="O429">
        <f>IFERROR(VLOOKUP(B429, [7]player_expected_assists_per_90!$B$2:$E$492, 4, FALSE), 0)</f>
        <v>0</v>
      </c>
      <c r="P429">
        <f>IFERROR(VLOOKUP(B429, [8]player_top_scorers!$B$2:$E$492, 4, FALSE), 0)</f>
        <v>0</v>
      </c>
      <c r="Q429">
        <f>IFERROR(VLOOKUP(B429, [9]player_total_assists_in_attack!$B$2:$E$492, 3, FALSE), 0)</f>
        <v>0</v>
      </c>
      <c r="R429">
        <f>IFERROR(VLOOKUP(B429, [9]player_total_assists_in_attack!$B$2:$E$492, 4, FALSE), 0)</f>
        <v>0</v>
      </c>
      <c r="S429">
        <f>IFERROR(VLOOKUP(B429, [10]player_big_chances_missed!$B$2:$E$492, 3, FALSE), 0)</f>
        <v>0</v>
      </c>
      <c r="T429">
        <f>IFERROR(VLOOKUP(B429, [10]player_big_chances_missed!$B$2:$E$492, 3, FALSE), 0)</f>
        <v>0</v>
      </c>
      <c r="U429">
        <f>IFERROR(VLOOKUP(B429, [11]player_big_chances_created!$B$2:$E$492, 3, FALSE), 0)</f>
        <v>0</v>
      </c>
      <c r="V429">
        <f>IFERROR(VLOOKUP(B429, [12]player_penalties_won!$B$2:$E$492, 3, FALSE), 0)</f>
        <v>0</v>
      </c>
      <c r="W429">
        <f>IFERROR(VLOOKUP(B429, [13]player_penalties_conceded!$B$2:$E$492, 3, FALSE), 0)</f>
        <v>0</v>
      </c>
      <c r="X429">
        <f>IFERROR(VLOOKUP(B429, [14]player_target_scoring!$B$2:$E$492, 3, FALSE), 0)</f>
        <v>0</v>
      </c>
      <c r="Y429">
        <f>IFERROR(VLOOKUP(B429, [14]player_target_scoring!$B$2:$E$492, 4, FALSE), 0)</f>
        <v>0</v>
      </c>
      <c r="Z429">
        <f>IFERROR(VLOOKUP(B429, [15]player_total_scoring_attempts!$B$2:$E$492, 3, FALSE), 0)</f>
        <v>0</v>
      </c>
      <c r="AA429">
        <f>IFERROR(VLOOKUP(B429, [15]player_total_scoring_attempts!$B$2:$E$492, 4, FALSE), 0)</f>
        <v>0</v>
      </c>
      <c r="AB429">
        <f>IFERROR(VLOOKUP(B429, [16]player_accurate_passes!$B$2:$E$492, 3, FALSE), 0)</f>
        <v>0</v>
      </c>
      <c r="AC429">
        <f>IFERROR(VLOOKUP(B429, [16]player_accurate_passes!$B$2:$E$492, 4, FALSE), 0)</f>
        <v>0</v>
      </c>
      <c r="AD429">
        <f>IFERROR(VLOOKUP(B429,[17]player_accurate_long_balls!$B$2:$E$492, 3, FALSE), 0)</f>
        <v>0</v>
      </c>
      <c r="AE429">
        <f>IFERROR(VLOOKUP(B429,[17]player_accurate_long_balls!$B$2:$E$492, 4, FALSE), 0)</f>
        <v>0</v>
      </c>
      <c r="AF429">
        <f>IFERROR(VLOOKUP(B429, [18]player_tackles_won!$B$2:$E$492, 3, FALSE), 0)</f>
        <v>0</v>
      </c>
      <c r="AG429">
        <f>IFERROR(VLOOKUP(B429, [18]player_tackles_won!$B$2:$E$492, 4, FALSE), 0)</f>
        <v>0</v>
      </c>
      <c r="AH429">
        <f>IFERROR(VLOOKUP(B429, [19]player_possessions!$B$2:$E$492, 3, FALSE), 0)</f>
        <v>0</v>
      </c>
      <c r="AI429">
        <f>IFERROR(VLOOKUP(B429, [19]player_possessions!$B$2:$E$492, 4, FALSE), 0)</f>
        <v>0</v>
      </c>
      <c r="AJ429">
        <f>IFERROR(VLOOKUP(B429, [20]player_outfielder_blocks!$B$2:$E$492, 3, FALSE), 0)</f>
        <v>0</v>
      </c>
      <c r="AK429" t="e">
        <f>VLOOKUP(B429,[20]player_outfielder_blocks!$B$2:$E$492, 4, FALSE)</f>
        <v>#N/A</v>
      </c>
      <c r="AL429" t="e">
        <f>VLOOKUP(B429,[21]player_interceptions!$B$2:$E$492, 3, FALSE)</f>
        <v>#N/A</v>
      </c>
      <c r="AM429" t="e">
        <f>VLOOKUP(B429,[21]player_interceptions!$B$2:$E$492, 4, FALSE)</f>
        <v>#N/A</v>
      </c>
      <c r="AN429" t="e">
        <f>VLOOKUP(B429,[22]player_effective_clearances!$B$2:$E$492, 3, FALSE)</f>
        <v>#N/A</v>
      </c>
      <c r="AO429" t="e">
        <f>VLOOKUP(B429,[22]player_effective_clearances!$B$2:$E$492, 4, FALSE)</f>
        <v>#N/A</v>
      </c>
      <c r="AP429" t="e">
        <f>VLOOKUP(B429, [12]player_penalties_won!$B$2:$E$492, 4, FALSE)</f>
        <v>#N/A</v>
      </c>
      <c r="AQ429" t="e">
        <f>VLOOKUP(B429,[23]player_fouls_committed!$B$2:$E$492, 3, FALSE)</f>
        <v>#N/A</v>
      </c>
      <c r="AR429" t="e">
        <f>VLOOKUP(B429,[24]player_red_cards!$B$2:$E$492, 3, FALSE)</f>
        <v>#N/A</v>
      </c>
      <c r="AS429" t="e">
        <f>VLOOKUP(B429,[24]player_red_cards!$B$2:$E$492, 4, FALSE)</f>
        <v>#N/A</v>
      </c>
      <c r="AT429" t="e">
        <f>VLOOKUP(B429,[25]player_contests_won!$B$2:$E$492, 3, FALSE)</f>
        <v>#N/A</v>
      </c>
      <c r="AU429" t="e">
        <f>VLOOKUP(B429,[25]player_contests_won!$B$2:$E$492, 4, FALSE)</f>
        <v>#N/A</v>
      </c>
      <c r="AV429" t="e">
        <f>VLOOKUP(B429, [8]player_top_scorers!$B$2:$E$492, 3, FALSE)</f>
        <v>#N/A</v>
      </c>
      <c r="AW429" t="e">
        <f>VLOOKUP(B429,[26]player_player_ratings!$B$2:$E$492, 4, FALSE)</f>
        <v>#N/A</v>
      </c>
      <c r="AX429" t="e">
        <f>VLOOKUP(B429,[26]player_player_ratings!$B$2:$E$492, 3, FALSE)</f>
        <v>#N/A</v>
      </c>
      <c r="AY429">
        <v>360</v>
      </c>
      <c r="AZ429">
        <v>4</v>
      </c>
      <c r="BA429" t="s">
        <v>13</v>
      </c>
    </row>
    <row r="430" spans="1:53" x14ac:dyDescent="0.3">
      <c r="A430">
        <v>416</v>
      </c>
      <c r="B430" t="s">
        <v>510</v>
      </c>
      <c r="C430" t="s">
        <v>19</v>
      </c>
      <c r="D430">
        <v>0</v>
      </c>
      <c r="E430">
        <v>0</v>
      </c>
      <c r="F430">
        <f>IFERROR(VLOOKUP(B430, [1]player_expected_goals!$B$2:$E$492, 3, FALSE), 0)</f>
        <v>0</v>
      </c>
      <c r="G430" t="e">
        <f>VLOOKUP(B430,[2]player_on_target!$B$2:$E$492, 3, FALSE)</f>
        <v>#N/A</v>
      </c>
      <c r="H430">
        <f>IFERROR(VLOOKUP(B430, [3]player_saves_made!$B$2:$E$492, 3, FALSE), 0)</f>
        <v>0</v>
      </c>
      <c r="I430">
        <f>IFERROR(VLOOKUP(B430, [3]player_saves_made!$B$2:$E$492, 4, FALSE), 0)</f>
        <v>0</v>
      </c>
      <c r="J430">
        <f>IFERROR(VLOOKUP(B430, [4]player_goals_conceded!$B$2:$E$492, 3, FALSE), 0)</f>
        <v>0</v>
      </c>
      <c r="K430">
        <f>IFERROR(VLOOKUP(B430, [5]player_clean_sheets!$B$2:$E$492, 3, FALSE), 0)</f>
        <v>0</v>
      </c>
      <c r="L430">
        <f>IFERROR(VLOOKUP(B430, [5]player_clean_sheets!$B$2:$E$492, 4, FALSE), 0)</f>
        <v>0</v>
      </c>
      <c r="M430">
        <f>IFERROR(VLOOKUP(B430, [6]player_goals_per_90!$B$2:$E$492, 3, FALSE), 0)</f>
        <v>0</v>
      </c>
      <c r="N430">
        <f>IFERROR(VLOOKUP(B430, [7]player_expected_assists_per_90!$B$2:$E$492, 3, FALSE), 0)</f>
        <v>0</v>
      </c>
      <c r="O430">
        <f>IFERROR(VLOOKUP(B430, [7]player_expected_assists_per_90!$B$2:$E$492, 4, FALSE), 0)</f>
        <v>0</v>
      </c>
      <c r="P430">
        <f>IFERROR(VLOOKUP(B430, [8]player_top_scorers!$B$2:$E$492, 4, FALSE), 0)</f>
        <v>0</v>
      </c>
      <c r="Q430">
        <f>IFERROR(VLOOKUP(B430, [9]player_total_assists_in_attack!$B$2:$E$492, 3, FALSE), 0)</f>
        <v>0</v>
      </c>
      <c r="R430">
        <f>IFERROR(VLOOKUP(B430, [9]player_total_assists_in_attack!$B$2:$E$492, 4, FALSE), 0)</f>
        <v>0</v>
      </c>
      <c r="S430">
        <f>IFERROR(VLOOKUP(B430, [10]player_big_chances_missed!$B$2:$E$492, 3, FALSE), 0)</f>
        <v>0</v>
      </c>
      <c r="T430">
        <f>IFERROR(VLOOKUP(B430, [10]player_big_chances_missed!$B$2:$E$492, 3, FALSE), 0)</f>
        <v>0</v>
      </c>
      <c r="U430">
        <f>IFERROR(VLOOKUP(B430, [11]player_big_chances_created!$B$2:$E$492, 3, FALSE), 0)</f>
        <v>0</v>
      </c>
      <c r="V430">
        <f>IFERROR(VLOOKUP(B430, [12]player_penalties_won!$B$2:$E$492, 3, FALSE), 0)</f>
        <v>0</v>
      </c>
      <c r="W430">
        <f>IFERROR(VLOOKUP(B430, [13]player_penalties_conceded!$B$2:$E$492, 3, FALSE), 0)</f>
        <v>0</v>
      </c>
      <c r="X430">
        <f>IFERROR(VLOOKUP(B430, [14]player_target_scoring!$B$2:$E$492, 3, FALSE), 0)</f>
        <v>0</v>
      </c>
      <c r="Y430">
        <f>IFERROR(VLOOKUP(B430, [14]player_target_scoring!$B$2:$E$492, 4, FALSE), 0)</f>
        <v>0</v>
      </c>
      <c r="Z430">
        <f>IFERROR(VLOOKUP(B430, [15]player_total_scoring_attempts!$B$2:$E$492, 3, FALSE), 0)</f>
        <v>0</v>
      </c>
      <c r="AA430">
        <f>IFERROR(VLOOKUP(B430, [15]player_total_scoring_attempts!$B$2:$E$492, 4, FALSE), 0)</f>
        <v>0</v>
      </c>
      <c r="AB430">
        <f>IFERROR(VLOOKUP(B430, [16]player_accurate_passes!$B$2:$E$492, 3, FALSE), 0)</f>
        <v>0</v>
      </c>
      <c r="AC430">
        <f>IFERROR(VLOOKUP(B430, [16]player_accurate_passes!$B$2:$E$492, 4, FALSE), 0)</f>
        <v>0</v>
      </c>
      <c r="AD430">
        <f>IFERROR(VLOOKUP(B430,[17]player_accurate_long_balls!$B$2:$E$492, 3, FALSE), 0)</f>
        <v>0</v>
      </c>
      <c r="AE430">
        <f>IFERROR(VLOOKUP(B430,[17]player_accurate_long_balls!$B$2:$E$492, 4, FALSE), 0)</f>
        <v>0</v>
      </c>
      <c r="AF430">
        <f>IFERROR(VLOOKUP(B430, [18]player_tackles_won!$B$2:$E$492, 3, FALSE), 0)</f>
        <v>0</v>
      </c>
      <c r="AG430">
        <f>IFERROR(VLOOKUP(B430, [18]player_tackles_won!$B$2:$E$492, 4, FALSE), 0)</f>
        <v>0</v>
      </c>
      <c r="AH430">
        <f>IFERROR(VLOOKUP(B430, [19]player_possessions!$B$2:$E$492, 3, FALSE), 0)</f>
        <v>0</v>
      </c>
      <c r="AI430">
        <f>IFERROR(VLOOKUP(B430, [19]player_possessions!$B$2:$E$492, 4, FALSE), 0)</f>
        <v>0</v>
      </c>
      <c r="AJ430">
        <f>IFERROR(VLOOKUP(B430, [20]player_outfielder_blocks!$B$2:$E$492, 3, FALSE), 0)</f>
        <v>0</v>
      </c>
      <c r="AK430" t="e">
        <f>VLOOKUP(B430,[20]player_outfielder_blocks!$B$2:$E$492, 4, FALSE)</f>
        <v>#N/A</v>
      </c>
      <c r="AL430" t="e">
        <f>VLOOKUP(B430,[21]player_interceptions!$B$2:$E$492, 3, FALSE)</f>
        <v>#N/A</v>
      </c>
      <c r="AM430" t="e">
        <f>VLOOKUP(B430,[21]player_interceptions!$B$2:$E$492, 4, FALSE)</f>
        <v>#N/A</v>
      </c>
      <c r="AN430" t="e">
        <f>VLOOKUP(B430,[22]player_effective_clearances!$B$2:$E$492, 3, FALSE)</f>
        <v>#N/A</v>
      </c>
      <c r="AO430" t="e">
        <f>VLOOKUP(B430,[22]player_effective_clearances!$B$2:$E$492, 4, FALSE)</f>
        <v>#N/A</v>
      </c>
      <c r="AP430" t="e">
        <f>VLOOKUP(B430, [12]player_penalties_won!$B$2:$E$492, 4, FALSE)</f>
        <v>#N/A</v>
      </c>
      <c r="AQ430" t="e">
        <f>VLOOKUP(B430,[23]player_fouls_committed!$B$2:$E$492, 3, FALSE)</f>
        <v>#N/A</v>
      </c>
      <c r="AR430" t="e">
        <f>VLOOKUP(B430,[24]player_red_cards!$B$2:$E$492, 3, FALSE)</f>
        <v>#N/A</v>
      </c>
      <c r="AS430" t="e">
        <f>VLOOKUP(B430,[24]player_red_cards!$B$2:$E$492, 4, FALSE)</f>
        <v>#N/A</v>
      </c>
      <c r="AT430" t="e">
        <f>VLOOKUP(B430,[25]player_contests_won!$B$2:$E$492, 3, FALSE)</f>
        <v>#N/A</v>
      </c>
      <c r="AU430" t="e">
        <f>VLOOKUP(B430,[25]player_contests_won!$B$2:$E$492, 4, FALSE)</f>
        <v>#N/A</v>
      </c>
      <c r="AV430" t="e">
        <f>VLOOKUP(B430, [8]player_top_scorers!$B$2:$E$492, 3, FALSE)</f>
        <v>#N/A</v>
      </c>
      <c r="AW430" t="e">
        <f>VLOOKUP(B430,[26]player_player_ratings!$B$2:$E$492, 4, FALSE)</f>
        <v>#N/A</v>
      </c>
      <c r="AX430" t="e">
        <f>VLOOKUP(B430,[26]player_player_ratings!$B$2:$E$492, 3, FALSE)</f>
        <v>#N/A</v>
      </c>
      <c r="AY430">
        <v>16</v>
      </c>
      <c r="AZ430">
        <v>1</v>
      </c>
      <c r="BA430" t="s">
        <v>504</v>
      </c>
    </row>
    <row r="431" spans="1:53" x14ac:dyDescent="0.3">
      <c r="A431">
        <v>416</v>
      </c>
      <c r="B431" t="s">
        <v>511</v>
      </c>
      <c r="C431" t="s">
        <v>66</v>
      </c>
      <c r="D431">
        <v>0</v>
      </c>
      <c r="E431">
        <v>0</v>
      </c>
      <c r="F431">
        <f>IFERROR(VLOOKUP(B431, [1]player_expected_goals!$B$2:$E$492, 3, FALSE), 0)</f>
        <v>0</v>
      </c>
      <c r="G431" t="e">
        <f>VLOOKUP(B431,[2]player_on_target!$B$2:$E$492, 3, FALSE)</f>
        <v>#N/A</v>
      </c>
      <c r="H431">
        <f>IFERROR(VLOOKUP(B431, [3]player_saves_made!$B$2:$E$492, 3, FALSE), 0)</f>
        <v>0</v>
      </c>
      <c r="I431">
        <f>IFERROR(VLOOKUP(B431, [3]player_saves_made!$B$2:$E$492, 4, FALSE), 0)</f>
        <v>0</v>
      </c>
      <c r="J431">
        <f>IFERROR(VLOOKUP(B431, [4]player_goals_conceded!$B$2:$E$492, 3, FALSE), 0)</f>
        <v>0</v>
      </c>
      <c r="K431">
        <f>IFERROR(VLOOKUP(B431, [5]player_clean_sheets!$B$2:$E$492, 3, FALSE), 0)</f>
        <v>0</v>
      </c>
      <c r="L431">
        <f>IFERROR(VLOOKUP(B431, [5]player_clean_sheets!$B$2:$E$492, 4, FALSE), 0)</f>
        <v>0</v>
      </c>
      <c r="M431">
        <f>IFERROR(VLOOKUP(B431, [6]player_goals_per_90!$B$2:$E$492, 3, FALSE), 0)</f>
        <v>0</v>
      </c>
      <c r="N431">
        <f>IFERROR(VLOOKUP(B431, [7]player_expected_assists_per_90!$B$2:$E$492, 3, FALSE), 0)</f>
        <v>0</v>
      </c>
      <c r="O431">
        <f>IFERROR(VLOOKUP(B431, [7]player_expected_assists_per_90!$B$2:$E$492, 4, FALSE), 0)</f>
        <v>0</v>
      </c>
      <c r="P431">
        <f>IFERROR(VLOOKUP(B431, [8]player_top_scorers!$B$2:$E$492, 4, FALSE), 0)</f>
        <v>0</v>
      </c>
      <c r="Q431">
        <f>IFERROR(VLOOKUP(B431, [9]player_total_assists_in_attack!$B$2:$E$492, 3, FALSE), 0)</f>
        <v>0</v>
      </c>
      <c r="R431">
        <f>IFERROR(VLOOKUP(B431, [9]player_total_assists_in_attack!$B$2:$E$492, 4, FALSE), 0)</f>
        <v>0</v>
      </c>
      <c r="S431">
        <f>IFERROR(VLOOKUP(B431, [10]player_big_chances_missed!$B$2:$E$492, 3, FALSE), 0)</f>
        <v>0</v>
      </c>
      <c r="T431">
        <f>IFERROR(VLOOKUP(B431, [10]player_big_chances_missed!$B$2:$E$492, 3, FALSE), 0)</f>
        <v>0</v>
      </c>
      <c r="U431">
        <f>IFERROR(VLOOKUP(B431, [11]player_big_chances_created!$B$2:$E$492, 3, FALSE), 0)</f>
        <v>0</v>
      </c>
      <c r="V431">
        <f>IFERROR(VLOOKUP(B431, [12]player_penalties_won!$B$2:$E$492, 3, FALSE), 0)</f>
        <v>0</v>
      </c>
      <c r="W431">
        <f>IFERROR(VLOOKUP(B431, [13]player_penalties_conceded!$B$2:$E$492, 3, FALSE), 0)</f>
        <v>0</v>
      </c>
      <c r="X431">
        <f>IFERROR(VLOOKUP(B431, [14]player_target_scoring!$B$2:$E$492, 3, FALSE), 0)</f>
        <v>0</v>
      </c>
      <c r="Y431">
        <f>IFERROR(VLOOKUP(B431, [14]player_target_scoring!$B$2:$E$492, 4, FALSE), 0)</f>
        <v>0</v>
      </c>
      <c r="Z431">
        <f>IFERROR(VLOOKUP(B431, [15]player_total_scoring_attempts!$B$2:$E$492, 3, FALSE), 0)</f>
        <v>0</v>
      </c>
      <c r="AA431">
        <f>IFERROR(VLOOKUP(B431, [15]player_total_scoring_attempts!$B$2:$E$492, 4, FALSE), 0)</f>
        <v>0</v>
      </c>
      <c r="AB431">
        <f>IFERROR(VLOOKUP(B431, [16]player_accurate_passes!$B$2:$E$492, 3, FALSE), 0)</f>
        <v>0</v>
      </c>
      <c r="AC431">
        <f>IFERROR(VLOOKUP(B431, [16]player_accurate_passes!$B$2:$E$492, 4, FALSE), 0)</f>
        <v>0</v>
      </c>
      <c r="AD431">
        <f>IFERROR(VLOOKUP(B431,[17]player_accurate_long_balls!$B$2:$E$492, 3, FALSE), 0)</f>
        <v>0</v>
      </c>
      <c r="AE431">
        <f>IFERROR(VLOOKUP(B431,[17]player_accurate_long_balls!$B$2:$E$492, 4, FALSE), 0)</f>
        <v>0</v>
      </c>
      <c r="AF431">
        <f>IFERROR(VLOOKUP(B431, [18]player_tackles_won!$B$2:$E$492, 3, FALSE), 0)</f>
        <v>0</v>
      </c>
      <c r="AG431">
        <f>IFERROR(VLOOKUP(B431, [18]player_tackles_won!$B$2:$E$492, 4, FALSE), 0)</f>
        <v>0</v>
      </c>
      <c r="AH431">
        <f>IFERROR(VLOOKUP(B431, [19]player_possessions!$B$2:$E$492, 3, FALSE), 0)</f>
        <v>0</v>
      </c>
      <c r="AI431">
        <f>IFERROR(VLOOKUP(B431, [19]player_possessions!$B$2:$E$492, 4, FALSE), 0)</f>
        <v>0</v>
      </c>
      <c r="AJ431">
        <f>IFERROR(VLOOKUP(B431, [20]player_outfielder_blocks!$B$2:$E$492, 3, FALSE), 0)</f>
        <v>0</v>
      </c>
      <c r="AK431" t="e">
        <f>VLOOKUP(B431,[20]player_outfielder_blocks!$B$2:$E$492, 4, FALSE)</f>
        <v>#N/A</v>
      </c>
      <c r="AL431" t="e">
        <f>VLOOKUP(B431,[21]player_interceptions!$B$2:$E$492, 3, FALSE)</f>
        <v>#N/A</v>
      </c>
      <c r="AM431" t="e">
        <f>VLOOKUP(B431,[21]player_interceptions!$B$2:$E$492, 4, FALSE)</f>
        <v>#N/A</v>
      </c>
      <c r="AN431" t="e">
        <f>VLOOKUP(B431,[22]player_effective_clearances!$B$2:$E$492, 3, FALSE)</f>
        <v>#N/A</v>
      </c>
      <c r="AO431" t="e">
        <f>VLOOKUP(B431,[22]player_effective_clearances!$B$2:$E$492, 4, FALSE)</f>
        <v>#N/A</v>
      </c>
      <c r="AP431" t="e">
        <f>VLOOKUP(B431, [12]player_penalties_won!$B$2:$E$492, 4, FALSE)</f>
        <v>#N/A</v>
      </c>
      <c r="AQ431" t="e">
        <f>VLOOKUP(B431,[23]player_fouls_committed!$B$2:$E$492, 3, FALSE)</f>
        <v>#N/A</v>
      </c>
      <c r="AR431" t="e">
        <f>VLOOKUP(B431,[24]player_red_cards!$B$2:$E$492, 3, FALSE)</f>
        <v>#N/A</v>
      </c>
      <c r="AS431" t="e">
        <f>VLOOKUP(B431,[24]player_red_cards!$B$2:$E$492, 4, FALSE)</f>
        <v>#N/A</v>
      </c>
      <c r="AT431" t="e">
        <f>VLOOKUP(B431,[25]player_contests_won!$B$2:$E$492, 3, FALSE)</f>
        <v>#N/A</v>
      </c>
      <c r="AU431" t="e">
        <f>VLOOKUP(B431,[25]player_contests_won!$B$2:$E$492, 4, FALSE)</f>
        <v>#N/A</v>
      </c>
      <c r="AV431" t="e">
        <f>VLOOKUP(B431, [8]player_top_scorers!$B$2:$E$492, 3, FALSE)</f>
        <v>#N/A</v>
      </c>
      <c r="AW431" t="e">
        <f>VLOOKUP(B431,[26]player_player_ratings!$B$2:$E$492, 4, FALSE)</f>
        <v>#N/A</v>
      </c>
      <c r="AX431" t="e">
        <f>VLOOKUP(B431,[26]player_player_ratings!$B$2:$E$492, 3, FALSE)</f>
        <v>#N/A</v>
      </c>
      <c r="AY431">
        <v>9</v>
      </c>
      <c r="AZ431">
        <v>2</v>
      </c>
      <c r="BA431" t="s">
        <v>13</v>
      </c>
    </row>
    <row r="432" spans="1:53" x14ac:dyDescent="0.3">
      <c r="A432">
        <v>416</v>
      </c>
      <c r="B432" t="s">
        <v>512</v>
      </c>
      <c r="C432" t="s">
        <v>36</v>
      </c>
      <c r="D432">
        <v>0</v>
      </c>
      <c r="E432">
        <v>0</v>
      </c>
      <c r="F432">
        <f>IFERROR(VLOOKUP(B432, [1]player_expected_goals!$B$2:$E$492, 3, FALSE), 0)</f>
        <v>0</v>
      </c>
      <c r="G432" t="e">
        <f>VLOOKUP(B432,[2]player_on_target!$B$2:$E$492, 3, FALSE)</f>
        <v>#N/A</v>
      </c>
      <c r="H432">
        <f>IFERROR(VLOOKUP(B432, [3]player_saves_made!$B$2:$E$492, 3, FALSE), 0)</f>
        <v>0</v>
      </c>
      <c r="I432">
        <f>IFERROR(VLOOKUP(B432, [3]player_saves_made!$B$2:$E$492, 4, FALSE), 0)</f>
        <v>0</v>
      </c>
      <c r="J432">
        <f>IFERROR(VLOOKUP(B432, [4]player_goals_conceded!$B$2:$E$492, 3, FALSE), 0)</f>
        <v>0</v>
      </c>
      <c r="K432">
        <f>IFERROR(VLOOKUP(B432, [5]player_clean_sheets!$B$2:$E$492, 3, FALSE), 0)</f>
        <v>0</v>
      </c>
      <c r="L432">
        <f>IFERROR(VLOOKUP(B432, [5]player_clean_sheets!$B$2:$E$492, 4, FALSE), 0)</f>
        <v>0</v>
      </c>
      <c r="M432">
        <f>IFERROR(VLOOKUP(B432, [6]player_goals_per_90!$B$2:$E$492, 3, FALSE), 0)</f>
        <v>0</v>
      </c>
      <c r="N432">
        <f>IFERROR(VLOOKUP(B432, [7]player_expected_assists_per_90!$B$2:$E$492, 3, FALSE), 0)</f>
        <v>0</v>
      </c>
      <c r="O432">
        <f>IFERROR(VLOOKUP(B432, [7]player_expected_assists_per_90!$B$2:$E$492, 4, FALSE), 0)</f>
        <v>0</v>
      </c>
      <c r="P432">
        <f>IFERROR(VLOOKUP(B432, [8]player_top_scorers!$B$2:$E$492, 4, FALSE), 0)</f>
        <v>0</v>
      </c>
      <c r="Q432">
        <f>IFERROR(VLOOKUP(B432, [9]player_total_assists_in_attack!$B$2:$E$492, 3, FALSE), 0)</f>
        <v>0</v>
      </c>
      <c r="R432">
        <f>IFERROR(VLOOKUP(B432, [9]player_total_assists_in_attack!$B$2:$E$492, 4, FALSE), 0)</f>
        <v>0</v>
      </c>
      <c r="S432">
        <f>IFERROR(VLOOKUP(B432, [10]player_big_chances_missed!$B$2:$E$492, 3, FALSE), 0)</f>
        <v>0</v>
      </c>
      <c r="T432">
        <f>IFERROR(VLOOKUP(B432, [10]player_big_chances_missed!$B$2:$E$492, 3, FALSE), 0)</f>
        <v>0</v>
      </c>
      <c r="U432">
        <f>IFERROR(VLOOKUP(B432, [11]player_big_chances_created!$B$2:$E$492, 3, FALSE), 0)</f>
        <v>0</v>
      </c>
      <c r="V432">
        <f>IFERROR(VLOOKUP(B432, [12]player_penalties_won!$B$2:$E$492, 3, FALSE), 0)</f>
        <v>0</v>
      </c>
      <c r="W432">
        <f>IFERROR(VLOOKUP(B432, [13]player_penalties_conceded!$B$2:$E$492, 3, FALSE), 0)</f>
        <v>0</v>
      </c>
      <c r="X432">
        <f>IFERROR(VLOOKUP(B432, [14]player_target_scoring!$B$2:$E$492, 3, FALSE), 0)</f>
        <v>0</v>
      </c>
      <c r="Y432">
        <f>IFERROR(VLOOKUP(B432, [14]player_target_scoring!$B$2:$E$492, 4, FALSE), 0)</f>
        <v>0</v>
      </c>
      <c r="Z432">
        <f>IFERROR(VLOOKUP(B432, [15]player_total_scoring_attempts!$B$2:$E$492, 3, FALSE), 0)</f>
        <v>0</v>
      </c>
      <c r="AA432">
        <f>IFERROR(VLOOKUP(B432, [15]player_total_scoring_attempts!$B$2:$E$492, 4, FALSE), 0)</f>
        <v>0</v>
      </c>
      <c r="AB432">
        <f>IFERROR(VLOOKUP(B432, [16]player_accurate_passes!$B$2:$E$492, 3, FALSE), 0)</f>
        <v>0</v>
      </c>
      <c r="AC432">
        <f>IFERROR(VLOOKUP(B432, [16]player_accurate_passes!$B$2:$E$492, 4, FALSE), 0)</f>
        <v>0</v>
      </c>
      <c r="AD432">
        <f>IFERROR(VLOOKUP(B432,[17]player_accurate_long_balls!$B$2:$E$492, 3, FALSE), 0)</f>
        <v>0</v>
      </c>
      <c r="AE432">
        <f>IFERROR(VLOOKUP(B432,[17]player_accurate_long_balls!$B$2:$E$492, 4, FALSE), 0)</f>
        <v>0</v>
      </c>
      <c r="AF432">
        <f>IFERROR(VLOOKUP(B432, [18]player_tackles_won!$B$2:$E$492, 3, FALSE), 0)</f>
        <v>0</v>
      </c>
      <c r="AG432">
        <f>IFERROR(VLOOKUP(B432, [18]player_tackles_won!$B$2:$E$492, 4, FALSE), 0)</f>
        <v>0</v>
      </c>
      <c r="AH432">
        <f>IFERROR(VLOOKUP(B432, [19]player_possessions!$B$2:$E$492, 3, FALSE), 0)</f>
        <v>0</v>
      </c>
      <c r="AI432">
        <f>IFERROR(VLOOKUP(B432, [19]player_possessions!$B$2:$E$492, 4, FALSE), 0)</f>
        <v>0</v>
      </c>
      <c r="AJ432">
        <f>IFERROR(VLOOKUP(B432, [20]player_outfielder_blocks!$B$2:$E$492, 3, FALSE), 0)</f>
        <v>0</v>
      </c>
      <c r="AK432" t="e">
        <f>VLOOKUP(B432,[20]player_outfielder_blocks!$B$2:$E$492, 4, FALSE)</f>
        <v>#N/A</v>
      </c>
      <c r="AL432" t="e">
        <f>VLOOKUP(B432,[21]player_interceptions!$B$2:$E$492, 3, FALSE)</f>
        <v>#N/A</v>
      </c>
      <c r="AM432" t="e">
        <f>VLOOKUP(B432,[21]player_interceptions!$B$2:$E$492, 4, FALSE)</f>
        <v>#N/A</v>
      </c>
      <c r="AN432" t="e">
        <f>VLOOKUP(B432,[22]player_effective_clearances!$B$2:$E$492, 3, FALSE)</f>
        <v>#N/A</v>
      </c>
      <c r="AO432" t="e">
        <f>VLOOKUP(B432,[22]player_effective_clearances!$B$2:$E$492, 4, FALSE)</f>
        <v>#N/A</v>
      </c>
      <c r="AP432" t="e">
        <f>VLOOKUP(B432, [12]player_penalties_won!$B$2:$E$492, 4, FALSE)</f>
        <v>#N/A</v>
      </c>
      <c r="AQ432" t="e">
        <f>VLOOKUP(B432,[23]player_fouls_committed!$B$2:$E$492, 3, FALSE)</f>
        <v>#N/A</v>
      </c>
      <c r="AR432" t="e">
        <f>VLOOKUP(B432,[24]player_red_cards!$B$2:$E$492, 3, FALSE)</f>
        <v>#N/A</v>
      </c>
      <c r="AS432" t="e">
        <f>VLOOKUP(B432,[24]player_red_cards!$B$2:$E$492, 4, FALSE)</f>
        <v>#N/A</v>
      </c>
      <c r="AT432" t="e">
        <f>VLOOKUP(B432,[25]player_contests_won!$B$2:$E$492, 3, FALSE)</f>
        <v>#N/A</v>
      </c>
      <c r="AU432" t="e">
        <f>VLOOKUP(B432,[25]player_contests_won!$B$2:$E$492, 4, FALSE)</f>
        <v>#N/A</v>
      </c>
      <c r="AV432" t="e">
        <f>VLOOKUP(B432, [8]player_top_scorers!$B$2:$E$492, 3, FALSE)</f>
        <v>#N/A</v>
      </c>
      <c r="AW432" t="e">
        <f>VLOOKUP(B432,[26]player_player_ratings!$B$2:$E$492, 4, FALSE)</f>
        <v>#N/A</v>
      </c>
      <c r="AX432" t="e">
        <f>VLOOKUP(B432,[26]player_player_ratings!$B$2:$E$492, 3, FALSE)</f>
        <v>#N/A</v>
      </c>
      <c r="AY432">
        <v>1</v>
      </c>
      <c r="AZ432">
        <v>1</v>
      </c>
      <c r="BA432" t="s">
        <v>226</v>
      </c>
    </row>
    <row r="433" spans="1:53" x14ac:dyDescent="0.3">
      <c r="A433">
        <v>416</v>
      </c>
      <c r="B433" t="s">
        <v>513</v>
      </c>
      <c r="C433" t="s">
        <v>63</v>
      </c>
      <c r="D433">
        <v>0</v>
      </c>
      <c r="E433">
        <v>0</v>
      </c>
      <c r="F433">
        <f>IFERROR(VLOOKUP(B433, [1]player_expected_goals!$B$2:$E$492, 3, FALSE), 0)</f>
        <v>0.1</v>
      </c>
      <c r="G433" t="e">
        <f>VLOOKUP(B433,[2]player_on_target!$B$2:$E$492, 3, FALSE)</f>
        <v>#N/A</v>
      </c>
      <c r="H433">
        <f>IFERROR(VLOOKUP(B433, [3]player_saves_made!$B$2:$E$492, 3, FALSE), 0)</f>
        <v>0</v>
      </c>
      <c r="I433">
        <f>IFERROR(VLOOKUP(B433, [3]player_saves_made!$B$2:$E$492, 4, FALSE), 0)</f>
        <v>0</v>
      </c>
      <c r="J433">
        <f>IFERROR(VLOOKUP(B433, [4]player_goals_conceded!$B$2:$E$492, 3, FALSE), 0)</f>
        <v>0</v>
      </c>
      <c r="K433">
        <f>IFERROR(VLOOKUP(B433, [5]player_clean_sheets!$B$2:$E$492, 3, FALSE), 0)</f>
        <v>0</v>
      </c>
      <c r="L433">
        <f>IFERROR(VLOOKUP(B433, [5]player_clean_sheets!$B$2:$E$492, 4, FALSE), 0)</f>
        <v>0</v>
      </c>
      <c r="M433">
        <f>IFERROR(VLOOKUP(B433, [6]player_goals_per_90!$B$2:$E$492, 3, FALSE), 0)</f>
        <v>0</v>
      </c>
      <c r="N433">
        <f>IFERROR(VLOOKUP(B433, [7]player_expected_assists_per_90!$B$2:$E$492, 3, FALSE), 0)</f>
        <v>0</v>
      </c>
      <c r="O433">
        <f>IFERROR(VLOOKUP(B433, [7]player_expected_assists_per_90!$B$2:$E$492, 4, FALSE), 0)</f>
        <v>0</v>
      </c>
      <c r="P433">
        <f>IFERROR(VLOOKUP(B433, [8]player_top_scorers!$B$2:$E$492, 4, FALSE), 0)</f>
        <v>0</v>
      </c>
      <c r="Q433">
        <f>IFERROR(VLOOKUP(B433, [9]player_total_assists_in_attack!$B$2:$E$492, 3, FALSE), 0)</f>
        <v>2</v>
      </c>
      <c r="R433">
        <f>IFERROR(VLOOKUP(B433, [9]player_total_assists_in_attack!$B$2:$E$492, 4, FALSE), 0)</f>
        <v>5.5</v>
      </c>
      <c r="S433">
        <f>IFERROR(VLOOKUP(B433, [10]player_big_chances_missed!$B$2:$E$492, 3, FALSE), 0)</f>
        <v>0</v>
      </c>
      <c r="T433">
        <f>IFERROR(VLOOKUP(B433, [10]player_big_chances_missed!$B$2:$E$492, 3, FALSE), 0)</f>
        <v>0</v>
      </c>
      <c r="U433">
        <f>IFERROR(VLOOKUP(B433, [11]player_big_chances_created!$B$2:$E$492, 3, FALSE), 0)</f>
        <v>0</v>
      </c>
      <c r="V433">
        <f>IFERROR(VLOOKUP(B433, [12]player_penalties_won!$B$2:$E$492, 3, FALSE), 0)</f>
        <v>0</v>
      </c>
      <c r="W433">
        <f>IFERROR(VLOOKUP(B433, [13]player_penalties_conceded!$B$2:$E$492, 3, FALSE), 0)</f>
        <v>0</v>
      </c>
      <c r="X433">
        <f>IFERROR(VLOOKUP(B433, [14]player_target_scoring!$B$2:$E$492, 3, FALSE), 0)</f>
        <v>0</v>
      </c>
      <c r="Y433">
        <f>IFERROR(VLOOKUP(B433, [14]player_target_scoring!$B$2:$E$492, 4, FALSE), 0)</f>
        <v>0</v>
      </c>
      <c r="Z433">
        <f>IFERROR(VLOOKUP(B433, [15]player_total_scoring_attempts!$B$2:$E$492, 3, FALSE), 0)</f>
        <v>0</v>
      </c>
      <c r="AA433">
        <f>IFERROR(VLOOKUP(B433, [15]player_total_scoring_attempts!$B$2:$E$492, 4, FALSE), 0)</f>
        <v>0</v>
      </c>
      <c r="AB433">
        <f>IFERROR(VLOOKUP(B433, [16]player_accurate_passes!$B$2:$E$492, 3, FALSE), 0)</f>
        <v>0</v>
      </c>
      <c r="AC433">
        <f>IFERROR(VLOOKUP(B433, [16]player_accurate_passes!$B$2:$E$492, 4, FALSE), 0)</f>
        <v>0</v>
      </c>
      <c r="AD433">
        <f>IFERROR(VLOOKUP(B433,[17]player_accurate_long_balls!$B$2:$E$492, 3, FALSE), 0)</f>
        <v>0</v>
      </c>
      <c r="AE433">
        <f>IFERROR(VLOOKUP(B433,[17]player_accurate_long_balls!$B$2:$E$492, 4, FALSE), 0)</f>
        <v>0</v>
      </c>
      <c r="AF433">
        <f>IFERROR(VLOOKUP(B433, [18]player_tackles_won!$B$2:$E$492, 3, FALSE), 0)</f>
        <v>0</v>
      </c>
      <c r="AG433">
        <f>IFERROR(VLOOKUP(B433, [18]player_tackles_won!$B$2:$E$492, 4, FALSE), 0)</f>
        <v>0</v>
      </c>
      <c r="AH433">
        <f>IFERROR(VLOOKUP(B433, [19]player_possessions!$B$2:$E$492, 3, FALSE), 0)</f>
        <v>0</v>
      </c>
      <c r="AI433">
        <f>IFERROR(VLOOKUP(B433, [19]player_possessions!$B$2:$E$492, 4, FALSE), 0)</f>
        <v>0</v>
      </c>
      <c r="AJ433">
        <f>IFERROR(VLOOKUP(B433, [20]player_outfielder_blocks!$B$2:$E$492, 3, FALSE), 0)</f>
        <v>0</v>
      </c>
      <c r="AK433" t="e">
        <f>VLOOKUP(B433,[20]player_outfielder_blocks!$B$2:$E$492, 4, FALSE)</f>
        <v>#N/A</v>
      </c>
      <c r="AL433" t="e">
        <f>VLOOKUP(B433,[21]player_interceptions!$B$2:$E$492, 3, FALSE)</f>
        <v>#N/A</v>
      </c>
      <c r="AM433" t="e">
        <f>VLOOKUP(B433,[21]player_interceptions!$B$2:$E$492, 4, FALSE)</f>
        <v>#N/A</v>
      </c>
      <c r="AN433" t="e">
        <f>VLOOKUP(B433,[22]player_effective_clearances!$B$2:$E$492, 3, FALSE)</f>
        <v>#N/A</v>
      </c>
      <c r="AO433" t="e">
        <f>VLOOKUP(B433,[22]player_effective_clearances!$B$2:$E$492, 4, FALSE)</f>
        <v>#N/A</v>
      </c>
      <c r="AP433" t="e">
        <f>VLOOKUP(B433, [12]player_penalties_won!$B$2:$E$492, 4, FALSE)</f>
        <v>#N/A</v>
      </c>
      <c r="AQ433" t="e">
        <f>VLOOKUP(B433,[23]player_fouls_committed!$B$2:$E$492, 3, FALSE)</f>
        <v>#N/A</v>
      </c>
      <c r="AR433" t="e">
        <f>VLOOKUP(B433,[24]player_red_cards!$B$2:$E$492, 3, FALSE)</f>
        <v>#N/A</v>
      </c>
      <c r="AS433" t="e">
        <f>VLOOKUP(B433,[24]player_red_cards!$B$2:$E$492, 4, FALSE)</f>
        <v>#N/A</v>
      </c>
      <c r="AT433" t="e">
        <f>VLOOKUP(B433,[25]player_contests_won!$B$2:$E$492, 3, FALSE)</f>
        <v>#N/A</v>
      </c>
      <c r="AU433" t="e">
        <f>VLOOKUP(B433,[25]player_contests_won!$B$2:$E$492, 4, FALSE)</f>
        <v>#N/A</v>
      </c>
      <c r="AV433" t="e">
        <f>VLOOKUP(B433, [8]player_top_scorers!$B$2:$E$492, 3, FALSE)</f>
        <v>#N/A</v>
      </c>
      <c r="AW433" t="e">
        <f>VLOOKUP(B433,[26]player_player_ratings!$B$2:$E$492, 4, FALSE)</f>
        <v>#N/A</v>
      </c>
      <c r="AX433" t="e">
        <f>VLOOKUP(B433,[26]player_player_ratings!$B$2:$E$492, 3, FALSE)</f>
        <v>#N/A</v>
      </c>
      <c r="AY433">
        <v>33</v>
      </c>
      <c r="AZ433">
        <v>4</v>
      </c>
      <c r="BA433" t="s">
        <v>13</v>
      </c>
    </row>
    <row r="434" spans="1:53" x14ac:dyDescent="0.3">
      <c r="A434">
        <v>416</v>
      </c>
      <c r="B434" t="s">
        <v>514</v>
      </c>
      <c r="C434" t="s">
        <v>12</v>
      </c>
      <c r="D434">
        <v>0</v>
      </c>
      <c r="E434">
        <v>0</v>
      </c>
      <c r="F434">
        <f>IFERROR(VLOOKUP(B434, [1]player_expected_goals!$B$2:$E$492, 3, FALSE), 0)</f>
        <v>0</v>
      </c>
      <c r="G434" t="e">
        <f>VLOOKUP(B434,[2]player_on_target!$B$2:$E$492, 3, FALSE)</f>
        <v>#N/A</v>
      </c>
      <c r="H434">
        <f>IFERROR(VLOOKUP(B434, [3]player_saves_made!$B$2:$E$492, 3, FALSE), 0)</f>
        <v>0</v>
      </c>
      <c r="I434">
        <f>IFERROR(VLOOKUP(B434, [3]player_saves_made!$B$2:$E$492, 4, FALSE), 0)</f>
        <v>0</v>
      </c>
      <c r="J434">
        <f>IFERROR(VLOOKUP(B434, [4]player_goals_conceded!$B$2:$E$492, 3, FALSE), 0)</f>
        <v>0</v>
      </c>
      <c r="K434">
        <f>IFERROR(VLOOKUP(B434, [5]player_clean_sheets!$B$2:$E$492, 3, FALSE), 0)</f>
        <v>0</v>
      </c>
      <c r="L434">
        <f>IFERROR(VLOOKUP(B434, [5]player_clean_sheets!$B$2:$E$492, 4, FALSE), 0)</f>
        <v>0</v>
      </c>
      <c r="M434">
        <f>IFERROR(VLOOKUP(B434, [6]player_goals_per_90!$B$2:$E$492, 3, FALSE), 0)</f>
        <v>0</v>
      </c>
      <c r="N434">
        <f>IFERROR(VLOOKUP(B434, [7]player_expected_assists_per_90!$B$2:$E$492, 3, FALSE), 0)</f>
        <v>0</v>
      </c>
      <c r="O434">
        <f>IFERROR(VLOOKUP(B434, [7]player_expected_assists_per_90!$B$2:$E$492, 4, FALSE), 0)</f>
        <v>0</v>
      </c>
      <c r="P434">
        <f>IFERROR(VLOOKUP(B434, [8]player_top_scorers!$B$2:$E$492, 4, FALSE), 0)</f>
        <v>0</v>
      </c>
      <c r="Q434">
        <f>IFERROR(VLOOKUP(B434, [9]player_total_assists_in_attack!$B$2:$E$492, 3, FALSE), 0)</f>
        <v>0</v>
      </c>
      <c r="R434">
        <f>IFERROR(VLOOKUP(B434, [9]player_total_assists_in_attack!$B$2:$E$492, 4, FALSE), 0)</f>
        <v>0</v>
      </c>
      <c r="S434">
        <f>IFERROR(VLOOKUP(B434, [10]player_big_chances_missed!$B$2:$E$492, 3, FALSE), 0)</f>
        <v>0</v>
      </c>
      <c r="T434">
        <f>IFERROR(VLOOKUP(B434, [10]player_big_chances_missed!$B$2:$E$492, 3, FALSE), 0)</f>
        <v>0</v>
      </c>
      <c r="U434">
        <f>IFERROR(VLOOKUP(B434, [11]player_big_chances_created!$B$2:$E$492, 3, FALSE), 0)</f>
        <v>0</v>
      </c>
      <c r="V434">
        <f>IFERROR(VLOOKUP(B434, [12]player_penalties_won!$B$2:$E$492, 3, FALSE), 0)</f>
        <v>0</v>
      </c>
      <c r="W434">
        <f>IFERROR(VLOOKUP(B434, [13]player_penalties_conceded!$B$2:$E$492, 3, FALSE), 0)</f>
        <v>0</v>
      </c>
      <c r="X434">
        <f>IFERROR(VLOOKUP(B434, [14]player_target_scoring!$B$2:$E$492, 3, FALSE), 0)</f>
        <v>0</v>
      </c>
      <c r="Y434">
        <f>IFERROR(VLOOKUP(B434, [14]player_target_scoring!$B$2:$E$492, 4, FALSE), 0)</f>
        <v>0</v>
      </c>
      <c r="Z434">
        <f>IFERROR(VLOOKUP(B434, [15]player_total_scoring_attempts!$B$2:$E$492, 3, FALSE), 0)</f>
        <v>0</v>
      </c>
      <c r="AA434">
        <f>IFERROR(VLOOKUP(B434, [15]player_total_scoring_attempts!$B$2:$E$492, 4, FALSE), 0)</f>
        <v>0</v>
      </c>
      <c r="AB434">
        <f>IFERROR(VLOOKUP(B434, [16]player_accurate_passes!$B$2:$E$492, 3, FALSE), 0)</f>
        <v>0</v>
      </c>
      <c r="AC434">
        <f>IFERROR(VLOOKUP(B434, [16]player_accurate_passes!$B$2:$E$492, 4, FALSE), 0)</f>
        <v>0</v>
      </c>
      <c r="AD434">
        <f>IFERROR(VLOOKUP(B434,[17]player_accurate_long_balls!$B$2:$E$492, 3, FALSE), 0)</f>
        <v>0</v>
      </c>
      <c r="AE434">
        <f>IFERROR(VLOOKUP(B434,[17]player_accurate_long_balls!$B$2:$E$492, 4, FALSE), 0)</f>
        <v>0</v>
      </c>
      <c r="AF434">
        <f>IFERROR(VLOOKUP(B434, [18]player_tackles_won!$B$2:$E$492, 3, FALSE), 0)</f>
        <v>0</v>
      </c>
      <c r="AG434">
        <f>IFERROR(VLOOKUP(B434, [18]player_tackles_won!$B$2:$E$492, 4, FALSE), 0)</f>
        <v>0</v>
      </c>
      <c r="AH434">
        <f>IFERROR(VLOOKUP(B434, [19]player_possessions!$B$2:$E$492, 3, FALSE), 0)</f>
        <v>0</v>
      </c>
      <c r="AI434">
        <f>IFERROR(VLOOKUP(B434, [19]player_possessions!$B$2:$E$492, 4, FALSE), 0)</f>
        <v>0</v>
      </c>
      <c r="AJ434">
        <f>IFERROR(VLOOKUP(B434, [20]player_outfielder_blocks!$B$2:$E$492, 3, FALSE), 0)</f>
        <v>0</v>
      </c>
      <c r="AK434" t="e">
        <f>VLOOKUP(B434,[20]player_outfielder_blocks!$B$2:$E$492, 4, FALSE)</f>
        <v>#N/A</v>
      </c>
      <c r="AL434" t="e">
        <f>VLOOKUP(B434,[21]player_interceptions!$B$2:$E$492, 3, FALSE)</f>
        <v>#N/A</v>
      </c>
      <c r="AM434" t="e">
        <f>VLOOKUP(B434,[21]player_interceptions!$B$2:$E$492, 4, FALSE)</f>
        <v>#N/A</v>
      </c>
      <c r="AN434" t="e">
        <f>VLOOKUP(B434,[22]player_effective_clearances!$B$2:$E$492, 3, FALSE)</f>
        <v>#N/A</v>
      </c>
      <c r="AO434" t="e">
        <f>VLOOKUP(B434,[22]player_effective_clearances!$B$2:$E$492, 4, FALSE)</f>
        <v>#N/A</v>
      </c>
      <c r="AP434" t="e">
        <f>VLOOKUP(B434, [12]player_penalties_won!$B$2:$E$492, 4, FALSE)</f>
        <v>#N/A</v>
      </c>
      <c r="AQ434" t="e">
        <f>VLOOKUP(B434,[23]player_fouls_committed!$B$2:$E$492, 3, FALSE)</f>
        <v>#N/A</v>
      </c>
      <c r="AR434" t="e">
        <f>VLOOKUP(B434,[24]player_red_cards!$B$2:$E$492, 3, FALSE)</f>
        <v>#N/A</v>
      </c>
      <c r="AS434" t="e">
        <f>VLOOKUP(B434,[24]player_red_cards!$B$2:$E$492, 4, FALSE)</f>
        <v>#N/A</v>
      </c>
      <c r="AT434" t="e">
        <f>VLOOKUP(B434,[25]player_contests_won!$B$2:$E$492, 3, FALSE)</f>
        <v>#N/A</v>
      </c>
      <c r="AU434" t="e">
        <f>VLOOKUP(B434,[25]player_contests_won!$B$2:$E$492, 4, FALSE)</f>
        <v>#N/A</v>
      </c>
      <c r="AV434" t="e">
        <f>VLOOKUP(B434, [8]player_top_scorers!$B$2:$E$492, 3, FALSE)</f>
        <v>#N/A</v>
      </c>
      <c r="AW434" t="e">
        <f>VLOOKUP(B434,[26]player_player_ratings!$B$2:$E$492, 4, FALSE)</f>
        <v>#N/A</v>
      </c>
      <c r="AX434" t="e">
        <f>VLOOKUP(B434,[26]player_player_ratings!$B$2:$E$492, 3, FALSE)</f>
        <v>#N/A</v>
      </c>
      <c r="AY434">
        <v>29</v>
      </c>
      <c r="AZ434">
        <v>6</v>
      </c>
      <c r="BA434" t="s">
        <v>22</v>
      </c>
    </row>
    <row r="435" spans="1:53" x14ac:dyDescent="0.3">
      <c r="A435">
        <v>416</v>
      </c>
      <c r="B435" t="s">
        <v>515</v>
      </c>
      <c r="C435" t="s">
        <v>46</v>
      </c>
      <c r="D435">
        <v>0</v>
      </c>
      <c r="E435">
        <v>0</v>
      </c>
      <c r="F435">
        <f>IFERROR(VLOOKUP(B435, [1]player_expected_goals!$B$2:$E$492, 3, FALSE), 0)</f>
        <v>0</v>
      </c>
      <c r="G435" t="e">
        <f>VLOOKUP(B435,[2]player_on_target!$B$2:$E$492, 3, FALSE)</f>
        <v>#N/A</v>
      </c>
      <c r="H435">
        <f>IFERROR(VLOOKUP(B435, [3]player_saves_made!$B$2:$E$492, 3, FALSE), 0)</f>
        <v>0</v>
      </c>
      <c r="I435">
        <f>IFERROR(VLOOKUP(B435, [3]player_saves_made!$B$2:$E$492, 4, FALSE), 0)</f>
        <v>0</v>
      </c>
      <c r="J435">
        <f>IFERROR(VLOOKUP(B435, [4]player_goals_conceded!$B$2:$E$492, 3, FALSE), 0)</f>
        <v>0</v>
      </c>
      <c r="K435">
        <f>IFERROR(VLOOKUP(B435, [5]player_clean_sheets!$B$2:$E$492, 3, FALSE), 0)</f>
        <v>0</v>
      </c>
      <c r="L435">
        <f>IFERROR(VLOOKUP(B435, [5]player_clean_sheets!$B$2:$E$492, 4, FALSE), 0)</f>
        <v>0</v>
      </c>
      <c r="M435">
        <f>IFERROR(VLOOKUP(B435, [6]player_goals_per_90!$B$2:$E$492, 3, FALSE), 0)</f>
        <v>0</v>
      </c>
      <c r="N435">
        <f>IFERROR(VLOOKUP(B435, [7]player_expected_assists_per_90!$B$2:$E$492, 3, FALSE), 0)</f>
        <v>0</v>
      </c>
      <c r="O435">
        <f>IFERROR(VLOOKUP(B435, [7]player_expected_assists_per_90!$B$2:$E$492, 4, FALSE), 0)</f>
        <v>0</v>
      </c>
      <c r="P435">
        <f>IFERROR(VLOOKUP(B435, [8]player_top_scorers!$B$2:$E$492, 4, FALSE), 0)</f>
        <v>0</v>
      </c>
      <c r="Q435">
        <f>IFERROR(VLOOKUP(B435, [9]player_total_assists_in_attack!$B$2:$E$492, 3, FALSE), 0)</f>
        <v>0</v>
      </c>
      <c r="R435">
        <f>IFERROR(VLOOKUP(B435, [9]player_total_assists_in_attack!$B$2:$E$492, 4, FALSE), 0)</f>
        <v>0</v>
      </c>
      <c r="S435">
        <f>IFERROR(VLOOKUP(B435, [10]player_big_chances_missed!$B$2:$E$492, 3, FALSE), 0)</f>
        <v>0</v>
      </c>
      <c r="T435">
        <f>IFERROR(VLOOKUP(B435, [10]player_big_chances_missed!$B$2:$E$492, 3, FALSE), 0)</f>
        <v>0</v>
      </c>
      <c r="U435">
        <f>IFERROR(VLOOKUP(B435, [11]player_big_chances_created!$B$2:$E$492, 3, FALSE), 0)</f>
        <v>0</v>
      </c>
      <c r="V435">
        <f>IFERROR(VLOOKUP(B435, [12]player_penalties_won!$B$2:$E$492, 3, FALSE), 0)</f>
        <v>0</v>
      </c>
      <c r="W435">
        <f>IFERROR(VLOOKUP(B435, [13]player_penalties_conceded!$B$2:$E$492, 3, FALSE), 0)</f>
        <v>0</v>
      </c>
      <c r="X435">
        <f>IFERROR(VLOOKUP(B435, [14]player_target_scoring!$B$2:$E$492, 3, FALSE), 0)</f>
        <v>0</v>
      </c>
      <c r="Y435">
        <f>IFERROR(VLOOKUP(B435, [14]player_target_scoring!$B$2:$E$492, 4, FALSE), 0)</f>
        <v>0</v>
      </c>
      <c r="Z435">
        <f>IFERROR(VLOOKUP(B435, [15]player_total_scoring_attempts!$B$2:$E$492, 3, FALSE), 0)</f>
        <v>0</v>
      </c>
      <c r="AA435">
        <f>IFERROR(VLOOKUP(B435, [15]player_total_scoring_attempts!$B$2:$E$492, 4, FALSE), 0)</f>
        <v>0</v>
      </c>
      <c r="AB435">
        <f>IFERROR(VLOOKUP(B435, [16]player_accurate_passes!$B$2:$E$492, 3, FALSE), 0)</f>
        <v>0</v>
      </c>
      <c r="AC435">
        <f>IFERROR(VLOOKUP(B435, [16]player_accurate_passes!$B$2:$E$492, 4, FALSE), 0)</f>
        <v>0</v>
      </c>
      <c r="AD435">
        <f>IFERROR(VLOOKUP(B435,[17]player_accurate_long_balls!$B$2:$E$492, 3, FALSE), 0)</f>
        <v>0</v>
      </c>
      <c r="AE435">
        <f>IFERROR(VLOOKUP(B435,[17]player_accurate_long_balls!$B$2:$E$492, 4, FALSE), 0)</f>
        <v>0</v>
      </c>
      <c r="AF435">
        <f>IFERROR(VLOOKUP(B435, [18]player_tackles_won!$B$2:$E$492, 3, FALSE), 0)</f>
        <v>0</v>
      </c>
      <c r="AG435">
        <f>IFERROR(VLOOKUP(B435, [18]player_tackles_won!$B$2:$E$492, 4, FALSE), 0)</f>
        <v>0</v>
      </c>
      <c r="AH435">
        <f>IFERROR(VLOOKUP(B435, [19]player_possessions!$B$2:$E$492, 3, FALSE), 0)</f>
        <v>0</v>
      </c>
      <c r="AI435">
        <f>IFERROR(VLOOKUP(B435, [19]player_possessions!$B$2:$E$492, 4, FALSE), 0)</f>
        <v>0</v>
      </c>
      <c r="AJ435">
        <f>IFERROR(VLOOKUP(B435, [20]player_outfielder_blocks!$B$2:$E$492, 3, FALSE), 0)</f>
        <v>0</v>
      </c>
      <c r="AK435" t="e">
        <f>VLOOKUP(B435,[20]player_outfielder_blocks!$B$2:$E$492, 4, FALSE)</f>
        <v>#N/A</v>
      </c>
      <c r="AL435" t="e">
        <f>VLOOKUP(B435,[21]player_interceptions!$B$2:$E$492, 3, FALSE)</f>
        <v>#N/A</v>
      </c>
      <c r="AM435" t="e">
        <f>VLOOKUP(B435,[21]player_interceptions!$B$2:$E$492, 4, FALSE)</f>
        <v>#N/A</v>
      </c>
      <c r="AN435" t="e">
        <f>VLOOKUP(B435,[22]player_effective_clearances!$B$2:$E$492, 3, FALSE)</f>
        <v>#N/A</v>
      </c>
      <c r="AO435" t="e">
        <f>VLOOKUP(B435,[22]player_effective_clearances!$B$2:$E$492, 4, FALSE)</f>
        <v>#N/A</v>
      </c>
      <c r="AP435" t="e">
        <f>VLOOKUP(B435, [12]player_penalties_won!$B$2:$E$492, 4, FALSE)</f>
        <v>#N/A</v>
      </c>
      <c r="AQ435" t="e">
        <f>VLOOKUP(B435,[23]player_fouls_committed!$B$2:$E$492, 3, FALSE)</f>
        <v>#N/A</v>
      </c>
      <c r="AR435" t="e">
        <f>VLOOKUP(B435,[24]player_red_cards!$B$2:$E$492, 3, FALSE)</f>
        <v>#N/A</v>
      </c>
      <c r="AS435" t="e">
        <f>VLOOKUP(B435,[24]player_red_cards!$B$2:$E$492, 4, FALSE)</f>
        <v>#N/A</v>
      </c>
      <c r="AT435" t="e">
        <f>VLOOKUP(B435,[25]player_contests_won!$B$2:$E$492, 3, FALSE)</f>
        <v>#N/A</v>
      </c>
      <c r="AU435" t="e">
        <f>VLOOKUP(B435,[25]player_contests_won!$B$2:$E$492, 4, FALSE)</f>
        <v>#N/A</v>
      </c>
      <c r="AV435" t="e">
        <f>VLOOKUP(B435, [8]player_top_scorers!$B$2:$E$492, 3, FALSE)</f>
        <v>#N/A</v>
      </c>
      <c r="AW435" t="e">
        <f>VLOOKUP(B435,[26]player_player_ratings!$B$2:$E$492, 4, FALSE)</f>
        <v>#N/A</v>
      </c>
      <c r="AX435" t="e">
        <f>VLOOKUP(B435,[26]player_player_ratings!$B$2:$E$492, 3, FALSE)</f>
        <v>#N/A</v>
      </c>
      <c r="AY435">
        <v>25</v>
      </c>
      <c r="AZ435">
        <v>4</v>
      </c>
      <c r="BA435" t="s">
        <v>13</v>
      </c>
    </row>
    <row r="436" spans="1:53" x14ac:dyDescent="0.3">
      <c r="A436">
        <v>416</v>
      </c>
      <c r="B436" t="s">
        <v>516</v>
      </c>
      <c r="C436" t="s">
        <v>25</v>
      </c>
      <c r="D436">
        <v>0</v>
      </c>
      <c r="E436">
        <v>0</v>
      </c>
      <c r="F436">
        <f>IFERROR(VLOOKUP(B436, [1]player_expected_goals!$B$2:$E$492, 3, FALSE), 0)</f>
        <v>0</v>
      </c>
      <c r="G436" t="e">
        <f>VLOOKUP(B436,[2]player_on_target!$B$2:$E$492, 3, FALSE)</f>
        <v>#N/A</v>
      </c>
      <c r="H436">
        <f>IFERROR(VLOOKUP(B436, [3]player_saves_made!$B$2:$E$492, 3, FALSE), 0)</f>
        <v>0</v>
      </c>
      <c r="I436">
        <f>IFERROR(VLOOKUP(B436, [3]player_saves_made!$B$2:$E$492, 4, FALSE), 0)</f>
        <v>0</v>
      </c>
      <c r="J436">
        <f>IFERROR(VLOOKUP(B436, [4]player_goals_conceded!$B$2:$E$492, 3, FALSE), 0)</f>
        <v>0</v>
      </c>
      <c r="K436">
        <f>IFERROR(VLOOKUP(B436, [5]player_clean_sheets!$B$2:$E$492, 3, FALSE), 0)</f>
        <v>1</v>
      </c>
      <c r="L436">
        <f>IFERROR(VLOOKUP(B436, [5]player_clean_sheets!$B$2:$E$492, 4, FALSE), 0)</f>
        <v>3</v>
      </c>
      <c r="M436">
        <f>IFERROR(VLOOKUP(B436, [6]player_goals_per_90!$B$2:$E$492, 3, FALSE), 0)</f>
        <v>0</v>
      </c>
      <c r="N436">
        <f>IFERROR(VLOOKUP(B436, [7]player_expected_assists_per_90!$B$2:$E$492, 3, FALSE), 0)</f>
        <v>0</v>
      </c>
      <c r="O436">
        <f>IFERROR(VLOOKUP(B436, [7]player_expected_assists_per_90!$B$2:$E$492, 4, FALSE), 0)</f>
        <v>0</v>
      </c>
      <c r="P436">
        <f>IFERROR(VLOOKUP(B436, [8]player_top_scorers!$B$2:$E$492, 4, FALSE), 0)</f>
        <v>0</v>
      </c>
      <c r="Q436">
        <f>IFERROR(VLOOKUP(B436, [9]player_total_assists_in_attack!$B$2:$E$492, 3, FALSE), 0)</f>
        <v>0</v>
      </c>
      <c r="R436">
        <f>IFERROR(VLOOKUP(B436, [9]player_total_assists_in_attack!$B$2:$E$492, 4, FALSE), 0)</f>
        <v>0</v>
      </c>
      <c r="S436">
        <f>IFERROR(VLOOKUP(B436, [10]player_big_chances_missed!$B$2:$E$492, 3, FALSE), 0)</f>
        <v>0</v>
      </c>
      <c r="T436">
        <f>IFERROR(VLOOKUP(B436, [10]player_big_chances_missed!$B$2:$E$492, 3, FALSE), 0)</f>
        <v>0</v>
      </c>
      <c r="U436">
        <f>IFERROR(VLOOKUP(B436, [11]player_big_chances_created!$B$2:$E$492, 3, FALSE), 0)</f>
        <v>0</v>
      </c>
      <c r="V436">
        <f>IFERROR(VLOOKUP(B436, [12]player_penalties_won!$B$2:$E$492, 3, FALSE), 0)</f>
        <v>0</v>
      </c>
      <c r="W436">
        <f>IFERROR(VLOOKUP(B436, [13]player_penalties_conceded!$B$2:$E$492, 3, FALSE), 0)</f>
        <v>0</v>
      </c>
      <c r="X436">
        <f>IFERROR(VLOOKUP(B436, [14]player_target_scoring!$B$2:$E$492, 3, FALSE), 0)</f>
        <v>0</v>
      </c>
      <c r="Y436">
        <f>IFERROR(VLOOKUP(B436, [14]player_target_scoring!$B$2:$E$492, 4, FALSE), 0)</f>
        <v>0</v>
      </c>
      <c r="Z436">
        <f>IFERROR(VLOOKUP(B436, [15]player_total_scoring_attempts!$B$2:$E$492, 3, FALSE), 0)</f>
        <v>0</v>
      </c>
      <c r="AA436">
        <f>IFERROR(VLOOKUP(B436, [15]player_total_scoring_attempts!$B$2:$E$492, 4, FALSE), 0)</f>
        <v>0</v>
      </c>
      <c r="AB436">
        <f>IFERROR(VLOOKUP(B436, [16]player_accurate_passes!$B$2:$E$492, 3, FALSE), 0)</f>
        <v>0</v>
      </c>
      <c r="AC436">
        <f>IFERROR(VLOOKUP(B436, [16]player_accurate_passes!$B$2:$E$492, 4, FALSE), 0)</f>
        <v>0</v>
      </c>
      <c r="AD436">
        <f>IFERROR(VLOOKUP(B436,[17]player_accurate_long_balls!$B$2:$E$492, 3, FALSE), 0)</f>
        <v>0</v>
      </c>
      <c r="AE436">
        <f>IFERROR(VLOOKUP(B436,[17]player_accurate_long_balls!$B$2:$E$492, 4, FALSE), 0)</f>
        <v>0</v>
      </c>
      <c r="AF436">
        <f>IFERROR(VLOOKUP(B436, [18]player_tackles_won!$B$2:$E$492, 3, FALSE), 0)</f>
        <v>0</v>
      </c>
      <c r="AG436">
        <f>IFERROR(VLOOKUP(B436, [18]player_tackles_won!$B$2:$E$492, 4, FALSE), 0)</f>
        <v>0</v>
      </c>
      <c r="AH436">
        <f>IFERROR(VLOOKUP(B436, [19]player_possessions!$B$2:$E$492, 3, FALSE), 0)</f>
        <v>0</v>
      </c>
      <c r="AI436">
        <f>IFERROR(VLOOKUP(B436, [19]player_possessions!$B$2:$E$492, 4, FALSE), 0)</f>
        <v>0</v>
      </c>
      <c r="AJ436">
        <f>IFERROR(VLOOKUP(B436, [20]player_outfielder_blocks!$B$2:$E$492, 3, FALSE), 0)</f>
        <v>0</v>
      </c>
      <c r="AK436" t="e">
        <f>VLOOKUP(B436,[20]player_outfielder_blocks!$B$2:$E$492, 4, FALSE)</f>
        <v>#N/A</v>
      </c>
      <c r="AL436" t="e">
        <f>VLOOKUP(B436,[21]player_interceptions!$B$2:$E$492, 3, FALSE)</f>
        <v>#N/A</v>
      </c>
      <c r="AM436" t="e">
        <f>VLOOKUP(B436,[21]player_interceptions!$B$2:$E$492, 4, FALSE)</f>
        <v>#N/A</v>
      </c>
      <c r="AN436" t="e">
        <f>VLOOKUP(B436,[22]player_effective_clearances!$B$2:$E$492, 3, FALSE)</f>
        <v>#N/A</v>
      </c>
      <c r="AO436" t="e">
        <f>VLOOKUP(B436,[22]player_effective_clearances!$B$2:$E$492, 4, FALSE)</f>
        <v>#N/A</v>
      </c>
      <c r="AP436" t="e">
        <f>VLOOKUP(B436, [12]player_penalties_won!$B$2:$E$492, 4, FALSE)</f>
        <v>#N/A</v>
      </c>
      <c r="AQ436" t="e">
        <f>VLOOKUP(B436,[23]player_fouls_committed!$B$2:$E$492, 3, FALSE)</f>
        <v>#N/A</v>
      </c>
      <c r="AR436" t="e">
        <f>VLOOKUP(B436,[24]player_red_cards!$B$2:$E$492, 3, FALSE)</f>
        <v>#N/A</v>
      </c>
      <c r="AS436" t="e">
        <f>VLOOKUP(B436,[24]player_red_cards!$B$2:$E$492, 4, FALSE)</f>
        <v>#N/A</v>
      </c>
      <c r="AT436" t="e">
        <f>VLOOKUP(B436,[25]player_contests_won!$B$2:$E$492, 3, FALSE)</f>
        <v>#N/A</v>
      </c>
      <c r="AU436" t="e">
        <f>VLOOKUP(B436,[25]player_contests_won!$B$2:$E$492, 4, FALSE)</f>
        <v>#N/A</v>
      </c>
      <c r="AV436" t="e">
        <f>VLOOKUP(B436, [8]player_top_scorers!$B$2:$E$492, 3, FALSE)</f>
        <v>#N/A</v>
      </c>
      <c r="AW436" t="e">
        <f>VLOOKUP(B436,[26]player_player_ratings!$B$2:$E$492, 4, FALSE)</f>
        <v>#N/A</v>
      </c>
      <c r="AX436" t="e">
        <f>VLOOKUP(B436,[26]player_player_ratings!$B$2:$E$492, 3, FALSE)</f>
        <v>#N/A</v>
      </c>
      <c r="AY436">
        <v>360</v>
      </c>
      <c r="AZ436">
        <v>4</v>
      </c>
      <c r="BA436" t="s">
        <v>13</v>
      </c>
    </row>
    <row r="437" spans="1:53" x14ac:dyDescent="0.3">
      <c r="A437">
        <v>416</v>
      </c>
      <c r="B437" t="s">
        <v>517</v>
      </c>
      <c r="C437" t="s">
        <v>33</v>
      </c>
      <c r="D437">
        <v>0</v>
      </c>
      <c r="E437">
        <v>0</v>
      </c>
      <c r="F437">
        <f>IFERROR(VLOOKUP(B437, [1]player_expected_goals!$B$2:$E$492, 3, FALSE), 0)</f>
        <v>0</v>
      </c>
      <c r="G437" t="e">
        <f>VLOOKUP(B437,[2]player_on_target!$B$2:$E$492, 3, FALSE)</f>
        <v>#N/A</v>
      </c>
      <c r="H437">
        <f>IFERROR(VLOOKUP(B437, [3]player_saves_made!$B$2:$E$492, 3, FALSE), 0)</f>
        <v>0</v>
      </c>
      <c r="I437">
        <f>IFERROR(VLOOKUP(B437, [3]player_saves_made!$B$2:$E$492, 4, FALSE), 0)</f>
        <v>0</v>
      </c>
      <c r="J437">
        <f>IFERROR(VLOOKUP(B437, [4]player_goals_conceded!$B$2:$E$492, 3, FALSE), 0)</f>
        <v>0</v>
      </c>
      <c r="K437">
        <f>IFERROR(VLOOKUP(B437, [5]player_clean_sheets!$B$2:$E$492, 3, FALSE), 0)</f>
        <v>0</v>
      </c>
      <c r="L437">
        <f>IFERROR(VLOOKUP(B437, [5]player_clean_sheets!$B$2:$E$492, 4, FALSE), 0)</f>
        <v>0</v>
      </c>
      <c r="M437">
        <f>IFERROR(VLOOKUP(B437, [6]player_goals_per_90!$B$2:$E$492, 3, FALSE), 0)</f>
        <v>0</v>
      </c>
      <c r="N437">
        <f>IFERROR(VLOOKUP(B437, [7]player_expected_assists_per_90!$B$2:$E$492, 3, FALSE), 0)</f>
        <v>0</v>
      </c>
      <c r="O437">
        <f>IFERROR(VLOOKUP(B437, [7]player_expected_assists_per_90!$B$2:$E$492, 4, FALSE), 0)</f>
        <v>0</v>
      </c>
      <c r="P437">
        <f>IFERROR(VLOOKUP(B437, [8]player_top_scorers!$B$2:$E$492, 4, FALSE), 0)</f>
        <v>0</v>
      </c>
      <c r="Q437">
        <f>IFERROR(VLOOKUP(B437, [9]player_total_assists_in_attack!$B$2:$E$492, 3, FALSE), 0)</f>
        <v>0</v>
      </c>
      <c r="R437">
        <f>IFERROR(VLOOKUP(B437, [9]player_total_assists_in_attack!$B$2:$E$492, 4, FALSE), 0)</f>
        <v>0</v>
      </c>
      <c r="S437">
        <f>IFERROR(VLOOKUP(B437, [10]player_big_chances_missed!$B$2:$E$492, 3, FALSE), 0)</f>
        <v>0</v>
      </c>
      <c r="T437">
        <f>IFERROR(VLOOKUP(B437, [10]player_big_chances_missed!$B$2:$E$492, 3, FALSE), 0)</f>
        <v>0</v>
      </c>
      <c r="U437">
        <f>IFERROR(VLOOKUP(B437, [11]player_big_chances_created!$B$2:$E$492, 3, FALSE), 0)</f>
        <v>0</v>
      </c>
      <c r="V437">
        <f>IFERROR(VLOOKUP(B437, [12]player_penalties_won!$B$2:$E$492, 3, FALSE), 0)</f>
        <v>0</v>
      </c>
      <c r="W437">
        <f>IFERROR(VLOOKUP(B437, [13]player_penalties_conceded!$B$2:$E$492, 3, FALSE), 0)</f>
        <v>0</v>
      </c>
      <c r="X437">
        <f>IFERROR(VLOOKUP(B437, [14]player_target_scoring!$B$2:$E$492, 3, FALSE), 0)</f>
        <v>0</v>
      </c>
      <c r="Y437">
        <f>IFERROR(VLOOKUP(B437, [14]player_target_scoring!$B$2:$E$492, 4, FALSE), 0)</f>
        <v>0</v>
      </c>
      <c r="Z437">
        <f>IFERROR(VLOOKUP(B437, [15]player_total_scoring_attempts!$B$2:$E$492, 3, FALSE), 0)</f>
        <v>0</v>
      </c>
      <c r="AA437">
        <f>IFERROR(VLOOKUP(B437, [15]player_total_scoring_attempts!$B$2:$E$492, 4, FALSE), 0)</f>
        <v>0</v>
      </c>
      <c r="AB437">
        <f>IFERROR(VLOOKUP(B437, [16]player_accurate_passes!$B$2:$E$492, 3, FALSE), 0)</f>
        <v>0</v>
      </c>
      <c r="AC437">
        <f>IFERROR(VLOOKUP(B437, [16]player_accurate_passes!$B$2:$E$492, 4, FALSE), 0)</f>
        <v>0</v>
      </c>
      <c r="AD437">
        <f>IFERROR(VLOOKUP(B437,[17]player_accurate_long_balls!$B$2:$E$492, 3, FALSE), 0)</f>
        <v>0</v>
      </c>
      <c r="AE437">
        <f>IFERROR(VLOOKUP(B437,[17]player_accurate_long_balls!$B$2:$E$492, 4, FALSE), 0)</f>
        <v>0</v>
      </c>
      <c r="AF437">
        <f>IFERROR(VLOOKUP(B437, [18]player_tackles_won!$B$2:$E$492, 3, FALSE), 0)</f>
        <v>0</v>
      </c>
      <c r="AG437">
        <f>IFERROR(VLOOKUP(B437, [18]player_tackles_won!$B$2:$E$492, 4, FALSE), 0)</f>
        <v>0</v>
      </c>
      <c r="AH437">
        <f>IFERROR(VLOOKUP(B437, [19]player_possessions!$B$2:$E$492, 3, FALSE), 0)</f>
        <v>0</v>
      </c>
      <c r="AI437">
        <f>IFERROR(VLOOKUP(B437, [19]player_possessions!$B$2:$E$492, 4, FALSE), 0)</f>
        <v>0</v>
      </c>
      <c r="AJ437">
        <f>IFERROR(VLOOKUP(B437, [20]player_outfielder_blocks!$B$2:$E$492, 3, FALSE), 0)</f>
        <v>0</v>
      </c>
      <c r="AK437" t="e">
        <f>VLOOKUP(B437,[20]player_outfielder_blocks!$B$2:$E$492, 4, FALSE)</f>
        <v>#N/A</v>
      </c>
      <c r="AL437" t="e">
        <f>VLOOKUP(B437,[21]player_interceptions!$B$2:$E$492, 3, FALSE)</f>
        <v>#N/A</v>
      </c>
      <c r="AM437" t="e">
        <f>VLOOKUP(B437,[21]player_interceptions!$B$2:$E$492, 4, FALSE)</f>
        <v>#N/A</v>
      </c>
      <c r="AN437" t="e">
        <f>VLOOKUP(B437,[22]player_effective_clearances!$B$2:$E$492, 3, FALSE)</f>
        <v>#N/A</v>
      </c>
      <c r="AO437" t="e">
        <f>VLOOKUP(B437,[22]player_effective_clearances!$B$2:$E$492, 4, FALSE)</f>
        <v>#N/A</v>
      </c>
      <c r="AP437" t="e">
        <f>VLOOKUP(B437, [12]player_penalties_won!$B$2:$E$492, 4, FALSE)</f>
        <v>#N/A</v>
      </c>
      <c r="AQ437" t="e">
        <f>VLOOKUP(B437,[23]player_fouls_committed!$B$2:$E$492, 3, FALSE)</f>
        <v>#N/A</v>
      </c>
      <c r="AR437" t="e">
        <f>VLOOKUP(B437,[24]player_red_cards!$B$2:$E$492, 3, FALSE)</f>
        <v>#N/A</v>
      </c>
      <c r="AS437" t="e">
        <f>VLOOKUP(B437,[24]player_red_cards!$B$2:$E$492, 4, FALSE)</f>
        <v>#N/A</v>
      </c>
      <c r="AT437" t="e">
        <f>VLOOKUP(B437,[25]player_contests_won!$B$2:$E$492, 3, FALSE)</f>
        <v>#N/A</v>
      </c>
      <c r="AU437" t="e">
        <f>VLOOKUP(B437,[25]player_contests_won!$B$2:$E$492, 4, FALSE)</f>
        <v>#N/A</v>
      </c>
      <c r="AV437" t="e">
        <f>VLOOKUP(B437, [8]player_top_scorers!$B$2:$E$492, 3, FALSE)</f>
        <v>#N/A</v>
      </c>
      <c r="AW437" t="e">
        <f>VLOOKUP(B437,[26]player_player_ratings!$B$2:$E$492, 4, FALSE)</f>
        <v>#N/A</v>
      </c>
      <c r="AX437" t="e">
        <f>VLOOKUP(B437,[26]player_player_ratings!$B$2:$E$492, 3, FALSE)</f>
        <v>#N/A</v>
      </c>
      <c r="AY437">
        <v>6</v>
      </c>
      <c r="AZ437">
        <v>1</v>
      </c>
      <c r="BA437" t="s">
        <v>13</v>
      </c>
    </row>
    <row r="438" spans="1:53" x14ac:dyDescent="0.3">
      <c r="A438">
        <v>416</v>
      </c>
      <c r="B438" t="s">
        <v>518</v>
      </c>
      <c r="C438" t="s">
        <v>102</v>
      </c>
      <c r="D438">
        <v>0</v>
      </c>
      <c r="E438">
        <v>0</v>
      </c>
      <c r="F438">
        <f>IFERROR(VLOOKUP(B438, [1]player_expected_goals!$B$2:$E$492, 3, FALSE), 0)</f>
        <v>0.2</v>
      </c>
      <c r="G438">
        <f>VLOOKUP(B438,[2]player_on_target!$B$2:$E$492, 3, FALSE)</f>
        <v>0.1</v>
      </c>
      <c r="H438">
        <f>IFERROR(VLOOKUP(B438, [3]player_saves_made!$B$2:$E$492, 3, FALSE), 0)</f>
        <v>0</v>
      </c>
      <c r="I438">
        <f>IFERROR(VLOOKUP(B438, [3]player_saves_made!$B$2:$E$492, 4, FALSE), 0)</f>
        <v>0</v>
      </c>
      <c r="J438">
        <f>IFERROR(VLOOKUP(B438, [4]player_goals_conceded!$B$2:$E$492, 3, FALSE), 0)</f>
        <v>0</v>
      </c>
      <c r="K438">
        <f>IFERROR(VLOOKUP(B438, [5]player_clean_sheets!$B$2:$E$492, 3, FALSE), 0)</f>
        <v>0</v>
      </c>
      <c r="L438">
        <f>IFERROR(VLOOKUP(B438, [5]player_clean_sheets!$B$2:$E$492, 4, FALSE), 0)</f>
        <v>0</v>
      </c>
      <c r="M438">
        <f>IFERROR(VLOOKUP(B438, [6]player_goals_per_90!$B$2:$E$492, 3, FALSE), 0)</f>
        <v>0</v>
      </c>
      <c r="N438">
        <f>IFERROR(VLOOKUP(B438, [7]player_expected_assists_per_90!$B$2:$E$492, 3, FALSE), 0)</f>
        <v>0</v>
      </c>
      <c r="O438">
        <f>IFERROR(VLOOKUP(B438, [7]player_expected_assists_per_90!$B$2:$E$492, 4, FALSE), 0)</f>
        <v>0</v>
      </c>
      <c r="P438">
        <f>IFERROR(VLOOKUP(B438, [8]player_top_scorers!$B$2:$E$492, 4, FALSE), 0)</f>
        <v>0</v>
      </c>
      <c r="Q438">
        <f>IFERROR(VLOOKUP(B438, [9]player_total_assists_in_attack!$B$2:$E$492, 3, FALSE), 0)</f>
        <v>0</v>
      </c>
      <c r="R438">
        <f>IFERROR(VLOOKUP(B438, [9]player_total_assists_in_attack!$B$2:$E$492, 4, FALSE), 0)</f>
        <v>0</v>
      </c>
      <c r="S438">
        <f>IFERROR(VLOOKUP(B438, [10]player_big_chances_missed!$B$2:$E$492, 3, FALSE), 0)</f>
        <v>0</v>
      </c>
      <c r="T438">
        <f>IFERROR(VLOOKUP(B438, [10]player_big_chances_missed!$B$2:$E$492, 3, FALSE), 0)</f>
        <v>0</v>
      </c>
      <c r="U438">
        <f>IFERROR(VLOOKUP(B438, [11]player_big_chances_created!$B$2:$E$492, 3, FALSE), 0)</f>
        <v>0</v>
      </c>
      <c r="V438">
        <f>IFERROR(VLOOKUP(B438, [12]player_penalties_won!$B$2:$E$492, 3, FALSE), 0)</f>
        <v>0</v>
      </c>
      <c r="W438">
        <f>IFERROR(VLOOKUP(B438, [13]player_penalties_conceded!$B$2:$E$492, 3, FALSE), 0)</f>
        <v>0</v>
      </c>
      <c r="X438">
        <f>IFERROR(VLOOKUP(B438, [14]player_target_scoring!$B$2:$E$492, 3, FALSE), 0)</f>
        <v>0</v>
      </c>
      <c r="Y438">
        <f>IFERROR(VLOOKUP(B438, [14]player_target_scoring!$B$2:$E$492, 4, FALSE), 0)</f>
        <v>0</v>
      </c>
      <c r="Z438">
        <f>IFERROR(VLOOKUP(B438, [15]player_total_scoring_attempts!$B$2:$E$492, 3, FALSE), 0)</f>
        <v>0</v>
      </c>
      <c r="AA438">
        <f>IFERROR(VLOOKUP(B438, [15]player_total_scoring_attempts!$B$2:$E$492, 4, FALSE), 0)</f>
        <v>0</v>
      </c>
      <c r="AB438">
        <f>IFERROR(VLOOKUP(B438, [16]player_accurate_passes!$B$2:$E$492, 3, FALSE), 0)</f>
        <v>0</v>
      </c>
      <c r="AC438">
        <f>IFERROR(VLOOKUP(B438, [16]player_accurate_passes!$B$2:$E$492, 4, FALSE), 0)</f>
        <v>0</v>
      </c>
      <c r="AD438">
        <f>IFERROR(VLOOKUP(B438,[17]player_accurate_long_balls!$B$2:$E$492, 3, FALSE), 0)</f>
        <v>0</v>
      </c>
      <c r="AE438">
        <f>IFERROR(VLOOKUP(B438,[17]player_accurate_long_balls!$B$2:$E$492, 4, FALSE), 0)</f>
        <v>0</v>
      </c>
      <c r="AF438">
        <f>IFERROR(VLOOKUP(B438, [18]player_tackles_won!$B$2:$E$492, 3, FALSE), 0)</f>
        <v>0</v>
      </c>
      <c r="AG438">
        <f>IFERROR(VLOOKUP(B438, [18]player_tackles_won!$B$2:$E$492, 4, FALSE), 0)</f>
        <v>0</v>
      </c>
      <c r="AH438">
        <f>IFERROR(VLOOKUP(B438, [19]player_possessions!$B$2:$E$492, 3, FALSE), 0)</f>
        <v>0</v>
      </c>
      <c r="AI438">
        <f>IFERROR(VLOOKUP(B438, [19]player_possessions!$B$2:$E$492, 4, FALSE), 0)</f>
        <v>0</v>
      </c>
      <c r="AJ438">
        <f>IFERROR(VLOOKUP(B438, [20]player_outfielder_blocks!$B$2:$E$492, 3, FALSE), 0)</f>
        <v>0</v>
      </c>
      <c r="AK438" t="e">
        <f>VLOOKUP(B438,[20]player_outfielder_blocks!$B$2:$E$492, 4, FALSE)</f>
        <v>#N/A</v>
      </c>
      <c r="AL438" t="e">
        <f>VLOOKUP(B438,[21]player_interceptions!$B$2:$E$492, 3, FALSE)</f>
        <v>#N/A</v>
      </c>
      <c r="AM438" t="e">
        <f>VLOOKUP(B438,[21]player_interceptions!$B$2:$E$492, 4, FALSE)</f>
        <v>#N/A</v>
      </c>
      <c r="AN438" t="e">
        <f>VLOOKUP(B438,[22]player_effective_clearances!$B$2:$E$492, 3, FALSE)</f>
        <v>#N/A</v>
      </c>
      <c r="AO438" t="e">
        <f>VLOOKUP(B438,[22]player_effective_clearances!$B$2:$E$492, 4, FALSE)</f>
        <v>#N/A</v>
      </c>
      <c r="AP438" t="e">
        <f>VLOOKUP(B438, [12]player_penalties_won!$B$2:$E$492, 4, FALSE)</f>
        <v>#N/A</v>
      </c>
      <c r="AQ438" t="e">
        <f>VLOOKUP(B438,[23]player_fouls_committed!$B$2:$E$492, 3, FALSE)</f>
        <v>#N/A</v>
      </c>
      <c r="AR438" t="e">
        <f>VLOOKUP(B438,[24]player_red_cards!$B$2:$E$492, 3, FALSE)</f>
        <v>#N/A</v>
      </c>
      <c r="AS438" t="e">
        <f>VLOOKUP(B438,[24]player_red_cards!$B$2:$E$492, 4, FALSE)</f>
        <v>#N/A</v>
      </c>
      <c r="AT438" t="e">
        <f>VLOOKUP(B438,[25]player_contests_won!$B$2:$E$492, 3, FALSE)</f>
        <v>#N/A</v>
      </c>
      <c r="AU438" t="e">
        <f>VLOOKUP(B438,[25]player_contests_won!$B$2:$E$492, 4, FALSE)</f>
        <v>#N/A</v>
      </c>
      <c r="AV438" t="e">
        <f>VLOOKUP(B438, [8]player_top_scorers!$B$2:$E$492, 3, FALSE)</f>
        <v>#N/A</v>
      </c>
      <c r="AW438" t="e">
        <f>VLOOKUP(B438,[26]player_player_ratings!$B$2:$E$492, 4, FALSE)</f>
        <v>#N/A</v>
      </c>
      <c r="AX438" t="e">
        <f>VLOOKUP(B438,[26]player_player_ratings!$B$2:$E$492, 3, FALSE)</f>
        <v>#N/A</v>
      </c>
      <c r="AY438">
        <v>148</v>
      </c>
      <c r="AZ438">
        <v>6</v>
      </c>
      <c r="BA438" t="s">
        <v>52</v>
      </c>
    </row>
    <row r="439" spans="1:53" x14ac:dyDescent="0.3">
      <c r="A439">
        <v>416</v>
      </c>
      <c r="B439" t="s">
        <v>519</v>
      </c>
      <c r="C439" t="s">
        <v>72</v>
      </c>
      <c r="D439">
        <v>0</v>
      </c>
      <c r="E439">
        <v>0</v>
      </c>
      <c r="F439">
        <f>IFERROR(VLOOKUP(B439, [1]player_expected_goals!$B$2:$E$492, 3, FALSE), 0)</f>
        <v>0.3</v>
      </c>
      <c r="G439">
        <f>VLOOKUP(B439,[2]player_on_target!$B$2:$E$492, 3, FALSE)</f>
        <v>0</v>
      </c>
      <c r="H439">
        <f>IFERROR(VLOOKUP(B439, [3]player_saves_made!$B$2:$E$492, 3, FALSE), 0)</f>
        <v>0</v>
      </c>
      <c r="I439">
        <f>IFERROR(VLOOKUP(B439, [3]player_saves_made!$B$2:$E$492, 4, FALSE), 0)</f>
        <v>0</v>
      </c>
      <c r="J439">
        <f>IFERROR(VLOOKUP(B439, [4]player_goals_conceded!$B$2:$E$492, 3, FALSE), 0)</f>
        <v>0</v>
      </c>
      <c r="K439">
        <f>IFERROR(VLOOKUP(B439, [5]player_clean_sheets!$B$2:$E$492, 3, FALSE), 0)</f>
        <v>0</v>
      </c>
      <c r="L439">
        <f>IFERROR(VLOOKUP(B439, [5]player_clean_sheets!$B$2:$E$492, 4, FALSE), 0)</f>
        <v>0</v>
      </c>
      <c r="M439">
        <f>IFERROR(VLOOKUP(B439, [6]player_goals_per_90!$B$2:$E$492, 3, FALSE), 0)</f>
        <v>0</v>
      </c>
      <c r="N439">
        <f>IFERROR(VLOOKUP(B439, [7]player_expected_assists_per_90!$B$2:$E$492, 3, FALSE), 0)</f>
        <v>0</v>
      </c>
      <c r="O439">
        <f>IFERROR(VLOOKUP(B439, [7]player_expected_assists_per_90!$B$2:$E$492, 4, FALSE), 0)</f>
        <v>0</v>
      </c>
      <c r="P439">
        <f>IFERROR(VLOOKUP(B439, [8]player_top_scorers!$B$2:$E$492, 4, FALSE), 0)</f>
        <v>0</v>
      </c>
      <c r="Q439">
        <f>IFERROR(VLOOKUP(B439, [9]player_total_assists_in_attack!$B$2:$E$492, 3, FALSE), 0)</f>
        <v>2</v>
      </c>
      <c r="R439">
        <f>IFERROR(VLOOKUP(B439, [9]player_total_assists_in_attack!$B$2:$E$492, 4, FALSE), 0)</f>
        <v>2.8</v>
      </c>
      <c r="S439">
        <f>IFERROR(VLOOKUP(B439, [10]player_big_chances_missed!$B$2:$E$492, 3, FALSE), 0)</f>
        <v>0</v>
      </c>
      <c r="T439">
        <f>IFERROR(VLOOKUP(B439, [10]player_big_chances_missed!$B$2:$E$492, 3, FALSE), 0)</f>
        <v>0</v>
      </c>
      <c r="U439">
        <f>IFERROR(VLOOKUP(B439, [11]player_big_chances_created!$B$2:$E$492, 3, FALSE), 0)</f>
        <v>0</v>
      </c>
      <c r="V439">
        <f>IFERROR(VLOOKUP(B439, [12]player_penalties_won!$B$2:$E$492, 3, FALSE), 0)</f>
        <v>0</v>
      </c>
      <c r="W439">
        <f>IFERROR(VLOOKUP(B439, [13]player_penalties_conceded!$B$2:$E$492, 3, FALSE), 0)</f>
        <v>0</v>
      </c>
      <c r="X439">
        <f>IFERROR(VLOOKUP(B439, [14]player_target_scoring!$B$2:$E$492, 3, FALSE), 0)</f>
        <v>0</v>
      </c>
      <c r="Y439">
        <f>IFERROR(VLOOKUP(B439, [14]player_target_scoring!$B$2:$E$492, 4, FALSE), 0)</f>
        <v>0</v>
      </c>
      <c r="Z439">
        <f>IFERROR(VLOOKUP(B439, [15]player_total_scoring_attempts!$B$2:$E$492, 3, FALSE), 0)</f>
        <v>0</v>
      </c>
      <c r="AA439">
        <f>IFERROR(VLOOKUP(B439, [15]player_total_scoring_attempts!$B$2:$E$492, 4, FALSE), 0)</f>
        <v>0</v>
      </c>
      <c r="AB439">
        <f>IFERROR(VLOOKUP(B439, [16]player_accurate_passes!$B$2:$E$492, 3, FALSE), 0)</f>
        <v>0</v>
      </c>
      <c r="AC439">
        <f>IFERROR(VLOOKUP(B439, [16]player_accurate_passes!$B$2:$E$492, 4, FALSE), 0)</f>
        <v>0</v>
      </c>
      <c r="AD439">
        <f>IFERROR(VLOOKUP(B439,[17]player_accurate_long_balls!$B$2:$E$492, 3, FALSE), 0)</f>
        <v>0</v>
      </c>
      <c r="AE439">
        <f>IFERROR(VLOOKUP(B439,[17]player_accurate_long_balls!$B$2:$E$492, 4, FALSE), 0)</f>
        <v>0</v>
      </c>
      <c r="AF439">
        <f>IFERROR(VLOOKUP(B439, [18]player_tackles_won!$B$2:$E$492, 3, FALSE), 0)</f>
        <v>0</v>
      </c>
      <c r="AG439">
        <f>IFERROR(VLOOKUP(B439, [18]player_tackles_won!$B$2:$E$492, 4, FALSE), 0)</f>
        <v>0</v>
      </c>
      <c r="AH439">
        <f>IFERROR(VLOOKUP(B439, [19]player_possessions!$B$2:$E$492, 3, FALSE), 0)</f>
        <v>0</v>
      </c>
      <c r="AI439">
        <f>IFERROR(VLOOKUP(B439, [19]player_possessions!$B$2:$E$492, 4, FALSE), 0)</f>
        <v>0</v>
      </c>
      <c r="AJ439">
        <f>IFERROR(VLOOKUP(B439, [20]player_outfielder_blocks!$B$2:$E$492, 3, FALSE), 0)</f>
        <v>0</v>
      </c>
      <c r="AK439" t="e">
        <f>VLOOKUP(B439,[20]player_outfielder_blocks!$B$2:$E$492, 4, FALSE)</f>
        <v>#N/A</v>
      </c>
      <c r="AL439" t="e">
        <f>VLOOKUP(B439,[21]player_interceptions!$B$2:$E$492, 3, FALSE)</f>
        <v>#N/A</v>
      </c>
      <c r="AM439" t="e">
        <f>VLOOKUP(B439,[21]player_interceptions!$B$2:$E$492, 4, FALSE)</f>
        <v>#N/A</v>
      </c>
      <c r="AN439" t="e">
        <f>VLOOKUP(B439,[22]player_effective_clearances!$B$2:$E$492, 3, FALSE)</f>
        <v>#N/A</v>
      </c>
      <c r="AO439" t="e">
        <f>VLOOKUP(B439,[22]player_effective_clearances!$B$2:$E$492, 4, FALSE)</f>
        <v>#N/A</v>
      </c>
      <c r="AP439" t="e">
        <f>VLOOKUP(B439, [12]player_penalties_won!$B$2:$E$492, 4, FALSE)</f>
        <v>#N/A</v>
      </c>
      <c r="AQ439" t="e">
        <f>VLOOKUP(B439,[23]player_fouls_committed!$B$2:$E$492, 3, FALSE)</f>
        <v>#N/A</v>
      </c>
      <c r="AR439" t="e">
        <f>VLOOKUP(B439,[24]player_red_cards!$B$2:$E$492, 3, FALSE)</f>
        <v>#N/A</v>
      </c>
      <c r="AS439" t="e">
        <f>VLOOKUP(B439,[24]player_red_cards!$B$2:$E$492, 4, FALSE)</f>
        <v>#N/A</v>
      </c>
      <c r="AT439" t="e">
        <f>VLOOKUP(B439,[25]player_contests_won!$B$2:$E$492, 3, FALSE)</f>
        <v>#N/A</v>
      </c>
      <c r="AU439" t="e">
        <f>VLOOKUP(B439,[25]player_contests_won!$B$2:$E$492, 4, FALSE)</f>
        <v>#N/A</v>
      </c>
      <c r="AV439" t="e">
        <f>VLOOKUP(B439, [8]player_top_scorers!$B$2:$E$492, 3, FALSE)</f>
        <v>#N/A</v>
      </c>
      <c r="AW439" t="e">
        <f>VLOOKUP(B439,[26]player_player_ratings!$B$2:$E$492, 4, FALSE)</f>
        <v>#N/A</v>
      </c>
      <c r="AX439" t="e">
        <f>VLOOKUP(B439,[26]player_player_ratings!$B$2:$E$492, 3, FALSE)</f>
        <v>#N/A</v>
      </c>
      <c r="AY439">
        <v>65</v>
      </c>
      <c r="AZ439">
        <v>5</v>
      </c>
      <c r="BA439" t="s">
        <v>13</v>
      </c>
    </row>
    <row r="440" spans="1:53" x14ac:dyDescent="0.3">
      <c r="A440">
        <v>416</v>
      </c>
      <c r="B440" t="s">
        <v>520</v>
      </c>
      <c r="C440" t="s">
        <v>25</v>
      </c>
      <c r="D440">
        <v>0</v>
      </c>
      <c r="E440">
        <v>0</v>
      </c>
      <c r="F440">
        <f>IFERROR(VLOOKUP(B440, [1]player_expected_goals!$B$2:$E$492, 3, FALSE), 0)</f>
        <v>0</v>
      </c>
      <c r="G440" t="e">
        <f>VLOOKUP(B440,[2]player_on_target!$B$2:$E$492, 3, FALSE)</f>
        <v>#N/A</v>
      </c>
      <c r="H440">
        <f>IFERROR(VLOOKUP(B440, [3]player_saves_made!$B$2:$E$492, 3, FALSE), 0)</f>
        <v>0</v>
      </c>
      <c r="I440">
        <f>IFERROR(VLOOKUP(B440, [3]player_saves_made!$B$2:$E$492, 4, FALSE), 0)</f>
        <v>0</v>
      </c>
      <c r="J440">
        <f>IFERROR(VLOOKUP(B440, [4]player_goals_conceded!$B$2:$E$492, 3, FALSE), 0)</f>
        <v>0</v>
      </c>
      <c r="K440">
        <f>IFERROR(VLOOKUP(B440, [5]player_clean_sheets!$B$2:$E$492, 3, FALSE), 0)</f>
        <v>0</v>
      </c>
      <c r="L440">
        <f>IFERROR(VLOOKUP(B440, [5]player_clean_sheets!$B$2:$E$492, 4, FALSE), 0)</f>
        <v>0</v>
      </c>
      <c r="M440">
        <f>IFERROR(VLOOKUP(B440, [6]player_goals_per_90!$B$2:$E$492, 3, FALSE), 0)</f>
        <v>0</v>
      </c>
      <c r="N440">
        <f>IFERROR(VLOOKUP(B440, [7]player_expected_assists_per_90!$B$2:$E$492, 3, FALSE), 0)</f>
        <v>0</v>
      </c>
      <c r="O440">
        <f>IFERROR(VLOOKUP(B440, [7]player_expected_assists_per_90!$B$2:$E$492, 4, FALSE), 0)</f>
        <v>0</v>
      </c>
      <c r="P440">
        <f>IFERROR(VLOOKUP(B440, [8]player_top_scorers!$B$2:$E$492, 4, FALSE), 0)</f>
        <v>0</v>
      </c>
      <c r="Q440">
        <f>IFERROR(VLOOKUP(B440, [9]player_total_assists_in_attack!$B$2:$E$492, 3, FALSE), 0)</f>
        <v>0</v>
      </c>
      <c r="R440">
        <f>IFERROR(VLOOKUP(B440, [9]player_total_assists_in_attack!$B$2:$E$492, 4, FALSE), 0)</f>
        <v>0</v>
      </c>
      <c r="S440">
        <f>IFERROR(VLOOKUP(B440, [10]player_big_chances_missed!$B$2:$E$492, 3, FALSE), 0)</f>
        <v>0</v>
      </c>
      <c r="T440">
        <f>IFERROR(VLOOKUP(B440, [10]player_big_chances_missed!$B$2:$E$492, 3, FALSE), 0)</f>
        <v>0</v>
      </c>
      <c r="U440">
        <f>IFERROR(VLOOKUP(B440, [11]player_big_chances_created!$B$2:$E$492, 3, FALSE), 0)</f>
        <v>0</v>
      </c>
      <c r="V440">
        <f>IFERROR(VLOOKUP(B440, [12]player_penalties_won!$B$2:$E$492, 3, FALSE), 0)</f>
        <v>0</v>
      </c>
      <c r="W440">
        <f>IFERROR(VLOOKUP(B440, [13]player_penalties_conceded!$B$2:$E$492, 3, FALSE), 0)</f>
        <v>0</v>
      </c>
      <c r="X440">
        <f>IFERROR(VLOOKUP(B440, [14]player_target_scoring!$B$2:$E$492, 3, FALSE), 0)</f>
        <v>0</v>
      </c>
      <c r="Y440">
        <f>IFERROR(VLOOKUP(B440, [14]player_target_scoring!$B$2:$E$492, 4, FALSE), 0)</f>
        <v>0</v>
      </c>
      <c r="Z440">
        <f>IFERROR(VLOOKUP(B440, [15]player_total_scoring_attempts!$B$2:$E$492, 3, FALSE), 0)</f>
        <v>0</v>
      </c>
      <c r="AA440">
        <f>IFERROR(VLOOKUP(B440, [15]player_total_scoring_attempts!$B$2:$E$492, 4, FALSE), 0)</f>
        <v>0</v>
      </c>
      <c r="AB440">
        <f>IFERROR(VLOOKUP(B440, [16]player_accurate_passes!$B$2:$E$492, 3, FALSE), 0)</f>
        <v>0</v>
      </c>
      <c r="AC440">
        <f>IFERROR(VLOOKUP(B440, [16]player_accurate_passes!$B$2:$E$492, 4, FALSE), 0)</f>
        <v>0</v>
      </c>
      <c r="AD440">
        <f>IFERROR(VLOOKUP(B440,[17]player_accurate_long_balls!$B$2:$E$492, 3, FALSE), 0)</f>
        <v>0</v>
      </c>
      <c r="AE440">
        <f>IFERROR(VLOOKUP(B440,[17]player_accurate_long_balls!$B$2:$E$492, 4, FALSE), 0)</f>
        <v>0</v>
      </c>
      <c r="AF440">
        <f>IFERROR(VLOOKUP(B440, [18]player_tackles_won!$B$2:$E$492, 3, FALSE), 0)</f>
        <v>0</v>
      </c>
      <c r="AG440">
        <f>IFERROR(VLOOKUP(B440, [18]player_tackles_won!$B$2:$E$492, 4, FALSE), 0)</f>
        <v>0</v>
      </c>
      <c r="AH440">
        <f>IFERROR(VLOOKUP(B440, [19]player_possessions!$B$2:$E$492, 3, FALSE), 0)</f>
        <v>0</v>
      </c>
      <c r="AI440">
        <f>IFERROR(VLOOKUP(B440, [19]player_possessions!$B$2:$E$492, 4, FALSE), 0)</f>
        <v>0</v>
      </c>
      <c r="AJ440">
        <f>IFERROR(VLOOKUP(B440, [20]player_outfielder_blocks!$B$2:$E$492, 3, FALSE), 0)</f>
        <v>0</v>
      </c>
      <c r="AK440" t="e">
        <f>VLOOKUP(B440,[20]player_outfielder_blocks!$B$2:$E$492, 4, FALSE)</f>
        <v>#N/A</v>
      </c>
      <c r="AL440" t="e">
        <f>VLOOKUP(B440,[21]player_interceptions!$B$2:$E$492, 3, FALSE)</f>
        <v>#N/A</v>
      </c>
      <c r="AM440" t="e">
        <f>VLOOKUP(B440,[21]player_interceptions!$B$2:$E$492, 4, FALSE)</f>
        <v>#N/A</v>
      </c>
      <c r="AN440" t="e">
        <f>VLOOKUP(B440,[22]player_effective_clearances!$B$2:$E$492, 3, FALSE)</f>
        <v>#N/A</v>
      </c>
      <c r="AO440" t="e">
        <f>VLOOKUP(B440,[22]player_effective_clearances!$B$2:$E$492, 4, FALSE)</f>
        <v>#N/A</v>
      </c>
      <c r="AP440" t="e">
        <f>VLOOKUP(B440, [12]player_penalties_won!$B$2:$E$492, 4, FALSE)</f>
        <v>#N/A</v>
      </c>
      <c r="AQ440" t="e">
        <f>VLOOKUP(B440,[23]player_fouls_committed!$B$2:$E$492, 3, FALSE)</f>
        <v>#N/A</v>
      </c>
      <c r="AR440" t="e">
        <f>VLOOKUP(B440,[24]player_red_cards!$B$2:$E$492, 3, FALSE)</f>
        <v>#N/A</v>
      </c>
      <c r="AS440" t="e">
        <f>VLOOKUP(B440,[24]player_red_cards!$B$2:$E$492, 4, FALSE)</f>
        <v>#N/A</v>
      </c>
      <c r="AT440" t="e">
        <f>VLOOKUP(B440,[25]player_contests_won!$B$2:$E$492, 3, FALSE)</f>
        <v>#N/A</v>
      </c>
      <c r="AU440" t="e">
        <f>VLOOKUP(B440,[25]player_contests_won!$B$2:$E$492, 4, FALSE)</f>
        <v>#N/A</v>
      </c>
      <c r="AV440" t="e">
        <f>VLOOKUP(B440, [8]player_top_scorers!$B$2:$E$492, 3, FALSE)</f>
        <v>#N/A</v>
      </c>
      <c r="AW440" t="e">
        <f>VLOOKUP(B440,[26]player_player_ratings!$B$2:$E$492, 4, FALSE)</f>
        <v>#N/A</v>
      </c>
      <c r="AX440" t="e">
        <f>VLOOKUP(B440,[26]player_player_ratings!$B$2:$E$492, 3, FALSE)</f>
        <v>#N/A</v>
      </c>
      <c r="AY440">
        <v>25</v>
      </c>
      <c r="AZ440">
        <v>2</v>
      </c>
      <c r="BA440" t="s">
        <v>84</v>
      </c>
    </row>
    <row r="441" spans="1:53" x14ac:dyDescent="0.3">
      <c r="A441">
        <v>416</v>
      </c>
      <c r="B441" t="s">
        <v>521</v>
      </c>
      <c r="C441" t="s">
        <v>31</v>
      </c>
      <c r="D441">
        <v>0</v>
      </c>
      <c r="E441">
        <v>0</v>
      </c>
      <c r="F441">
        <f>IFERROR(VLOOKUP(B441, [1]player_expected_goals!$B$2:$E$492, 3, FALSE), 0)</f>
        <v>0</v>
      </c>
      <c r="G441" t="e">
        <f>VLOOKUP(B441,[2]player_on_target!$B$2:$E$492, 3, FALSE)</f>
        <v>#N/A</v>
      </c>
      <c r="H441">
        <f>IFERROR(VLOOKUP(B441, [3]player_saves_made!$B$2:$E$492, 3, FALSE), 0)</f>
        <v>3.2</v>
      </c>
      <c r="I441">
        <f>IFERROR(VLOOKUP(B441, [3]player_saves_made!$B$2:$E$492, 4, FALSE), 0)</f>
        <v>85</v>
      </c>
      <c r="J441">
        <f>IFERROR(VLOOKUP(B441, [4]player_goals_conceded!$B$2:$E$492, 3, FALSE), 0)</f>
        <v>1.3</v>
      </c>
      <c r="K441">
        <f>IFERROR(VLOOKUP(B441, [5]player_clean_sheets!$B$2:$E$492, 3, FALSE), 0)</f>
        <v>7</v>
      </c>
      <c r="L441">
        <f>IFERROR(VLOOKUP(B441, [5]player_clean_sheets!$B$2:$E$492, 4, FALSE), 0)</f>
        <v>34</v>
      </c>
      <c r="M441">
        <f>IFERROR(VLOOKUP(B441, [6]player_goals_per_90!$B$2:$E$492, 3, FALSE), 0)</f>
        <v>0</v>
      </c>
      <c r="N441">
        <f>IFERROR(VLOOKUP(B441, [7]player_expected_assists_per_90!$B$2:$E$492, 3, FALSE), 0)</f>
        <v>0</v>
      </c>
      <c r="O441">
        <f>IFERROR(VLOOKUP(B441, [7]player_expected_assists_per_90!$B$2:$E$492, 4, FALSE), 0)</f>
        <v>0</v>
      </c>
      <c r="P441">
        <f>IFERROR(VLOOKUP(B441, [8]player_top_scorers!$B$2:$E$492, 4, FALSE), 0)</f>
        <v>0</v>
      </c>
      <c r="Q441">
        <f>IFERROR(VLOOKUP(B441, [9]player_total_assists_in_attack!$B$2:$E$492, 3, FALSE), 0)</f>
        <v>0</v>
      </c>
      <c r="R441">
        <f>IFERROR(VLOOKUP(B441, [9]player_total_assists_in_attack!$B$2:$E$492, 4, FALSE), 0)</f>
        <v>0</v>
      </c>
      <c r="S441">
        <f>IFERROR(VLOOKUP(B441, [10]player_big_chances_missed!$B$2:$E$492, 3, FALSE), 0)</f>
        <v>0</v>
      </c>
      <c r="T441">
        <f>IFERROR(VLOOKUP(B441, [10]player_big_chances_missed!$B$2:$E$492, 3, FALSE), 0)</f>
        <v>0</v>
      </c>
      <c r="U441">
        <f>IFERROR(VLOOKUP(B441, [11]player_big_chances_created!$B$2:$E$492, 3, FALSE), 0)</f>
        <v>0</v>
      </c>
      <c r="V441">
        <f>IFERROR(VLOOKUP(B441, [12]player_penalties_won!$B$2:$E$492, 3, FALSE), 0)</f>
        <v>0</v>
      </c>
      <c r="W441">
        <f>IFERROR(VLOOKUP(B441, [13]player_penalties_conceded!$B$2:$E$492, 3, FALSE), 0)</f>
        <v>2</v>
      </c>
      <c r="X441">
        <f>IFERROR(VLOOKUP(B441, [14]player_target_scoring!$B$2:$E$492, 3, FALSE), 0)</f>
        <v>0</v>
      </c>
      <c r="Y441">
        <f>IFERROR(VLOOKUP(B441, [14]player_target_scoring!$B$2:$E$492, 4, FALSE), 0)</f>
        <v>0</v>
      </c>
      <c r="Z441">
        <f>IFERROR(VLOOKUP(B441, [15]player_total_scoring_attempts!$B$2:$E$492, 3, FALSE), 0)</f>
        <v>0</v>
      </c>
      <c r="AA441">
        <f>IFERROR(VLOOKUP(B441, [15]player_total_scoring_attempts!$B$2:$E$492, 4, FALSE), 0)</f>
        <v>0</v>
      </c>
      <c r="AB441">
        <f>IFERROR(VLOOKUP(B441, [16]player_accurate_passes!$B$2:$E$492, 3, FALSE), 0)</f>
        <v>33.200000000000003</v>
      </c>
      <c r="AC441">
        <f>IFERROR(VLOOKUP(B441, [16]player_accurate_passes!$B$2:$E$492, 4, FALSE), 0)</f>
        <v>81.900000000000006</v>
      </c>
      <c r="AD441">
        <f>IFERROR(VLOOKUP(B441,[17]player_accurate_long_balls!$B$2:$E$492, 3, FALSE), 0)</f>
        <v>0</v>
      </c>
      <c r="AE441">
        <f>IFERROR(VLOOKUP(B441,[17]player_accurate_long_balls!$B$2:$E$492, 4, FALSE), 0)</f>
        <v>0</v>
      </c>
      <c r="AF441">
        <f>IFERROR(VLOOKUP(B441, [18]player_tackles_won!$B$2:$E$492, 3, FALSE), 0)</f>
        <v>0</v>
      </c>
      <c r="AG441">
        <f>IFERROR(VLOOKUP(B441, [18]player_tackles_won!$B$2:$E$492, 4, FALSE), 0)</f>
        <v>0</v>
      </c>
      <c r="AH441">
        <f>IFERROR(VLOOKUP(B441, [19]player_possessions!$B$2:$E$492, 3, FALSE), 0)</f>
        <v>0</v>
      </c>
      <c r="AI441">
        <f>IFERROR(VLOOKUP(B441, [19]player_possessions!$B$2:$E$492, 4, FALSE), 0)</f>
        <v>0</v>
      </c>
      <c r="AJ441">
        <f>IFERROR(VLOOKUP(B441, [20]player_outfielder_blocks!$B$2:$E$492, 3, FALSE), 0)</f>
        <v>0</v>
      </c>
      <c r="AK441" t="e">
        <f>VLOOKUP(B441,[20]player_outfielder_blocks!$B$2:$E$492, 4, FALSE)</f>
        <v>#N/A</v>
      </c>
      <c r="AL441" t="e">
        <f>VLOOKUP(B441,[21]player_interceptions!$B$2:$E$492, 3, FALSE)</f>
        <v>#N/A</v>
      </c>
      <c r="AM441" t="e">
        <f>VLOOKUP(B441,[21]player_interceptions!$B$2:$E$492, 4, FALSE)</f>
        <v>#N/A</v>
      </c>
      <c r="AN441">
        <f>VLOOKUP(B441,[22]player_effective_clearances!$B$2:$E$492, 3, FALSE)</f>
        <v>1</v>
      </c>
      <c r="AO441">
        <f>VLOOKUP(B441,[22]player_effective_clearances!$B$2:$E$492, 4, FALSE)</f>
        <v>25</v>
      </c>
      <c r="AP441" t="e">
        <f>VLOOKUP(B441, [12]player_penalties_won!$B$2:$E$492, 4, FALSE)</f>
        <v>#N/A</v>
      </c>
      <c r="AQ441">
        <f>VLOOKUP(B441,[23]player_fouls_committed!$B$2:$E$492, 3, FALSE)</f>
        <v>0.1</v>
      </c>
      <c r="AR441" t="e">
        <f>VLOOKUP(B441,[24]player_red_cards!$B$2:$E$492, 3, FALSE)</f>
        <v>#N/A</v>
      </c>
      <c r="AS441" t="e">
        <f>VLOOKUP(B441,[24]player_red_cards!$B$2:$E$492, 4, FALSE)</f>
        <v>#N/A</v>
      </c>
      <c r="AT441">
        <f>VLOOKUP(B441,[25]player_contests_won!$B$2:$E$492, 3, FALSE)</f>
        <v>0</v>
      </c>
      <c r="AU441">
        <f>VLOOKUP(B441,[25]player_contests_won!$B$2:$E$492, 4, FALSE)</f>
        <v>100</v>
      </c>
      <c r="AV441" t="e">
        <f>VLOOKUP(B441, [8]player_top_scorers!$B$2:$E$492, 3, FALSE)</f>
        <v>#N/A</v>
      </c>
      <c r="AW441">
        <f>VLOOKUP(B441,[26]player_player_ratings!$B$2:$E$492, 4, FALSE)</f>
        <v>1</v>
      </c>
      <c r="AX441">
        <f>VLOOKUP(B441,[26]player_player_ratings!$B$2:$E$492, 3, FALSE)</f>
        <v>6.85</v>
      </c>
      <c r="AY441">
        <v>2366</v>
      </c>
      <c r="AZ441">
        <v>27</v>
      </c>
      <c r="BA441" t="s">
        <v>52</v>
      </c>
    </row>
    <row r="442" spans="1:53" x14ac:dyDescent="0.3">
      <c r="A442">
        <v>416</v>
      </c>
      <c r="B442" t="s">
        <v>522</v>
      </c>
      <c r="C442" t="s">
        <v>31</v>
      </c>
      <c r="D442">
        <v>0</v>
      </c>
      <c r="E442">
        <v>0</v>
      </c>
      <c r="F442">
        <f>IFERROR(VLOOKUP(B442, [1]player_expected_goals!$B$2:$E$492, 3, FALSE), 0)</f>
        <v>0</v>
      </c>
      <c r="G442" t="e">
        <f>VLOOKUP(B442,[2]player_on_target!$B$2:$E$492, 3, FALSE)</f>
        <v>#N/A</v>
      </c>
      <c r="H442">
        <f>IFERROR(VLOOKUP(B442, [3]player_saves_made!$B$2:$E$492, 3, FALSE), 0)</f>
        <v>0</v>
      </c>
      <c r="I442">
        <f>IFERROR(VLOOKUP(B442, [3]player_saves_made!$B$2:$E$492, 4, FALSE), 0)</f>
        <v>0</v>
      </c>
      <c r="J442">
        <f>IFERROR(VLOOKUP(B442, [4]player_goals_conceded!$B$2:$E$492, 3, FALSE), 0)</f>
        <v>0</v>
      </c>
      <c r="K442">
        <f>IFERROR(VLOOKUP(B442, [5]player_clean_sheets!$B$2:$E$492, 3, FALSE), 0)</f>
        <v>0</v>
      </c>
      <c r="L442">
        <f>IFERROR(VLOOKUP(B442, [5]player_clean_sheets!$B$2:$E$492, 4, FALSE), 0)</f>
        <v>0</v>
      </c>
      <c r="M442">
        <f>IFERROR(VLOOKUP(B442, [6]player_goals_per_90!$B$2:$E$492, 3, FALSE), 0)</f>
        <v>0</v>
      </c>
      <c r="N442">
        <f>IFERROR(VLOOKUP(B442, [7]player_expected_assists_per_90!$B$2:$E$492, 3, FALSE), 0)</f>
        <v>0</v>
      </c>
      <c r="O442">
        <f>IFERROR(VLOOKUP(B442, [7]player_expected_assists_per_90!$B$2:$E$492, 4, FALSE), 0)</f>
        <v>0</v>
      </c>
      <c r="P442">
        <f>IFERROR(VLOOKUP(B442, [8]player_top_scorers!$B$2:$E$492, 4, FALSE), 0)</f>
        <v>0</v>
      </c>
      <c r="Q442">
        <f>IFERROR(VLOOKUP(B442, [9]player_total_assists_in_attack!$B$2:$E$492, 3, FALSE), 0)</f>
        <v>0</v>
      </c>
      <c r="R442">
        <f>IFERROR(VLOOKUP(B442, [9]player_total_assists_in_attack!$B$2:$E$492, 4, FALSE), 0)</f>
        <v>0</v>
      </c>
      <c r="S442">
        <f>IFERROR(VLOOKUP(B442, [10]player_big_chances_missed!$B$2:$E$492, 3, FALSE), 0)</f>
        <v>0</v>
      </c>
      <c r="T442">
        <f>IFERROR(VLOOKUP(B442, [10]player_big_chances_missed!$B$2:$E$492, 3, FALSE), 0)</f>
        <v>0</v>
      </c>
      <c r="U442">
        <f>IFERROR(VLOOKUP(B442, [11]player_big_chances_created!$B$2:$E$492, 3, FALSE), 0)</f>
        <v>0</v>
      </c>
      <c r="V442">
        <f>IFERROR(VLOOKUP(B442, [12]player_penalties_won!$B$2:$E$492, 3, FALSE), 0)</f>
        <v>0</v>
      </c>
      <c r="W442">
        <f>IFERROR(VLOOKUP(B442, [13]player_penalties_conceded!$B$2:$E$492, 3, FALSE), 0)</f>
        <v>0</v>
      </c>
      <c r="X442">
        <f>IFERROR(VLOOKUP(B442, [14]player_target_scoring!$B$2:$E$492, 3, FALSE), 0)</f>
        <v>0</v>
      </c>
      <c r="Y442">
        <f>IFERROR(VLOOKUP(B442, [14]player_target_scoring!$B$2:$E$492, 4, FALSE), 0)</f>
        <v>0</v>
      </c>
      <c r="Z442">
        <f>IFERROR(VLOOKUP(B442, [15]player_total_scoring_attempts!$B$2:$E$492, 3, FALSE), 0)</f>
        <v>0</v>
      </c>
      <c r="AA442">
        <f>IFERROR(VLOOKUP(B442, [15]player_total_scoring_attempts!$B$2:$E$492, 4, FALSE), 0)</f>
        <v>0</v>
      </c>
      <c r="AB442">
        <f>IFERROR(VLOOKUP(B442, [16]player_accurate_passes!$B$2:$E$492, 3, FALSE), 0)</f>
        <v>0</v>
      </c>
      <c r="AC442">
        <f>IFERROR(VLOOKUP(B442, [16]player_accurate_passes!$B$2:$E$492, 4, FALSE), 0)</f>
        <v>0</v>
      </c>
      <c r="AD442">
        <f>IFERROR(VLOOKUP(B442,[17]player_accurate_long_balls!$B$2:$E$492, 3, FALSE), 0)</f>
        <v>0</v>
      </c>
      <c r="AE442">
        <f>IFERROR(VLOOKUP(B442,[17]player_accurate_long_balls!$B$2:$E$492, 4, FALSE), 0)</f>
        <v>0</v>
      </c>
      <c r="AF442">
        <f>IFERROR(VLOOKUP(B442, [18]player_tackles_won!$B$2:$E$492, 3, FALSE), 0)</f>
        <v>0</v>
      </c>
      <c r="AG442">
        <f>IFERROR(VLOOKUP(B442, [18]player_tackles_won!$B$2:$E$492, 4, FALSE), 0)</f>
        <v>0</v>
      </c>
      <c r="AH442">
        <f>IFERROR(VLOOKUP(B442, [19]player_possessions!$B$2:$E$492, 3, FALSE), 0)</f>
        <v>0</v>
      </c>
      <c r="AI442">
        <f>IFERROR(VLOOKUP(B442, [19]player_possessions!$B$2:$E$492, 4, FALSE), 0)</f>
        <v>0</v>
      </c>
      <c r="AJ442">
        <f>IFERROR(VLOOKUP(B442, [20]player_outfielder_blocks!$B$2:$E$492, 3, FALSE), 0)</f>
        <v>0</v>
      </c>
      <c r="AK442" t="e">
        <f>VLOOKUP(B442,[20]player_outfielder_blocks!$B$2:$E$492, 4, FALSE)</f>
        <v>#N/A</v>
      </c>
      <c r="AL442" t="e">
        <f>VLOOKUP(B442,[21]player_interceptions!$B$2:$E$492, 3, FALSE)</f>
        <v>#N/A</v>
      </c>
      <c r="AM442" t="e">
        <f>VLOOKUP(B442,[21]player_interceptions!$B$2:$E$492, 4, FALSE)</f>
        <v>#N/A</v>
      </c>
      <c r="AN442" t="e">
        <f>VLOOKUP(B442,[22]player_effective_clearances!$B$2:$E$492, 3, FALSE)</f>
        <v>#N/A</v>
      </c>
      <c r="AO442" t="e">
        <f>VLOOKUP(B442,[22]player_effective_clearances!$B$2:$E$492, 4, FALSE)</f>
        <v>#N/A</v>
      </c>
      <c r="AP442" t="e">
        <f>VLOOKUP(B442, [12]player_penalties_won!$B$2:$E$492, 4, FALSE)</f>
        <v>#N/A</v>
      </c>
      <c r="AQ442" t="e">
        <f>VLOOKUP(B442,[23]player_fouls_committed!$B$2:$E$492, 3, FALSE)</f>
        <v>#N/A</v>
      </c>
      <c r="AR442" t="e">
        <f>VLOOKUP(B442,[24]player_red_cards!$B$2:$E$492, 3, FALSE)</f>
        <v>#N/A</v>
      </c>
      <c r="AS442" t="e">
        <f>VLOOKUP(B442,[24]player_red_cards!$B$2:$E$492, 4, FALSE)</f>
        <v>#N/A</v>
      </c>
      <c r="AT442" t="e">
        <f>VLOOKUP(B442,[25]player_contests_won!$B$2:$E$492, 3, FALSE)</f>
        <v>#N/A</v>
      </c>
      <c r="AU442" t="e">
        <f>VLOOKUP(B442,[25]player_contests_won!$B$2:$E$492, 4, FALSE)</f>
        <v>#N/A</v>
      </c>
      <c r="AV442" t="e">
        <f>VLOOKUP(B442, [8]player_top_scorers!$B$2:$E$492, 3, FALSE)</f>
        <v>#N/A</v>
      </c>
      <c r="AW442" t="e">
        <f>VLOOKUP(B442,[26]player_player_ratings!$B$2:$E$492, 4, FALSE)</f>
        <v>#N/A</v>
      </c>
      <c r="AX442" t="e">
        <f>VLOOKUP(B442,[26]player_player_ratings!$B$2:$E$492, 3, FALSE)</f>
        <v>#N/A</v>
      </c>
      <c r="AY442">
        <v>45</v>
      </c>
      <c r="AZ442">
        <v>1</v>
      </c>
      <c r="BA442" t="s">
        <v>13</v>
      </c>
    </row>
    <row r="443" spans="1:53" x14ac:dyDescent="0.3">
      <c r="A443">
        <v>416</v>
      </c>
      <c r="B443" t="s">
        <v>523</v>
      </c>
      <c r="C443" t="s">
        <v>46</v>
      </c>
      <c r="D443">
        <v>0</v>
      </c>
      <c r="E443">
        <v>0</v>
      </c>
      <c r="F443">
        <f>IFERROR(VLOOKUP(B443, [1]player_expected_goals!$B$2:$E$492, 3, FALSE), 0)</f>
        <v>1</v>
      </c>
      <c r="G443">
        <f>VLOOKUP(B443,[2]player_on_target!$B$2:$E$492, 3, FALSE)</f>
        <v>1</v>
      </c>
      <c r="H443">
        <f>IFERROR(VLOOKUP(B443, [3]player_saves_made!$B$2:$E$492, 3, FALSE), 0)</f>
        <v>0</v>
      </c>
      <c r="I443">
        <f>IFERROR(VLOOKUP(B443, [3]player_saves_made!$B$2:$E$492, 4, FALSE), 0)</f>
        <v>0</v>
      </c>
      <c r="J443">
        <f>IFERROR(VLOOKUP(B443, [4]player_goals_conceded!$B$2:$E$492, 3, FALSE), 0)</f>
        <v>0</v>
      </c>
      <c r="K443">
        <f>IFERROR(VLOOKUP(B443, [5]player_clean_sheets!$B$2:$E$492, 3, FALSE), 0)</f>
        <v>0</v>
      </c>
      <c r="L443">
        <f>IFERROR(VLOOKUP(B443, [5]player_clean_sheets!$B$2:$E$492, 4, FALSE), 0)</f>
        <v>0</v>
      </c>
      <c r="M443">
        <f>IFERROR(VLOOKUP(B443, [6]player_goals_per_90!$B$2:$E$492, 3, FALSE), 0)</f>
        <v>0</v>
      </c>
      <c r="N443">
        <f>IFERROR(VLOOKUP(B443, [7]player_expected_assists_per_90!$B$2:$E$492, 3, FALSE), 0)</f>
        <v>0</v>
      </c>
      <c r="O443">
        <f>IFERROR(VLOOKUP(B443, [7]player_expected_assists_per_90!$B$2:$E$492, 4, FALSE), 0)</f>
        <v>0</v>
      </c>
      <c r="P443">
        <f>IFERROR(VLOOKUP(B443, [8]player_top_scorers!$B$2:$E$492, 4, FALSE), 0)</f>
        <v>0</v>
      </c>
      <c r="Q443">
        <f>IFERROR(VLOOKUP(B443, [9]player_total_assists_in_attack!$B$2:$E$492, 3, FALSE), 0)</f>
        <v>1</v>
      </c>
      <c r="R443">
        <f>IFERROR(VLOOKUP(B443, [9]player_total_assists_in_attack!$B$2:$E$492, 4, FALSE), 0)</f>
        <v>0.3</v>
      </c>
      <c r="S443">
        <f>IFERROR(VLOOKUP(B443, [10]player_big_chances_missed!$B$2:$E$492, 3, FALSE), 0)</f>
        <v>0</v>
      </c>
      <c r="T443">
        <f>IFERROR(VLOOKUP(B443, [10]player_big_chances_missed!$B$2:$E$492, 3, FALSE), 0)</f>
        <v>0</v>
      </c>
      <c r="U443">
        <f>IFERROR(VLOOKUP(B443, [11]player_big_chances_created!$B$2:$E$492, 3, FALSE), 0)</f>
        <v>0</v>
      </c>
      <c r="V443">
        <f>IFERROR(VLOOKUP(B443, [12]player_penalties_won!$B$2:$E$492, 3, FALSE), 0)</f>
        <v>0</v>
      </c>
      <c r="W443">
        <f>IFERROR(VLOOKUP(B443, [13]player_penalties_conceded!$B$2:$E$492, 3, FALSE), 0)</f>
        <v>0</v>
      </c>
      <c r="X443">
        <f>IFERROR(VLOOKUP(B443, [14]player_target_scoring!$B$2:$E$492, 3, FALSE), 0)</f>
        <v>0</v>
      </c>
      <c r="Y443">
        <f>IFERROR(VLOOKUP(B443, [14]player_target_scoring!$B$2:$E$492, 4, FALSE), 0)</f>
        <v>0</v>
      </c>
      <c r="Z443">
        <f>IFERROR(VLOOKUP(B443, [15]player_total_scoring_attempts!$B$2:$E$492, 3, FALSE), 0)</f>
        <v>0</v>
      </c>
      <c r="AA443">
        <f>IFERROR(VLOOKUP(B443, [15]player_total_scoring_attempts!$B$2:$E$492, 4, FALSE), 0)</f>
        <v>0</v>
      </c>
      <c r="AB443">
        <f>IFERROR(VLOOKUP(B443, [16]player_accurate_passes!$B$2:$E$492, 3, FALSE), 0)</f>
        <v>0</v>
      </c>
      <c r="AC443">
        <f>IFERROR(VLOOKUP(B443, [16]player_accurate_passes!$B$2:$E$492, 4, FALSE), 0)</f>
        <v>0</v>
      </c>
      <c r="AD443">
        <f>IFERROR(VLOOKUP(B443,[17]player_accurate_long_balls!$B$2:$E$492, 3, FALSE), 0)</f>
        <v>0</v>
      </c>
      <c r="AE443">
        <f>IFERROR(VLOOKUP(B443,[17]player_accurate_long_balls!$B$2:$E$492, 4, FALSE), 0)</f>
        <v>0</v>
      </c>
      <c r="AF443">
        <f>IFERROR(VLOOKUP(B443, [18]player_tackles_won!$B$2:$E$492, 3, FALSE), 0)</f>
        <v>0</v>
      </c>
      <c r="AG443">
        <f>IFERROR(VLOOKUP(B443, [18]player_tackles_won!$B$2:$E$492, 4, FALSE), 0)</f>
        <v>0</v>
      </c>
      <c r="AH443">
        <f>IFERROR(VLOOKUP(B443, [19]player_possessions!$B$2:$E$492, 3, FALSE), 0)</f>
        <v>0</v>
      </c>
      <c r="AI443">
        <f>IFERROR(VLOOKUP(B443, [19]player_possessions!$B$2:$E$492, 4, FALSE), 0)</f>
        <v>0</v>
      </c>
      <c r="AJ443">
        <f>IFERROR(VLOOKUP(B443, [20]player_outfielder_blocks!$B$2:$E$492, 3, FALSE), 0)</f>
        <v>0</v>
      </c>
      <c r="AK443" t="e">
        <f>VLOOKUP(B443,[20]player_outfielder_blocks!$B$2:$E$492, 4, FALSE)</f>
        <v>#N/A</v>
      </c>
      <c r="AL443" t="e">
        <f>VLOOKUP(B443,[21]player_interceptions!$B$2:$E$492, 3, FALSE)</f>
        <v>#N/A</v>
      </c>
      <c r="AM443" t="e">
        <f>VLOOKUP(B443,[21]player_interceptions!$B$2:$E$492, 4, FALSE)</f>
        <v>#N/A</v>
      </c>
      <c r="AN443" t="e">
        <f>VLOOKUP(B443,[22]player_effective_clearances!$B$2:$E$492, 3, FALSE)</f>
        <v>#N/A</v>
      </c>
      <c r="AO443" t="e">
        <f>VLOOKUP(B443,[22]player_effective_clearances!$B$2:$E$492, 4, FALSE)</f>
        <v>#N/A</v>
      </c>
      <c r="AP443" t="e">
        <f>VLOOKUP(B443, [12]player_penalties_won!$B$2:$E$492, 4, FALSE)</f>
        <v>#N/A</v>
      </c>
      <c r="AQ443" t="e">
        <f>VLOOKUP(B443,[23]player_fouls_committed!$B$2:$E$492, 3, FALSE)</f>
        <v>#N/A</v>
      </c>
      <c r="AR443" t="e">
        <f>VLOOKUP(B443,[24]player_red_cards!$B$2:$E$492, 3, FALSE)</f>
        <v>#N/A</v>
      </c>
      <c r="AS443" t="e">
        <f>VLOOKUP(B443,[24]player_red_cards!$B$2:$E$492, 4, FALSE)</f>
        <v>#N/A</v>
      </c>
      <c r="AT443" t="e">
        <f>VLOOKUP(B443,[25]player_contests_won!$B$2:$E$492, 3, FALSE)</f>
        <v>#N/A</v>
      </c>
      <c r="AU443" t="e">
        <f>VLOOKUP(B443,[25]player_contests_won!$B$2:$E$492, 4, FALSE)</f>
        <v>#N/A</v>
      </c>
      <c r="AV443">
        <f>VLOOKUP(B443, [8]player_top_scorers!$B$2:$E$492, 3, FALSE)</f>
        <v>1</v>
      </c>
      <c r="AW443" t="e">
        <f>VLOOKUP(B443,[26]player_player_ratings!$B$2:$E$492, 4, FALSE)</f>
        <v>#N/A</v>
      </c>
      <c r="AX443" t="e">
        <f>VLOOKUP(B443,[26]player_player_ratings!$B$2:$E$492, 3, FALSE)</f>
        <v>#N/A</v>
      </c>
      <c r="AY443">
        <v>345</v>
      </c>
      <c r="AZ443">
        <v>11</v>
      </c>
      <c r="BA443" t="s">
        <v>37</v>
      </c>
    </row>
    <row r="444" spans="1:53" x14ac:dyDescent="0.3">
      <c r="A444">
        <v>416</v>
      </c>
      <c r="B444" t="s">
        <v>524</v>
      </c>
      <c r="C444" t="s">
        <v>39</v>
      </c>
      <c r="D444">
        <v>0</v>
      </c>
      <c r="E444">
        <v>0</v>
      </c>
      <c r="F444">
        <f>IFERROR(VLOOKUP(B444, [1]player_expected_goals!$B$2:$E$492, 3, FALSE), 0)</f>
        <v>0</v>
      </c>
      <c r="G444" t="e">
        <f>VLOOKUP(B444,[2]player_on_target!$B$2:$E$492, 3, FALSE)</f>
        <v>#N/A</v>
      </c>
      <c r="H444">
        <f>IFERROR(VLOOKUP(B444, [3]player_saves_made!$B$2:$E$492, 3, FALSE), 0)</f>
        <v>0</v>
      </c>
      <c r="I444">
        <f>IFERROR(VLOOKUP(B444, [3]player_saves_made!$B$2:$E$492, 4, FALSE), 0)</f>
        <v>0</v>
      </c>
      <c r="J444">
        <f>IFERROR(VLOOKUP(B444, [4]player_goals_conceded!$B$2:$E$492, 3, FALSE), 0)</f>
        <v>0</v>
      </c>
      <c r="K444">
        <f>IFERROR(VLOOKUP(B444, [5]player_clean_sheets!$B$2:$E$492, 3, FALSE), 0)</f>
        <v>0</v>
      </c>
      <c r="L444">
        <f>IFERROR(VLOOKUP(B444, [5]player_clean_sheets!$B$2:$E$492, 4, FALSE), 0)</f>
        <v>0</v>
      </c>
      <c r="M444">
        <f>IFERROR(VLOOKUP(B444, [6]player_goals_per_90!$B$2:$E$492, 3, FALSE), 0)</f>
        <v>0</v>
      </c>
      <c r="N444">
        <f>IFERROR(VLOOKUP(B444, [7]player_expected_assists_per_90!$B$2:$E$492, 3, FALSE), 0)</f>
        <v>0</v>
      </c>
      <c r="O444">
        <f>IFERROR(VLOOKUP(B444, [7]player_expected_assists_per_90!$B$2:$E$492, 4, FALSE), 0)</f>
        <v>0</v>
      </c>
      <c r="P444">
        <f>IFERROR(VLOOKUP(B444, [8]player_top_scorers!$B$2:$E$492, 4, FALSE), 0)</f>
        <v>0</v>
      </c>
      <c r="Q444">
        <f>IFERROR(VLOOKUP(B444, [9]player_total_assists_in_attack!$B$2:$E$492, 3, FALSE), 0)</f>
        <v>0</v>
      </c>
      <c r="R444">
        <f>IFERROR(VLOOKUP(B444, [9]player_total_assists_in_attack!$B$2:$E$492, 4, FALSE), 0)</f>
        <v>0</v>
      </c>
      <c r="S444">
        <f>IFERROR(VLOOKUP(B444, [10]player_big_chances_missed!$B$2:$E$492, 3, FALSE), 0)</f>
        <v>0</v>
      </c>
      <c r="T444">
        <f>IFERROR(VLOOKUP(B444, [10]player_big_chances_missed!$B$2:$E$492, 3, FALSE), 0)</f>
        <v>0</v>
      </c>
      <c r="U444">
        <f>IFERROR(VLOOKUP(B444, [11]player_big_chances_created!$B$2:$E$492, 3, FALSE), 0)</f>
        <v>0</v>
      </c>
      <c r="V444">
        <f>IFERROR(VLOOKUP(B444, [12]player_penalties_won!$B$2:$E$492, 3, FALSE), 0)</f>
        <v>0</v>
      </c>
      <c r="W444">
        <f>IFERROR(VLOOKUP(B444, [13]player_penalties_conceded!$B$2:$E$492, 3, FALSE), 0)</f>
        <v>0</v>
      </c>
      <c r="X444">
        <f>IFERROR(VLOOKUP(B444, [14]player_target_scoring!$B$2:$E$492, 3, FALSE), 0)</f>
        <v>0</v>
      </c>
      <c r="Y444">
        <f>IFERROR(VLOOKUP(B444, [14]player_target_scoring!$B$2:$E$492, 4, FALSE), 0)</f>
        <v>0</v>
      </c>
      <c r="Z444">
        <f>IFERROR(VLOOKUP(B444, [15]player_total_scoring_attempts!$B$2:$E$492, 3, FALSE), 0)</f>
        <v>0</v>
      </c>
      <c r="AA444">
        <f>IFERROR(VLOOKUP(B444, [15]player_total_scoring_attempts!$B$2:$E$492, 4, FALSE), 0)</f>
        <v>0</v>
      </c>
      <c r="AB444">
        <f>IFERROR(VLOOKUP(B444, [16]player_accurate_passes!$B$2:$E$492, 3, FALSE), 0)</f>
        <v>0</v>
      </c>
      <c r="AC444">
        <f>IFERROR(VLOOKUP(B444, [16]player_accurate_passes!$B$2:$E$492, 4, FALSE), 0)</f>
        <v>0</v>
      </c>
      <c r="AD444">
        <f>IFERROR(VLOOKUP(B444,[17]player_accurate_long_balls!$B$2:$E$492, 3, FALSE), 0)</f>
        <v>0</v>
      </c>
      <c r="AE444">
        <f>IFERROR(VLOOKUP(B444,[17]player_accurate_long_balls!$B$2:$E$492, 4, FALSE), 0)</f>
        <v>0</v>
      </c>
      <c r="AF444">
        <f>IFERROR(VLOOKUP(B444, [18]player_tackles_won!$B$2:$E$492, 3, FALSE), 0)</f>
        <v>0</v>
      </c>
      <c r="AG444">
        <f>IFERROR(VLOOKUP(B444, [18]player_tackles_won!$B$2:$E$492, 4, FALSE), 0)</f>
        <v>0</v>
      </c>
      <c r="AH444">
        <f>IFERROR(VLOOKUP(B444, [19]player_possessions!$B$2:$E$492, 3, FALSE), 0)</f>
        <v>0</v>
      </c>
      <c r="AI444">
        <f>IFERROR(VLOOKUP(B444, [19]player_possessions!$B$2:$E$492, 4, FALSE), 0)</f>
        <v>0</v>
      </c>
      <c r="AJ444">
        <f>IFERROR(VLOOKUP(B444, [20]player_outfielder_blocks!$B$2:$E$492, 3, FALSE), 0)</f>
        <v>0</v>
      </c>
      <c r="AK444" t="e">
        <f>VLOOKUP(B444,[20]player_outfielder_blocks!$B$2:$E$492, 4, FALSE)</f>
        <v>#N/A</v>
      </c>
      <c r="AL444" t="e">
        <f>VLOOKUP(B444,[21]player_interceptions!$B$2:$E$492, 3, FALSE)</f>
        <v>#N/A</v>
      </c>
      <c r="AM444" t="e">
        <f>VLOOKUP(B444,[21]player_interceptions!$B$2:$E$492, 4, FALSE)</f>
        <v>#N/A</v>
      </c>
      <c r="AN444" t="e">
        <f>VLOOKUP(B444,[22]player_effective_clearances!$B$2:$E$492, 3, FALSE)</f>
        <v>#N/A</v>
      </c>
      <c r="AO444" t="e">
        <f>VLOOKUP(B444,[22]player_effective_clearances!$B$2:$E$492, 4, FALSE)</f>
        <v>#N/A</v>
      </c>
      <c r="AP444" t="e">
        <f>VLOOKUP(B444, [12]player_penalties_won!$B$2:$E$492, 4, FALSE)</f>
        <v>#N/A</v>
      </c>
      <c r="AQ444" t="e">
        <f>VLOOKUP(B444,[23]player_fouls_committed!$B$2:$E$492, 3, FALSE)</f>
        <v>#N/A</v>
      </c>
      <c r="AR444" t="e">
        <f>VLOOKUP(B444,[24]player_red_cards!$B$2:$E$492, 3, FALSE)</f>
        <v>#N/A</v>
      </c>
      <c r="AS444" t="e">
        <f>VLOOKUP(B444,[24]player_red_cards!$B$2:$E$492, 4, FALSE)</f>
        <v>#N/A</v>
      </c>
      <c r="AT444" t="e">
        <f>VLOOKUP(B444,[25]player_contests_won!$B$2:$E$492, 3, FALSE)</f>
        <v>#N/A</v>
      </c>
      <c r="AU444" t="e">
        <f>VLOOKUP(B444,[25]player_contests_won!$B$2:$E$492, 4, FALSE)</f>
        <v>#N/A</v>
      </c>
      <c r="AV444" t="e">
        <f>VLOOKUP(B444, [8]player_top_scorers!$B$2:$E$492, 3, FALSE)</f>
        <v>#N/A</v>
      </c>
      <c r="AW444" t="e">
        <f>VLOOKUP(B444,[26]player_player_ratings!$B$2:$E$492, 4, FALSE)</f>
        <v>#N/A</v>
      </c>
      <c r="AX444" t="e">
        <f>VLOOKUP(B444,[26]player_player_ratings!$B$2:$E$492, 3, FALSE)</f>
        <v>#N/A</v>
      </c>
      <c r="AY444">
        <v>3</v>
      </c>
      <c r="AZ444">
        <v>1</v>
      </c>
      <c r="BA444" t="s">
        <v>525</v>
      </c>
    </row>
    <row r="445" spans="1:53" x14ac:dyDescent="0.3">
      <c r="A445">
        <v>416</v>
      </c>
      <c r="B445" t="s">
        <v>526</v>
      </c>
      <c r="C445" t="s">
        <v>46</v>
      </c>
      <c r="D445">
        <v>0</v>
      </c>
      <c r="E445">
        <v>0</v>
      </c>
      <c r="F445">
        <f>IFERROR(VLOOKUP(B445, [1]player_expected_goals!$B$2:$E$492, 3, FALSE), 0)</f>
        <v>0</v>
      </c>
      <c r="G445" t="e">
        <f>VLOOKUP(B445,[2]player_on_target!$B$2:$E$492, 3, FALSE)</f>
        <v>#N/A</v>
      </c>
      <c r="H445">
        <f>IFERROR(VLOOKUP(B445, [3]player_saves_made!$B$2:$E$492, 3, FALSE), 0)</f>
        <v>0</v>
      </c>
      <c r="I445">
        <f>IFERROR(VLOOKUP(B445, [3]player_saves_made!$B$2:$E$492, 4, FALSE), 0)</f>
        <v>0</v>
      </c>
      <c r="J445">
        <f>IFERROR(VLOOKUP(B445, [4]player_goals_conceded!$B$2:$E$492, 3, FALSE), 0)</f>
        <v>0</v>
      </c>
      <c r="K445">
        <f>IFERROR(VLOOKUP(B445, [5]player_clean_sheets!$B$2:$E$492, 3, FALSE), 0)</f>
        <v>0</v>
      </c>
      <c r="L445">
        <f>IFERROR(VLOOKUP(B445, [5]player_clean_sheets!$B$2:$E$492, 4, FALSE), 0)</f>
        <v>0</v>
      </c>
      <c r="M445">
        <f>IFERROR(VLOOKUP(B445, [6]player_goals_per_90!$B$2:$E$492, 3, FALSE), 0)</f>
        <v>0</v>
      </c>
      <c r="N445">
        <f>IFERROR(VLOOKUP(B445, [7]player_expected_assists_per_90!$B$2:$E$492, 3, FALSE), 0)</f>
        <v>0</v>
      </c>
      <c r="O445">
        <f>IFERROR(VLOOKUP(B445, [7]player_expected_assists_per_90!$B$2:$E$492, 4, FALSE), 0)</f>
        <v>0</v>
      </c>
      <c r="P445">
        <f>IFERROR(VLOOKUP(B445, [8]player_top_scorers!$B$2:$E$492, 4, FALSE), 0)</f>
        <v>0</v>
      </c>
      <c r="Q445">
        <f>IFERROR(VLOOKUP(B445, [9]player_total_assists_in_attack!$B$2:$E$492, 3, FALSE), 0)</f>
        <v>0</v>
      </c>
      <c r="R445">
        <f>IFERROR(VLOOKUP(B445, [9]player_total_assists_in_attack!$B$2:$E$492, 4, FALSE), 0)</f>
        <v>0</v>
      </c>
      <c r="S445">
        <f>IFERROR(VLOOKUP(B445, [10]player_big_chances_missed!$B$2:$E$492, 3, FALSE), 0)</f>
        <v>0</v>
      </c>
      <c r="T445">
        <f>IFERROR(VLOOKUP(B445, [10]player_big_chances_missed!$B$2:$E$492, 3, FALSE), 0)</f>
        <v>0</v>
      </c>
      <c r="U445">
        <f>IFERROR(VLOOKUP(B445, [11]player_big_chances_created!$B$2:$E$492, 3, FALSE), 0)</f>
        <v>0</v>
      </c>
      <c r="V445">
        <f>IFERROR(VLOOKUP(B445, [12]player_penalties_won!$B$2:$E$492, 3, FALSE), 0)</f>
        <v>0</v>
      </c>
      <c r="W445">
        <f>IFERROR(VLOOKUP(B445, [13]player_penalties_conceded!$B$2:$E$492, 3, FALSE), 0)</f>
        <v>0</v>
      </c>
      <c r="X445">
        <f>IFERROR(VLOOKUP(B445, [14]player_target_scoring!$B$2:$E$492, 3, FALSE), 0)</f>
        <v>0</v>
      </c>
      <c r="Y445">
        <f>IFERROR(VLOOKUP(B445, [14]player_target_scoring!$B$2:$E$492, 4, FALSE), 0)</f>
        <v>0</v>
      </c>
      <c r="Z445">
        <f>IFERROR(VLOOKUP(B445, [15]player_total_scoring_attempts!$B$2:$E$492, 3, FALSE), 0)</f>
        <v>0</v>
      </c>
      <c r="AA445">
        <f>IFERROR(VLOOKUP(B445, [15]player_total_scoring_attempts!$B$2:$E$492, 4, FALSE), 0)</f>
        <v>0</v>
      </c>
      <c r="AB445">
        <f>IFERROR(VLOOKUP(B445, [16]player_accurate_passes!$B$2:$E$492, 3, FALSE), 0)</f>
        <v>0</v>
      </c>
      <c r="AC445">
        <f>IFERROR(VLOOKUP(B445, [16]player_accurate_passes!$B$2:$E$492, 4, FALSE), 0)</f>
        <v>0</v>
      </c>
      <c r="AD445">
        <f>IFERROR(VLOOKUP(B445,[17]player_accurate_long_balls!$B$2:$E$492, 3, FALSE), 0)</f>
        <v>0</v>
      </c>
      <c r="AE445">
        <f>IFERROR(VLOOKUP(B445,[17]player_accurate_long_balls!$B$2:$E$492, 4, FALSE), 0)</f>
        <v>0</v>
      </c>
      <c r="AF445">
        <f>IFERROR(VLOOKUP(B445, [18]player_tackles_won!$B$2:$E$492, 3, FALSE), 0)</f>
        <v>0</v>
      </c>
      <c r="AG445">
        <f>IFERROR(VLOOKUP(B445, [18]player_tackles_won!$B$2:$E$492, 4, FALSE), 0)</f>
        <v>0</v>
      </c>
      <c r="AH445">
        <f>IFERROR(VLOOKUP(B445, [19]player_possessions!$B$2:$E$492, 3, FALSE), 0)</f>
        <v>0</v>
      </c>
      <c r="AI445">
        <f>IFERROR(VLOOKUP(B445, [19]player_possessions!$B$2:$E$492, 4, FALSE), 0)</f>
        <v>0</v>
      </c>
      <c r="AJ445">
        <f>IFERROR(VLOOKUP(B445, [20]player_outfielder_blocks!$B$2:$E$492, 3, FALSE), 0)</f>
        <v>0</v>
      </c>
      <c r="AK445" t="e">
        <f>VLOOKUP(B445,[20]player_outfielder_blocks!$B$2:$E$492, 4, FALSE)</f>
        <v>#N/A</v>
      </c>
      <c r="AL445" t="e">
        <f>VLOOKUP(B445,[21]player_interceptions!$B$2:$E$492, 3, FALSE)</f>
        <v>#N/A</v>
      </c>
      <c r="AM445" t="e">
        <f>VLOOKUP(B445,[21]player_interceptions!$B$2:$E$492, 4, FALSE)</f>
        <v>#N/A</v>
      </c>
      <c r="AN445" t="e">
        <f>VLOOKUP(B445,[22]player_effective_clearances!$B$2:$E$492, 3, FALSE)</f>
        <v>#N/A</v>
      </c>
      <c r="AO445" t="e">
        <f>VLOOKUP(B445,[22]player_effective_clearances!$B$2:$E$492, 4, FALSE)</f>
        <v>#N/A</v>
      </c>
      <c r="AP445" t="e">
        <f>VLOOKUP(B445, [12]player_penalties_won!$B$2:$E$492, 4, FALSE)</f>
        <v>#N/A</v>
      </c>
      <c r="AQ445" t="e">
        <f>VLOOKUP(B445,[23]player_fouls_committed!$B$2:$E$492, 3, FALSE)</f>
        <v>#N/A</v>
      </c>
      <c r="AR445" t="e">
        <f>VLOOKUP(B445,[24]player_red_cards!$B$2:$E$492, 3, FALSE)</f>
        <v>#N/A</v>
      </c>
      <c r="AS445" t="e">
        <f>VLOOKUP(B445,[24]player_red_cards!$B$2:$E$492, 4, FALSE)</f>
        <v>#N/A</v>
      </c>
      <c r="AT445" t="e">
        <f>VLOOKUP(B445,[25]player_contests_won!$B$2:$E$492, 3, FALSE)</f>
        <v>#N/A</v>
      </c>
      <c r="AU445" t="e">
        <f>VLOOKUP(B445,[25]player_contests_won!$B$2:$E$492, 4, FALSE)</f>
        <v>#N/A</v>
      </c>
      <c r="AV445" t="e">
        <f>VLOOKUP(B445, [8]player_top_scorers!$B$2:$E$492, 3, FALSE)</f>
        <v>#N/A</v>
      </c>
      <c r="AW445" t="e">
        <f>VLOOKUP(B445,[26]player_player_ratings!$B$2:$E$492, 4, FALSE)</f>
        <v>#N/A</v>
      </c>
      <c r="AX445" t="e">
        <f>VLOOKUP(B445,[26]player_player_ratings!$B$2:$E$492, 3, FALSE)</f>
        <v>#N/A</v>
      </c>
      <c r="AY445">
        <v>84</v>
      </c>
      <c r="AZ445">
        <v>1</v>
      </c>
      <c r="BA445" t="s">
        <v>64</v>
      </c>
    </row>
    <row r="446" spans="1:53" x14ac:dyDescent="0.3">
      <c r="A446">
        <v>416</v>
      </c>
      <c r="B446" t="s">
        <v>527</v>
      </c>
      <c r="C446" t="s">
        <v>39</v>
      </c>
      <c r="D446">
        <v>0</v>
      </c>
      <c r="E446">
        <v>0</v>
      </c>
      <c r="F446">
        <f>IFERROR(VLOOKUP(B446, [1]player_expected_goals!$B$2:$E$492, 3, FALSE), 0)</f>
        <v>0</v>
      </c>
      <c r="G446" t="e">
        <f>VLOOKUP(B446,[2]player_on_target!$B$2:$E$492, 3, FALSE)</f>
        <v>#N/A</v>
      </c>
      <c r="H446">
        <f>IFERROR(VLOOKUP(B446, [3]player_saves_made!$B$2:$E$492, 3, FALSE), 0)</f>
        <v>0</v>
      </c>
      <c r="I446">
        <f>IFERROR(VLOOKUP(B446, [3]player_saves_made!$B$2:$E$492, 4, FALSE), 0)</f>
        <v>0</v>
      </c>
      <c r="J446">
        <f>IFERROR(VLOOKUP(B446, [4]player_goals_conceded!$B$2:$E$492, 3, FALSE), 0)</f>
        <v>0</v>
      </c>
      <c r="K446">
        <f>IFERROR(VLOOKUP(B446, [5]player_clean_sheets!$B$2:$E$492, 3, FALSE), 0)</f>
        <v>1</v>
      </c>
      <c r="L446">
        <f>IFERROR(VLOOKUP(B446, [5]player_clean_sheets!$B$2:$E$492, 4, FALSE), 0)</f>
        <v>17</v>
      </c>
      <c r="M446">
        <f>IFERROR(VLOOKUP(B446, [6]player_goals_per_90!$B$2:$E$492, 3, FALSE), 0)</f>
        <v>0</v>
      </c>
      <c r="N446">
        <f>IFERROR(VLOOKUP(B446, [7]player_expected_assists_per_90!$B$2:$E$492, 3, FALSE), 0)</f>
        <v>0</v>
      </c>
      <c r="O446">
        <f>IFERROR(VLOOKUP(B446, [7]player_expected_assists_per_90!$B$2:$E$492, 4, FALSE), 0)</f>
        <v>0</v>
      </c>
      <c r="P446">
        <f>IFERROR(VLOOKUP(B446, [8]player_top_scorers!$B$2:$E$492, 4, FALSE), 0)</f>
        <v>0</v>
      </c>
      <c r="Q446">
        <f>IFERROR(VLOOKUP(B446, [9]player_total_assists_in_attack!$B$2:$E$492, 3, FALSE), 0)</f>
        <v>0</v>
      </c>
      <c r="R446">
        <f>IFERROR(VLOOKUP(B446, [9]player_total_assists_in_attack!$B$2:$E$492, 4, FALSE), 0)</f>
        <v>0</v>
      </c>
      <c r="S446">
        <f>IFERROR(VLOOKUP(B446, [10]player_big_chances_missed!$B$2:$E$492, 3, FALSE), 0)</f>
        <v>0</v>
      </c>
      <c r="T446">
        <f>IFERROR(VLOOKUP(B446, [10]player_big_chances_missed!$B$2:$E$492, 3, FALSE), 0)</f>
        <v>0</v>
      </c>
      <c r="U446">
        <f>IFERROR(VLOOKUP(B446, [11]player_big_chances_created!$B$2:$E$492, 3, FALSE), 0)</f>
        <v>0</v>
      </c>
      <c r="V446">
        <f>IFERROR(VLOOKUP(B446, [12]player_penalties_won!$B$2:$E$492, 3, FALSE), 0)</f>
        <v>0</v>
      </c>
      <c r="W446">
        <f>IFERROR(VLOOKUP(B446, [13]player_penalties_conceded!$B$2:$E$492, 3, FALSE), 0)</f>
        <v>0</v>
      </c>
      <c r="X446">
        <f>IFERROR(VLOOKUP(B446, [14]player_target_scoring!$B$2:$E$492, 3, FALSE), 0)</f>
        <v>0</v>
      </c>
      <c r="Y446">
        <f>IFERROR(VLOOKUP(B446, [14]player_target_scoring!$B$2:$E$492, 4, FALSE), 0)</f>
        <v>0</v>
      </c>
      <c r="Z446">
        <f>IFERROR(VLOOKUP(B446, [15]player_total_scoring_attempts!$B$2:$E$492, 3, FALSE), 0)</f>
        <v>0</v>
      </c>
      <c r="AA446">
        <f>IFERROR(VLOOKUP(B446, [15]player_total_scoring_attempts!$B$2:$E$492, 4, FALSE), 0)</f>
        <v>0</v>
      </c>
      <c r="AB446">
        <f>IFERROR(VLOOKUP(B446, [16]player_accurate_passes!$B$2:$E$492, 3, FALSE), 0)</f>
        <v>0</v>
      </c>
      <c r="AC446">
        <f>IFERROR(VLOOKUP(B446, [16]player_accurate_passes!$B$2:$E$492, 4, FALSE), 0)</f>
        <v>0</v>
      </c>
      <c r="AD446">
        <f>IFERROR(VLOOKUP(B446,[17]player_accurate_long_balls!$B$2:$E$492, 3, FALSE), 0)</f>
        <v>0</v>
      </c>
      <c r="AE446">
        <f>IFERROR(VLOOKUP(B446,[17]player_accurate_long_balls!$B$2:$E$492, 4, FALSE), 0)</f>
        <v>0</v>
      </c>
      <c r="AF446">
        <f>IFERROR(VLOOKUP(B446, [18]player_tackles_won!$B$2:$E$492, 3, FALSE), 0)</f>
        <v>0</v>
      </c>
      <c r="AG446">
        <f>IFERROR(VLOOKUP(B446, [18]player_tackles_won!$B$2:$E$492, 4, FALSE), 0)</f>
        <v>0</v>
      </c>
      <c r="AH446">
        <f>IFERROR(VLOOKUP(B446, [19]player_possessions!$B$2:$E$492, 3, FALSE), 0)</f>
        <v>0</v>
      </c>
      <c r="AI446">
        <f>IFERROR(VLOOKUP(B446, [19]player_possessions!$B$2:$E$492, 4, FALSE), 0)</f>
        <v>0</v>
      </c>
      <c r="AJ446">
        <f>IFERROR(VLOOKUP(B446, [20]player_outfielder_blocks!$B$2:$E$492, 3, FALSE), 0)</f>
        <v>0</v>
      </c>
      <c r="AK446" t="e">
        <f>VLOOKUP(B446,[20]player_outfielder_blocks!$B$2:$E$492, 4, FALSE)</f>
        <v>#N/A</v>
      </c>
      <c r="AL446" t="e">
        <f>VLOOKUP(B446,[21]player_interceptions!$B$2:$E$492, 3, FALSE)</f>
        <v>#N/A</v>
      </c>
      <c r="AM446" t="e">
        <f>VLOOKUP(B446,[21]player_interceptions!$B$2:$E$492, 4, FALSE)</f>
        <v>#N/A</v>
      </c>
      <c r="AN446" t="e">
        <f>VLOOKUP(B446,[22]player_effective_clearances!$B$2:$E$492, 3, FALSE)</f>
        <v>#N/A</v>
      </c>
      <c r="AO446" t="e">
        <f>VLOOKUP(B446,[22]player_effective_clearances!$B$2:$E$492, 4, FALSE)</f>
        <v>#N/A</v>
      </c>
      <c r="AP446" t="e">
        <f>VLOOKUP(B446, [12]player_penalties_won!$B$2:$E$492, 4, FALSE)</f>
        <v>#N/A</v>
      </c>
      <c r="AQ446" t="e">
        <f>VLOOKUP(B446,[23]player_fouls_committed!$B$2:$E$492, 3, FALSE)</f>
        <v>#N/A</v>
      </c>
      <c r="AR446" t="e">
        <f>VLOOKUP(B446,[24]player_red_cards!$B$2:$E$492, 3, FALSE)</f>
        <v>#N/A</v>
      </c>
      <c r="AS446" t="e">
        <f>VLOOKUP(B446,[24]player_red_cards!$B$2:$E$492, 4, FALSE)</f>
        <v>#N/A</v>
      </c>
      <c r="AT446" t="e">
        <f>VLOOKUP(B446,[25]player_contests_won!$B$2:$E$492, 3, FALSE)</f>
        <v>#N/A</v>
      </c>
      <c r="AU446" t="e">
        <f>VLOOKUP(B446,[25]player_contests_won!$B$2:$E$492, 4, FALSE)</f>
        <v>#N/A</v>
      </c>
      <c r="AV446" t="e">
        <f>VLOOKUP(B446, [8]player_top_scorers!$B$2:$E$492, 3, FALSE)</f>
        <v>#N/A</v>
      </c>
      <c r="AW446" t="e">
        <f>VLOOKUP(B446,[26]player_player_ratings!$B$2:$E$492, 4, FALSE)</f>
        <v>#N/A</v>
      </c>
      <c r="AX446" t="e">
        <f>VLOOKUP(B446,[26]player_player_ratings!$B$2:$E$492, 3, FALSE)</f>
        <v>#N/A</v>
      </c>
      <c r="AY446">
        <v>630</v>
      </c>
      <c r="AZ446">
        <v>7</v>
      </c>
      <c r="BA446" t="s">
        <v>58</v>
      </c>
    </row>
    <row r="447" spans="1:53" x14ac:dyDescent="0.3">
      <c r="A447">
        <v>416</v>
      </c>
      <c r="B447" t="s">
        <v>528</v>
      </c>
      <c r="C447" t="s">
        <v>39</v>
      </c>
      <c r="D447">
        <v>0</v>
      </c>
      <c r="E447">
        <v>0</v>
      </c>
      <c r="F447">
        <f>IFERROR(VLOOKUP(B447, [1]player_expected_goals!$B$2:$E$492, 3, FALSE), 0)</f>
        <v>0</v>
      </c>
      <c r="G447" t="e">
        <f>VLOOKUP(B447,[2]player_on_target!$B$2:$E$492, 3, FALSE)</f>
        <v>#N/A</v>
      </c>
      <c r="H447">
        <f>IFERROR(VLOOKUP(B447, [3]player_saves_made!$B$2:$E$492, 3, FALSE), 0)</f>
        <v>0</v>
      </c>
      <c r="I447">
        <f>IFERROR(VLOOKUP(B447, [3]player_saves_made!$B$2:$E$492, 4, FALSE), 0)</f>
        <v>0</v>
      </c>
      <c r="J447">
        <f>IFERROR(VLOOKUP(B447, [4]player_goals_conceded!$B$2:$E$492, 3, FALSE), 0)</f>
        <v>0</v>
      </c>
      <c r="K447">
        <f>IFERROR(VLOOKUP(B447, [5]player_clean_sheets!$B$2:$E$492, 3, FALSE), 0)</f>
        <v>0</v>
      </c>
      <c r="L447">
        <f>IFERROR(VLOOKUP(B447, [5]player_clean_sheets!$B$2:$E$492, 4, FALSE), 0)</f>
        <v>0</v>
      </c>
      <c r="M447">
        <f>IFERROR(VLOOKUP(B447, [6]player_goals_per_90!$B$2:$E$492, 3, FALSE), 0)</f>
        <v>0</v>
      </c>
      <c r="N447">
        <f>IFERROR(VLOOKUP(B447, [7]player_expected_assists_per_90!$B$2:$E$492, 3, FALSE), 0)</f>
        <v>0</v>
      </c>
      <c r="O447">
        <f>IFERROR(VLOOKUP(B447, [7]player_expected_assists_per_90!$B$2:$E$492, 4, FALSE), 0)</f>
        <v>0</v>
      </c>
      <c r="P447">
        <f>IFERROR(VLOOKUP(B447, [8]player_top_scorers!$B$2:$E$492, 4, FALSE), 0)</f>
        <v>0</v>
      </c>
      <c r="Q447">
        <f>IFERROR(VLOOKUP(B447, [9]player_total_assists_in_attack!$B$2:$E$492, 3, FALSE), 0)</f>
        <v>0</v>
      </c>
      <c r="R447">
        <f>IFERROR(VLOOKUP(B447, [9]player_total_assists_in_attack!$B$2:$E$492, 4, FALSE), 0)</f>
        <v>0</v>
      </c>
      <c r="S447">
        <f>IFERROR(VLOOKUP(B447, [10]player_big_chances_missed!$B$2:$E$492, 3, FALSE), 0)</f>
        <v>0</v>
      </c>
      <c r="T447">
        <f>IFERROR(VLOOKUP(B447, [10]player_big_chances_missed!$B$2:$E$492, 3, FALSE), 0)</f>
        <v>0</v>
      </c>
      <c r="U447">
        <f>IFERROR(VLOOKUP(B447, [11]player_big_chances_created!$B$2:$E$492, 3, FALSE), 0)</f>
        <v>0</v>
      </c>
      <c r="V447">
        <f>IFERROR(VLOOKUP(B447, [12]player_penalties_won!$B$2:$E$492, 3, FALSE), 0)</f>
        <v>0</v>
      </c>
      <c r="W447">
        <f>IFERROR(VLOOKUP(B447, [13]player_penalties_conceded!$B$2:$E$492, 3, FALSE), 0)</f>
        <v>0</v>
      </c>
      <c r="X447">
        <f>IFERROR(VLOOKUP(B447, [14]player_target_scoring!$B$2:$E$492, 3, FALSE), 0)</f>
        <v>0</v>
      </c>
      <c r="Y447">
        <f>IFERROR(VLOOKUP(B447, [14]player_target_scoring!$B$2:$E$492, 4, FALSE), 0)</f>
        <v>0</v>
      </c>
      <c r="Z447">
        <f>IFERROR(VLOOKUP(B447, [15]player_total_scoring_attempts!$B$2:$E$492, 3, FALSE), 0)</f>
        <v>0</v>
      </c>
      <c r="AA447">
        <f>IFERROR(VLOOKUP(B447, [15]player_total_scoring_attempts!$B$2:$E$492, 4, FALSE), 0)</f>
        <v>0</v>
      </c>
      <c r="AB447">
        <f>IFERROR(VLOOKUP(B447, [16]player_accurate_passes!$B$2:$E$492, 3, FALSE), 0)</f>
        <v>0</v>
      </c>
      <c r="AC447">
        <f>IFERROR(VLOOKUP(B447, [16]player_accurate_passes!$B$2:$E$492, 4, FALSE), 0)</f>
        <v>0</v>
      </c>
      <c r="AD447">
        <f>IFERROR(VLOOKUP(B447,[17]player_accurate_long_balls!$B$2:$E$492, 3, FALSE), 0)</f>
        <v>0</v>
      </c>
      <c r="AE447">
        <f>IFERROR(VLOOKUP(B447,[17]player_accurate_long_balls!$B$2:$E$492, 4, FALSE), 0)</f>
        <v>0</v>
      </c>
      <c r="AF447">
        <f>IFERROR(VLOOKUP(B447, [18]player_tackles_won!$B$2:$E$492, 3, FALSE), 0)</f>
        <v>0</v>
      </c>
      <c r="AG447">
        <f>IFERROR(VLOOKUP(B447, [18]player_tackles_won!$B$2:$E$492, 4, FALSE), 0)</f>
        <v>0</v>
      </c>
      <c r="AH447">
        <f>IFERROR(VLOOKUP(B447, [19]player_possessions!$B$2:$E$492, 3, FALSE), 0)</f>
        <v>0</v>
      </c>
      <c r="AI447">
        <f>IFERROR(VLOOKUP(B447, [19]player_possessions!$B$2:$E$492, 4, FALSE), 0)</f>
        <v>0</v>
      </c>
      <c r="AJ447">
        <f>IFERROR(VLOOKUP(B447, [20]player_outfielder_blocks!$B$2:$E$492, 3, FALSE), 0)</f>
        <v>0</v>
      </c>
      <c r="AK447" t="e">
        <f>VLOOKUP(B447,[20]player_outfielder_blocks!$B$2:$E$492, 4, FALSE)</f>
        <v>#N/A</v>
      </c>
      <c r="AL447" t="e">
        <f>VLOOKUP(B447,[21]player_interceptions!$B$2:$E$492, 3, FALSE)</f>
        <v>#N/A</v>
      </c>
      <c r="AM447" t="e">
        <f>VLOOKUP(B447,[21]player_interceptions!$B$2:$E$492, 4, FALSE)</f>
        <v>#N/A</v>
      </c>
      <c r="AN447" t="e">
        <f>VLOOKUP(B447,[22]player_effective_clearances!$B$2:$E$492, 3, FALSE)</f>
        <v>#N/A</v>
      </c>
      <c r="AO447" t="e">
        <f>VLOOKUP(B447,[22]player_effective_clearances!$B$2:$E$492, 4, FALSE)</f>
        <v>#N/A</v>
      </c>
      <c r="AP447" t="e">
        <f>VLOOKUP(B447, [12]player_penalties_won!$B$2:$E$492, 4, FALSE)</f>
        <v>#N/A</v>
      </c>
      <c r="AQ447" t="e">
        <f>VLOOKUP(B447,[23]player_fouls_committed!$B$2:$E$492, 3, FALSE)</f>
        <v>#N/A</v>
      </c>
      <c r="AR447" t="e">
        <f>VLOOKUP(B447,[24]player_red_cards!$B$2:$E$492, 3, FALSE)</f>
        <v>#N/A</v>
      </c>
      <c r="AS447" t="e">
        <f>VLOOKUP(B447,[24]player_red_cards!$B$2:$E$492, 4, FALSE)</f>
        <v>#N/A</v>
      </c>
      <c r="AT447" t="e">
        <f>VLOOKUP(B447,[25]player_contests_won!$B$2:$E$492, 3, FALSE)</f>
        <v>#N/A</v>
      </c>
      <c r="AU447" t="e">
        <f>VLOOKUP(B447,[25]player_contests_won!$B$2:$E$492, 4, FALSE)</f>
        <v>#N/A</v>
      </c>
      <c r="AV447" t="e">
        <f>VLOOKUP(B447, [8]player_top_scorers!$B$2:$E$492, 3, FALSE)</f>
        <v>#N/A</v>
      </c>
      <c r="AW447" t="e">
        <f>VLOOKUP(B447,[26]player_player_ratings!$B$2:$E$492, 4, FALSE)</f>
        <v>#N/A</v>
      </c>
      <c r="AX447" t="e">
        <f>VLOOKUP(B447,[26]player_player_ratings!$B$2:$E$492, 3, FALSE)</f>
        <v>#N/A</v>
      </c>
      <c r="AY447">
        <v>1</v>
      </c>
      <c r="AZ447">
        <v>1</v>
      </c>
      <c r="BA447" t="s">
        <v>180</v>
      </c>
    </row>
    <row r="448" spans="1:53" x14ac:dyDescent="0.3">
      <c r="A448">
        <v>416</v>
      </c>
      <c r="B448" t="s">
        <v>529</v>
      </c>
      <c r="C448" t="s">
        <v>12</v>
      </c>
      <c r="D448">
        <v>0</v>
      </c>
      <c r="E448">
        <v>0</v>
      </c>
      <c r="F448">
        <f>IFERROR(VLOOKUP(B448, [1]player_expected_goals!$B$2:$E$492, 3, FALSE), 0)</f>
        <v>0</v>
      </c>
      <c r="G448" t="e">
        <f>VLOOKUP(B448,[2]player_on_target!$B$2:$E$492, 3, FALSE)</f>
        <v>#N/A</v>
      </c>
      <c r="H448">
        <f>IFERROR(VLOOKUP(B448, [3]player_saves_made!$B$2:$E$492, 3, FALSE), 0)</f>
        <v>0</v>
      </c>
      <c r="I448">
        <f>IFERROR(VLOOKUP(B448, [3]player_saves_made!$B$2:$E$492, 4, FALSE), 0)</f>
        <v>0</v>
      </c>
      <c r="J448">
        <f>IFERROR(VLOOKUP(B448, [4]player_goals_conceded!$B$2:$E$492, 3, FALSE), 0)</f>
        <v>0</v>
      </c>
      <c r="K448">
        <f>IFERROR(VLOOKUP(B448, [5]player_clean_sheets!$B$2:$E$492, 3, FALSE), 0)</f>
        <v>0</v>
      </c>
      <c r="L448">
        <f>IFERROR(VLOOKUP(B448, [5]player_clean_sheets!$B$2:$E$492, 4, FALSE), 0)</f>
        <v>0</v>
      </c>
      <c r="M448">
        <f>IFERROR(VLOOKUP(B448, [6]player_goals_per_90!$B$2:$E$492, 3, FALSE), 0)</f>
        <v>0</v>
      </c>
      <c r="N448">
        <f>IFERROR(VLOOKUP(B448, [7]player_expected_assists_per_90!$B$2:$E$492, 3, FALSE), 0)</f>
        <v>0</v>
      </c>
      <c r="O448">
        <f>IFERROR(VLOOKUP(B448, [7]player_expected_assists_per_90!$B$2:$E$492, 4, FALSE), 0)</f>
        <v>0</v>
      </c>
      <c r="P448">
        <f>IFERROR(VLOOKUP(B448, [8]player_top_scorers!$B$2:$E$492, 4, FALSE), 0)</f>
        <v>0</v>
      </c>
      <c r="Q448">
        <f>IFERROR(VLOOKUP(B448, [9]player_total_assists_in_attack!$B$2:$E$492, 3, FALSE), 0)</f>
        <v>0</v>
      </c>
      <c r="R448">
        <f>IFERROR(VLOOKUP(B448, [9]player_total_assists_in_attack!$B$2:$E$492, 4, FALSE), 0)</f>
        <v>0</v>
      </c>
      <c r="S448">
        <f>IFERROR(VLOOKUP(B448, [10]player_big_chances_missed!$B$2:$E$492, 3, FALSE), 0)</f>
        <v>0</v>
      </c>
      <c r="T448">
        <f>IFERROR(VLOOKUP(B448, [10]player_big_chances_missed!$B$2:$E$492, 3, FALSE), 0)</f>
        <v>0</v>
      </c>
      <c r="U448">
        <f>IFERROR(VLOOKUP(B448, [11]player_big_chances_created!$B$2:$E$492, 3, FALSE), 0)</f>
        <v>0</v>
      </c>
      <c r="V448">
        <f>IFERROR(VLOOKUP(B448, [12]player_penalties_won!$B$2:$E$492, 3, FALSE), 0)</f>
        <v>0</v>
      </c>
      <c r="W448">
        <f>IFERROR(VLOOKUP(B448, [13]player_penalties_conceded!$B$2:$E$492, 3, FALSE), 0)</f>
        <v>0</v>
      </c>
      <c r="X448">
        <f>IFERROR(VLOOKUP(B448, [14]player_target_scoring!$B$2:$E$492, 3, FALSE), 0)</f>
        <v>0</v>
      </c>
      <c r="Y448">
        <f>IFERROR(VLOOKUP(B448, [14]player_target_scoring!$B$2:$E$492, 4, FALSE), 0)</f>
        <v>0</v>
      </c>
      <c r="Z448">
        <f>IFERROR(VLOOKUP(B448, [15]player_total_scoring_attempts!$B$2:$E$492, 3, FALSE), 0)</f>
        <v>0</v>
      </c>
      <c r="AA448">
        <f>IFERROR(VLOOKUP(B448, [15]player_total_scoring_attempts!$B$2:$E$492, 4, FALSE), 0)</f>
        <v>0</v>
      </c>
      <c r="AB448">
        <f>IFERROR(VLOOKUP(B448, [16]player_accurate_passes!$B$2:$E$492, 3, FALSE), 0)</f>
        <v>0</v>
      </c>
      <c r="AC448">
        <f>IFERROR(VLOOKUP(B448, [16]player_accurate_passes!$B$2:$E$492, 4, FALSE), 0)</f>
        <v>0</v>
      </c>
      <c r="AD448">
        <f>IFERROR(VLOOKUP(B448,[17]player_accurate_long_balls!$B$2:$E$492, 3, FALSE), 0)</f>
        <v>0</v>
      </c>
      <c r="AE448">
        <f>IFERROR(VLOOKUP(B448,[17]player_accurate_long_balls!$B$2:$E$492, 4, FALSE), 0)</f>
        <v>0</v>
      </c>
      <c r="AF448">
        <f>IFERROR(VLOOKUP(B448, [18]player_tackles_won!$B$2:$E$492, 3, FALSE), 0)</f>
        <v>0</v>
      </c>
      <c r="AG448">
        <f>IFERROR(VLOOKUP(B448, [18]player_tackles_won!$B$2:$E$492, 4, FALSE), 0)</f>
        <v>0</v>
      </c>
      <c r="AH448">
        <f>IFERROR(VLOOKUP(B448, [19]player_possessions!$B$2:$E$492, 3, FALSE), 0)</f>
        <v>0</v>
      </c>
      <c r="AI448">
        <f>IFERROR(VLOOKUP(B448, [19]player_possessions!$B$2:$E$492, 4, FALSE), 0)</f>
        <v>0</v>
      </c>
      <c r="AJ448">
        <f>IFERROR(VLOOKUP(B448, [20]player_outfielder_blocks!$B$2:$E$492, 3, FALSE), 0)</f>
        <v>0</v>
      </c>
      <c r="AK448" t="e">
        <f>VLOOKUP(B448,[20]player_outfielder_blocks!$B$2:$E$492, 4, FALSE)</f>
        <v>#N/A</v>
      </c>
      <c r="AL448" t="e">
        <f>VLOOKUP(B448,[21]player_interceptions!$B$2:$E$492, 3, FALSE)</f>
        <v>#N/A</v>
      </c>
      <c r="AM448" t="e">
        <f>VLOOKUP(B448,[21]player_interceptions!$B$2:$E$492, 4, FALSE)</f>
        <v>#N/A</v>
      </c>
      <c r="AN448" t="e">
        <f>VLOOKUP(B448,[22]player_effective_clearances!$B$2:$E$492, 3, FALSE)</f>
        <v>#N/A</v>
      </c>
      <c r="AO448" t="e">
        <f>VLOOKUP(B448,[22]player_effective_clearances!$B$2:$E$492, 4, FALSE)</f>
        <v>#N/A</v>
      </c>
      <c r="AP448" t="e">
        <f>VLOOKUP(B448, [12]player_penalties_won!$B$2:$E$492, 4, FALSE)</f>
        <v>#N/A</v>
      </c>
      <c r="AQ448" t="e">
        <f>VLOOKUP(B448,[23]player_fouls_committed!$B$2:$E$492, 3, FALSE)</f>
        <v>#N/A</v>
      </c>
      <c r="AR448" t="e">
        <f>VLOOKUP(B448,[24]player_red_cards!$B$2:$E$492, 3, FALSE)</f>
        <v>#N/A</v>
      </c>
      <c r="AS448" t="e">
        <f>VLOOKUP(B448,[24]player_red_cards!$B$2:$E$492, 4, FALSE)</f>
        <v>#N/A</v>
      </c>
      <c r="AT448" t="e">
        <f>VLOOKUP(B448,[25]player_contests_won!$B$2:$E$492, 3, FALSE)</f>
        <v>#N/A</v>
      </c>
      <c r="AU448" t="e">
        <f>VLOOKUP(B448,[25]player_contests_won!$B$2:$E$492, 4, FALSE)</f>
        <v>#N/A</v>
      </c>
      <c r="AV448" t="e">
        <f>VLOOKUP(B448, [8]player_top_scorers!$B$2:$E$492, 3, FALSE)</f>
        <v>#N/A</v>
      </c>
      <c r="AW448" t="e">
        <f>VLOOKUP(B448,[26]player_player_ratings!$B$2:$E$492, 4, FALSE)</f>
        <v>#N/A</v>
      </c>
      <c r="AX448" t="e">
        <f>VLOOKUP(B448,[26]player_player_ratings!$B$2:$E$492, 3, FALSE)</f>
        <v>#N/A</v>
      </c>
      <c r="AY448">
        <v>1</v>
      </c>
      <c r="AZ448">
        <v>1</v>
      </c>
      <c r="BA448" t="s">
        <v>146</v>
      </c>
    </row>
    <row r="449" spans="1:53" x14ac:dyDescent="0.3">
      <c r="A449">
        <v>416</v>
      </c>
      <c r="B449" t="s">
        <v>530</v>
      </c>
      <c r="C449" t="s">
        <v>25</v>
      </c>
      <c r="D449">
        <v>0</v>
      </c>
      <c r="E449">
        <v>0</v>
      </c>
      <c r="F449">
        <f>IFERROR(VLOOKUP(B449, [1]player_expected_goals!$B$2:$E$492, 3, FALSE), 0)</f>
        <v>0</v>
      </c>
      <c r="G449" t="e">
        <f>VLOOKUP(B449,[2]player_on_target!$B$2:$E$492, 3, FALSE)</f>
        <v>#N/A</v>
      </c>
      <c r="H449">
        <f>IFERROR(VLOOKUP(B449, [3]player_saves_made!$B$2:$E$492, 3, FALSE), 0)</f>
        <v>0</v>
      </c>
      <c r="I449">
        <f>IFERROR(VLOOKUP(B449, [3]player_saves_made!$B$2:$E$492, 4, FALSE), 0)</f>
        <v>0</v>
      </c>
      <c r="J449">
        <f>IFERROR(VLOOKUP(B449, [4]player_goals_conceded!$B$2:$E$492, 3, FALSE), 0)</f>
        <v>0</v>
      </c>
      <c r="K449">
        <f>IFERROR(VLOOKUP(B449, [5]player_clean_sheets!$B$2:$E$492, 3, FALSE), 0)</f>
        <v>0</v>
      </c>
      <c r="L449">
        <f>IFERROR(VLOOKUP(B449, [5]player_clean_sheets!$B$2:$E$492, 4, FALSE), 0)</f>
        <v>0</v>
      </c>
      <c r="M449">
        <f>IFERROR(VLOOKUP(B449, [6]player_goals_per_90!$B$2:$E$492, 3, FALSE), 0)</f>
        <v>0</v>
      </c>
      <c r="N449">
        <f>IFERROR(VLOOKUP(B449, [7]player_expected_assists_per_90!$B$2:$E$492, 3, FALSE), 0)</f>
        <v>0</v>
      </c>
      <c r="O449">
        <f>IFERROR(VLOOKUP(B449, [7]player_expected_assists_per_90!$B$2:$E$492, 4, FALSE), 0)</f>
        <v>0</v>
      </c>
      <c r="P449">
        <f>IFERROR(VLOOKUP(B449, [8]player_top_scorers!$B$2:$E$492, 4, FALSE), 0)</f>
        <v>0</v>
      </c>
      <c r="Q449">
        <f>IFERROR(VLOOKUP(B449, [9]player_total_assists_in_attack!$B$2:$E$492, 3, FALSE), 0)</f>
        <v>0</v>
      </c>
      <c r="R449">
        <f>IFERROR(VLOOKUP(B449, [9]player_total_assists_in_attack!$B$2:$E$492, 4, FALSE), 0)</f>
        <v>0</v>
      </c>
      <c r="S449">
        <f>IFERROR(VLOOKUP(B449, [10]player_big_chances_missed!$B$2:$E$492, 3, FALSE), 0)</f>
        <v>0</v>
      </c>
      <c r="T449">
        <f>IFERROR(VLOOKUP(B449, [10]player_big_chances_missed!$B$2:$E$492, 3, FALSE), 0)</f>
        <v>0</v>
      </c>
      <c r="U449">
        <f>IFERROR(VLOOKUP(B449, [11]player_big_chances_created!$B$2:$E$492, 3, FALSE), 0)</f>
        <v>0</v>
      </c>
      <c r="V449">
        <f>IFERROR(VLOOKUP(B449, [12]player_penalties_won!$B$2:$E$492, 3, FALSE), 0)</f>
        <v>0</v>
      </c>
      <c r="W449">
        <f>IFERROR(VLOOKUP(B449, [13]player_penalties_conceded!$B$2:$E$492, 3, FALSE), 0)</f>
        <v>0</v>
      </c>
      <c r="X449">
        <f>IFERROR(VLOOKUP(B449, [14]player_target_scoring!$B$2:$E$492, 3, FALSE), 0)</f>
        <v>0</v>
      </c>
      <c r="Y449">
        <f>IFERROR(VLOOKUP(B449, [14]player_target_scoring!$B$2:$E$492, 4, FALSE), 0)</f>
        <v>0</v>
      </c>
      <c r="Z449">
        <f>IFERROR(VLOOKUP(B449, [15]player_total_scoring_attempts!$B$2:$E$492, 3, FALSE), 0)</f>
        <v>0</v>
      </c>
      <c r="AA449">
        <f>IFERROR(VLOOKUP(B449, [15]player_total_scoring_attempts!$B$2:$E$492, 4, FALSE), 0)</f>
        <v>0</v>
      </c>
      <c r="AB449">
        <f>IFERROR(VLOOKUP(B449, [16]player_accurate_passes!$B$2:$E$492, 3, FALSE), 0)</f>
        <v>0</v>
      </c>
      <c r="AC449">
        <f>IFERROR(VLOOKUP(B449, [16]player_accurate_passes!$B$2:$E$492, 4, FALSE), 0)</f>
        <v>0</v>
      </c>
      <c r="AD449">
        <f>IFERROR(VLOOKUP(B449,[17]player_accurate_long_balls!$B$2:$E$492, 3, FALSE), 0)</f>
        <v>0</v>
      </c>
      <c r="AE449">
        <f>IFERROR(VLOOKUP(B449,[17]player_accurate_long_balls!$B$2:$E$492, 4, FALSE), 0)</f>
        <v>0</v>
      </c>
      <c r="AF449">
        <f>IFERROR(VLOOKUP(B449, [18]player_tackles_won!$B$2:$E$492, 3, FALSE), 0)</f>
        <v>0</v>
      </c>
      <c r="AG449">
        <f>IFERROR(VLOOKUP(B449, [18]player_tackles_won!$B$2:$E$492, 4, FALSE), 0)</f>
        <v>0</v>
      </c>
      <c r="AH449">
        <f>IFERROR(VLOOKUP(B449, [19]player_possessions!$B$2:$E$492, 3, FALSE), 0)</f>
        <v>0</v>
      </c>
      <c r="AI449">
        <f>IFERROR(VLOOKUP(B449, [19]player_possessions!$B$2:$E$492, 4, FALSE), 0)</f>
        <v>0</v>
      </c>
      <c r="AJ449">
        <f>IFERROR(VLOOKUP(B449, [20]player_outfielder_blocks!$B$2:$E$492, 3, FALSE), 0)</f>
        <v>0</v>
      </c>
      <c r="AK449" t="e">
        <f>VLOOKUP(B449,[20]player_outfielder_blocks!$B$2:$E$492, 4, FALSE)</f>
        <v>#N/A</v>
      </c>
      <c r="AL449" t="e">
        <f>VLOOKUP(B449,[21]player_interceptions!$B$2:$E$492, 3, FALSE)</f>
        <v>#N/A</v>
      </c>
      <c r="AM449" t="e">
        <f>VLOOKUP(B449,[21]player_interceptions!$B$2:$E$492, 4, FALSE)</f>
        <v>#N/A</v>
      </c>
      <c r="AN449" t="e">
        <f>VLOOKUP(B449,[22]player_effective_clearances!$B$2:$E$492, 3, FALSE)</f>
        <v>#N/A</v>
      </c>
      <c r="AO449" t="e">
        <f>VLOOKUP(B449,[22]player_effective_clearances!$B$2:$E$492, 4, FALSE)</f>
        <v>#N/A</v>
      </c>
      <c r="AP449" t="e">
        <f>VLOOKUP(B449, [12]player_penalties_won!$B$2:$E$492, 4, FALSE)</f>
        <v>#N/A</v>
      </c>
      <c r="AQ449" t="e">
        <f>VLOOKUP(B449,[23]player_fouls_committed!$B$2:$E$492, 3, FALSE)</f>
        <v>#N/A</v>
      </c>
      <c r="AR449" t="e">
        <f>VLOOKUP(B449,[24]player_red_cards!$B$2:$E$492, 3, FALSE)</f>
        <v>#N/A</v>
      </c>
      <c r="AS449" t="e">
        <f>VLOOKUP(B449,[24]player_red_cards!$B$2:$E$492, 4, FALSE)</f>
        <v>#N/A</v>
      </c>
      <c r="AT449" t="e">
        <f>VLOOKUP(B449,[25]player_contests_won!$B$2:$E$492, 3, FALSE)</f>
        <v>#N/A</v>
      </c>
      <c r="AU449" t="e">
        <f>VLOOKUP(B449,[25]player_contests_won!$B$2:$E$492, 4, FALSE)</f>
        <v>#N/A</v>
      </c>
      <c r="AV449" t="e">
        <f>VLOOKUP(B449, [8]player_top_scorers!$B$2:$E$492, 3, FALSE)</f>
        <v>#N/A</v>
      </c>
      <c r="AW449" t="e">
        <f>VLOOKUP(B449,[26]player_player_ratings!$B$2:$E$492, 4, FALSE)</f>
        <v>#N/A</v>
      </c>
      <c r="AX449" t="e">
        <f>VLOOKUP(B449,[26]player_player_ratings!$B$2:$E$492, 3, FALSE)</f>
        <v>#N/A</v>
      </c>
      <c r="AY449">
        <v>25</v>
      </c>
      <c r="AZ449">
        <v>5</v>
      </c>
      <c r="BA449" t="s">
        <v>309</v>
      </c>
    </row>
    <row r="450" spans="1:53" x14ac:dyDescent="0.3">
      <c r="A450">
        <v>416</v>
      </c>
      <c r="B450" t="s">
        <v>531</v>
      </c>
      <c r="C450" t="s">
        <v>31</v>
      </c>
      <c r="D450">
        <v>0</v>
      </c>
      <c r="E450">
        <v>0</v>
      </c>
      <c r="F450">
        <f>IFERROR(VLOOKUP(B450, [1]player_expected_goals!$B$2:$E$492, 3, FALSE), 0)</f>
        <v>0</v>
      </c>
      <c r="G450" t="e">
        <f>VLOOKUP(B450,[2]player_on_target!$B$2:$E$492, 3, FALSE)</f>
        <v>#N/A</v>
      </c>
      <c r="H450">
        <f>IFERROR(VLOOKUP(B450, [3]player_saves_made!$B$2:$E$492, 3, FALSE), 0)</f>
        <v>0</v>
      </c>
      <c r="I450">
        <f>IFERROR(VLOOKUP(B450, [3]player_saves_made!$B$2:$E$492, 4, FALSE), 0)</f>
        <v>0</v>
      </c>
      <c r="J450">
        <f>IFERROR(VLOOKUP(B450, [4]player_goals_conceded!$B$2:$E$492, 3, FALSE), 0)</f>
        <v>0</v>
      </c>
      <c r="K450">
        <f>IFERROR(VLOOKUP(B450, [5]player_clean_sheets!$B$2:$E$492, 3, FALSE), 0)</f>
        <v>0</v>
      </c>
      <c r="L450">
        <f>IFERROR(VLOOKUP(B450, [5]player_clean_sheets!$B$2:$E$492, 4, FALSE), 0)</f>
        <v>0</v>
      </c>
      <c r="M450">
        <f>IFERROR(VLOOKUP(B450, [6]player_goals_per_90!$B$2:$E$492, 3, FALSE), 0)</f>
        <v>0</v>
      </c>
      <c r="N450">
        <f>IFERROR(VLOOKUP(B450, [7]player_expected_assists_per_90!$B$2:$E$492, 3, FALSE), 0)</f>
        <v>0</v>
      </c>
      <c r="O450">
        <f>IFERROR(VLOOKUP(B450, [7]player_expected_assists_per_90!$B$2:$E$492, 4, FALSE), 0)</f>
        <v>0</v>
      </c>
      <c r="P450">
        <f>IFERROR(VLOOKUP(B450, [8]player_top_scorers!$B$2:$E$492, 4, FALSE), 0)</f>
        <v>0</v>
      </c>
      <c r="Q450">
        <f>IFERROR(VLOOKUP(B450, [9]player_total_assists_in_attack!$B$2:$E$492, 3, FALSE), 0)</f>
        <v>0</v>
      </c>
      <c r="R450">
        <f>IFERROR(VLOOKUP(B450, [9]player_total_assists_in_attack!$B$2:$E$492, 4, FALSE), 0)</f>
        <v>0</v>
      </c>
      <c r="S450">
        <f>IFERROR(VLOOKUP(B450, [10]player_big_chances_missed!$B$2:$E$492, 3, FALSE), 0)</f>
        <v>0</v>
      </c>
      <c r="T450">
        <f>IFERROR(VLOOKUP(B450, [10]player_big_chances_missed!$B$2:$E$492, 3, FALSE), 0)</f>
        <v>0</v>
      </c>
      <c r="U450">
        <f>IFERROR(VLOOKUP(B450, [11]player_big_chances_created!$B$2:$E$492, 3, FALSE), 0)</f>
        <v>0</v>
      </c>
      <c r="V450">
        <f>IFERROR(VLOOKUP(B450, [12]player_penalties_won!$B$2:$E$492, 3, FALSE), 0)</f>
        <v>0</v>
      </c>
      <c r="W450">
        <f>IFERROR(VLOOKUP(B450, [13]player_penalties_conceded!$B$2:$E$492, 3, FALSE), 0)</f>
        <v>0</v>
      </c>
      <c r="X450">
        <f>IFERROR(VLOOKUP(B450, [14]player_target_scoring!$B$2:$E$492, 3, FALSE), 0)</f>
        <v>0</v>
      </c>
      <c r="Y450">
        <f>IFERROR(VLOOKUP(B450, [14]player_target_scoring!$B$2:$E$492, 4, FALSE), 0)</f>
        <v>0</v>
      </c>
      <c r="Z450">
        <f>IFERROR(VLOOKUP(B450, [15]player_total_scoring_attempts!$B$2:$E$492, 3, FALSE), 0)</f>
        <v>0</v>
      </c>
      <c r="AA450">
        <f>IFERROR(VLOOKUP(B450, [15]player_total_scoring_attempts!$B$2:$E$492, 4, FALSE), 0)</f>
        <v>0</v>
      </c>
      <c r="AB450">
        <f>IFERROR(VLOOKUP(B450, [16]player_accurate_passes!$B$2:$E$492, 3, FALSE), 0)</f>
        <v>0</v>
      </c>
      <c r="AC450">
        <f>IFERROR(VLOOKUP(B450, [16]player_accurate_passes!$B$2:$E$492, 4, FALSE), 0)</f>
        <v>0</v>
      </c>
      <c r="AD450">
        <f>IFERROR(VLOOKUP(B450,[17]player_accurate_long_balls!$B$2:$E$492, 3, FALSE), 0)</f>
        <v>0</v>
      </c>
      <c r="AE450">
        <f>IFERROR(VLOOKUP(B450,[17]player_accurate_long_balls!$B$2:$E$492, 4, FALSE), 0)</f>
        <v>0</v>
      </c>
      <c r="AF450">
        <f>IFERROR(VLOOKUP(B450, [18]player_tackles_won!$B$2:$E$492, 3, FALSE), 0)</f>
        <v>0</v>
      </c>
      <c r="AG450">
        <f>IFERROR(VLOOKUP(B450, [18]player_tackles_won!$B$2:$E$492, 4, FALSE), 0)</f>
        <v>0</v>
      </c>
      <c r="AH450">
        <f>IFERROR(VLOOKUP(B450, [19]player_possessions!$B$2:$E$492, 3, FALSE), 0)</f>
        <v>0</v>
      </c>
      <c r="AI450">
        <f>IFERROR(VLOOKUP(B450, [19]player_possessions!$B$2:$E$492, 4, FALSE), 0)</f>
        <v>0</v>
      </c>
      <c r="AJ450">
        <f>IFERROR(VLOOKUP(B450, [20]player_outfielder_blocks!$B$2:$E$492, 3, FALSE), 0)</f>
        <v>0</v>
      </c>
      <c r="AK450" t="e">
        <f>VLOOKUP(B450,[20]player_outfielder_blocks!$B$2:$E$492, 4, FALSE)</f>
        <v>#N/A</v>
      </c>
      <c r="AL450" t="e">
        <f>VLOOKUP(B450,[21]player_interceptions!$B$2:$E$492, 3, FALSE)</f>
        <v>#N/A</v>
      </c>
      <c r="AM450" t="e">
        <f>VLOOKUP(B450,[21]player_interceptions!$B$2:$E$492, 4, FALSE)</f>
        <v>#N/A</v>
      </c>
      <c r="AN450" t="e">
        <f>VLOOKUP(B450,[22]player_effective_clearances!$B$2:$E$492, 3, FALSE)</f>
        <v>#N/A</v>
      </c>
      <c r="AO450" t="e">
        <f>VLOOKUP(B450,[22]player_effective_clearances!$B$2:$E$492, 4, FALSE)</f>
        <v>#N/A</v>
      </c>
      <c r="AP450" t="e">
        <f>VLOOKUP(B450, [12]player_penalties_won!$B$2:$E$492, 4, FALSE)</f>
        <v>#N/A</v>
      </c>
      <c r="AQ450" t="e">
        <f>VLOOKUP(B450,[23]player_fouls_committed!$B$2:$E$492, 3, FALSE)</f>
        <v>#N/A</v>
      </c>
      <c r="AR450" t="e">
        <f>VLOOKUP(B450,[24]player_red_cards!$B$2:$E$492, 3, FALSE)</f>
        <v>#N/A</v>
      </c>
      <c r="AS450" t="e">
        <f>VLOOKUP(B450,[24]player_red_cards!$B$2:$E$492, 4, FALSE)</f>
        <v>#N/A</v>
      </c>
      <c r="AT450" t="e">
        <f>VLOOKUP(B450,[25]player_contests_won!$B$2:$E$492, 3, FALSE)</f>
        <v>#N/A</v>
      </c>
      <c r="AU450" t="e">
        <f>VLOOKUP(B450,[25]player_contests_won!$B$2:$E$492, 4, FALSE)</f>
        <v>#N/A</v>
      </c>
      <c r="AV450" t="e">
        <f>VLOOKUP(B450, [8]player_top_scorers!$B$2:$E$492, 3, FALSE)</f>
        <v>#N/A</v>
      </c>
      <c r="AW450" t="e">
        <f>VLOOKUP(B450,[26]player_player_ratings!$B$2:$E$492, 4, FALSE)</f>
        <v>#N/A</v>
      </c>
      <c r="AX450" t="e">
        <f>VLOOKUP(B450,[26]player_player_ratings!$B$2:$E$492, 3, FALSE)</f>
        <v>#N/A</v>
      </c>
      <c r="AY450">
        <v>10</v>
      </c>
      <c r="AZ450">
        <v>2</v>
      </c>
      <c r="BA450" t="s">
        <v>70</v>
      </c>
    </row>
    <row r="451" spans="1:53" x14ac:dyDescent="0.3">
      <c r="A451">
        <v>416</v>
      </c>
      <c r="B451" t="s">
        <v>532</v>
      </c>
      <c r="C451" t="s">
        <v>36</v>
      </c>
      <c r="D451">
        <v>0</v>
      </c>
      <c r="E451">
        <v>0</v>
      </c>
      <c r="F451">
        <f>IFERROR(VLOOKUP(B451, [1]player_expected_goals!$B$2:$E$492, 3, FALSE), 0)</f>
        <v>0</v>
      </c>
      <c r="G451" t="e">
        <f>VLOOKUP(B451,[2]player_on_target!$B$2:$E$492, 3, FALSE)</f>
        <v>#N/A</v>
      </c>
      <c r="H451">
        <f>IFERROR(VLOOKUP(B451, [3]player_saves_made!$B$2:$E$492, 3, FALSE), 0)</f>
        <v>0</v>
      </c>
      <c r="I451">
        <f>IFERROR(VLOOKUP(B451, [3]player_saves_made!$B$2:$E$492, 4, FALSE), 0)</f>
        <v>0</v>
      </c>
      <c r="J451">
        <f>IFERROR(VLOOKUP(B451, [4]player_goals_conceded!$B$2:$E$492, 3, FALSE), 0)</f>
        <v>0</v>
      </c>
      <c r="K451">
        <f>IFERROR(VLOOKUP(B451, [5]player_clean_sheets!$B$2:$E$492, 3, FALSE), 0)</f>
        <v>0</v>
      </c>
      <c r="L451">
        <f>IFERROR(VLOOKUP(B451, [5]player_clean_sheets!$B$2:$E$492, 4, FALSE), 0)</f>
        <v>0</v>
      </c>
      <c r="M451">
        <f>IFERROR(VLOOKUP(B451, [6]player_goals_per_90!$B$2:$E$492, 3, FALSE), 0)</f>
        <v>0</v>
      </c>
      <c r="N451">
        <f>IFERROR(VLOOKUP(B451, [7]player_expected_assists_per_90!$B$2:$E$492, 3, FALSE), 0)</f>
        <v>0</v>
      </c>
      <c r="O451">
        <f>IFERROR(VLOOKUP(B451, [7]player_expected_assists_per_90!$B$2:$E$492, 4, FALSE), 0)</f>
        <v>0</v>
      </c>
      <c r="P451">
        <f>IFERROR(VLOOKUP(B451, [8]player_top_scorers!$B$2:$E$492, 4, FALSE), 0)</f>
        <v>0</v>
      </c>
      <c r="Q451">
        <f>IFERROR(VLOOKUP(B451, [9]player_total_assists_in_attack!$B$2:$E$492, 3, FALSE), 0)</f>
        <v>0</v>
      </c>
      <c r="R451">
        <f>IFERROR(VLOOKUP(B451, [9]player_total_assists_in_attack!$B$2:$E$492, 4, FALSE), 0)</f>
        <v>0</v>
      </c>
      <c r="S451">
        <f>IFERROR(VLOOKUP(B451, [10]player_big_chances_missed!$B$2:$E$492, 3, FALSE), 0)</f>
        <v>0</v>
      </c>
      <c r="T451">
        <f>IFERROR(VLOOKUP(B451, [10]player_big_chances_missed!$B$2:$E$492, 3, FALSE), 0)</f>
        <v>0</v>
      </c>
      <c r="U451">
        <f>IFERROR(VLOOKUP(B451, [11]player_big_chances_created!$B$2:$E$492, 3, FALSE), 0)</f>
        <v>0</v>
      </c>
      <c r="V451">
        <f>IFERROR(VLOOKUP(B451, [12]player_penalties_won!$B$2:$E$492, 3, FALSE), 0)</f>
        <v>0</v>
      </c>
      <c r="W451">
        <f>IFERROR(VLOOKUP(B451, [13]player_penalties_conceded!$B$2:$E$492, 3, FALSE), 0)</f>
        <v>0</v>
      </c>
      <c r="X451">
        <f>IFERROR(VLOOKUP(B451, [14]player_target_scoring!$B$2:$E$492, 3, FALSE), 0)</f>
        <v>0</v>
      </c>
      <c r="Y451">
        <f>IFERROR(VLOOKUP(B451, [14]player_target_scoring!$B$2:$E$492, 4, FALSE), 0)</f>
        <v>0</v>
      </c>
      <c r="Z451">
        <f>IFERROR(VLOOKUP(B451, [15]player_total_scoring_attempts!$B$2:$E$492, 3, FALSE), 0)</f>
        <v>0</v>
      </c>
      <c r="AA451">
        <f>IFERROR(VLOOKUP(B451, [15]player_total_scoring_attempts!$B$2:$E$492, 4, FALSE), 0)</f>
        <v>0</v>
      </c>
      <c r="AB451">
        <f>IFERROR(VLOOKUP(B451, [16]player_accurate_passes!$B$2:$E$492, 3, FALSE), 0)</f>
        <v>0</v>
      </c>
      <c r="AC451">
        <f>IFERROR(VLOOKUP(B451, [16]player_accurate_passes!$B$2:$E$492, 4, FALSE), 0)</f>
        <v>0</v>
      </c>
      <c r="AD451">
        <f>IFERROR(VLOOKUP(B451,[17]player_accurate_long_balls!$B$2:$E$492, 3, FALSE), 0)</f>
        <v>0</v>
      </c>
      <c r="AE451">
        <f>IFERROR(VLOOKUP(B451,[17]player_accurate_long_balls!$B$2:$E$492, 4, FALSE), 0)</f>
        <v>0</v>
      </c>
      <c r="AF451">
        <f>IFERROR(VLOOKUP(B451, [18]player_tackles_won!$B$2:$E$492, 3, FALSE), 0)</f>
        <v>0</v>
      </c>
      <c r="AG451">
        <f>IFERROR(VLOOKUP(B451, [18]player_tackles_won!$B$2:$E$492, 4, FALSE), 0)</f>
        <v>0</v>
      </c>
      <c r="AH451">
        <f>IFERROR(VLOOKUP(B451, [19]player_possessions!$B$2:$E$492, 3, FALSE), 0)</f>
        <v>0</v>
      </c>
      <c r="AI451">
        <f>IFERROR(VLOOKUP(B451, [19]player_possessions!$B$2:$E$492, 4, FALSE), 0)</f>
        <v>0</v>
      </c>
      <c r="AJ451">
        <f>IFERROR(VLOOKUP(B451, [20]player_outfielder_blocks!$B$2:$E$492, 3, FALSE), 0)</f>
        <v>0</v>
      </c>
      <c r="AK451" t="e">
        <f>VLOOKUP(B451,[20]player_outfielder_blocks!$B$2:$E$492, 4, FALSE)</f>
        <v>#N/A</v>
      </c>
      <c r="AL451" t="e">
        <f>VLOOKUP(B451,[21]player_interceptions!$B$2:$E$492, 3, FALSE)</f>
        <v>#N/A</v>
      </c>
      <c r="AM451" t="e">
        <f>VLOOKUP(B451,[21]player_interceptions!$B$2:$E$492, 4, FALSE)</f>
        <v>#N/A</v>
      </c>
      <c r="AN451" t="e">
        <f>VLOOKUP(B451,[22]player_effective_clearances!$B$2:$E$492, 3, FALSE)</f>
        <v>#N/A</v>
      </c>
      <c r="AO451" t="e">
        <f>VLOOKUP(B451,[22]player_effective_clearances!$B$2:$E$492, 4, FALSE)</f>
        <v>#N/A</v>
      </c>
      <c r="AP451" t="e">
        <f>VLOOKUP(B451, [12]player_penalties_won!$B$2:$E$492, 4, FALSE)</f>
        <v>#N/A</v>
      </c>
      <c r="AQ451" t="e">
        <f>VLOOKUP(B451,[23]player_fouls_committed!$B$2:$E$492, 3, FALSE)</f>
        <v>#N/A</v>
      </c>
      <c r="AR451" t="e">
        <f>VLOOKUP(B451,[24]player_red_cards!$B$2:$E$492, 3, FALSE)</f>
        <v>#N/A</v>
      </c>
      <c r="AS451" t="e">
        <f>VLOOKUP(B451,[24]player_red_cards!$B$2:$E$492, 4, FALSE)</f>
        <v>#N/A</v>
      </c>
      <c r="AT451" t="e">
        <f>VLOOKUP(B451,[25]player_contests_won!$B$2:$E$492, 3, FALSE)</f>
        <v>#N/A</v>
      </c>
      <c r="AU451" t="e">
        <f>VLOOKUP(B451,[25]player_contests_won!$B$2:$E$492, 4, FALSE)</f>
        <v>#N/A</v>
      </c>
      <c r="AV451" t="e">
        <f>VLOOKUP(B451, [8]player_top_scorers!$B$2:$E$492, 3, FALSE)</f>
        <v>#N/A</v>
      </c>
      <c r="AW451" t="e">
        <f>VLOOKUP(B451,[26]player_player_ratings!$B$2:$E$492, 4, FALSE)</f>
        <v>#N/A</v>
      </c>
      <c r="AX451" t="e">
        <f>VLOOKUP(B451,[26]player_player_ratings!$B$2:$E$492, 3, FALSE)</f>
        <v>#N/A</v>
      </c>
      <c r="AY451">
        <v>4</v>
      </c>
      <c r="AZ451">
        <v>1</v>
      </c>
      <c r="BA451" t="s">
        <v>130</v>
      </c>
    </row>
    <row r="452" spans="1:53" x14ac:dyDescent="0.3">
      <c r="A452">
        <v>416</v>
      </c>
      <c r="B452" t="s">
        <v>533</v>
      </c>
      <c r="C452" t="s">
        <v>46</v>
      </c>
      <c r="D452">
        <v>0</v>
      </c>
      <c r="E452">
        <v>0</v>
      </c>
      <c r="F452">
        <f>IFERROR(VLOOKUP(B452, [1]player_expected_goals!$B$2:$E$492, 3, FALSE), 0)</f>
        <v>0</v>
      </c>
      <c r="G452" t="e">
        <f>VLOOKUP(B452,[2]player_on_target!$B$2:$E$492, 3, FALSE)</f>
        <v>#N/A</v>
      </c>
      <c r="H452">
        <f>IFERROR(VLOOKUP(B452, [3]player_saves_made!$B$2:$E$492, 3, FALSE), 0)</f>
        <v>2.8</v>
      </c>
      <c r="I452">
        <f>IFERROR(VLOOKUP(B452, [3]player_saves_made!$B$2:$E$492, 4, FALSE), 0)</f>
        <v>90</v>
      </c>
      <c r="J452">
        <f>IFERROR(VLOOKUP(B452, [4]player_goals_conceded!$B$2:$E$492, 3, FALSE), 0)</f>
        <v>1.5</v>
      </c>
      <c r="K452">
        <f>IFERROR(VLOOKUP(B452, [5]player_clean_sheets!$B$2:$E$492, 3, FALSE), 0)</f>
        <v>7</v>
      </c>
      <c r="L452">
        <f>IFERROR(VLOOKUP(B452, [5]player_clean_sheets!$B$2:$E$492, 4, FALSE), 0)</f>
        <v>48</v>
      </c>
      <c r="M452">
        <f>IFERROR(VLOOKUP(B452, [6]player_goals_per_90!$B$2:$E$492, 3, FALSE), 0)</f>
        <v>0</v>
      </c>
      <c r="N452">
        <f>IFERROR(VLOOKUP(B452, [7]player_expected_assists_per_90!$B$2:$E$492, 3, FALSE), 0)</f>
        <v>0</v>
      </c>
      <c r="O452">
        <f>IFERROR(VLOOKUP(B452, [7]player_expected_assists_per_90!$B$2:$E$492, 4, FALSE), 0)</f>
        <v>0</v>
      </c>
      <c r="P452">
        <f>IFERROR(VLOOKUP(B452, [8]player_top_scorers!$B$2:$E$492, 4, FALSE), 0)</f>
        <v>0</v>
      </c>
      <c r="Q452">
        <f>IFERROR(VLOOKUP(B452, [9]player_total_assists_in_attack!$B$2:$E$492, 3, FALSE), 0)</f>
        <v>0</v>
      </c>
      <c r="R452">
        <f>IFERROR(VLOOKUP(B452, [9]player_total_assists_in_attack!$B$2:$E$492, 4, FALSE), 0)</f>
        <v>0</v>
      </c>
      <c r="S452">
        <f>IFERROR(VLOOKUP(B452, [10]player_big_chances_missed!$B$2:$E$492, 3, FALSE), 0)</f>
        <v>0</v>
      </c>
      <c r="T452">
        <f>IFERROR(VLOOKUP(B452, [10]player_big_chances_missed!$B$2:$E$492, 3, FALSE), 0)</f>
        <v>0</v>
      </c>
      <c r="U452">
        <f>IFERROR(VLOOKUP(B452, [11]player_big_chances_created!$B$2:$E$492, 3, FALSE), 0)</f>
        <v>0</v>
      </c>
      <c r="V452">
        <f>IFERROR(VLOOKUP(B452, [12]player_penalties_won!$B$2:$E$492, 3, FALSE), 0)</f>
        <v>0</v>
      </c>
      <c r="W452">
        <f>IFERROR(VLOOKUP(B452, [13]player_penalties_conceded!$B$2:$E$492, 3, FALSE), 0)</f>
        <v>0</v>
      </c>
      <c r="X452">
        <f>IFERROR(VLOOKUP(B452, [14]player_target_scoring!$B$2:$E$492, 3, FALSE), 0)</f>
        <v>0</v>
      </c>
      <c r="Y452">
        <f>IFERROR(VLOOKUP(B452, [14]player_target_scoring!$B$2:$E$492, 4, FALSE), 0)</f>
        <v>0</v>
      </c>
      <c r="Z452">
        <f>IFERROR(VLOOKUP(B452, [15]player_total_scoring_attempts!$B$2:$E$492, 3, FALSE), 0)</f>
        <v>0</v>
      </c>
      <c r="AA452">
        <f>IFERROR(VLOOKUP(B452, [15]player_total_scoring_attempts!$B$2:$E$492, 4, FALSE), 0)</f>
        <v>0</v>
      </c>
      <c r="AB452">
        <f>IFERROR(VLOOKUP(B452, [16]player_accurate_passes!$B$2:$E$492, 3, FALSE), 0)</f>
        <v>22.9</v>
      </c>
      <c r="AC452">
        <f>IFERROR(VLOOKUP(B452, [16]player_accurate_passes!$B$2:$E$492, 4, FALSE), 0)</f>
        <v>71.599999999999994</v>
      </c>
      <c r="AD452">
        <f>IFERROR(VLOOKUP(B452,[17]player_accurate_long_balls!$B$2:$E$492, 3, FALSE), 0)</f>
        <v>0</v>
      </c>
      <c r="AE452">
        <f>IFERROR(VLOOKUP(B452,[17]player_accurate_long_balls!$B$2:$E$492, 4, FALSE), 0)</f>
        <v>0</v>
      </c>
      <c r="AF452">
        <f>IFERROR(VLOOKUP(B452, [18]player_tackles_won!$B$2:$E$492, 3, FALSE), 0)</f>
        <v>0</v>
      </c>
      <c r="AG452">
        <f>IFERROR(VLOOKUP(B452, [18]player_tackles_won!$B$2:$E$492, 4, FALSE), 0)</f>
        <v>0</v>
      </c>
      <c r="AH452">
        <f>IFERROR(VLOOKUP(B452, [19]player_possessions!$B$2:$E$492, 3, FALSE), 0)</f>
        <v>0</v>
      </c>
      <c r="AI452">
        <f>IFERROR(VLOOKUP(B452, [19]player_possessions!$B$2:$E$492, 4, FALSE), 0)</f>
        <v>0</v>
      </c>
      <c r="AJ452">
        <f>IFERROR(VLOOKUP(B452, [20]player_outfielder_blocks!$B$2:$E$492, 3, FALSE), 0)</f>
        <v>0</v>
      </c>
      <c r="AK452" t="e">
        <f>VLOOKUP(B452,[20]player_outfielder_blocks!$B$2:$E$492, 4, FALSE)</f>
        <v>#N/A</v>
      </c>
      <c r="AL452">
        <f>VLOOKUP(B452,[21]player_interceptions!$B$2:$E$492, 3, FALSE)</f>
        <v>0</v>
      </c>
      <c r="AM452">
        <f>VLOOKUP(B452,[21]player_interceptions!$B$2:$E$492, 4, FALSE)</f>
        <v>1</v>
      </c>
      <c r="AN452">
        <f>VLOOKUP(B452,[22]player_effective_clearances!$B$2:$E$492, 3, FALSE)</f>
        <v>0.6</v>
      </c>
      <c r="AO452">
        <f>VLOOKUP(B452,[22]player_effective_clearances!$B$2:$E$492, 4, FALSE)</f>
        <v>19</v>
      </c>
      <c r="AP452" t="e">
        <f>VLOOKUP(B452, [12]player_penalties_won!$B$2:$E$492, 4, FALSE)</f>
        <v>#N/A</v>
      </c>
      <c r="AQ452" t="e">
        <f>VLOOKUP(B452,[23]player_fouls_committed!$B$2:$E$492, 3, FALSE)</f>
        <v>#N/A</v>
      </c>
      <c r="AR452" t="e">
        <f>VLOOKUP(B452,[24]player_red_cards!$B$2:$E$492, 3, FALSE)</f>
        <v>#N/A</v>
      </c>
      <c r="AS452" t="e">
        <f>VLOOKUP(B452,[24]player_red_cards!$B$2:$E$492, 4, FALSE)</f>
        <v>#N/A</v>
      </c>
      <c r="AT452" t="e">
        <f>VLOOKUP(B452,[25]player_contests_won!$B$2:$E$492, 3, FALSE)</f>
        <v>#N/A</v>
      </c>
      <c r="AU452" t="e">
        <f>VLOOKUP(B452,[25]player_contests_won!$B$2:$E$492, 4, FALSE)</f>
        <v>#N/A</v>
      </c>
      <c r="AV452" t="e">
        <f>VLOOKUP(B452, [8]player_top_scorers!$B$2:$E$492, 3, FALSE)</f>
        <v>#N/A</v>
      </c>
      <c r="AW452">
        <f>VLOOKUP(B452,[26]player_player_ratings!$B$2:$E$492, 4, FALSE)</f>
        <v>1</v>
      </c>
      <c r="AX452">
        <f>VLOOKUP(B452,[26]player_player_ratings!$B$2:$E$492, 3, FALSE)</f>
        <v>6.52</v>
      </c>
      <c r="AY452">
        <v>2880</v>
      </c>
      <c r="AZ452">
        <v>32</v>
      </c>
      <c r="BA452" t="s">
        <v>13</v>
      </c>
    </row>
    <row r="453" spans="1:53" x14ac:dyDescent="0.3">
      <c r="A453">
        <v>416</v>
      </c>
      <c r="B453" t="s">
        <v>534</v>
      </c>
      <c r="C453" t="s">
        <v>39</v>
      </c>
      <c r="D453">
        <v>0</v>
      </c>
      <c r="E453">
        <v>0</v>
      </c>
      <c r="F453">
        <f>IFERROR(VLOOKUP(B453, [1]player_expected_goals!$B$2:$E$492, 3, FALSE), 0)</f>
        <v>0</v>
      </c>
      <c r="G453" t="e">
        <f>VLOOKUP(B453,[2]player_on_target!$B$2:$E$492, 3, FALSE)</f>
        <v>#N/A</v>
      </c>
      <c r="H453">
        <f>IFERROR(VLOOKUP(B453, [3]player_saves_made!$B$2:$E$492, 3, FALSE), 0)</f>
        <v>0</v>
      </c>
      <c r="I453">
        <f>IFERROR(VLOOKUP(B453, [3]player_saves_made!$B$2:$E$492, 4, FALSE), 0)</f>
        <v>0</v>
      </c>
      <c r="J453">
        <f>IFERROR(VLOOKUP(B453, [4]player_goals_conceded!$B$2:$E$492, 3, FALSE), 0)</f>
        <v>0</v>
      </c>
      <c r="K453">
        <f>IFERROR(VLOOKUP(B453, [5]player_clean_sheets!$B$2:$E$492, 3, FALSE), 0)</f>
        <v>0</v>
      </c>
      <c r="L453">
        <f>IFERROR(VLOOKUP(B453, [5]player_clean_sheets!$B$2:$E$492, 4, FALSE), 0)</f>
        <v>0</v>
      </c>
      <c r="M453">
        <f>IFERROR(VLOOKUP(B453, [6]player_goals_per_90!$B$2:$E$492, 3, FALSE), 0)</f>
        <v>0</v>
      </c>
      <c r="N453">
        <f>IFERROR(VLOOKUP(B453, [7]player_expected_assists_per_90!$B$2:$E$492, 3, FALSE), 0)</f>
        <v>0</v>
      </c>
      <c r="O453">
        <f>IFERROR(VLOOKUP(B453, [7]player_expected_assists_per_90!$B$2:$E$492, 4, FALSE), 0)</f>
        <v>0</v>
      </c>
      <c r="P453">
        <f>IFERROR(VLOOKUP(B453, [8]player_top_scorers!$B$2:$E$492, 4, FALSE), 0)</f>
        <v>0</v>
      </c>
      <c r="Q453">
        <f>IFERROR(VLOOKUP(B453, [9]player_total_assists_in_attack!$B$2:$E$492, 3, FALSE), 0)</f>
        <v>0</v>
      </c>
      <c r="R453">
        <f>IFERROR(VLOOKUP(B453, [9]player_total_assists_in_attack!$B$2:$E$492, 4, FALSE), 0)</f>
        <v>0</v>
      </c>
      <c r="S453">
        <f>IFERROR(VLOOKUP(B453, [10]player_big_chances_missed!$B$2:$E$492, 3, FALSE), 0)</f>
        <v>0</v>
      </c>
      <c r="T453">
        <f>IFERROR(VLOOKUP(B453, [10]player_big_chances_missed!$B$2:$E$492, 3, FALSE), 0)</f>
        <v>0</v>
      </c>
      <c r="U453">
        <f>IFERROR(VLOOKUP(B453, [11]player_big_chances_created!$B$2:$E$492, 3, FALSE), 0)</f>
        <v>0</v>
      </c>
      <c r="V453">
        <f>IFERROR(VLOOKUP(B453, [12]player_penalties_won!$B$2:$E$492, 3, FALSE), 0)</f>
        <v>0</v>
      </c>
      <c r="W453">
        <f>IFERROR(VLOOKUP(B453, [13]player_penalties_conceded!$B$2:$E$492, 3, FALSE), 0)</f>
        <v>0</v>
      </c>
      <c r="X453">
        <f>IFERROR(VLOOKUP(B453, [14]player_target_scoring!$B$2:$E$492, 3, FALSE), 0)</f>
        <v>0</v>
      </c>
      <c r="Y453">
        <f>IFERROR(VLOOKUP(B453, [14]player_target_scoring!$B$2:$E$492, 4, FALSE), 0)</f>
        <v>0</v>
      </c>
      <c r="Z453">
        <f>IFERROR(VLOOKUP(B453, [15]player_total_scoring_attempts!$B$2:$E$492, 3, FALSE), 0)</f>
        <v>0</v>
      </c>
      <c r="AA453">
        <f>IFERROR(VLOOKUP(B453, [15]player_total_scoring_attempts!$B$2:$E$492, 4, FALSE), 0)</f>
        <v>0</v>
      </c>
      <c r="AB453">
        <f>IFERROR(VLOOKUP(B453, [16]player_accurate_passes!$B$2:$E$492, 3, FALSE), 0)</f>
        <v>0</v>
      </c>
      <c r="AC453">
        <f>IFERROR(VLOOKUP(B453, [16]player_accurate_passes!$B$2:$E$492, 4, FALSE), 0)</f>
        <v>0</v>
      </c>
      <c r="AD453">
        <f>IFERROR(VLOOKUP(B453,[17]player_accurate_long_balls!$B$2:$E$492, 3, FALSE), 0)</f>
        <v>0</v>
      </c>
      <c r="AE453">
        <f>IFERROR(VLOOKUP(B453,[17]player_accurate_long_balls!$B$2:$E$492, 4, FALSE), 0)</f>
        <v>0</v>
      </c>
      <c r="AF453">
        <f>IFERROR(VLOOKUP(B453, [18]player_tackles_won!$B$2:$E$492, 3, FALSE), 0)</f>
        <v>0</v>
      </c>
      <c r="AG453">
        <f>IFERROR(VLOOKUP(B453, [18]player_tackles_won!$B$2:$E$492, 4, FALSE), 0)</f>
        <v>0</v>
      </c>
      <c r="AH453">
        <f>IFERROR(VLOOKUP(B453, [19]player_possessions!$B$2:$E$492, 3, FALSE), 0)</f>
        <v>0</v>
      </c>
      <c r="AI453">
        <f>IFERROR(VLOOKUP(B453, [19]player_possessions!$B$2:$E$492, 4, FALSE), 0)</f>
        <v>0</v>
      </c>
      <c r="AJ453">
        <f>IFERROR(VLOOKUP(B453, [20]player_outfielder_blocks!$B$2:$E$492, 3, FALSE), 0)</f>
        <v>0</v>
      </c>
      <c r="AK453" t="e">
        <f>VLOOKUP(B453,[20]player_outfielder_blocks!$B$2:$E$492, 4, FALSE)</f>
        <v>#N/A</v>
      </c>
      <c r="AL453" t="e">
        <f>VLOOKUP(B453,[21]player_interceptions!$B$2:$E$492, 3, FALSE)</f>
        <v>#N/A</v>
      </c>
      <c r="AM453" t="e">
        <f>VLOOKUP(B453,[21]player_interceptions!$B$2:$E$492, 4, FALSE)</f>
        <v>#N/A</v>
      </c>
      <c r="AN453" t="e">
        <f>VLOOKUP(B453,[22]player_effective_clearances!$B$2:$E$492, 3, FALSE)</f>
        <v>#N/A</v>
      </c>
      <c r="AO453" t="e">
        <f>VLOOKUP(B453,[22]player_effective_clearances!$B$2:$E$492, 4, FALSE)</f>
        <v>#N/A</v>
      </c>
      <c r="AP453" t="e">
        <f>VLOOKUP(B453, [12]player_penalties_won!$B$2:$E$492, 4, FALSE)</f>
        <v>#N/A</v>
      </c>
      <c r="AQ453" t="e">
        <f>VLOOKUP(B453,[23]player_fouls_committed!$B$2:$E$492, 3, FALSE)</f>
        <v>#N/A</v>
      </c>
      <c r="AR453" t="e">
        <f>VLOOKUP(B453,[24]player_red_cards!$B$2:$E$492, 3, FALSE)</f>
        <v>#N/A</v>
      </c>
      <c r="AS453" t="e">
        <f>VLOOKUP(B453,[24]player_red_cards!$B$2:$E$492, 4, FALSE)</f>
        <v>#N/A</v>
      </c>
      <c r="AT453" t="e">
        <f>VLOOKUP(B453,[25]player_contests_won!$B$2:$E$492, 3, FALSE)</f>
        <v>#N/A</v>
      </c>
      <c r="AU453" t="e">
        <f>VLOOKUP(B453,[25]player_contests_won!$B$2:$E$492, 4, FALSE)</f>
        <v>#N/A</v>
      </c>
      <c r="AV453" t="e">
        <f>VLOOKUP(B453, [8]player_top_scorers!$B$2:$E$492, 3, FALSE)</f>
        <v>#N/A</v>
      </c>
      <c r="AW453" t="e">
        <f>VLOOKUP(B453,[26]player_player_ratings!$B$2:$E$492, 4, FALSE)</f>
        <v>#N/A</v>
      </c>
      <c r="AX453" t="e">
        <f>VLOOKUP(B453,[26]player_player_ratings!$B$2:$E$492, 3, FALSE)</f>
        <v>#N/A</v>
      </c>
      <c r="AY453">
        <v>16</v>
      </c>
      <c r="AZ453">
        <v>3</v>
      </c>
      <c r="BA453" t="s">
        <v>13</v>
      </c>
    </row>
    <row r="454" spans="1:53" x14ac:dyDescent="0.3">
      <c r="A454">
        <v>416</v>
      </c>
      <c r="B454" t="s">
        <v>535</v>
      </c>
      <c r="C454" t="s">
        <v>25</v>
      </c>
      <c r="D454">
        <v>0</v>
      </c>
      <c r="E454">
        <v>0</v>
      </c>
      <c r="F454">
        <f>IFERROR(VLOOKUP(B454, [1]player_expected_goals!$B$2:$E$492, 3, FALSE), 0)</f>
        <v>0.2</v>
      </c>
      <c r="G454" t="e">
        <f>VLOOKUP(B454,[2]player_on_target!$B$2:$E$492, 3, FALSE)</f>
        <v>#N/A</v>
      </c>
      <c r="H454">
        <f>IFERROR(VLOOKUP(B454, [3]player_saves_made!$B$2:$E$492, 3, FALSE), 0)</f>
        <v>0</v>
      </c>
      <c r="I454">
        <f>IFERROR(VLOOKUP(B454, [3]player_saves_made!$B$2:$E$492, 4, FALSE), 0)</f>
        <v>0</v>
      </c>
      <c r="J454">
        <f>IFERROR(VLOOKUP(B454, [4]player_goals_conceded!$B$2:$E$492, 3, FALSE), 0)</f>
        <v>0</v>
      </c>
      <c r="K454">
        <f>IFERROR(VLOOKUP(B454, [5]player_clean_sheets!$B$2:$E$492, 3, FALSE), 0)</f>
        <v>0</v>
      </c>
      <c r="L454">
        <f>IFERROR(VLOOKUP(B454, [5]player_clean_sheets!$B$2:$E$492, 4, FALSE), 0)</f>
        <v>0</v>
      </c>
      <c r="M454">
        <f>IFERROR(VLOOKUP(B454, [6]player_goals_per_90!$B$2:$E$492, 3, FALSE), 0)</f>
        <v>0</v>
      </c>
      <c r="N454">
        <f>IFERROR(VLOOKUP(B454, [7]player_expected_assists_per_90!$B$2:$E$492, 3, FALSE), 0)</f>
        <v>0</v>
      </c>
      <c r="O454">
        <f>IFERROR(VLOOKUP(B454, [7]player_expected_assists_per_90!$B$2:$E$492, 4, FALSE), 0)</f>
        <v>0</v>
      </c>
      <c r="P454">
        <f>IFERROR(VLOOKUP(B454, [8]player_top_scorers!$B$2:$E$492, 4, FALSE), 0)</f>
        <v>0</v>
      </c>
      <c r="Q454">
        <f>IFERROR(VLOOKUP(B454, [9]player_total_assists_in_attack!$B$2:$E$492, 3, FALSE), 0)</f>
        <v>0</v>
      </c>
      <c r="R454">
        <f>IFERROR(VLOOKUP(B454, [9]player_total_assists_in_attack!$B$2:$E$492, 4, FALSE), 0)</f>
        <v>0</v>
      </c>
      <c r="S454">
        <f>IFERROR(VLOOKUP(B454, [10]player_big_chances_missed!$B$2:$E$492, 3, FALSE), 0)</f>
        <v>0</v>
      </c>
      <c r="T454">
        <f>IFERROR(VLOOKUP(B454, [10]player_big_chances_missed!$B$2:$E$492, 3, FALSE), 0)</f>
        <v>0</v>
      </c>
      <c r="U454">
        <f>IFERROR(VLOOKUP(B454, [11]player_big_chances_created!$B$2:$E$492, 3, FALSE), 0)</f>
        <v>0</v>
      </c>
      <c r="V454">
        <f>IFERROR(VLOOKUP(B454, [12]player_penalties_won!$B$2:$E$492, 3, FALSE), 0)</f>
        <v>0</v>
      </c>
      <c r="W454">
        <f>IFERROR(VLOOKUP(B454, [13]player_penalties_conceded!$B$2:$E$492, 3, FALSE), 0)</f>
        <v>0</v>
      </c>
      <c r="X454">
        <f>IFERROR(VLOOKUP(B454, [14]player_target_scoring!$B$2:$E$492, 3, FALSE), 0)</f>
        <v>0</v>
      </c>
      <c r="Y454">
        <f>IFERROR(VLOOKUP(B454, [14]player_target_scoring!$B$2:$E$492, 4, FALSE), 0)</f>
        <v>0</v>
      </c>
      <c r="Z454">
        <f>IFERROR(VLOOKUP(B454, [15]player_total_scoring_attempts!$B$2:$E$492, 3, FALSE), 0)</f>
        <v>0</v>
      </c>
      <c r="AA454">
        <f>IFERROR(VLOOKUP(B454, [15]player_total_scoring_attempts!$B$2:$E$492, 4, FALSE), 0)</f>
        <v>0</v>
      </c>
      <c r="AB454">
        <f>IFERROR(VLOOKUP(B454, [16]player_accurate_passes!$B$2:$E$492, 3, FALSE), 0)</f>
        <v>0</v>
      </c>
      <c r="AC454">
        <f>IFERROR(VLOOKUP(B454, [16]player_accurate_passes!$B$2:$E$492, 4, FALSE), 0)</f>
        <v>0</v>
      </c>
      <c r="AD454">
        <f>IFERROR(VLOOKUP(B454,[17]player_accurate_long_balls!$B$2:$E$492, 3, FALSE), 0)</f>
        <v>0</v>
      </c>
      <c r="AE454">
        <f>IFERROR(VLOOKUP(B454,[17]player_accurate_long_balls!$B$2:$E$492, 4, FALSE), 0)</f>
        <v>0</v>
      </c>
      <c r="AF454">
        <f>IFERROR(VLOOKUP(B454, [18]player_tackles_won!$B$2:$E$492, 3, FALSE), 0)</f>
        <v>0</v>
      </c>
      <c r="AG454">
        <f>IFERROR(VLOOKUP(B454, [18]player_tackles_won!$B$2:$E$492, 4, FALSE), 0)</f>
        <v>0</v>
      </c>
      <c r="AH454">
        <f>IFERROR(VLOOKUP(B454, [19]player_possessions!$B$2:$E$492, 3, FALSE), 0)</f>
        <v>0</v>
      </c>
      <c r="AI454">
        <f>IFERROR(VLOOKUP(B454, [19]player_possessions!$B$2:$E$492, 4, FALSE), 0)</f>
        <v>0</v>
      </c>
      <c r="AJ454">
        <f>IFERROR(VLOOKUP(B454, [20]player_outfielder_blocks!$B$2:$E$492, 3, FALSE), 0)</f>
        <v>0</v>
      </c>
      <c r="AK454" t="e">
        <f>VLOOKUP(B454,[20]player_outfielder_blocks!$B$2:$E$492, 4, FALSE)</f>
        <v>#N/A</v>
      </c>
      <c r="AL454" t="e">
        <f>VLOOKUP(B454,[21]player_interceptions!$B$2:$E$492, 3, FALSE)</f>
        <v>#N/A</v>
      </c>
      <c r="AM454" t="e">
        <f>VLOOKUP(B454,[21]player_interceptions!$B$2:$E$492, 4, FALSE)</f>
        <v>#N/A</v>
      </c>
      <c r="AN454" t="e">
        <f>VLOOKUP(B454,[22]player_effective_clearances!$B$2:$E$492, 3, FALSE)</f>
        <v>#N/A</v>
      </c>
      <c r="AO454" t="e">
        <f>VLOOKUP(B454,[22]player_effective_clearances!$B$2:$E$492, 4, FALSE)</f>
        <v>#N/A</v>
      </c>
      <c r="AP454" t="e">
        <f>VLOOKUP(B454, [12]player_penalties_won!$B$2:$E$492, 4, FALSE)</f>
        <v>#N/A</v>
      </c>
      <c r="AQ454" t="e">
        <f>VLOOKUP(B454,[23]player_fouls_committed!$B$2:$E$492, 3, FALSE)</f>
        <v>#N/A</v>
      </c>
      <c r="AR454" t="e">
        <f>VLOOKUP(B454,[24]player_red_cards!$B$2:$E$492, 3, FALSE)</f>
        <v>#N/A</v>
      </c>
      <c r="AS454" t="e">
        <f>VLOOKUP(B454,[24]player_red_cards!$B$2:$E$492, 4, FALSE)</f>
        <v>#N/A</v>
      </c>
      <c r="AT454" t="e">
        <f>VLOOKUP(B454,[25]player_contests_won!$B$2:$E$492, 3, FALSE)</f>
        <v>#N/A</v>
      </c>
      <c r="AU454" t="e">
        <f>VLOOKUP(B454,[25]player_contests_won!$B$2:$E$492, 4, FALSE)</f>
        <v>#N/A</v>
      </c>
      <c r="AV454" t="e">
        <f>VLOOKUP(B454, [8]player_top_scorers!$B$2:$E$492, 3, FALSE)</f>
        <v>#N/A</v>
      </c>
      <c r="AW454" t="e">
        <f>VLOOKUP(B454,[26]player_player_ratings!$B$2:$E$492, 4, FALSE)</f>
        <v>#N/A</v>
      </c>
      <c r="AX454" t="e">
        <f>VLOOKUP(B454,[26]player_player_ratings!$B$2:$E$492, 3, FALSE)</f>
        <v>#N/A</v>
      </c>
      <c r="AY454">
        <v>103</v>
      </c>
      <c r="AZ454">
        <v>5</v>
      </c>
      <c r="BA454" t="s">
        <v>13</v>
      </c>
    </row>
    <row r="455" spans="1:53" x14ac:dyDescent="0.3">
      <c r="A455">
        <v>416</v>
      </c>
      <c r="B455" t="s">
        <v>536</v>
      </c>
      <c r="C455" t="s">
        <v>72</v>
      </c>
      <c r="D455">
        <v>0</v>
      </c>
      <c r="E455">
        <v>0</v>
      </c>
      <c r="F455">
        <f>IFERROR(VLOOKUP(B455, [1]player_expected_goals!$B$2:$E$492, 3, FALSE), 0)</f>
        <v>0</v>
      </c>
      <c r="G455" t="e">
        <f>VLOOKUP(B455,[2]player_on_target!$B$2:$E$492, 3, FALSE)</f>
        <v>#N/A</v>
      </c>
      <c r="H455">
        <f>IFERROR(VLOOKUP(B455, [3]player_saves_made!$B$2:$E$492, 3, FALSE), 0)</f>
        <v>0</v>
      </c>
      <c r="I455">
        <f>IFERROR(VLOOKUP(B455, [3]player_saves_made!$B$2:$E$492, 4, FALSE), 0)</f>
        <v>0</v>
      </c>
      <c r="J455">
        <f>IFERROR(VLOOKUP(B455, [4]player_goals_conceded!$B$2:$E$492, 3, FALSE), 0)</f>
        <v>0</v>
      </c>
      <c r="K455">
        <f>IFERROR(VLOOKUP(B455, [5]player_clean_sheets!$B$2:$E$492, 3, FALSE), 0)</f>
        <v>0</v>
      </c>
      <c r="L455">
        <f>IFERROR(VLOOKUP(B455, [5]player_clean_sheets!$B$2:$E$492, 4, FALSE), 0)</f>
        <v>0</v>
      </c>
      <c r="M455">
        <f>IFERROR(VLOOKUP(B455, [6]player_goals_per_90!$B$2:$E$492, 3, FALSE), 0)</f>
        <v>0</v>
      </c>
      <c r="N455">
        <f>IFERROR(VLOOKUP(B455, [7]player_expected_assists_per_90!$B$2:$E$492, 3, FALSE), 0)</f>
        <v>0</v>
      </c>
      <c r="O455">
        <f>IFERROR(VLOOKUP(B455, [7]player_expected_assists_per_90!$B$2:$E$492, 4, FALSE), 0)</f>
        <v>0</v>
      </c>
      <c r="P455">
        <f>IFERROR(VLOOKUP(B455, [8]player_top_scorers!$B$2:$E$492, 4, FALSE), 0)</f>
        <v>0</v>
      </c>
      <c r="Q455">
        <f>IFERROR(VLOOKUP(B455, [9]player_total_assists_in_attack!$B$2:$E$492, 3, FALSE), 0)</f>
        <v>1</v>
      </c>
      <c r="R455">
        <f>IFERROR(VLOOKUP(B455, [9]player_total_assists_in_attack!$B$2:$E$492, 4, FALSE), 0)</f>
        <v>0.1</v>
      </c>
      <c r="S455">
        <f>IFERROR(VLOOKUP(B455, [10]player_big_chances_missed!$B$2:$E$492, 3, FALSE), 0)</f>
        <v>0</v>
      </c>
      <c r="T455">
        <f>IFERROR(VLOOKUP(B455, [10]player_big_chances_missed!$B$2:$E$492, 3, FALSE), 0)</f>
        <v>0</v>
      </c>
      <c r="U455">
        <f>IFERROR(VLOOKUP(B455, [11]player_big_chances_created!$B$2:$E$492, 3, FALSE), 0)</f>
        <v>0</v>
      </c>
      <c r="V455">
        <f>IFERROR(VLOOKUP(B455, [12]player_penalties_won!$B$2:$E$492, 3, FALSE), 0)</f>
        <v>0</v>
      </c>
      <c r="W455">
        <f>IFERROR(VLOOKUP(B455, [13]player_penalties_conceded!$B$2:$E$492, 3, FALSE), 0)</f>
        <v>0</v>
      </c>
      <c r="X455">
        <f>IFERROR(VLOOKUP(B455, [14]player_target_scoring!$B$2:$E$492, 3, FALSE), 0)</f>
        <v>0</v>
      </c>
      <c r="Y455">
        <f>IFERROR(VLOOKUP(B455, [14]player_target_scoring!$B$2:$E$492, 4, FALSE), 0)</f>
        <v>0</v>
      </c>
      <c r="Z455">
        <f>IFERROR(VLOOKUP(B455, [15]player_total_scoring_attempts!$B$2:$E$492, 3, FALSE), 0)</f>
        <v>0</v>
      </c>
      <c r="AA455">
        <f>IFERROR(VLOOKUP(B455, [15]player_total_scoring_attempts!$B$2:$E$492, 4, FALSE), 0)</f>
        <v>0</v>
      </c>
      <c r="AB455">
        <f>IFERROR(VLOOKUP(B455, [16]player_accurate_passes!$B$2:$E$492, 3, FALSE), 0)</f>
        <v>0</v>
      </c>
      <c r="AC455">
        <f>IFERROR(VLOOKUP(B455, [16]player_accurate_passes!$B$2:$E$492, 4, FALSE), 0)</f>
        <v>0</v>
      </c>
      <c r="AD455">
        <f>IFERROR(VLOOKUP(B455,[17]player_accurate_long_balls!$B$2:$E$492, 3, FALSE), 0)</f>
        <v>0</v>
      </c>
      <c r="AE455">
        <f>IFERROR(VLOOKUP(B455,[17]player_accurate_long_balls!$B$2:$E$492, 4, FALSE), 0)</f>
        <v>0</v>
      </c>
      <c r="AF455">
        <f>IFERROR(VLOOKUP(B455, [18]player_tackles_won!$B$2:$E$492, 3, FALSE), 0)</f>
        <v>0</v>
      </c>
      <c r="AG455">
        <f>IFERROR(VLOOKUP(B455, [18]player_tackles_won!$B$2:$E$492, 4, FALSE), 0)</f>
        <v>0</v>
      </c>
      <c r="AH455">
        <f>IFERROR(VLOOKUP(B455, [19]player_possessions!$B$2:$E$492, 3, FALSE), 0)</f>
        <v>0</v>
      </c>
      <c r="AI455">
        <f>IFERROR(VLOOKUP(B455, [19]player_possessions!$B$2:$E$492, 4, FALSE), 0)</f>
        <v>0</v>
      </c>
      <c r="AJ455">
        <f>IFERROR(VLOOKUP(B455, [20]player_outfielder_blocks!$B$2:$E$492, 3, FALSE), 0)</f>
        <v>0</v>
      </c>
      <c r="AK455" t="e">
        <f>VLOOKUP(B455,[20]player_outfielder_blocks!$B$2:$E$492, 4, FALSE)</f>
        <v>#N/A</v>
      </c>
      <c r="AL455" t="e">
        <f>VLOOKUP(B455,[21]player_interceptions!$B$2:$E$492, 3, FALSE)</f>
        <v>#N/A</v>
      </c>
      <c r="AM455" t="e">
        <f>VLOOKUP(B455,[21]player_interceptions!$B$2:$E$492, 4, FALSE)</f>
        <v>#N/A</v>
      </c>
      <c r="AN455" t="e">
        <f>VLOOKUP(B455,[22]player_effective_clearances!$B$2:$E$492, 3, FALSE)</f>
        <v>#N/A</v>
      </c>
      <c r="AO455" t="e">
        <f>VLOOKUP(B455,[22]player_effective_clearances!$B$2:$E$492, 4, FALSE)</f>
        <v>#N/A</v>
      </c>
      <c r="AP455" t="e">
        <f>VLOOKUP(B455, [12]player_penalties_won!$B$2:$E$492, 4, FALSE)</f>
        <v>#N/A</v>
      </c>
      <c r="AQ455" t="e">
        <f>VLOOKUP(B455,[23]player_fouls_committed!$B$2:$E$492, 3, FALSE)</f>
        <v>#N/A</v>
      </c>
      <c r="AR455" t="e">
        <f>VLOOKUP(B455,[24]player_red_cards!$B$2:$E$492, 3, FALSE)</f>
        <v>#N/A</v>
      </c>
      <c r="AS455" t="e">
        <f>VLOOKUP(B455,[24]player_red_cards!$B$2:$E$492, 4, FALSE)</f>
        <v>#N/A</v>
      </c>
      <c r="AT455" t="e">
        <f>VLOOKUP(B455,[25]player_contests_won!$B$2:$E$492, 3, FALSE)</f>
        <v>#N/A</v>
      </c>
      <c r="AU455" t="e">
        <f>VLOOKUP(B455,[25]player_contests_won!$B$2:$E$492, 4, FALSE)</f>
        <v>#N/A</v>
      </c>
      <c r="AV455" t="e">
        <f>VLOOKUP(B455, [8]player_top_scorers!$B$2:$E$492, 3, FALSE)</f>
        <v>#N/A</v>
      </c>
      <c r="AW455" t="e">
        <f>VLOOKUP(B455,[26]player_player_ratings!$B$2:$E$492, 4, FALSE)</f>
        <v>#N/A</v>
      </c>
      <c r="AX455" t="e">
        <f>VLOOKUP(B455,[26]player_player_ratings!$B$2:$E$492, 3, FALSE)</f>
        <v>#N/A</v>
      </c>
      <c r="AY455">
        <v>632</v>
      </c>
      <c r="AZ455">
        <v>13</v>
      </c>
      <c r="BA455" t="s">
        <v>13</v>
      </c>
    </row>
    <row r="456" spans="1:53" x14ac:dyDescent="0.3">
      <c r="A456">
        <v>416</v>
      </c>
      <c r="B456" t="s">
        <v>537</v>
      </c>
      <c r="C456" t="s">
        <v>25</v>
      </c>
      <c r="D456">
        <v>0</v>
      </c>
      <c r="E456">
        <v>0</v>
      </c>
      <c r="F456">
        <f>IFERROR(VLOOKUP(B456, [1]player_expected_goals!$B$2:$E$492, 3, FALSE), 0)</f>
        <v>1.1000000000000001</v>
      </c>
      <c r="G456" t="e">
        <f>VLOOKUP(B456,[2]player_on_target!$B$2:$E$492, 3, FALSE)</f>
        <v>#N/A</v>
      </c>
      <c r="H456">
        <f>IFERROR(VLOOKUP(B456, [3]player_saves_made!$B$2:$E$492, 3, FALSE), 0)</f>
        <v>0</v>
      </c>
      <c r="I456">
        <f>IFERROR(VLOOKUP(B456, [3]player_saves_made!$B$2:$E$492, 4, FALSE), 0)</f>
        <v>0</v>
      </c>
      <c r="J456">
        <f>IFERROR(VLOOKUP(B456, [4]player_goals_conceded!$B$2:$E$492, 3, FALSE), 0)</f>
        <v>0</v>
      </c>
      <c r="K456">
        <f>IFERROR(VLOOKUP(B456, [5]player_clean_sheets!$B$2:$E$492, 3, FALSE), 0)</f>
        <v>0</v>
      </c>
      <c r="L456">
        <f>IFERROR(VLOOKUP(B456, [5]player_clean_sheets!$B$2:$E$492, 4, FALSE), 0)</f>
        <v>0</v>
      </c>
      <c r="M456">
        <f>IFERROR(VLOOKUP(B456, [6]player_goals_per_90!$B$2:$E$492, 3, FALSE), 0)</f>
        <v>0</v>
      </c>
      <c r="N456">
        <f>IFERROR(VLOOKUP(B456, [7]player_expected_assists_per_90!$B$2:$E$492, 3, FALSE), 0)</f>
        <v>0</v>
      </c>
      <c r="O456">
        <f>IFERROR(VLOOKUP(B456, [7]player_expected_assists_per_90!$B$2:$E$492, 4, FALSE), 0)</f>
        <v>0</v>
      </c>
      <c r="P456">
        <f>IFERROR(VLOOKUP(B456, [8]player_top_scorers!$B$2:$E$492, 4, FALSE), 0)</f>
        <v>0</v>
      </c>
      <c r="Q456">
        <f>IFERROR(VLOOKUP(B456, [9]player_total_assists_in_attack!$B$2:$E$492, 3, FALSE), 0)</f>
        <v>0</v>
      </c>
      <c r="R456">
        <f>IFERROR(VLOOKUP(B456, [9]player_total_assists_in_attack!$B$2:$E$492, 4, FALSE), 0)</f>
        <v>0</v>
      </c>
      <c r="S456">
        <f>IFERROR(VLOOKUP(B456, [10]player_big_chances_missed!$B$2:$E$492, 3, FALSE), 0)</f>
        <v>1</v>
      </c>
      <c r="T456">
        <f>IFERROR(VLOOKUP(B456, [10]player_big_chances_missed!$B$2:$E$492, 3, FALSE), 0)</f>
        <v>1</v>
      </c>
      <c r="U456">
        <f>IFERROR(VLOOKUP(B456, [11]player_big_chances_created!$B$2:$E$492, 3, FALSE), 0)</f>
        <v>0</v>
      </c>
      <c r="V456">
        <f>IFERROR(VLOOKUP(B456, [12]player_penalties_won!$B$2:$E$492, 3, FALSE), 0)</f>
        <v>0</v>
      </c>
      <c r="W456">
        <f>IFERROR(VLOOKUP(B456, [13]player_penalties_conceded!$B$2:$E$492, 3, FALSE), 0)</f>
        <v>0</v>
      </c>
      <c r="X456">
        <f>IFERROR(VLOOKUP(B456, [14]player_target_scoring!$B$2:$E$492, 3, FALSE), 0)</f>
        <v>0</v>
      </c>
      <c r="Y456">
        <f>IFERROR(VLOOKUP(B456, [14]player_target_scoring!$B$2:$E$492, 4, FALSE), 0)</f>
        <v>0</v>
      </c>
      <c r="Z456">
        <f>IFERROR(VLOOKUP(B456, [15]player_total_scoring_attempts!$B$2:$E$492, 3, FALSE), 0)</f>
        <v>0</v>
      </c>
      <c r="AA456">
        <f>IFERROR(VLOOKUP(B456, [15]player_total_scoring_attempts!$B$2:$E$492, 4, FALSE), 0)</f>
        <v>0</v>
      </c>
      <c r="AB456">
        <f>IFERROR(VLOOKUP(B456, [16]player_accurate_passes!$B$2:$E$492, 3, FALSE), 0)</f>
        <v>0</v>
      </c>
      <c r="AC456">
        <f>IFERROR(VLOOKUP(B456, [16]player_accurate_passes!$B$2:$E$492, 4, FALSE), 0)</f>
        <v>0</v>
      </c>
      <c r="AD456">
        <f>IFERROR(VLOOKUP(B456,[17]player_accurate_long_balls!$B$2:$E$492, 3, FALSE), 0)</f>
        <v>0</v>
      </c>
      <c r="AE456">
        <f>IFERROR(VLOOKUP(B456,[17]player_accurate_long_balls!$B$2:$E$492, 4, FALSE), 0)</f>
        <v>0</v>
      </c>
      <c r="AF456">
        <f>IFERROR(VLOOKUP(B456, [18]player_tackles_won!$B$2:$E$492, 3, FALSE), 0)</f>
        <v>0</v>
      </c>
      <c r="AG456">
        <f>IFERROR(VLOOKUP(B456, [18]player_tackles_won!$B$2:$E$492, 4, FALSE), 0)</f>
        <v>0</v>
      </c>
      <c r="AH456">
        <f>IFERROR(VLOOKUP(B456, [19]player_possessions!$B$2:$E$492, 3, FALSE), 0)</f>
        <v>0</v>
      </c>
      <c r="AI456">
        <f>IFERROR(VLOOKUP(B456, [19]player_possessions!$B$2:$E$492, 4, FALSE), 0)</f>
        <v>0</v>
      </c>
      <c r="AJ456">
        <f>IFERROR(VLOOKUP(B456, [20]player_outfielder_blocks!$B$2:$E$492, 3, FALSE), 0)</f>
        <v>0</v>
      </c>
      <c r="AK456" t="e">
        <f>VLOOKUP(B456,[20]player_outfielder_blocks!$B$2:$E$492, 4, FALSE)</f>
        <v>#N/A</v>
      </c>
      <c r="AL456" t="e">
        <f>VLOOKUP(B456,[21]player_interceptions!$B$2:$E$492, 3, FALSE)</f>
        <v>#N/A</v>
      </c>
      <c r="AM456" t="e">
        <f>VLOOKUP(B456,[21]player_interceptions!$B$2:$E$492, 4, FALSE)</f>
        <v>#N/A</v>
      </c>
      <c r="AN456" t="e">
        <f>VLOOKUP(B456,[22]player_effective_clearances!$B$2:$E$492, 3, FALSE)</f>
        <v>#N/A</v>
      </c>
      <c r="AO456" t="e">
        <f>VLOOKUP(B456,[22]player_effective_clearances!$B$2:$E$492, 4, FALSE)</f>
        <v>#N/A</v>
      </c>
      <c r="AP456" t="e">
        <f>VLOOKUP(B456, [12]player_penalties_won!$B$2:$E$492, 4, FALSE)</f>
        <v>#N/A</v>
      </c>
      <c r="AQ456" t="e">
        <f>VLOOKUP(B456,[23]player_fouls_committed!$B$2:$E$492, 3, FALSE)</f>
        <v>#N/A</v>
      </c>
      <c r="AR456" t="e">
        <f>VLOOKUP(B456,[24]player_red_cards!$B$2:$E$492, 3, FALSE)</f>
        <v>#N/A</v>
      </c>
      <c r="AS456" t="e">
        <f>VLOOKUP(B456,[24]player_red_cards!$B$2:$E$492, 4, FALSE)</f>
        <v>#N/A</v>
      </c>
      <c r="AT456" t="e">
        <f>VLOOKUP(B456,[25]player_contests_won!$B$2:$E$492, 3, FALSE)</f>
        <v>#N/A</v>
      </c>
      <c r="AU456" t="e">
        <f>VLOOKUP(B456,[25]player_contests_won!$B$2:$E$492, 4, FALSE)</f>
        <v>#N/A</v>
      </c>
      <c r="AV456" t="e">
        <f>VLOOKUP(B456, [8]player_top_scorers!$B$2:$E$492, 3, FALSE)</f>
        <v>#N/A</v>
      </c>
      <c r="AW456" t="e">
        <f>VLOOKUP(B456,[26]player_player_ratings!$B$2:$E$492, 4, FALSE)</f>
        <v>#N/A</v>
      </c>
      <c r="AX456" t="e">
        <f>VLOOKUP(B456,[26]player_player_ratings!$B$2:$E$492, 3, FALSE)</f>
        <v>#N/A</v>
      </c>
      <c r="AY456">
        <v>28</v>
      </c>
      <c r="AZ456">
        <v>3</v>
      </c>
      <c r="BA456" t="s">
        <v>13</v>
      </c>
    </row>
    <row r="457" spans="1:53" x14ac:dyDescent="0.3">
      <c r="A457">
        <v>416</v>
      </c>
      <c r="B457" t="s">
        <v>538</v>
      </c>
      <c r="C457" t="s">
        <v>9</v>
      </c>
      <c r="D457">
        <v>0</v>
      </c>
      <c r="E457">
        <v>0</v>
      </c>
      <c r="F457">
        <f>IFERROR(VLOOKUP(B457, [1]player_expected_goals!$B$2:$E$492, 3, FALSE), 0)</f>
        <v>0</v>
      </c>
      <c r="G457" t="e">
        <f>VLOOKUP(B457,[2]player_on_target!$B$2:$E$492, 3, FALSE)</f>
        <v>#N/A</v>
      </c>
      <c r="H457">
        <f>IFERROR(VLOOKUP(B457, [3]player_saves_made!$B$2:$E$492, 3, FALSE), 0)</f>
        <v>2.4</v>
      </c>
      <c r="I457">
        <f>IFERROR(VLOOKUP(B457, [3]player_saves_made!$B$2:$E$492, 4, FALSE), 0)</f>
        <v>78</v>
      </c>
      <c r="J457">
        <f>IFERROR(VLOOKUP(B457, [4]player_goals_conceded!$B$2:$E$492, 3, FALSE), 0)</f>
        <v>0.7</v>
      </c>
      <c r="K457">
        <f>IFERROR(VLOOKUP(B457, [5]player_clean_sheets!$B$2:$E$492, 3, FALSE), 0)</f>
        <v>15</v>
      </c>
      <c r="L457">
        <f>IFERROR(VLOOKUP(B457, [5]player_clean_sheets!$B$2:$E$492, 4, FALSE), 0)</f>
        <v>24</v>
      </c>
      <c r="M457">
        <f>IFERROR(VLOOKUP(B457, [6]player_goals_per_90!$B$2:$E$492, 3, FALSE), 0)</f>
        <v>0</v>
      </c>
      <c r="N457">
        <f>IFERROR(VLOOKUP(B457, [7]player_expected_assists_per_90!$B$2:$E$492, 3, FALSE), 0)</f>
        <v>0</v>
      </c>
      <c r="O457">
        <f>IFERROR(VLOOKUP(B457, [7]player_expected_assists_per_90!$B$2:$E$492, 4, FALSE), 0)</f>
        <v>0</v>
      </c>
      <c r="P457">
        <f>IFERROR(VLOOKUP(B457, [8]player_top_scorers!$B$2:$E$492, 4, FALSE), 0)</f>
        <v>0</v>
      </c>
      <c r="Q457">
        <f>IFERROR(VLOOKUP(B457, [9]player_total_assists_in_attack!$B$2:$E$492, 3, FALSE), 0)</f>
        <v>0</v>
      </c>
      <c r="R457">
        <f>IFERROR(VLOOKUP(B457, [9]player_total_assists_in_attack!$B$2:$E$492, 4, FALSE), 0)</f>
        <v>0</v>
      </c>
      <c r="S457">
        <f>IFERROR(VLOOKUP(B457, [10]player_big_chances_missed!$B$2:$E$492, 3, FALSE), 0)</f>
        <v>0</v>
      </c>
      <c r="T457">
        <f>IFERROR(VLOOKUP(B457, [10]player_big_chances_missed!$B$2:$E$492, 3, FALSE), 0)</f>
        <v>0</v>
      </c>
      <c r="U457">
        <f>IFERROR(VLOOKUP(B457, [11]player_big_chances_created!$B$2:$E$492, 3, FALSE), 0)</f>
        <v>0</v>
      </c>
      <c r="V457">
        <f>IFERROR(VLOOKUP(B457, [12]player_penalties_won!$B$2:$E$492, 3, FALSE), 0)</f>
        <v>0</v>
      </c>
      <c r="W457">
        <f>IFERROR(VLOOKUP(B457, [13]player_penalties_conceded!$B$2:$E$492, 3, FALSE), 0)</f>
        <v>0</v>
      </c>
      <c r="X457">
        <f>IFERROR(VLOOKUP(B457, [14]player_target_scoring!$B$2:$E$492, 3, FALSE), 0)</f>
        <v>0</v>
      </c>
      <c r="Y457">
        <f>IFERROR(VLOOKUP(B457, [14]player_target_scoring!$B$2:$E$492, 4, FALSE), 0)</f>
        <v>0</v>
      </c>
      <c r="Z457">
        <f>IFERROR(VLOOKUP(B457, [15]player_total_scoring_attempts!$B$2:$E$492, 3, FALSE), 0)</f>
        <v>0</v>
      </c>
      <c r="AA457">
        <f>IFERROR(VLOOKUP(B457, [15]player_total_scoring_attempts!$B$2:$E$492, 4, FALSE), 0)</f>
        <v>0</v>
      </c>
      <c r="AB457">
        <f>IFERROR(VLOOKUP(B457, [16]player_accurate_passes!$B$2:$E$492, 3, FALSE), 0)</f>
        <v>16.5</v>
      </c>
      <c r="AC457">
        <f>IFERROR(VLOOKUP(B457, [16]player_accurate_passes!$B$2:$E$492, 4, FALSE), 0)</f>
        <v>75.8</v>
      </c>
      <c r="AD457">
        <f>IFERROR(VLOOKUP(B457,[17]player_accurate_long_balls!$B$2:$E$492, 3, FALSE), 0)</f>
        <v>0</v>
      </c>
      <c r="AE457">
        <f>IFERROR(VLOOKUP(B457,[17]player_accurate_long_balls!$B$2:$E$492, 4, FALSE), 0)</f>
        <v>0</v>
      </c>
      <c r="AF457">
        <f>IFERROR(VLOOKUP(B457, [18]player_tackles_won!$B$2:$E$492, 3, FALSE), 0)</f>
        <v>0</v>
      </c>
      <c r="AG457">
        <f>IFERROR(VLOOKUP(B457, [18]player_tackles_won!$B$2:$E$492, 4, FALSE), 0)</f>
        <v>0</v>
      </c>
      <c r="AH457">
        <f>IFERROR(VLOOKUP(B457, [19]player_possessions!$B$2:$E$492, 3, FALSE), 0)</f>
        <v>0</v>
      </c>
      <c r="AI457">
        <f>IFERROR(VLOOKUP(B457, [19]player_possessions!$B$2:$E$492, 4, FALSE), 0)</f>
        <v>0</v>
      </c>
      <c r="AJ457">
        <f>IFERROR(VLOOKUP(B457, [20]player_outfielder_blocks!$B$2:$E$492, 3, FALSE), 0)</f>
        <v>0</v>
      </c>
      <c r="AK457" t="e">
        <f>VLOOKUP(B457,[20]player_outfielder_blocks!$B$2:$E$492, 4, FALSE)</f>
        <v>#N/A</v>
      </c>
      <c r="AL457" t="e">
        <f>VLOOKUP(B457,[21]player_interceptions!$B$2:$E$492, 3, FALSE)</f>
        <v>#N/A</v>
      </c>
      <c r="AM457" t="e">
        <f>VLOOKUP(B457,[21]player_interceptions!$B$2:$E$492, 4, FALSE)</f>
        <v>#N/A</v>
      </c>
      <c r="AN457">
        <f>VLOOKUP(B457,[22]player_effective_clearances!$B$2:$E$492, 3, FALSE)</f>
        <v>0.5</v>
      </c>
      <c r="AO457">
        <f>VLOOKUP(B457,[22]player_effective_clearances!$B$2:$E$492, 4, FALSE)</f>
        <v>18</v>
      </c>
      <c r="AP457" t="e">
        <f>VLOOKUP(B457, [12]player_penalties_won!$B$2:$E$492, 4, FALSE)</f>
        <v>#N/A</v>
      </c>
      <c r="AQ457" t="e">
        <f>VLOOKUP(B457,[23]player_fouls_committed!$B$2:$E$492, 3, FALSE)</f>
        <v>#N/A</v>
      </c>
      <c r="AR457" t="e">
        <f>VLOOKUP(B457,[24]player_red_cards!$B$2:$E$492, 3, FALSE)</f>
        <v>#N/A</v>
      </c>
      <c r="AS457" t="e">
        <f>VLOOKUP(B457,[24]player_red_cards!$B$2:$E$492, 4, FALSE)</f>
        <v>#N/A</v>
      </c>
      <c r="AT457" t="e">
        <f>VLOOKUP(B457,[25]player_contests_won!$B$2:$E$492, 3, FALSE)</f>
        <v>#N/A</v>
      </c>
      <c r="AU457" t="e">
        <f>VLOOKUP(B457,[25]player_contests_won!$B$2:$E$492, 4, FALSE)</f>
        <v>#N/A</v>
      </c>
      <c r="AV457" t="e">
        <f>VLOOKUP(B457, [8]player_top_scorers!$B$2:$E$492, 3, FALSE)</f>
        <v>#N/A</v>
      </c>
      <c r="AW457">
        <f>VLOOKUP(B457,[26]player_player_ratings!$B$2:$E$492, 4, FALSE)</f>
        <v>0</v>
      </c>
      <c r="AX457">
        <f>VLOOKUP(B457,[26]player_player_ratings!$B$2:$E$492, 3, FALSE)</f>
        <v>6.95</v>
      </c>
      <c r="AY457">
        <v>2970</v>
      </c>
      <c r="AZ457">
        <v>33</v>
      </c>
      <c r="BA457" t="s">
        <v>80</v>
      </c>
    </row>
    <row r="458" spans="1:53" x14ac:dyDescent="0.3">
      <c r="A458">
        <v>416</v>
      </c>
      <c r="B458" t="s">
        <v>539</v>
      </c>
      <c r="C458" t="s">
        <v>63</v>
      </c>
      <c r="D458">
        <v>0</v>
      </c>
      <c r="E458">
        <v>0</v>
      </c>
      <c r="F458">
        <f>IFERROR(VLOOKUP(B458, [1]player_expected_goals!$B$2:$E$492, 3, FALSE), 0)</f>
        <v>0.1</v>
      </c>
      <c r="G458">
        <f>VLOOKUP(B458,[2]player_on_target!$B$2:$E$492, 3, FALSE)</f>
        <v>0.4</v>
      </c>
      <c r="H458">
        <f>IFERROR(VLOOKUP(B458, [3]player_saves_made!$B$2:$E$492, 3, FALSE), 0)</f>
        <v>0</v>
      </c>
      <c r="I458">
        <f>IFERROR(VLOOKUP(B458, [3]player_saves_made!$B$2:$E$492, 4, FALSE), 0)</f>
        <v>0</v>
      </c>
      <c r="J458">
        <f>IFERROR(VLOOKUP(B458, [4]player_goals_conceded!$B$2:$E$492, 3, FALSE), 0)</f>
        <v>0</v>
      </c>
      <c r="K458">
        <f>IFERROR(VLOOKUP(B458, [5]player_clean_sheets!$B$2:$E$492, 3, FALSE), 0)</f>
        <v>0</v>
      </c>
      <c r="L458">
        <f>IFERROR(VLOOKUP(B458, [5]player_clean_sheets!$B$2:$E$492, 4, FALSE), 0)</f>
        <v>0</v>
      </c>
      <c r="M458">
        <f>IFERROR(VLOOKUP(B458, [6]player_goals_per_90!$B$2:$E$492, 3, FALSE), 0)</f>
        <v>0</v>
      </c>
      <c r="N458">
        <f>IFERROR(VLOOKUP(B458, [7]player_expected_assists_per_90!$B$2:$E$492, 3, FALSE), 0)</f>
        <v>0</v>
      </c>
      <c r="O458">
        <f>IFERROR(VLOOKUP(B458, [7]player_expected_assists_per_90!$B$2:$E$492, 4, FALSE), 0)</f>
        <v>0</v>
      </c>
      <c r="P458">
        <f>IFERROR(VLOOKUP(B458, [8]player_top_scorers!$B$2:$E$492, 4, FALSE), 0)</f>
        <v>0</v>
      </c>
      <c r="Q458">
        <f>IFERROR(VLOOKUP(B458, [9]player_total_assists_in_attack!$B$2:$E$492, 3, FALSE), 0)</f>
        <v>1</v>
      </c>
      <c r="R458">
        <f>IFERROR(VLOOKUP(B458, [9]player_total_assists_in_attack!$B$2:$E$492, 4, FALSE), 0)</f>
        <v>2.2999999999999998</v>
      </c>
      <c r="S458">
        <f>IFERROR(VLOOKUP(B458, [10]player_big_chances_missed!$B$2:$E$492, 3, FALSE), 0)</f>
        <v>0</v>
      </c>
      <c r="T458">
        <f>IFERROR(VLOOKUP(B458, [10]player_big_chances_missed!$B$2:$E$492, 3, FALSE), 0)</f>
        <v>0</v>
      </c>
      <c r="U458">
        <f>IFERROR(VLOOKUP(B458, [11]player_big_chances_created!$B$2:$E$492, 3, FALSE), 0)</f>
        <v>0</v>
      </c>
      <c r="V458">
        <f>IFERROR(VLOOKUP(B458, [12]player_penalties_won!$B$2:$E$492, 3, FALSE), 0)</f>
        <v>0</v>
      </c>
      <c r="W458">
        <f>IFERROR(VLOOKUP(B458, [13]player_penalties_conceded!$B$2:$E$492, 3, FALSE), 0)</f>
        <v>0</v>
      </c>
      <c r="X458">
        <f>IFERROR(VLOOKUP(B458, [14]player_target_scoring!$B$2:$E$492, 3, FALSE), 0)</f>
        <v>0</v>
      </c>
      <c r="Y458">
        <f>IFERROR(VLOOKUP(B458, [14]player_target_scoring!$B$2:$E$492, 4, FALSE), 0)</f>
        <v>0</v>
      </c>
      <c r="Z458">
        <f>IFERROR(VLOOKUP(B458, [15]player_total_scoring_attempts!$B$2:$E$492, 3, FALSE), 0)</f>
        <v>0</v>
      </c>
      <c r="AA458">
        <f>IFERROR(VLOOKUP(B458, [15]player_total_scoring_attempts!$B$2:$E$492, 4, FALSE), 0)</f>
        <v>0</v>
      </c>
      <c r="AB458">
        <f>IFERROR(VLOOKUP(B458, [16]player_accurate_passes!$B$2:$E$492, 3, FALSE), 0)</f>
        <v>0</v>
      </c>
      <c r="AC458">
        <f>IFERROR(VLOOKUP(B458, [16]player_accurate_passes!$B$2:$E$492, 4, FALSE), 0)</f>
        <v>0</v>
      </c>
      <c r="AD458">
        <f>IFERROR(VLOOKUP(B458,[17]player_accurate_long_balls!$B$2:$E$492, 3, FALSE), 0)</f>
        <v>0</v>
      </c>
      <c r="AE458">
        <f>IFERROR(VLOOKUP(B458,[17]player_accurate_long_balls!$B$2:$E$492, 4, FALSE), 0)</f>
        <v>0</v>
      </c>
      <c r="AF458">
        <f>IFERROR(VLOOKUP(B458, [18]player_tackles_won!$B$2:$E$492, 3, FALSE), 0)</f>
        <v>0</v>
      </c>
      <c r="AG458">
        <f>IFERROR(VLOOKUP(B458, [18]player_tackles_won!$B$2:$E$492, 4, FALSE), 0)</f>
        <v>0</v>
      </c>
      <c r="AH458">
        <f>IFERROR(VLOOKUP(B458, [19]player_possessions!$B$2:$E$492, 3, FALSE), 0)</f>
        <v>0</v>
      </c>
      <c r="AI458">
        <f>IFERROR(VLOOKUP(B458, [19]player_possessions!$B$2:$E$492, 4, FALSE), 0)</f>
        <v>0</v>
      </c>
      <c r="AJ458">
        <f>IFERROR(VLOOKUP(B458, [20]player_outfielder_blocks!$B$2:$E$492, 3, FALSE), 0)</f>
        <v>0</v>
      </c>
      <c r="AK458" t="e">
        <f>VLOOKUP(B458,[20]player_outfielder_blocks!$B$2:$E$492, 4, FALSE)</f>
        <v>#N/A</v>
      </c>
      <c r="AL458" t="e">
        <f>VLOOKUP(B458,[21]player_interceptions!$B$2:$E$492, 3, FALSE)</f>
        <v>#N/A</v>
      </c>
      <c r="AM458" t="e">
        <f>VLOOKUP(B458,[21]player_interceptions!$B$2:$E$492, 4, FALSE)</f>
        <v>#N/A</v>
      </c>
      <c r="AN458" t="e">
        <f>VLOOKUP(B458,[22]player_effective_clearances!$B$2:$E$492, 3, FALSE)</f>
        <v>#N/A</v>
      </c>
      <c r="AO458" t="e">
        <f>VLOOKUP(B458,[22]player_effective_clearances!$B$2:$E$492, 4, FALSE)</f>
        <v>#N/A</v>
      </c>
      <c r="AP458" t="e">
        <f>VLOOKUP(B458, [12]player_penalties_won!$B$2:$E$492, 4, FALSE)</f>
        <v>#N/A</v>
      </c>
      <c r="AQ458" t="e">
        <f>VLOOKUP(B458,[23]player_fouls_committed!$B$2:$E$492, 3, FALSE)</f>
        <v>#N/A</v>
      </c>
      <c r="AR458" t="e">
        <f>VLOOKUP(B458,[24]player_red_cards!$B$2:$E$492, 3, FALSE)</f>
        <v>#N/A</v>
      </c>
      <c r="AS458" t="e">
        <f>VLOOKUP(B458,[24]player_red_cards!$B$2:$E$492, 4, FALSE)</f>
        <v>#N/A</v>
      </c>
      <c r="AT458" t="e">
        <f>VLOOKUP(B458,[25]player_contests_won!$B$2:$E$492, 3, FALSE)</f>
        <v>#N/A</v>
      </c>
      <c r="AU458" t="e">
        <f>VLOOKUP(B458,[25]player_contests_won!$B$2:$E$492, 4, FALSE)</f>
        <v>#N/A</v>
      </c>
      <c r="AV458">
        <f>VLOOKUP(B458, [8]player_top_scorers!$B$2:$E$492, 3, FALSE)</f>
        <v>1</v>
      </c>
      <c r="AW458" t="e">
        <f>VLOOKUP(B458,[26]player_player_ratings!$B$2:$E$492, 4, FALSE)</f>
        <v>#N/A</v>
      </c>
      <c r="AX458" t="e">
        <f>VLOOKUP(B458,[26]player_player_ratings!$B$2:$E$492, 3, FALSE)</f>
        <v>#N/A</v>
      </c>
      <c r="AY458">
        <v>39</v>
      </c>
      <c r="AZ458">
        <v>3</v>
      </c>
      <c r="BA458" t="s">
        <v>13</v>
      </c>
    </row>
    <row r="459" spans="1:53" x14ac:dyDescent="0.3">
      <c r="A459">
        <v>416</v>
      </c>
      <c r="B459" t="s">
        <v>540</v>
      </c>
      <c r="C459" t="s">
        <v>21</v>
      </c>
      <c r="D459">
        <v>0</v>
      </c>
      <c r="E459">
        <v>0</v>
      </c>
      <c r="F459">
        <f>IFERROR(VLOOKUP(B459, [1]player_expected_goals!$B$2:$E$492, 3, FALSE), 0)</f>
        <v>0</v>
      </c>
      <c r="G459" t="e">
        <f>VLOOKUP(B459,[2]player_on_target!$B$2:$E$492, 3, FALSE)</f>
        <v>#N/A</v>
      </c>
      <c r="H459">
        <f>IFERROR(VLOOKUP(B459, [3]player_saves_made!$B$2:$E$492, 3, FALSE), 0)</f>
        <v>0</v>
      </c>
      <c r="I459">
        <f>IFERROR(VLOOKUP(B459, [3]player_saves_made!$B$2:$E$492, 4, FALSE), 0)</f>
        <v>0</v>
      </c>
      <c r="J459">
        <f>IFERROR(VLOOKUP(B459, [4]player_goals_conceded!$B$2:$E$492, 3, FALSE), 0)</f>
        <v>0</v>
      </c>
      <c r="K459">
        <f>IFERROR(VLOOKUP(B459, [5]player_clean_sheets!$B$2:$E$492, 3, FALSE), 0)</f>
        <v>0</v>
      </c>
      <c r="L459">
        <f>IFERROR(VLOOKUP(B459, [5]player_clean_sheets!$B$2:$E$492, 4, FALSE), 0)</f>
        <v>0</v>
      </c>
      <c r="M459">
        <f>IFERROR(VLOOKUP(B459, [6]player_goals_per_90!$B$2:$E$492, 3, FALSE), 0)</f>
        <v>0</v>
      </c>
      <c r="N459">
        <f>IFERROR(VLOOKUP(B459, [7]player_expected_assists_per_90!$B$2:$E$492, 3, FALSE), 0)</f>
        <v>0</v>
      </c>
      <c r="O459">
        <f>IFERROR(VLOOKUP(B459, [7]player_expected_assists_per_90!$B$2:$E$492, 4, FALSE), 0)</f>
        <v>0</v>
      </c>
      <c r="P459">
        <f>IFERROR(VLOOKUP(B459, [8]player_top_scorers!$B$2:$E$492, 4, FALSE), 0)</f>
        <v>0</v>
      </c>
      <c r="Q459">
        <f>IFERROR(VLOOKUP(B459, [9]player_total_assists_in_attack!$B$2:$E$492, 3, FALSE), 0)</f>
        <v>0</v>
      </c>
      <c r="R459">
        <f>IFERROR(VLOOKUP(B459, [9]player_total_assists_in_attack!$B$2:$E$492, 4, FALSE), 0)</f>
        <v>0</v>
      </c>
      <c r="S459">
        <f>IFERROR(VLOOKUP(B459, [10]player_big_chances_missed!$B$2:$E$492, 3, FALSE), 0)</f>
        <v>0</v>
      </c>
      <c r="T459">
        <f>IFERROR(VLOOKUP(B459, [10]player_big_chances_missed!$B$2:$E$492, 3, FALSE), 0)</f>
        <v>0</v>
      </c>
      <c r="U459">
        <f>IFERROR(VLOOKUP(B459, [11]player_big_chances_created!$B$2:$E$492, 3, FALSE), 0)</f>
        <v>0</v>
      </c>
      <c r="V459">
        <f>IFERROR(VLOOKUP(B459, [12]player_penalties_won!$B$2:$E$492, 3, FALSE), 0)</f>
        <v>0</v>
      </c>
      <c r="W459">
        <f>IFERROR(VLOOKUP(B459, [13]player_penalties_conceded!$B$2:$E$492, 3, FALSE), 0)</f>
        <v>0</v>
      </c>
      <c r="X459">
        <f>IFERROR(VLOOKUP(B459, [14]player_target_scoring!$B$2:$E$492, 3, FALSE), 0)</f>
        <v>0</v>
      </c>
      <c r="Y459">
        <f>IFERROR(VLOOKUP(B459, [14]player_target_scoring!$B$2:$E$492, 4, FALSE), 0)</f>
        <v>0</v>
      </c>
      <c r="Z459">
        <f>IFERROR(VLOOKUP(B459, [15]player_total_scoring_attempts!$B$2:$E$492, 3, FALSE), 0)</f>
        <v>0</v>
      </c>
      <c r="AA459">
        <f>IFERROR(VLOOKUP(B459, [15]player_total_scoring_attempts!$B$2:$E$492, 4, FALSE), 0)</f>
        <v>0</v>
      </c>
      <c r="AB459">
        <f>IFERROR(VLOOKUP(B459, [16]player_accurate_passes!$B$2:$E$492, 3, FALSE), 0)</f>
        <v>0</v>
      </c>
      <c r="AC459">
        <f>IFERROR(VLOOKUP(B459, [16]player_accurate_passes!$B$2:$E$492, 4, FALSE), 0)</f>
        <v>0</v>
      </c>
      <c r="AD459">
        <f>IFERROR(VLOOKUP(B459,[17]player_accurate_long_balls!$B$2:$E$492, 3, FALSE), 0)</f>
        <v>0</v>
      </c>
      <c r="AE459">
        <f>IFERROR(VLOOKUP(B459,[17]player_accurate_long_balls!$B$2:$E$492, 4, FALSE), 0)</f>
        <v>0</v>
      </c>
      <c r="AF459">
        <f>IFERROR(VLOOKUP(B459, [18]player_tackles_won!$B$2:$E$492, 3, FALSE), 0)</f>
        <v>0</v>
      </c>
      <c r="AG459">
        <f>IFERROR(VLOOKUP(B459, [18]player_tackles_won!$B$2:$E$492, 4, FALSE), 0)</f>
        <v>0</v>
      </c>
      <c r="AH459">
        <f>IFERROR(VLOOKUP(B459, [19]player_possessions!$B$2:$E$492, 3, FALSE), 0)</f>
        <v>0</v>
      </c>
      <c r="AI459">
        <f>IFERROR(VLOOKUP(B459, [19]player_possessions!$B$2:$E$492, 4, FALSE), 0)</f>
        <v>0</v>
      </c>
      <c r="AJ459">
        <f>IFERROR(VLOOKUP(B459, [20]player_outfielder_blocks!$B$2:$E$492, 3, FALSE), 0)</f>
        <v>0</v>
      </c>
      <c r="AK459" t="e">
        <f>VLOOKUP(B459,[20]player_outfielder_blocks!$B$2:$E$492, 4, FALSE)</f>
        <v>#N/A</v>
      </c>
      <c r="AL459" t="e">
        <f>VLOOKUP(B459,[21]player_interceptions!$B$2:$E$492, 3, FALSE)</f>
        <v>#N/A</v>
      </c>
      <c r="AM459" t="e">
        <f>VLOOKUP(B459,[21]player_interceptions!$B$2:$E$492, 4, FALSE)</f>
        <v>#N/A</v>
      </c>
      <c r="AN459" t="e">
        <f>VLOOKUP(B459,[22]player_effective_clearances!$B$2:$E$492, 3, FALSE)</f>
        <v>#N/A</v>
      </c>
      <c r="AO459" t="e">
        <f>VLOOKUP(B459,[22]player_effective_clearances!$B$2:$E$492, 4, FALSE)</f>
        <v>#N/A</v>
      </c>
      <c r="AP459" t="e">
        <f>VLOOKUP(B459, [12]player_penalties_won!$B$2:$E$492, 4, FALSE)</f>
        <v>#N/A</v>
      </c>
      <c r="AQ459" t="e">
        <f>VLOOKUP(B459,[23]player_fouls_committed!$B$2:$E$492, 3, FALSE)</f>
        <v>#N/A</v>
      </c>
      <c r="AR459" t="e">
        <f>VLOOKUP(B459,[24]player_red_cards!$B$2:$E$492, 3, FALSE)</f>
        <v>#N/A</v>
      </c>
      <c r="AS459" t="e">
        <f>VLOOKUP(B459,[24]player_red_cards!$B$2:$E$492, 4, FALSE)</f>
        <v>#N/A</v>
      </c>
      <c r="AT459" t="e">
        <f>VLOOKUP(B459,[25]player_contests_won!$B$2:$E$492, 3, FALSE)</f>
        <v>#N/A</v>
      </c>
      <c r="AU459" t="e">
        <f>VLOOKUP(B459,[25]player_contests_won!$B$2:$E$492, 4, FALSE)</f>
        <v>#N/A</v>
      </c>
      <c r="AV459" t="e">
        <f>VLOOKUP(B459, [8]player_top_scorers!$B$2:$E$492, 3, FALSE)</f>
        <v>#N/A</v>
      </c>
      <c r="AW459" t="e">
        <f>VLOOKUP(B459,[26]player_player_ratings!$B$2:$E$492, 4, FALSE)</f>
        <v>#N/A</v>
      </c>
      <c r="AX459" t="e">
        <f>VLOOKUP(B459,[26]player_player_ratings!$B$2:$E$492, 3, FALSE)</f>
        <v>#N/A</v>
      </c>
      <c r="AY459">
        <v>44</v>
      </c>
      <c r="AZ459">
        <v>4</v>
      </c>
      <c r="BA459" t="s">
        <v>13</v>
      </c>
    </row>
    <row r="460" spans="1:53" x14ac:dyDescent="0.3">
      <c r="A460">
        <v>416</v>
      </c>
      <c r="B460" t="s">
        <v>541</v>
      </c>
      <c r="C460" t="s">
        <v>79</v>
      </c>
      <c r="D460">
        <v>0</v>
      </c>
      <c r="E460">
        <v>0</v>
      </c>
      <c r="F460">
        <f>IFERROR(VLOOKUP(B460, [1]player_expected_goals!$B$2:$E$492, 3, FALSE), 0)</f>
        <v>0</v>
      </c>
      <c r="G460" t="e">
        <f>VLOOKUP(B460,[2]player_on_target!$B$2:$E$492, 3, FALSE)</f>
        <v>#N/A</v>
      </c>
      <c r="H460">
        <f>IFERROR(VLOOKUP(B460, [3]player_saves_made!$B$2:$E$492, 3, FALSE), 0)</f>
        <v>0</v>
      </c>
      <c r="I460">
        <f>IFERROR(VLOOKUP(B460, [3]player_saves_made!$B$2:$E$492, 4, FALSE), 0)</f>
        <v>0</v>
      </c>
      <c r="J460">
        <f>IFERROR(VLOOKUP(B460, [4]player_goals_conceded!$B$2:$E$492, 3, FALSE), 0)</f>
        <v>0</v>
      </c>
      <c r="K460">
        <f>IFERROR(VLOOKUP(B460, [5]player_clean_sheets!$B$2:$E$492, 3, FALSE), 0)</f>
        <v>0</v>
      </c>
      <c r="L460">
        <f>IFERROR(VLOOKUP(B460, [5]player_clean_sheets!$B$2:$E$492, 4, FALSE), 0)</f>
        <v>0</v>
      </c>
      <c r="M460">
        <f>IFERROR(VLOOKUP(B460, [6]player_goals_per_90!$B$2:$E$492, 3, FALSE), 0)</f>
        <v>0</v>
      </c>
      <c r="N460">
        <f>IFERROR(VLOOKUP(B460, [7]player_expected_assists_per_90!$B$2:$E$492, 3, FALSE), 0)</f>
        <v>0</v>
      </c>
      <c r="O460">
        <f>IFERROR(VLOOKUP(B460, [7]player_expected_assists_per_90!$B$2:$E$492, 4, FALSE), 0)</f>
        <v>0</v>
      </c>
      <c r="P460">
        <f>IFERROR(VLOOKUP(B460, [8]player_top_scorers!$B$2:$E$492, 4, FALSE), 0)</f>
        <v>0</v>
      </c>
      <c r="Q460">
        <f>IFERROR(VLOOKUP(B460, [9]player_total_assists_in_attack!$B$2:$E$492, 3, FALSE), 0)</f>
        <v>0</v>
      </c>
      <c r="R460">
        <f>IFERROR(VLOOKUP(B460, [9]player_total_assists_in_attack!$B$2:$E$492, 4, FALSE), 0)</f>
        <v>0</v>
      </c>
      <c r="S460">
        <f>IFERROR(VLOOKUP(B460, [10]player_big_chances_missed!$B$2:$E$492, 3, FALSE), 0)</f>
        <v>0</v>
      </c>
      <c r="T460">
        <f>IFERROR(VLOOKUP(B460, [10]player_big_chances_missed!$B$2:$E$492, 3, FALSE), 0)</f>
        <v>0</v>
      </c>
      <c r="U460">
        <f>IFERROR(VLOOKUP(B460, [11]player_big_chances_created!$B$2:$E$492, 3, FALSE), 0)</f>
        <v>0</v>
      </c>
      <c r="V460">
        <f>IFERROR(VLOOKUP(B460, [12]player_penalties_won!$B$2:$E$492, 3, FALSE), 0)</f>
        <v>0</v>
      </c>
      <c r="W460">
        <f>IFERROR(VLOOKUP(B460, [13]player_penalties_conceded!$B$2:$E$492, 3, FALSE), 0)</f>
        <v>0</v>
      </c>
      <c r="X460">
        <f>IFERROR(VLOOKUP(B460, [14]player_target_scoring!$B$2:$E$492, 3, FALSE), 0)</f>
        <v>0</v>
      </c>
      <c r="Y460">
        <f>IFERROR(VLOOKUP(B460, [14]player_target_scoring!$B$2:$E$492, 4, FALSE), 0)</f>
        <v>0</v>
      </c>
      <c r="Z460">
        <f>IFERROR(VLOOKUP(B460, [15]player_total_scoring_attempts!$B$2:$E$492, 3, FALSE), 0)</f>
        <v>0</v>
      </c>
      <c r="AA460">
        <f>IFERROR(VLOOKUP(B460, [15]player_total_scoring_attempts!$B$2:$E$492, 4, FALSE), 0)</f>
        <v>0</v>
      </c>
      <c r="AB460">
        <f>IFERROR(VLOOKUP(B460, [16]player_accurate_passes!$B$2:$E$492, 3, FALSE), 0)</f>
        <v>0</v>
      </c>
      <c r="AC460">
        <f>IFERROR(VLOOKUP(B460, [16]player_accurate_passes!$B$2:$E$492, 4, FALSE), 0)</f>
        <v>0</v>
      </c>
      <c r="AD460">
        <f>IFERROR(VLOOKUP(B460,[17]player_accurate_long_balls!$B$2:$E$492, 3, FALSE), 0)</f>
        <v>0</v>
      </c>
      <c r="AE460">
        <f>IFERROR(VLOOKUP(B460,[17]player_accurate_long_balls!$B$2:$E$492, 4, FALSE), 0)</f>
        <v>0</v>
      </c>
      <c r="AF460">
        <f>IFERROR(VLOOKUP(B460, [18]player_tackles_won!$B$2:$E$492, 3, FALSE), 0)</f>
        <v>0</v>
      </c>
      <c r="AG460">
        <f>IFERROR(VLOOKUP(B460, [18]player_tackles_won!$B$2:$E$492, 4, FALSE), 0)</f>
        <v>0</v>
      </c>
      <c r="AH460">
        <f>IFERROR(VLOOKUP(B460, [19]player_possessions!$B$2:$E$492, 3, FALSE), 0)</f>
        <v>0</v>
      </c>
      <c r="AI460">
        <f>IFERROR(VLOOKUP(B460, [19]player_possessions!$B$2:$E$492, 4, FALSE), 0)</f>
        <v>0</v>
      </c>
      <c r="AJ460">
        <f>IFERROR(VLOOKUP(B460, [20]player_outfielder_blocks!$B$2:$E$492, 3, FALSE), 0)</f>
        <v>0</v>
      </c>
      <c r="AK460" t="e">
        <f>VLOOKUP(B460,[20]player_outfielder_blocks!$B$2:$E$492, 4, FALSE)</f>
        <v>#N/A</v>
      </c>
      <c r="AL460" t="e">
        <f>VLOOKUP(B460,[21]player_interceptions!$B$2:$E$492, 3, FALSE)</f>
        <v>#N/A</v>
      </c>
      <c r="AM460" t="e">
        <f>VLOOKUP(B460,[21]player_interceptions!$B$2:$E$492, 4, FALSE)</f>
        <v>#N/A</v>
      </c>
      <c r="AN460" t="e">
        <f>VLOOKUP(B460,[22]player_effective_clearances!$B$2:$E$492, 3, FALSE)</f>
        <v>#N/A</v>
      </c>
      <c r="AO460" t="e">
        <f>VLOOKUP(B460,[22]player_effective_clearances!$B$2:$E$492, 4, FALSE)</f>
        <v>#N/A</v>
      </c>
      <c r="AP460" t="e">
        <f>VLOOKUP(B460, [12]player_penalties_won!$B$2:$E$492, 4, FALSE)</f>
        <v>#N/A</v>
      </c>
      <c r="AQ460" t="e">
        <f>VLOOKUP(B460,[23]player_fouls_committed!$B$2:$E$492, 3, FALSE)</f>
        <v>#N/A</v>
      </c>
      <c r="AR460" t="e">
        <f>VLOOKUP(B460,[24]player_red_cards!$B$2:$E$492, 3, FALSE)</f>
        <v>#N/A</v>
      </c>
      <c r="AS460" t="e">
        <f>VLOOKUP(B460,[24]player_red_cards!$B$2:$E$492, 4, FALSE)</f>
        <v>#N/A</v>
      </c>
      <c r="AT460" t="e">
        <f>VLOOKUP(B460,[25]player_contests_won!$B$2:$E$492, 3, FALSE)</f>
        <v>#N/A</v>
      </c>
      <c r="AU460" t="e">
        <f>VLOOKUP(B460,[25]player_contests_won!$B$2:$E$492, 4, FALSE)</f>
        <v>#N/A</v>
      </c>
      <c r="AV460" t="e">
        <f>VLOOKUP(B460, [8]player_top_scorers!$B$2:$E$492, 3, FALSE)</f>
        <v>#N/A</v>
      </c>
      <c r="AW460" t="e">
        <f>VLOOKUP(B460,[26]player_player_ratings!$B$2:$E$492, 4, FALSE)</f>
        <v>#N/A</v>
      </c>
      <c r="AX460" t="e">
        <f>VLOOKUP(B460,[26]player_player_ratings!$B$2:$E$492, 3, FALSE)</f>
        <v>#N/A</v>
      </c>
      <c r="AY460">
        <v>1</v>
      </c>
      <c r="AZ460">
        <v>1</v>
      </c>
      <c r="BA460" t="s">
        <v>97</v>
      </c>
    </row>
    <row r="461" spans="1:53" x14ac:dyDescent="0.3">
      <c r="A461">
        <v>416</v>
      </c>
      <c r="B461" t="s">
        <v>542</v>
      </c>
      <c r="C461" t="s">
        <v>19</v>
      </c>
      <c r="D461">
        <v>0</v>
      </c>
      <c r="E461">
        <v>0</v>
      </c>
      <c r="F461">
        <f>IFERROR(VLOOKUP(B461, [1]player_expected_goals!$B$2:$E$492, 3, FALSE), 0)</f>
        <v>0</v>
      </c>
      <c r="G461" t="e">
        <f>VLOOKUP(B461,[2]player_on_target!$B$2:$E$492, 3, FALSE)</f>
        <v>#N/A</v>
      </c>
      <c r="H461">
        <f>IFERROR(VLOOKUP(B461, [3]player_saves_made!$B$2:$E$492, 3, FALSE), 0)</f>
        <v>2.6</v>
      </c>
      <c r="I461">
        <f>IFERROR(VLOOKUP(B461, [3]player_saves_made!$B$2:$E$492, 4, FALSE), 0)</f>
        <v>60</v>
      </c>
      <c r="J461">
        <f>IFERROR(VLOOKUP(B461, [4]player_goals_conceded!$B$2:$E$492, 3, FALSE), 0)</f>
        <v>1.4</v>
      </c>
      <c r="K461">
        <f>IFERROR(VLOOKUP(B461, [5]player_clean_sheets!$B$2:$E$492, 3, FALSE), 0)</f>
        <v>6</v>
      </c>
      <c r="L461">
        <f>IFERROR(VLOOKUP(B461, [5]player_clean_sheets!$B$2:$E$492, 4, FALSE), 0)</f>
        <v>33</v>
      </c>
      <c r="M461">
        <f>IFERROR(VLOOKUP(B461, [6]player_goals_per_90!$B$2:$E$492, 3, FALSE), 0)</f>
        <v>0</v>
      </c>
      <c r="N461">
        <f>IFERROR(VLOOKUP(B461, [7]player_expected_assists_per_90!$B$2:$E$492, 3, FALSE), 0)</f>
        <v>0</v>
      </c>
      <c r="O461">
        <f>IFERROR(VLOOKUP(B461, [7]player_expected_assists_per_90!$B$2:$E$492, 4, FALSE), 0)</f>
        <v>0</v>
      </c>
      <c r="P461">
        <f>IFERROR(VLOOKUP(B461, [8]player_top_scorers!$B$2:$E$492, 4, FALSE), 0)</f>
        <v>0</v>
      </c>
      <c r="Q461">
        <f>IFERROR(VLOOKUP(B461, [9]player_total_assists_in_attack!$B$2:$E$492, 3, FALSE), 0)</f>
        <v>0</v>
      </c>
      <c r="R461">
        <f>IFERROR(VLOOKUP(B461, [9]player_total_assists_in_attack!$B$2:$E$492, 4, FALSE), 0)</f>
        <v>0</v>
      </c>
      <c r="S461">
        <f>IFERROR(VLOOKUP(B461, [10]player_big_chances_missed!$B$2:$E$492, 3, FALSE), 0)</f>
        <v>0</v>
      </c>
      <c r="T461">
        <f>IFERROR(VLOOKUP(B461, [10]player_big_chances_missed!$B$2:$E$492, 3, FALSE), 0)</f>
        <v>0</v>
      </c>
      <c r="U461">
        <f>IFERROR(VLOOKUP(B461, [11]player_big_chances_created!$B$2:$E$492, 3, FALSE), 0)</f>
        <v>0</v>
      </c>
      <c r="V461">
        <f>IFERROR(VLOOKUP(B461, [12]player_penalties_won!$B$2:$E$492, 3, FALSE), 0)</f>
        <v>0</v>
      </c>
      <c r="W461">
        <f>IFERROR(VLOOKUP(B461, [13]player_penalties_conceded!$B$2:$E$492, 3, FALSE), 0)</f>
        <v>1</v>
      </c>
      <c r="X461">
        <f>IFERROR(VLOOKUP(B461, [14]player_target_scoring!$B$2:$E$492, 3, FALSE), 0)</f>
        <v>0</v>
      </c>
      <c r="Y461">
        <f>IFERROR(VLOOKUP(B461, [14]player_target_scoring!$B$2:$E$492, 4, FALSE), 0)</f>
        <v>0</v>
      </c>
      <c r="Z461">
        <f>IFERROR(VLOOKUP(B461, [15]player_total_scoring_attempts!$B$2:$E$492, 3, FALSE), 0)</f>
        <v>0</v>
      </c>
      <c r="AA461">
        <f>IFERROR(VLOOKUP(B461, [15]player_total_scoring_attempts!$B$2:$E$492, 4, FALSE), 0)</f>
        <v>0</v>
      </c>
      <c r="AB461">
        <f>IFERROR(VLOOKUP(B461, [16]player_accurate_passes!$B$2:$E$492, 3, FALSE), 0)</f>
        <v>28.2</v>
      </c>
      <c r="AC461">
        <f>IFERROR(VLOOKUP(B461, [16]player_accurate_passes!$B$2:$E$492, 4, FALSE), 0)</f>
        <v>84.2</v>
      </c>
      <c r="AD461">
        <f>IFERROR(VLOOKUP(B461,[17]player_accurate_long_balls!$B$2:$E$492, 3, FALSE), 0)</f>
        <v>0</v>
      </c>
      <c r="AE461">
        <f>IFERROR(VLOOKUP(B461,[17]player_accurate_long_balls!$B$2:$E$492, 4, FALSE), 0)</f>
        <v>0</v>
      </c>
      <c r="AF461">
        <f>IFERROR(VLOOKUP(B461, [18]player_tackles_won!$B$2:$E$492, 3, FALSE), 0)</f>
        <v>0</v>
      </c>
      <c r="AG461">
        <f>IFERROR(VLOOKUP(B461, [18]player_tackles_won!$B$2:$E$492, 4, FALSE), 0)</f>
        <v>100</v>
      </c>
      <c r="AH461">
        <f>IFERROR(VLOOKUP(B461, [19]player_possessions!$B$2:$E$492, 3, FALSE), 0)</f>
        <v>0</v>
      </c>
      <c r="AI461">
        <f>IFERROR(VLOOKUP(B461, [19]player_possessions!$B$2:$E$492, 4, FALSE), 0)</f>
        <v>0</v>
      </c>
      <c r="AJ461">
        <f>IFERROR(VLOOKUP(B461, [20]player_outfielder_blocks!$B$2:$E$492, 3, FALSE), 0)</f>
        <v>0</v>
      </c>
      <c r="AK461" t="e">
        <f>VLOOKUP(B461,[20]player_outfielder_blocks!$B$2:$E$492, 4, FALSE)</f>
        <v>#N/A</v>
      </c>
      <c r="AL461" t="e">
        <f>VLOOKUP(B461,[21]player_interceptions!$B$2:$E$492, 3, FALSE)</f>
        <v>#N/A</v>
      </c>
      <c r="AM461" t="e">
        <f>VLOOKUP(B461,[21]player_interceptions!$B$2:$E$492, 4, FALSE)</f>
        <v>#N/A</v>
      </c>
      <c r="AN461">
        <f>VLOOKUP(B461,[22]player_effective_clearances!$B$2:$E$492, 3, FALSE)</f>
        <v>0.8</v>
      </c>
      <c r="AO461">
        <f>VLOOKUP(B461,[22]player_effective_clearances!$B$2:$E$492, 4, FALSE)</f>
        <v>19</v>
      </c>
      <c r="AP461" t="e">
        <f>VLOOKUP(B461, [12]player_penalties_won!$B$2:$E$492, 4, FALSE)</f>
        <v>#N/A</v>
      </c>
      <c r="AQ461">
        <f>VLOOKUP(B461,[23]player_fouls_committed!$B$2:$E$492, 3, FALSE)</f>
        <v>0</v>
      </c>
      <c r="AR461" t="e">
        <f>VLOOKUP(B461,[24]player_red_cards!$B$2:$E$492, 3, FALSE)</f>
        <v>#N/A</v>
      </c>
      <c r="AS461" t="e">
        <f>VLOOKUP(B461,[24]player_red_cards!$B$2:$E$492, 4, FALSE)</f>
        <v>#N/A</v>
      </c>
      <c r="AT461">
        <f>VLOOKUP(B461,[25]player_contests_won!$B$2:$E$492, 3, FALSE)</f>
        <v>0</v>
      </c>
      <c r="AU461">
        <f>VLOOKUP(B461,[25]player_contests_won!$B$2:$E$492, 4, FALSE)</f>
        <v>100</v>
      </c>
      <c r="AV461" t="e">
        <f>VLOOKUP(B461, [8]player_top_scorers!$B$2:$E$492, 3, FALSE)</f>
        <v>#N/A</v>
      </c>
      <c r="AW461">
        <f>VLOOKUP(B461,[26]player_player_ratings!$B$2:$E$492, 4, FALSE)</f>
        <v>0</v>
      </c>
      <c r="AX461">
        <f>VLOOKUP(B461,[26]player_player_ratings!$B$2:$E$492, 3, FALSE)</f>
        <v>6.48</v>
      </c>
      <c r="AY461">
        <v>2054</v>
      </c>
      <c r="AZ461">
        <v>23</v>
      </c>
      <c r="BA461" t="s">
        <v>13</v>
      </c>
    </row>
    <row r="462" spans="1:53" x14ac:dyDescent="0.3">
      <c r="A462">
        <v>416</v>
      </c>
      <c r="B462" t="s">
        <v>543</v>
      </c>
      <c r="C462" t="s">
        <v>46</v>
      </c>
      <c r="D462">
        <v>0</v>
      </c>
      <c r="E462">
        <v>0</v>
      </c>
      <c r="F462">
        <f>IFERROR(VLOOKUP(B462, [1]player_expected_goals!$B$2:$E$492, 3, FALSE), 0)</f>
        <v>0</v>
      </c>
      <c r="G462" t="e">
        <f>VLOOKUP(B462,[2]player_on_target!$B$2:$E$492, 3, FALSE)</f>
        <v>#N/A</v>
      </c>
      <c r="H462">
        <f>IFERROR(VLOOKUP(B462, [3]player_saves_made!$B$2:$E$492, 3, FALSE), 0)</f>
        <v>0</v>
      </c>
      <c r="I462">
        <f>IFERROR(VLOOKUP(B462, [3]player_saves_made!$B$2:$E$492, 4, FALSE), 0)</f>
        <v>0</v>
      </c>
      <c r="J462">
        <f>IFERROR(VLOOKUP(B462, [4]player_goals_conceded!$B$2:$E$492, 3, FALSE), 0)</f>
        <v>0</v>
      </c>
      <c r="K462">
        <f>IFERROR(VLOOKUP(B462, [5]player_clean_sheets!$B$2:$E$492, 3, FALSE), 0)</f>
        <v>0</v>
      </c>
      <c r="L462">
        <f>IFERROR(VLOOKUP(B462, [5]player_clean_sheets!$B$2:$E$492, 4, FALSE), 0)</f>
        <v>0</v>
      </c>
      <c r="M462">
        <f>IFERROR(VLOOKUP(B462, [6]player_goals_per_90!$B$2:$E$492, 3, FALSE), 0)</f>
        <v>0</v>
      </c>
      <c r="N462">
        <f>IFERROR(VLOOKUP(B462, [7]player_expected_assists_per_90!$B$2:$E$492, 3, FALSE), 0)</f>
        <v>0</v>
      </c>
      <c r="O462">
        <f>IFERROR(VLOOKUP(B462, [7]player_expected_assists_per_90!$B$2:$E$492, 4, FALSE), 0)</f>
        <v>0</v>
      </c>
      <c r="P462">
        <f>IFERROR(VLOOKUP(B462, [8]player_top_scorers!$B$2:$E$492, 4, FALSE), 0)</f>
        <v>0</v>
      </c>
      <c r="Q462">
        <f>IFERROR(VLOOKUP(B462, [9]player_total_assists_in_attack!$B$2:$E$492, 3, FALSE), 0)</f>
        <v>0</v>
      </c>
      <c r="R462">
        <f>IFERROR(VLOOKUP(B462, [9]player_total_assists_in_attack!$B$2:$E$492, 4, FALSE), 0)</f>
        <v>0</v>
      </c>
      <c r="S462">
        <f>IFERROR(VLOOKUP(B462, [10]player_big_chances_missed!$B$2:$E$492, 3, FALSE), 0)</f>
        <v>0</v>
      </c>
      <c r="T462">
        <f>IFERROR(VLOOKUP(B462, [10]player_big_chances_missed!$B$2:$E$492, 3, FALSE), 0)</f>
        <v>0</v>
      </c>
      <c r="U462">
        <f>IFERROR(VLOOKUP(B462, [11]player_big_chances_created!$B$2:$E$492, 3, FALSE), 0)</f>
        <v>0</v>
      </c>
      <c r="V462">
        <f>IFERROR(VLOOKUP(B462, [12]player_penalties_won!$B$2:$E$492, 3, FALSE), 0)</f>
        <v>0</v>
      </c>
      <c r="W462">
        <f>IFERROR(VLOOKUP(B462, [13]player_penalties_conceded!$B$2:$E$492, 3, FALSE), 0)</f>
        <v>0</v>
      </c>
      <c r="X462">
        <f>IFERROR(VLOOKUP(B462, [14]player_target_scoring!$B$2:$E$492, 3, FALSE), 0)</f>
        <v>0</v>
      </c>
      <c r="Y462">
        <f>IFERROR(VLOOKUP(B462, [14]player_target_scoring!$B$2:$E$492, 4, FALSE), 0)</f>
        <v>0</v>
      </c>
      <c r="Z462">
        <f>IFERROR(VLOOKUP(B462, [15]player_total_scoring_attempts!$B$2:$E$492, 3, FALSE), 0)</f>
        <v>0</v>
      </c>
      <c r="AA462">
        <f>IFERROR(VLOOKUP(B462, [15]player_total_scoring_attempts!$B$2:$E$492, 4, FALSE), 0)</f>
        <v>0</v>
      </c>
      <c r="AB462">
        <f>IFERROR(VLOOKUP(B462, [16]player_accurate_passes!$B$2:$E$492, 3, FALSE), 0)</f>
        <v>0</v>
      </c>
      <c r="AC462">
        <f>IFERROR(VLOOKUP(B462, [16]player_accurate_passes!$B$2:$E$492, 4, FALSE), 0)</f>
        <v>0</v>
      </c>
      <c r="AD462">
        <f>IFERROR(VLOOKUP(B462,[17]player_accurate_long_balls!$B$2:$E$492, 3, FALSE), 0)</f>
        <v>0</v>
      </c>
      <c r="AE462">
        <f>IFERROR(VLOOKUP(B462,[17]player_accurate_long_balls!$B$2:$E$492, 4, FALSE), 0)</f>
        <v>0</v>
      </c>
      <c r="AF462">
        <f>IFERROR(VLOOKUP(B462, [18]player_tackles_won!$B$2:$E$492, 3, FALSE), 0)</f>
        <v>0</v>
      </c>
      <c r="AG462">
        <f>IFERROR(VLOOKUP(B462, [18]player_tackles_won!$B$2:$E$492, 4, FALSE), 0)</f>
        <v>0</v>
      </c>
      <c r="AH462">
        <f>IFERROR(VLOOKUP(B462, [19]player_possessions!$B$2:$E$492, 3, FALSE), 0)</f>
        <v>0</v>
      </c>
      <c r="AI462">
        <f>IFERROR(VLOOKUP(B462, [19]player_possessions!$B$2:$E$492, 4, FALSE), 0)</f>
        <v>0</v>
      </c>
      <c r="AJ462">
        <f>IFERROR(VLOOKUP(B462, [20]player_outfielder_blocks!$B$2:$E$492, 3, FALSE), 0)</f>
        <v>0</v>
      </c>
      <c r="AK462" t="e">
        <f>VLOOKUP(B462,[20]player_outfielder_blocks!$B$2:$E$492, 4, FALSE)</f>
        <v>#N/A</v>
      </c>
      <c r="AL462" t="e">
        <f>VLOOKUP(B462,[21]player_interceptions!$B$2:$E$492, 3, FALSE)</f>
        <v>#N/A</v>
      </c>
      <c r="AM462" t="e">
        <f>VLOOKUP(B462,[21]player_interceptions!$B$2:$E$492, 4, FALSE)</f>
        <v>#N/A</v>
      </c>
      <c r="AN462" t="e">
        <f>VLOOKUP(B462,[22]player_effective_clearances!$B$2:$E$492, 3, FALSE)</f>
        <v>#N/A</v>
      </c>
      <c r="AO462" t="e">
        <f>VLOOKUP(B462,[22]player_effective_clearances!$B$2:$E$492, 4, FALSE)</f>
        <v>#N/A</v>
      </c>
      <c r="AP462" t="e">
        <f>VLOOKUP(B462, [12]player_penalties_won!$B$2:$E$492, 4, FALSE)</f>
        <v>#N/A</v>
      </c>
      <c r="AQ462" t="e">
        <f>VLOOKUP(B462,[23]player_fouls_committed!$B$2:$E$492, 3, FALSE)</f>
        <v>#N/A</v>
      </c>
      <c r="AR462" t="e">
        <f>VLOOKUP(B462,[24]player_red_cards!$B$2:$E$492, 3, FALSE)</f>
        <v>#N/A</v>
      </c>
      <c r="AS462" t="e">
        <f>VLOOKUP(B462,[24]player_red_cards!$B$2:$E$492, 4, FALSE)</f>
        <v>#N/A</v>
      </c>
      <c r="AT462" t="e">
        <f>VLOOKUP(B462,[25]player_contests_won!$B$2:$E$492, 3, FALSE)</f>
        <v>#N/A</v>
      </c>
      <c r="AU462" t="e">
        <f>VLOOKUP(B462,[25]player_contests_won!$B$2:$E$492, 4, FALSE)</f>
        <v>#N/A</v>
      </c>
      <c r="AV462" t="e">
        <f>VLOOKUP(B462, [8]player_top_scorers!$B$2:$E$492, 3, FALSE)</f>
        <v>#N/A</v>
      </c>
      <c r="AW462" t="e">
        <f>VLOOKUP(B462,[26]player_player_ratings!$B$2:$E$492, 4, FALSE)</f>
        <v>#N/A</v>
      </c>
      <c r="AX462" t="e">
        <f>VLOOKUP(B462,[26]player_player_ratings!$B$2:$E$492, 3, FALSE)</f>
        <v>#N/A</v>
      </c>
      <c r="AY462">
        <v>5</v>
      </c>
      <c r="AZ462">
        <v>1</v>
      </c>
      <c r="BA462" t="s">
        <v>309</v>
      </c>
    </row>
    <row r="463" spans="1:53" x14ac:dyDescent="0.3">
      <c r="A463">
        <v>416</v>
      </c>
      <c r="B463" t="s">
        <v>544</v>
      </c>
      <c r="C463" t="s">
        <v>79</v>
      </c>
      <c r="D463">
        <v>0</v>
      </c>
      <c r="E463">
        <v>0</v>
      </c>
      <c r="F463">
        <f>IFERROR(VLOOKUP(B463, [1]player_expected_goals!$B$2:$E$492, 3, FALSE), 0)</f>
        <v>0</v>
      </c>
      <c r="G463" t="e">
        <f>VLOOKUP(B463,[2]player_on_target!$B$2:$E$492, 3, FALSE)</f>
        <v>#N/A</v>
      </c>
      <c r="H463">
        <f>IFERROR(VLOOKUP(B463, [3]player_saves_made!$B$2:$E$492, 3, FALSE), 0)</f>
        <v>0</v>
      </c>
      <c r="I463">
        <f>IFERROR(VLOOKUP(B463, [3]player_saves_made!$B$2:$E$492, 4, FALSE), 0)</f>
        <v>0</v>
      </c>
      <c r="J463">
        <f>IFERROR(VLOOKUP(B463, [4]player_goals_conceded!$B$2:$E$492, 3, FALSE), 0)</f>
        <v>0</v>
      </c>
      <c r="K463">
        <f>IFERROR(VLOOKUP(B463, [5]player_clean_sheets!$B$2:$E$492, 3, FALSE), 0)</f>
        <v>0</v>
      </c>
      <c r="L463">
        <f>IFERROR(VLOOKUP(B463, [5]player_clean_sheets!$B$2:$E$492, 4, FALSE), 0)</f>
        <v>0</v>
      </c>
      <c r="M463">
        <f>IFERROR(VLOOKUP(B463, [6]player_goals_per_90!$B$2:$E$492, 3, FALSE), 0)</f>
        <v>0</v>
      </c>
      <c r="N463">
        <f>IFERROR(VLOOKUP(B463, [7]player_expected_assists_per_90!$B$2:$E$492, 3, FALSE), 0)</f>
        <v>0</v>
      </c>
      <c r="O463">
        <f>IFERROR(VLOOKUP(B463, [7]player_expected_assists_per_90!$B$2:$E$492, 4, FALSE), 0)</f>
        <v>0</v>
      </c>
      <c r="P463">
        <f>IFERROR(VLOOKUP(B463, [8]player_top_scorers!$B$2:$E$492, 4, FALSE), 0)</f>
        <v>0</v>
      </c>
      <c r="Q463">
        <f>IFERROR(VLOOKUP(B463, [9]player_total_assists_in_attack!$B$2:$E$492, 3, FALSE), 0)</f>
        <v>0</v>
      </c>
      <c r="R463">
        <f>IFERROR(VLOOKUP(B463, [9]player_total_assists_in_attack!$B$2:$E$492, 4, FALSE), 0)</f>
        <v>0</v>
      </c>
      <c r="S463">
        <f>IFERROR(VLOOKUP(B463, [10]player_big_chances_missed!$B$2:$E$492, 3, FALSE), 0)</f>
        <v>0</v>
      </c>
      <c r="T463">
        <f>IFERROR(VLOOKUP(B463, [10]player_big_chances_missed!$B$2:$E$492, 3, FALSE), 0)</f>
        <v>0</v>
      </c>
      <c r="U463">
        <f>IFERROR(VLOOKUP(B463, [11]player_big_chances_created!$B$2:$E$492, 3, FALSE), 0)</f>
        <v>0</v>
      </c>
      <c r="V463">
        <f>IFERROR(VLOOKUP(B463, [12]player_penalties_won!$B$2:$E$492, 3, FALSE), 0)</f>
        <v>0</v>
      </c>
      <c r="W463">
        <f>IFERROR(VLOOKUP(B463, [13]player_penalties_conceded!$B$2:$E$492, 3, FALSE), 0)</f>
        <v>0</v>
      </c>
      <c r="X463">
        <f>IFERROR(VLOOKUP(B463, [14]player_target_scoring!$B$2:$E$492, 3, FALSE), 0)</f>
        <v>0</v>
      </c>
      <c r="Y463">
        <f>IFERROR(VLOOKUP(B463, [14]player_target_scoring!$B$2:$E$492, 4, FALSE), 0)</f>
        <v>0</v>
      </c>
      <c r="Z463">
        <f>IFERROR(VLOOKUP(B463, [15]player_total_scoring_attempts!$B$2:$E$492, 3, FALSE), 0)</f>
        <v>0</v>
      </c>
      <c r="AA463">
        <f>IFERROR(VLOOKUP(B463, [15]player_total_scoring_attempts!$B$2:$E$492, 4, FALSE), 0)</f>
        <v>0</v>
      </c>
      <c r="AB463">
        <f>IFERROR(VLOOKUP(B463, [16]player_accurate_passes!$B$2:$E$492, 3, FALSE), 0)</f>
        <v>0</v>
      </c>
      <c r="AC463">
        <f>IFERROR(VLOOKUP(B463, [16]player_accurate_passes!$B$2:$E$492, 4, FALSE), 0)</f>
        <v>0</v>
      </c>
      <c r="AD463">
        <f>IFERROR(VLOOKUP(B463,[17]player_accurate_long_balls!$B$2:$E$492, 3, FALSE), 0)</f>
        <v>0</v>
      </c>
      <c r="AE463">
        <f>IFERROR(VLOOKUP(B463,[17]player_accurate_long_balls!$B$2:$E$492, 4, FALSE), 0)</f>
        <v>0</v>
      </c>
      <c r="AF463">
        <f>IFERROR(VLOOKUP(B463, [18]player_tackles_won!$B$2:$E$492, 3, FALSE), 0)</f>
        <v>0</v>
      </c>
      <c r="AG463">
        <f>IFERROR(VLOOKUP(B463, [18]player_tackles_won!$B$2:$E$492, 4, FALSE), 0)</f>
        <v>0</v>
      </c>
      <c r="AH463">
        <f>IFERROR(VLOOKUP(B463, [19]player_possessions!$B$2:$E$492, 3, FALSE), 0)</f>
        <v>0</v>
      </c>
      <c r="AI463">
        <f>IFERROR(VLOOKUP(B463, [19]player_possessions!$B$2:$E$492, 4, FALSE), 0)</f>
        <v>0</v>
      </c>
      <c r="AJ463">
        <f>IFERROR(VLOOKUP(B463, [20]player_outfielder_blocks!$B$2:$E$492, 3, FALSE), 0)</f>
        <v>0</v>
      </c>
      <c r="AK463" t="e">
        <f>VLOOKUP(B463,[20]player_outfielder_blocks!$B$2:$E$492, 4, FALSE)</f>
        <v>#N/A</v>
      </c>
      <c r="AL463" t="e">
        <f>VLOOKUP(B463,[21]player_interceptions!$B$2:$E$492, 3, FALSE)</f>
        <v>#N/A</v>
      </c>
      <c r="AM463" t="e">
        <f>VLOOKUP(B463,[21]player_interceptions!$B$2:$E$492, 4, FALSE)</f>
        <v>#N/A</v>
      </c>
      <c r="AN463" t="e">
        <f>VLOOKUP(B463,[22]player_effective_clearances!$B$2:$E$492, 3, FALSE)</f>
        <v>#N/A</v>
      </c>
      <c r="AO463" t="e">
        <f>VLOOKUP(B463,[22]player_effective_clearances!$B$2:$E$492, 4, FALSE)</f>
        <v>#N/A</v>
      </c>
      <c r="AP463" t="e">
        <f>VLOOKUP(B463, [12]player_penalties_won!$B$2:$E$492, 4, FALSE)</f>
        <v>#N/A</v>
      </c>
      <c r="AQ463" t="e">
        <f>VLOOKUP(B463,[23]player_fouls_committed!$B$2:$E$492, 3, FALSE)</f>
        <v>#N/A</v>
      </c>
      <c r="AR463" t="e">
        <f>VLOOKUP(B463,[24]player_red_cards!$B$2:$E$492, 3, FALSE)</f>
        <v>#N/A</v>
      </c>
      <c r="AS463" t="e">
        <f>VLOOKUP(B463,[24]player_red_cards!$B$2:$E$492, 4, FALSE)</f>
        <v>#N/A</v>
      </c>
      <c r="AT463" t="e">
        <f>VLOOKUP(B463,[25]player_contests_won!$B$2:$E$492, 3, FALSE)</f>
        <v>#N/A</v>
      </c>
      <c r="AU463" t="e">
        <f>VLOOKUP(B463,[25]player_contests_won!$B$2:$E$492, 4, FALSE)</f>
        <v>#N/A</v>
      </c>
      <c r="AV463" t="e">
        <f>VLOOKUP(B463, [8]player_top_scorers!$B$2:$E$492, 3, FALSE)</f>
        <v>#N/A</v>
      </c>
      <c r="AW463" t="e">
        <f>VLOOKUP(B463,[26]player_player_ratings!$B$2:$E$492, 4, FALSE)</f>
        <v>#N/A</v>
      </c>
      <c r="AX463" t="e">
        <f>VLOOKUP(B463,[26]player_player_ratings!$B$2:$E$492, 3, FALSE)</f>
        <v>#N/A</v>
      </c>
      <c r="AY463">
        <v>30</v>
      </c>
      <c r="AZ463">
        <v>2</v>
      </c>
      <c r="BA463" t="s">
        <v>84</v>
      </c>
    </row>
    <row r="464" spans="1:53" x14ac:dyDescent="0.3">
      <c r="A464">
        <v>416</v>
      </c>
      <c r="B464" t="s">
        <v>545</v>
      </c>
      <c r="C464" t="s">
        <v>9</v>
      </c>
      <c r="D464">
        <v>0</v>
      </c>
      <c r="E464">
        <v>0</v>
      </c>
      <c r="F464">
        <f>IFERROR(VLOOKUP(B464, [1]player_expected_goals!$B$2:$E$492, 3, FALSE), 0)</f>
        <v>0</v>
      </c>
      <c r="G464" t="e">
        <f>VLOOKUP(B464,[2]player_on_target!$B$2:$E$492, 3, FALSE)</f>
        <v>#N/A</v>
      </c>
      <c r="H464">
        <f>IFERROR(VLOOKUP(B464, [3]player_saves_made!$B$2:$E$492, 3, FALSE), 0)</f>
        <v>0</v>
      </c>
      <c r="I464">
        <f>IFERROR(VLOOKUP(B464, [3]player_saves_made!$B$2:$E$492, 4, FALSE), 0)</f>
        <v>0</v>
      </c>
      <c r="J464">
        <f>IFERROR(VLOOKUP(B464, [4]player_goals_conceded!$B$2:$E$492, 3, FALSE), 0)</f>
        <v>0</v>
      </c>
      <c r="K464">
        <f>IFERROR(VLOOKUP(B464, [5]player_clean_sheets!$B$2:$E$492, 3, FALSE), 0)</f>
        <v>1</v>
      </c>
      <c r="L464">
        <f>IFERROR(VLOOKUP(B464, [5]player_clean_sheets!$B$2:$E$492, 4, FALSE), 0)</f>
        <v>0</v>
      </c>
      <c r="M464">
        <f>IFERROR(VLOOKUP(B464, [6]player_goals_per_90!$B$2:$E$492, 3, FALSE), 0)</f>
        <v>0</v>
      </c>
      <c r="N464">
        <f>IFERROR(VLOOKUP(B464, [7]player_expected_assists_per_90!$B$2:$E$492, 3, FALSE), 0)</f>
        <v>0</v>
      </c>
      <c r="O464">
        <f>IFERROR(VLOOKUP(B464, [7]player_expected_assists_per_90!$B$2:$E$492, 4, FALSE), 0)</f>
        <v>0</v>
      </c>
      <c r="P464">
        <f>IFERROR(VLOOKUP(B464, [8]player_top_scorers!$B$2:$E$492, 4, FALSE), 0)</f>
        <v>0</v>
      </c>
      <c r="Q464">
        <f>IFERROR(VLOOKUP(B464, [9]player_total_assists_in_attack!$B$2:$E$492, 3, FALSE), 0)</f>
        <v>0</v>
      </c>
      <c r="R464">
        <f>IFERROR(VLOOKUP(B464, [9]player_total_assists_in_attack!$B$2:$E$492, 4, FALSE), 0)</f>
        <v>0</v>
      </c>
      <c r="S464">
        <f>IFERROR(VLOOKUP(B464, [10]player_big_chances_missed!$B$2:$E$492, 3, FALSE), 0)</f>
        <v>0</v>
      </c>
      <c r="T464">
        <f>IFERROR(VLOOKUP(B464, [10]player_big_chances_missed!$B$2:$E$492, 3, FALSE), 0)</f>
        <v>0</v>
      </c>
      <c r="U464">
        <f>IFERROR(VLOOKUP(B464, [11]player_big_chances_created!$B$2:$E$492, 3, FALSE), 0)</f>
        <v>0</v>
      </c>
      <c r="V464">
        <f>IFERROR(VLOOKUP(B464, [12]player_penalties_won!$B$2:$E$492, 3, FALSE), 0)</f>
        <v>0</v>
      </c>
      <c r="W464">
        <f>IFERROR(VLOOKUP(B464, [13]player_penalties_conceded!$B$2:$E$492, 3, FALSE), 0)</f>
        <v>0</v>
      </c>
      <c r="X464">
        <f>IFERROR(VLOOKUP(B464, [14]player_target_scoring!$B$2:$E$492, 3, FALSE), 0)</f>
        <v>0</v>
      </c>
      <c r="Y464">
        <f>IFERROR(VLOOKUP(B464, [14]player_target_scoring!$B$2:$E$492, 4, FALSE), 0)</f>
        <v>0</v>
      </c>
      <c r="Z464">
        <f>IFERROR(VLOOKUP(B464, [15]player_total_scoring_attempts!$B$2:$E$492, 3, FALSE), 0)</f>
        <v>0</v>
      </c>
      <c r="AA464">
        <f>IFERROR(VLOOKUP(B464, [15]player_total_scoring_attempts!$B$2:$E$492, 4, FALSE), 0)</f>
        <v>0</v>
      </c>
      <c r="AB464">
        <f>IFERROR(VLOOKUP(B464, [16]player_accurate_passes!$B$2:$E$492, 3, FALSE), 0)</f>
        <v>0</v>
      </c>
      <c r="AC464">
        <f>IFERROR(VLOOKUP(B464, [16]player_accurate_passes!$B$2:$E$492, 4, FALSE), 0)</f>
        <v>0</v>
      </c>
      <c r="AD464">
        <f>IFERROR(VLOOKUP(B464,[17]player_accurate_long_balls!$B$2:$E$492, 3, FALSE), 0)</f>
        <v>0</v>
      </c>
      <c r="AE464">
        <f>IFERROR(VLOOKUP(B464,[17]player_accurate_long_balls!$B$2:$E$492, 4, FALSE), 0)</f>
        <v>0</v>
      </c>
      <c r="AF464">
        <f>IFERROR(VLOOKUP(B464, [18]player_tackles_won!$B$2:$E$492, 3, FALSE), 0)</f>
        <v>0</v>
      </c>
      <c r="AG464">
        <f>IFERROR(VLOOKUP(B464, [18]player_tackles_won!$B$2:$E$492, 4, FALSE), 0)</f>
        <v>0</v>
      </c>
      <c r="AH464">
        <f>IFERROR(VLOOKUP(B464, [19]player_possessions!$B$2:$E$492, 3, FALSE), 0)</f>
        <v>0</v>
      </c>
      <c r="AI464">
        <f>IFERROR(VLOOKUP(B464, [19]player_possessions!$B$2:$E$492, 4, FALSE), 0)</f>
        <v>0</v>
      </c>
      <c r="AJ464">
        <f>IFERROR(VLOOKUP(B464, [20]player_outfielder_blocks!$B$2:$E$492, 3, FALSE), 0)</f>
        <v>0</v>
      </c>
      <c r="AK464" t="e">
        <f>VLOOKUP(B464,[20]player_outfielder_blocks!$B$2:$E$492, 4, FALSE)</f>
        <v>#N/A</v>
      </c>
      <c r="AL464" t="e">
        <f>VLOOKUP(B464,[21]player_interceptions!$B$2:$E$492, 3, FALSE)</f>
        <v>#N/A</v>
      </c>
      <c r="AM464" t="e">
        <f>VLOOKUP(B464,[21]player_interceptions!$B$2:$E$492, 4, FALSE)</f>
        <v>#N/A</v>
      </c>
      <c r="AN464" t="e">
        <f>VLOOKUP(B464,[22]player_effective_clearances!$B$2:$E$492, 3, FALSE)</f>
        <v>#N/A</v>
      </c>
      <c r="AO464" t="e">
        <f>VLOOKUP(B464,[22]player_effective_clearances!$B$2:$E$492, 4, FALSE)</f>
        <v>#N/A</v>
      </c>
      <c r="AP464" t="e">
        <f>VLOOKUP(B464, [12]player_penalties_won!$B$2:$E$492, 4, FALSE)</f>
        <v>#N/A</v>
      </c>
      <c r="AQ464" t="e">
        <f>VLOOKUP(B464,[23]player_fouls_committed!$B$2:$E$492, 3, FALSE)</f>
        <v>#N/A</v>
      </c>
      <c r="AR464" t="e">
        <f>VLOOKUP(B464,[24]player_red_cards!$B$2:$E$492, 3, FALSE)</f>
        <v>#N/A</v>
      </c>
      <c r="AS464" t="e">
        <f>VLOOKUP(B464,[24]player_red_cards!$B$2:$E$492, 4, FALSE)</f>
        <v>#N/A</v>
      </c>
      <c r="AT464" t="e">
        <f>VLOOKUP(B464,[25]player_contests_won!$B$2:$E$492, 3, FALSE)</f>
        <v>#N/A</v>
      </c>
      <c r="AU464" t="e">
        <f>VLOOKUP(B464,[25]player_contests_won!$B$2:$E$492, 4, FALSE)</f>
        <v>#N/A</v>
      </c>
      <c r="AV464" t="e">
        <f>VLOOKUP(B464, [8]player_top_scorers!$B$2:$E$492, 3, FALSE)</f>
        <v>#N/A</v>
      </c>
      <c r="AW464" t="e">
        <f>VLOOKUP(B464,[26]player_player_ratings!$B$2:$E$492, 4, FALSE)</f>
        <v>#N/A</v>
      </c>
      <c r="AX464" t="e">
        <f>VLOOKUP(B464,[26]player_player_ratings!$B$2:$E$492, 3, FALSE)</f>
        <v>#N/A</v>
      </c>
      <c r="AY464">
        <v>90</v>
      </c>
      <c r="AZ464">
        <v>1</v>
      </c>
      <c r="BA464" t="s">
        <v>58</v>
      </c>
    </row>
    <row r="465" spans="1:53" x14ac:dyDescent="0.3">
      <c r="A465">
        <v>416</v>
      </c>
      <c r="B465" t="s">
        <v>546</v>
      </c>
      <c r="C465" t="s">
        <v>19</v>
      </c>
      <c r="D465">
        <v>0</v>
      </c>
      <c r="E465">
        <v>0</v>
      </c>
      <c r="F465">
        <f>IFERROR(VLOOKUP(B465, [1]player_expected_goals!$B$2:$E$492, 3, FALSE), 0)</f>
        <v>0</v>
      </c>
      <c r="G465" t="e">
        <f>VLOOKUP(B465,[2]player_on_target!$B$2:$E$492, 3, FALSE)</f>
        <v>#N/A</v>
      </c>
      <c r="H465">
        <f>IFERROR(VLOOKUP(B465, [3]player_saves_made!$B$2:$E$492, 3, FALSE), 0)</f>
        <v>0</v>
      </c>
      <c r="I465">
        <f>IFERROR(VLOOKUP(B465, [3]player_saves_made!$B$2:$E$492, 4, FALSE), 0)</f>
        <v>0</v>
      </c>
      <c r="J465">
        <f>IFERROR(VLOOKUP(B465, [4]player_goals_conceded!$B$2:$E$492, 3, FALSE), 0)</f>
        <v>0</v>
      </c>
      <c r="K465">
        <f>IFERROR(VLOOKUP(B465, [5]player_clean_sheets!$B$2:$E$492, 3, FALSE), 0)</f>
        <v>0</v>
      </c>
      <c r="L465">
        <f>IFERROR(VLOOKUP(B465, [5]player_clean_sheets!$B$2:$E$492, 4, FALSE), 0)</f>
        <v>0</v>
      </c>
      <c r="M465">
        <f>IFERROR(VLOOKUP(B465, [6]player_goals_per_90!$B$2:$E$492, 3, FALSE), 0)</f>
        <v>0</v>
      </c>
      <c r="N465">
        <f>IFERROR(VLOOKUP(B465, [7]player_expected_assists_per_90!$B$2:$E$492, 3, FALSE), 0)</f>
        <v>0</v>
      </c>
      <c r="O465">
        <f>IFERROR(VLOOKUP(B465, [7]player_expected_assists_per_90!$B$2:$E$492, 4, FALSE), 0)</f>
        <v>0</v>
      </c>
      <c r="P465">
        <f>IFERROR(VLOOKUP(B465, [8]player_top_scorers!$B$2:$E$492, 4, FALSE), 0)</f>
        <v>0</v>
      </c>
      <c r="Q465">
        <f>IFERROR(VLOOKUP(B465, [9]player_total_assists_in_attack!$B$2:$E$492, 3, FALSE), 0)</f>
        <v>0</v>
      </c>
      <c r="R465">
        <f>IFERROR(VLOOKUP(B465, [9]player_total_assists_in_attack!$B$2:$E$492, 4, FALSE), 0)</f>
        <v>0</v>
      </c>
      <c r="S465">
        <f>IFERROR(VLOOKUP(B465, [10]player_big_chances_missed!$B$2:$E$492, 3, FALSE), 0)</f>
        <v>0</v>
      </c>
      <c r="T465">
        <f>IFERROR(VLOOKUP(B465, [10]player_big_chances_missed!$B$2:$E$492, 3, FALSE), 0)</f>
        <v>0</v>
      </c>
      <c r="U465">
        <f>IFERROR(VLOOKUP(B465, [11]player_big_chances_created!$B$2:$E$492, 3, FALSE), 0)</f>
        <v>0</v>
      </c>
      <c r="V465">
        <f>IFERROR(VLOOKUP(B465, [12]player_penalties_won!$B$2:$E$492, 3, FALSE), 0)</f>
        <v>0</v>
      </c>
      <c r="W465">
        <f>IFERROR(VLOOKUP(B465, [13]player_penalties_conceded!$B$2:$E$492, 3, FALSE), 0)</f>
        <v>0</v>
      </c>
      <c r="X465">
        <f>IFERROR(VLOOKUP(B465, [14]player_target_scoring!$B$2:$E$492, 3, FALSE), 0)</f>
        <v>0</v>
      </c>
      <c r="Y465">
        <f>IFERROR(VLOOKUP(B465, [14]player_target_scoring!$B$2:$E$492, 4, FALSE), 0)</f>
        <v>0</v>
      </c>
      <c r="Z465">
        <f>IFERROR(VLOOKUP(B465, [15]player_total_scoring_attempts!$B$2:$E$492, 3, FALSE), 0)</f>
        <v>0</v>
      </c>
      <c r="AA465">
        <f>IFERROR(VLOOKUP(B465, [15]player_total_scoring_attempts!$B$2:$E$492, 4, FALSE), 0)</f>
        <v>0</v>
      </c>
      <c r="AB465">
        <f>IFERROR(VLOOKUP(B465, [16]player_accurate_passes!$B$2:$E$492, 3, FALSE), 0)</f>
        <v>0</v>
      </c>
      <c r="AC465">
        <f>IFERROR(VLOOKUP(B465, [16]player_accurate_passes!$B$2:$E$492, 4, FALSE), 0)</f>
        <v>0</v>
      </c>
      <c r="AD465">
        <f>IFERROR(VLOOKUP(B465,[17]player_accurate_long_balls!$B$2:$E$492, 3, FALSE), 0)</f>
        <v>0</v>
      </c>
      <c r="AE465">
        <f>IFERROR(VLOOKUP(B465,[17]player_accurate_long_balls!$B$2:$E$492, 4, FALSE), 0)</f>
        <v>0</v>
      </c>
      <c r="AF465">
        <f>IFERROR(VLOOKUP(B465, [18]player_tackles_won!$B$2:$E$492, 3, FALSE), 0)</f>
        <v>0</v>
      </c>
      <c r="AG465">
        <f>IFERROR(VLOOKUP(B465, [18]player_tackles_won!$B$2:$E$492, 4, FALSE), 0)</f>
        <v>0</v>
      </c>
      <c r="AH465">
        <f>IFERROR(VLOOKUP(B465, [19]player_possessions!$B$2:$E$492, 3, FALSE), 0)</f>
        <v>0</v>
      </c>
      <c r="AI465">
        <f>IFERROR(VLOOKUP(B465, [19]player_possessions!$B$2:$E$492, 4, FALSE), 0)</f>
        <v>0</v>
      </c>
      <c r="AJ465">
        <f>IFERROR(VLOOKUP(B465, [20]player_outfielder_blocks!$B$2:$E$492, 3, FALSE), 0)</f>
        <v>0</v>
      </c>
      <c r="AK465" t="e">
        <f>VLOOKUP(B465,[20]player_outfielder_blocks!$B$2:$E$492, 4, FALSE)</f>
        <v>#N/A</v>
      </c>
      <c r="AL465" t="e">
        <f>VLOOKUP(B465,[21]player_interceptions!$B$2:$E$492, 3, FALSE)</f>
        <v>#N/A</v>
      </c>
      <c r="AM465" t="e">
        <f>VLOOKUP(B465,[21]player_interceptions!$B$2:$E$492, 4, FALSE)</f>
        <v>#N/A</v>
      </c>
      <c r="AN465" t="e">
        <f>VLOOKUP(B465,[22]player_effective_clearances!$B$2:$E$492, 3, FALSE)</f>
        <v>#N/A</v>
      </c>
      <c r="AO465" t="e">
        <f>VLOOKUP(B465,[22]player_effective_clearances!$B$2:$E$492, 4, FALSE)</f>
        <v>#N/A</v>
      </c>
      <c r="AP465" t="e">
        <f>VLOOKUP(B465, [12]player_penalties_won!$B$2:$E$492, 4, FALSE)</f>
        <v>#N/A</v>
      </c>
      <c r="AQ465" t="e">
        <f>VLOOKUP(B465,[23]player_fouls_committed!$B$2:$E$492, 3, FALSE)</f>
        <v>#N/A</v>
      </c>
      <c r="AR465" t="e">
        <f>VLOOKUP(B465,[24]player_red_cards!$B$2:$E$492, 3, FALSE)</f>
        <v>#N/A</v>
      </c>
      <c r="AS465" t="e">
        <f>VLOOKUP(B465,[24]player_red_cards!$B$2:$E$492, 4, FALSE)</f>
        <v>#N/A</v>
      </c>
      <c r="AT465" t="e">
        <f>VLOOKUP(B465,[25]player_contests_won!$B$2:$E$492, 3, FALSE)</f>
        <v>#N/A</v>
      </c>
      <c r="AU465" t="e">
        <f>VLOOKUP(B465,[25]player_contests_won!$B$2:$E$492, 4, FALSE)</f>
        <v>#N/A</v>
      </c>
      <c r="AV465" t="e">
        <f>VLOOKUP(B465, [8]player_top_scorers!$B$2:$E$492, 3, FALSE)</f>
        <v>#N/A</v>
      </c>
      <c r="AW465" t="e">
        <f>VLOOKUP(B465,[26]player_player_ratings!$B$2:$E$492, 4, FALSE)</f>
        <v>#N/A</v>
      </c>
      <c r="AX465" t="e">
        <f>VLOOKUP(B465,[26]player_player_ratings!$B$2:$E$492, 3, FALSE)</f>
        <v>#N/A</v>
      </c>
      <c r="AY465">
        <v>15</v>
      </c>
      <c r="AZ465">
        <v>1</v>
      </c>
      <c r="BA465" t="s">
        <v>157</v>
      </c>
    </row>
    <row r="466" spans="1:53" x14ac:dyDescent="0.3">
      <c r="A466">
        <v>416</v>
      </c>
      <c r="B466" t="s">
        <v>547</v>
      </c>
      <c r="C466" t="s">
        <v>36</v>
      </c>
      <c r="D466">
        <v>0</v>
      </c>
      <c r="E466">
        <v>0</v>
      </c>
      <c r="F466">
        <f>IFERROR(VLOOKUP(B466, [1]player_expected_goals!$B$2:$E$492, 3, FALSE), 0)</f>
        <v>0</v>
      </c>
      <c r="G466" t="e">
        <f>VLOOKUP(B466,[2]player_on_target!$B$2:$E$492, 3, FALSE)</f>
        <v>#N/A</v>
      </c>
      <c r="H466">
        <f>IFERROR(VLOOKUP(B466, [3]player_saves_made!$B$2:$E$492, 3, FALSE), 0)</f>
        <v>0</v>
      </c>
      <c r="I466">
        <f>IFERROR(VLOOKUP(B466, [3]player_saves_made!$B$2:$E$492, 4, FALSE), 0)</f>
        <v>0</v>
      </c>
      <c r="J466">
        <f>IFERROR(VLOOKUP(B466, [4]player_goals_conceded!$B$2:$E$492, 3, FALSE), 0)</f>
        <v>0</v>
      </c>
      <c r="K466">
        <f>IFERROR(VLOOKUP(B466, [5]player_clean_sheets!$B$2:$E$492, 3, FALSE), 0)</f>
        <v>0</v>
      </c>
      <c r="L466">
        <f>IFERROR(VLOOKUP(B466, [5]player_clean_sheets!$B$2:$E$492, 4, FALSE), 0)</f>
        <v>0</v>
      </c>
      <c r="M466">
        <f>IFERROR(VLOOKUP(B466, [6]player_goals_per_90!$B$2:$E$492, 3, FALSE), 0)</f>
        <v>0</v>
      </c>
      <c r="N466">
        <f>IFERROR(VLOOKUP(B466, [7]player_expected_assists_per_90!$B$2:$E$492, 3, FALSE), 0)</f>
        <v>0</v>
      </c>
      <c r="O466">
        <f>IFERROR(VLOOKUP(B466, [7]player_expected_assists_per_90!$B$2:$E$492, 4, FALSE), 0)</f>
        <v>0</v>
      </c>
      <c r="P466">
        <f>IFERROR(VLOOKUP(B466, [8]player_top_scorers!$B$2:$E$492, 4, FALSE), 0)</f>
        <v>0</v>
      </c>
      <c r="Q466">
        <f>IFERROR(VLOOKUP(B466, [9]player_total_assists_in_attack!$B$2:$E$492, 3, FALSE), 0)</f>
        <v>0</v>
      </c>
      <c r="R466">
        <f>IFERROR(VLOOKUP(B466, [9]player_total_assists_in_attack!$B$2:$E$492, 4, FALSE), 0)</f>
        <v>0</v>
      </c>
      <c r="S466">
        <f>IFERROR(VLOOKUP(B466, [10]player_big_chances_missed!$B$2:$E$492, 3, FALSE), 0)</f>
        <v>0</v>
      </c>
      <c r="T466">
        <f>IFERROR(VLOOKUP(B466, [10]player_big_chances_missed!$B$2:$E$492, 3, FALSE), 0)</f>
        <v>0</v>
      </c>
      <c r="U466">
        <f>IFERROR(VLOOKUP(B466, [11]player_big_chances_created!$B$2:$E$492, 3, FALSE), 0)</f>
        <v>0</v>
      </c>
      <c r="V466">
        <f>IFERROR(VLOOKUP(B466, [12]player_penalties_won!$B$2:$E$492, 3, FALSE), 0)</f>
        <v>0</v>
      </c>
      <c r="W466">
        <f>IFERROR(VLOOKUP(B466, [13]player_penalties_conceded!$B$2:$E$492, 3, FALSE), 0)</f>
        <v>0</v>
      </c>
      <c r="X466">
        <f>IFERROR(VLOOKUP(B466, [14]player_target_scoring!$B$2:$E$492, 3, FALSE), 0)</f>
        <v>0</v>
      </c>
      <c r="Y466">
        <f>IFERROR(VLOOKUP(B466, [14]player_target_scoring!$B$2:$E$492, 4, FALSE), 0)</f>
        <v>0</v>
      </c>
      <c r="Z466">
        <f>IFERROR(VLOOKUP(B466, [15]player_total_scoring_attempts!$B$2:$E$492, 3, FALSE), 0)</f>
        <v>0</v>
      </c>
      <c r="AA466">
        <f>IFERROR(VLOOKUP(B466, [15]player_total_scoring_attempts!$B$2:$E$492, 4, FALSE), 0)</f>
        <v>0</v>
      </c>
      <c r="AB466">
        <f>IFERROR(VLOOKUP(B466, [16]player_accurate_passes!$B$2:$E$492, 3, FALSE), 0)</f>
        <v>0</v>
      </c>
      <c r="AC466">
        <f>IFERROR(VLOOKUP(B466, [16]player_accurate_passes!$B$2:$E$492, 4, FALSE), 0)</f>
        <v>0</v>
      </c>
      <c r="AD466">
        <f>IFERROR(VLOOKUP(B466,[17]player_accurate_long_balls!$B$2:$E$492, 3, FALSE), 0)</f>
        <v>0</v>
      </c>
      <c r="AE466">
        <f>IFERROR(VLOOKUP(B466,[17]player_accurate_long_balls!$B$2:$E$492, 4, FALSE), 0)</f>
        <v>0</v>
      </c>
      <c r="AF466">
        <f>IFERROR(VLOOKUP(B466, [18]player_tackles_won!$B$2:$E$492, 3, FALSE), 0)</f>
        <v>0</v>
      </c>
      <c r="AG466">
        <f>IFERROR(VLOOKUP(B466, [18]player_tackles_won!$B$2:$E$492, 4, FALSE), 0)</f>
        <v>0</v>
      </c>
      <c r="AH466">
        <f>IFERROR(VLOOKUP(B466, [19]player_possessions!$B$2:$E$492, 3, FALSE), 0)</f>
        <v>0</v>
      </c>
      <c r="AI466">
        <f>IFERROR(VLOOKUP(B466, [19]player_possessions!$B$2:$E$492, 4, FALSE), 0)</f>
        <v>0</v>
      </c>
      <c r="AJ466">
        <f>IFERROR(VLOOKUP(B466, [20]player_outfielder_blocks!$B$2:$E$492, 3, FALSE), 0)</f>
        <v>0</v>
      </c>
      <c r="AK466" t="e">
        <f>VLOOKUP(B466,[20]player_outfielder_blocks!$B$2:$E$492, 4, FALSE)</f>
        <v>#N/A</v>
      </c>
      <c r="AL466" t="e">
        <f>VLOOKUP(B466,[21]player_interceptions!$B$2:$E$492, 3, FALSE)</f>
        <v>#N/A</v>
      </c>
      <c r="AM466" t="e">
        <f>VLOOKUP(B466,[21]player_interceptions!$B$2:$E$492, 4, FALSE)</f>
        <v>#N/A</v>
      </c>
      <c r="AN466" t="e">
        <f>VLOOKUP(B466,[22]player_effective_clearances!$B$2:$E$492, 3, FALSE)</f>
        <v>#N/A</v>
      </c>
      <c r="AO466" t="e">
        <f>VLOOKUP(B466,[22]player_effective_clearances!$B$2:$E$492, 4, FALSE)</f>
        <v>#N/A</v>
      </c>
      <c r="AP466" t="e">
        <f>VLOOKUP(B466, [12]player_penalties_won!$B$2:$E$492, 4, FALSE)</f>
        <v>#N/A</v>
      </c>
      <c r="AQ466" t="e">
        <f>VLOOKUP(B466,[23]player_fouls_committed!$B$2:$E$492, 3, FALSE)</f>
        <v>#N/A</v>
      </c>
      <c r="AR466" t="e">
        <f>VLOOKUP(B466,[24]player_red_cards!$B$2:$E$492, 3, FALSE)</f>
        <v>#N/A</v>
      </c>
      <c r="AS466" t="e">
        <f>VLOOKUP(B466,[24]player_red_cards!$B$2:$E$492, 4, FALSE)</f>
        <v>#N/A</v>
      </c>
      <c r="AT466" t="e">
        <f>VLOOKUP(B466,[25]player_contests_won!$B$2:$E$492, 3, FALSE)</f>
        <v>#N/A</v>
      </c>
      <c r="AU466" t="e">
        <f>VLOOKUP(B466,[25]player_contests_won!$B$2:$E$492, 4, FALSE)</f>
        <v>#N/A</v>
      </c>
      <c r="AV466" t="e">
        <f>VLOOKUP(B466, [8]player_top_scorers!$B$2:$E$492, 3, FALSE)</f>
        <v>#N/A</v>
      </c>
      <c r="AW466" t="e">
        <f>VLOOKUP(B466,[26]player_player_ratings!$B$2:$E$492, 4, FALSE)</f>
        <v>#N/A</v>
      </c>
      <c r="AX466" t="e">
        <f>VLOOKUP(B466,[26]player_player_ratings!$B$2:$E$492, 3, FALSE)</f>
        <v>#N/A</v>
      </c>
      <c r="AY466">
        <v>11</v>
      </c>
      <c r="AZ466">
        <v>1</v>
      </c>
      <c r="BA466" t="s">
        <v>13</v>
      </c>
    </row>
    <row r="467" spans="1:53" x14ac:dyDescent="0.3">
      <c r="A467">
        <v>416</v>
      </c>
      <c r="B467" t="s">
        <v>548</v>
      </c>
      <c r="C467" t="s">
        <v>33</v>
      </c>
      <c r="D467">
        <v>0</v>
      </c>
      <c r="E467">
        <v>0</v>
      </c>
      <c r="F467">
        <f>IFERROR(VLOOKUP(B467, [1]player_expected_goals!$B$2:$E$492, 3, FALSE), 0)</f>
        <v>0</v>
      </c>
      <c r="G467" t="e">
        <f>VLOOKUP(B467,[2]player_on_target!$B$2:$E$492, 3, FALSE)</f>
        <v>#N/A</v>
      </c>
      <c r="H467">
        <f>IFERROR(VLOOKUP(B467, [3]player_saves_made!$B$2:$E$492, 3, FALSE), 0)</f>
        <v>0</v>
      </c>
      <c r="I467">
        <f>IFERROR(VLOOKUP(B467, [3]player_saves_made!$B$2:$E$492, 4, FALSE), 0)</f>
        <v>0</v>
      </c>
      <c r="J467">
        <f>IFERROR(VLOOKUP(B467, [4]player_goals_conceded!$B$2:$E$492, 3, FALSE), 0)</f>
        <v>0</v>
      </c>
      <c r="K467">
        <f>IFERROR(VLOOKUP(B467, [5]player_clean_sheets!$B$2:$E$492, 3, FALSE), 0)</f>
        <v>0</v>
      </c>
      <c r="L467">
        <f>IFERROR(VLOOKUP(B467, [5]player_clean_sheets!$B$2:$E$492, 4, FALSE), 0)</f>
        <v>0</v>
      </c>
      <c r="M467">
        <f>IFERROR(VLOOKUP(B467, [6]player_goals_per_90!$B$2:$E$492, 3, FALSE), 0)</f>
        <v>0</v>
      </c>
      <c r="N467">
        <f>IFERROR(VLOOKUP(B467, [7]player_expected_assists_per_90!$B$2:$E$492, 3, FALSE), 0)</f>
        <v>0</v>
      </c>
      <c r="O467">
        <f>IFERROR(VLOOKUP(B467, [7]player_expected_assists_per_90!$B$2:$E$492, 4, FALSE), 0)</f>
        <v>0</v>
      </c>
      <c r="P467">
        <f>IFERROR(VLOOKUP(B467, [8]player_top_scorers!$B$2:$E$492, 4, FALSE), 0)</f>
        <v>0</v>
      </c>
      <c r="Q467">
        <f>IFERROR(VLOOKUP(B467, [9]player_total_assists_in_attack!$B$2:$E$492, 3, FALSE), 0)</f>
        <v>0</v>
      </c>
      <c r="R467">
        <f>IFERROR(VLOOKUP(B467, [9]player_total_assists_in_attack!$B$2:$E$492, 4, FALSE), 0)</f>
        <v>0</v>
      </c>
      <c r="S467">
        <f>IFERROR(VLOOKUP(B467, [10]player_big_chances_missed!$B$2:$E$492, 3, FALSE), 0)</f>
        <v>0</v>
      </c>
      <c r="T467">
        <f>IFERROR(VLOOKUP(B467, [10]player_big_chances_missed!$B$2:$E$492, 3, FALSE), 0)</f>
        <v>0</v>
      </c>
      <c r="U467">
        <f>IFERROR(VLOOKUP(B467, [11]player_big_chances_created!$B$2:$E$492, 3, FALSE), 0)</f>
        <v>0</v>
      </c>
      <c r="V467">
        <f>IFERROR(VLOOKUP(B467, [12]player_penalties_won!$B$2:$E$492, 3, FALSE), 0)</f>
        <v>0</v>
      </c>
      <c r="W467">
        <f>IFERROR(VLOOKUP(B467, [13]player_penalties_conceded!$B$2:$E$492, 3, FALSE), 0)</f>
        <v>0</v>
      </c>
      <c r="X467">
        <f>IFERROR(VLOOKUP(B467, [14]player_target_scoring!$B$2:$E$492, 3, FALSE), 0)</f>
        <v>0</v>
      </c>
      <c r="Y467">
        <f>IFERROR(VLOOKUP(B467, [14]player_target_scoring!$B$2:$E$492, 4, FALSE), 0)</f>
        <v>0</v>
      </c>
      <c r="Z467">
        <f>IFERROR(VLOOKUP(B467, [15]player_total_scoring_attempts!$B$2:$E$492, 3, FALSE), 0)</f>
        <v>0</v>
      </c>
      <c r="AA467">
        <f>IFERROR(VLOOKUP(B467, [15]player_total_scoring_attempts!$B$2:$E$492, 4, FALSE), 0)</f>
        <v>0</v>
      </c>
      <c r="AB467">
        <f>IFERROR(VLOOKUP(B467, [16]player_accurate_passes!$B$2:$E$492, 3, FALSE), 0)</f>
        <v>0</v>
      </c>
      <c r="AC467">
        <f>IFERROR(VLOOKUP(B467, [16]player_accurate_passes!$B$2:$E$492, 4, FALSE), 0)</f>
        <v>0</v>
      </c>
      <c r="AD467">
        <f>IFERROR(VLOOKUP(B467,[17]player_accurate_long_balls!$B$2:$E$492, 3, FALSE), 0)</f>
        <v>0</v>
      </c>
      <c r="AE467">
        <f>IFERROR(VLOOKUP(B467,[17]player_accurate_long_balls!$B$2:$E$492, 4, FALSE), 0)</f>
        <v>0</v>
      </c>
      <c r="AF467">
        <f>IFERROR(VLOOKUP(B467, [18]player_tackles_won!$B$2:$E$492, 3, FALSE), 0)</f>
        <v>0</v>
      </c>
      <c r="AG467">
        <f>IFERROR(VLOOKUP(B467, [18]player_tackles_won!$B$2:$E$492, 4, FALSE), 0)</f>
        <v>0</v>
      </c>
      <c r="AH467">
        <f>IFERROR(VLOOKUP(B467, [19]player_possessions!$B$2:$E$492, 3, FALSE), 0)</f>
        <v>0</v>
      </c>
      <c r="AI467">
        <f>IFERROR(VLOOKUP(B467, [19]player_possessions!$B$2:$E$492, 4, FALSE), 0)</f>
        <v>0</v>
      </c>
      <c r="AJ467">
        <f>IFERROR(VLOOKUP(B467, [20]player_outfielder_blocks!$B$2:$E$492, 3, FALSE), 0)</f>
        <v>0</v>
      </c>
      <c r="AK467" t="e">
        <f>VLOOKUP(B467,[20]player_outfielder_blocks!$B$2:$E$492, 4, FALSE)</f>
        <v>#N/A</v>
      </c>
      <c r="AL467" t="e">
        <f>VLOOKUP(B467,[21]player_interceptions!$B$2:$E$492, 3, FALSE)</f>
        <v>#N/A</v>
      </c>
      <c r="AM467" t="e">
        <f>VLOOKUP(B467,[21]player_interceptions!$B$2:$E$492, 4, FALSE)</f>
        <v>#N/A</v>
      </c>
      <c r="AN467" t="e">
        <f>VLOOKUP(B467,[22]player_effective_clearances!$B$2:$E$492, 3, FALSE)</f>
        <v>#N/A</v>
      </c>
      <c r="AO467" t="e">
        <f>VLOOKUP(B467,[22]player_effective_clearances!$B$2:$E$492, 4, FALSE)</f>
        <v>#N/A</v>
      </c>
      <c r="AP467" t="e">
        <f>VLOOKUP(B467, [12]player_penalties_won!$B$2:$E$492, 4, FALSE)</f>
        <v>#N/A</v>
      </c>
      <c r="AQ467" t="e">
        <f>VLOOKUP(B467,[23]player_fouls_committed!$B$2:$E$492, 3, FALSE)</f>
        <v>#N/A</v>
      </c>
      <c r="AR467" t="e">
        <f>VLOOKUP(B467,[24]player_red_cards!$B$2:$E$492, 3, FALSE)</f>
        <v>#N/A</v>
      </c>
      <c r="AS467" t="e">
        <f>VLOOKUP(B467,[24]player_red_cards!$B$2:$E$492, 4, FALSE)</f>
        <v>#N/A</v>
      </c>
      <c r="AT467" t="e">
        <f>VLOOKUP(B467,[25]player_contests_won!$B$2:$E$492, 3, FALSE)</f>
        <v>#N/A</v>
      </c>
      <c r="AU467" t="e">
        <f>VLOOKUP(B467,[25]player_contests_won!$B$2:$E$492, 4, FALSE)</f>
        <v>#N/A</v>
      </c>
      <c r="AV467" t="e">
        <f>VLOOKUP(B467, [8]player_top_scorers!$B$2:$E$492, 3, FALSE)</f>
        <v>#N/A</v>
      </c>
      <c r="AW467" t="e">
        <f>VLOOKUP(B467,[26]player_player_ratings!$B$2:$E$492, 4, FALSE)</f>
        <v>#N/A</v>
      </c>
      <c r="AX467" t="e">
        <f>VLOOKUP(B467,[26]player_player_ratings!$B$2:$E$492, 3, FALSE)</f>
        <v>#N/A</v>
      </c>
      <c r="AY467">
        <v>7</v>
      </c>
      <c r="AZ467">
        <v>2</v>
      </c>
      <c r="BA467" t="s">
        <v>13</v>
      </c>
    </row>
    <row r="468" spans="1:53" x14ac:dyDescent="0.3">
      <c r="A468">
        <v>416</v>
      </c>
      <c r="B468" t="s">
        <v>549</v>
      </c>
      <c r="C468" t="s">
        <v>100</v>
      </c>
      <c r="D468">
        <v>0</v>
      </c>
      <c r="E468">
        <v>0</v>
      </c>
      <c r="F468">
        <f>IFERROR(VLOOKUP(B468, [1]player_expected_goals!$B$2:$E$492, 3, FALSE), 0)</f>
        <v>0.8</v>
      </c>
      <c r="G468">
        <f>VLOOKUP(B468,[2]player_on_target!$B$2:$E$492, 3, FALSE)</f>
        <v>0.3</v>
      </c>
      <c r="H468">
        <f>IFERROR(VLOOKUP(B468, [3]player_saves_made!$B$2:$E$492, 3, FALSE), 0)</f>
        <v>0</v>
      </c>
      <c r="I468">
        <f>IFERROR(VLOOKUP(B468, [3]player_saves_made!$B$2:$E$492, 4, FALSE), 0)</f>
        <v>0</v>
      </c>
      <c r="J468">
        <f>IFERROR(VLOOKUP(B468, [4]player_goals_conceded!$B$2:$E$492, 3, FALSE), 0)</f>
        <v>0</v>
      </c>
      <c r="K468">
        <f>IFERROR(VLOOKUP(B468, [5]player_clean_sheets!$B$2:$E$492, 3, FALSE), 0)</f>
        <v>0</v>
      </c>
      <c r="L468">
        <f>IFERROR(VLOOKUP(B468, [5]player_clean_sheets!$B$2:$E$492, 4, FALSE), 0)</f>
        <v>0</v>
      </c>
      <c r="M468">
        <f>IFERROR(VLOOKUP(B468, [6]player_goals_per_90!$B$2:$E$492, 3, FALSE), 0)</f>
        <v>0</v>
      </c>
      <c r="N468">
        <f>IFERROR(VLOOKUP(B468, [7]player_expected_assists_per_90!$B$2:$E$492, 3, FALSE), 0)</f>
        <v>0</v>
      </c>
      <c r="O468">
        <f>IFERROR(VLOOKUP(B468, [7]player_expected_assists_per_90!$B$2:$E$492, 4, FALSE), 0)</f>
        <v>0</v>
      </c>
      <c r="P468">
        <f>IFERROR(VLOOKUP(B468, [8]player_top_scorers!$B$2:$E$492, 4, FALSE), 0)</f>
        <v>0</v>
      </c>
      <c r="Q468">
        <f>IFERROR(VLOOKUP(B468, [9]player_total_assists_in_attack!$B$2:$E$492, 3, FALSE), 0)</f>
        <v>0</v>
      </c>
      <c r="R468">
        <f>IFERROR(VLOOKUP(B468, [9]player_total_assists_in_attack!$B$2:$E$492, 4, FALSE), 0)</f>
        <v>0</v>
      </c>
      <c r="S468">
        <f>IFERROR(VLOOKUP(B468, [10]player_big_chances_missed!$B$2:$E$492, 3, FALSE), 0)</f>
        <v>0</v>
      </c>
      <c r="T468">
        <f>IFERROR(VLOOKUP(B468, [10]player_big_chances_missed!$B$2:$E$492, 3, FALSE), 0)</f>
        <v>0</v>
      </c>
      <c r="U468">
        <f>IFERROR(VLOOKUP(B468, [11]player_big_chances_created!$B$2:$E$492, 3, FALSE), 0)</f>
        <v>0</v>
      </c>
      <c r="V468">
        <f>IFERROR(VLOOKUP(B468, [12]player_penalties_won!$B$2:$E$492, 3, FALSE), 0)</f>
        <v>0</v>
      </c>
      <c r="W468">
        <f>IFERROR(VLOOKUP(B468, [13]player_penalties_conceded!$B$2:$E$492, 3, FALSE), 0)</f>
        <v>0</v>
      </c>
      <c r="X468">
        <f>IFERROR(VLOOKUP(B468, [14]player_target_scoring!$B$2:$E$492, 3, FALSE), 0)</f>
        <v>0</v>
      </c>
      <c r="Y468">
        <f>IFERROR(VLOOKUP(B468, [14]player_target_scoring!$B$2:$E$492, 4, FALSE), 0)</f>
        <v>0</v>
      </c>
      <c r="Z468">
        <f>IFERROR(VLOOKUP(B468, [15]player_total_scoring_attempts!$B$2:$E$492, 3, FALSE), 0)</f>
        <v>0</v>
      </c>
      <c r="AA468">
        <f>IFERROR(VLOOKUP(B468, [15]player_total_scoring_attempts!$B$2:$E$492, 4, FALSE), 0)</f>
        <v>0</v>
      </c>
      <c r="AB468">
        <f>IFERROR(VLOOKUP(B468, [16]player_accurate_passes!$B$2:$E$492, 3, FALSE), 0)</f>
        <v>0</v>
      </c>
      <c r="AC468">
        <f>IFERROR(VLOOKUP(B468, [16]player_accurate_passes!$B$2:$E$492, 4, FALSE), 0)</f>
        <v>0</v>
      </c>
      <c r="AD468">
        <f>IFERROR(VLOOKUP(B468,[17]player_accurate_long_balls!$B$2:$E$492, 3, FALSE), 0)</f>
        <v>0</v>
      </c>
      <c r="AE468">
        <f>IFERROR(VLOOKUP(B468,[17]player_accurate_long_balls!$B$2:$E$492, 4, FALSE), 0)</f>
        <v>0</v>
      </c>
      <c r="AF468">
        <f>IFERROR(VLOOKUP(B468, [18]player_tackles_won!$B$2:$E$492, 3, FALSE), 0)</f>
        <v>0</v>
      </c>
      <c r="AG468">
        <f>IFERROR(VLOOKUP(B468, [18]player_tackles_won!$B$2:$E$492, 4, FALSE), 0)</f>
        <v>0</v>
      </c>
      <c r="AH468">
        <f>IFERROR(VLOOKUP(B468, [19]player_possessions!$B$2:$E$492, 3, FALSE), 0)</f>
        <v>0</v>
      </c>
      <c r="AI468">
        <f>IFERROR(VLOOKUP(B468, [19]player_possessions!$B$2:$E$492, 4, FALSE), 0)</f>
        <v>0</v>
      </c>
      <c r="AJ468">
        <f>IFERROR(VLOOKUP(B468, [20]player_outfielder_blocks!$B$2:$E$492, 3, FALSE), 0)</f>
        <v>0</v>
      </c>
      <c r="AK468" t="e">
        <f>VLOOKUP(B468,[20]player_outfielder_blocks!$B$2:$E$492, 4, FALSE)</f>
        <v>#N/A</v>
      </c>
      <c r="AL468" t="e">
        <f>VLOOKUP(B468,[21]player_interceptions!$B$2:$E$492, 3, FALSE)</f>
        <v>#N/A</v>
      </c>
      <c r="AM468" t="e">
        <f>VLOOKUP(B468,[21]player_interceptions!$B$2:$E$492, 4, FALSE)</f>
        <v>#N/A</v>
      </c>
      <c r="AN468" t="e">
        <f>VLOOKUP(B468,[22]player_effective_clearances!$B$2:$E$492, 3, FALSE)</f>
        <v>#N/A</v>
      </c>
      <c r="AO468" t="e">
        <f>VLOOKUP(B468,[22]player_effective_clearances!$B$2:$E$492, 4, FALSE)</f>
        <v>#N/A</v>
      </c>
      <c r="AP468" t="e">
        <f>VLOOKUP(B468, [12]player_penalties_won!$B$2:$E$492, 4, FALSE)</f>
        <v>#N/A</v>
      </c>
      <c r="AQ468" t="e">
        <f>VLOOKUP(B468,[23]player_fouls_committed!$B$2:$E$492, 3, FALSE)</f>
        <v>#N/A</v>
      </c>
      <c r="AR468" t="e">
        <f>VLOOKUP(B468,[24]player_red_cards!$B$2:$E$492, 3, FALSE)</f>
        <v>#N/A</v>
      </c>
      <c r="AS468" t="e">
        <f>VLOOKUP(B468,[24]player_red_cards!$B$2:$E$492, 4, FALSE)</f>
        <v>#N/A</v>
      </c>
      <c r="AT468" t="e">
        <f>VLOOKUP(B468,[25]player_contests_won!$B$2:$E$492, 3, FALSE)</f>
        <v>#N/A</v>
      </c>
      <c r="AU468" t="e">
        <f>VLOOKUP(B468,[25]player_contests_won!$B$2:$E$492, 4, FALSE)</f>
        <v>#N/A</v>
      </c>
      <c r="AV468">
        <f>VLOOKUP(B468, [8]player_top_scorers!$B$2:$E$492, 3, FALSE)</f>
        <v>1</v>
      </c>
      <c r="AW468" t="e">
        <f>VLOOKUP(B468,[26]player_player_ratings!$B$2:$E$492, 4, FALSE)</f>
        <v>#N/A</v>
      </c>
      <c r="AX468" t="e">
        <f>VLOOKUP(B468,[26]player_player_ratings!$B$2:$E$492, 3, FALSE)</f>
        <v>#N/A</v>
      </c>
      <c r="AY468">
        <v>14</v>
      </c>
      <c r="AZ468">
        <v>1</v>
      </c>
      <c r="BA468" t="s">
        <v>309</v>
      </c>
    </row>
    <row r="469" spans="1:53" x14ac:dyDescent="0.3">
      <c r="A469">
        <v>416</v>
      </c>
      <c r="B469" t="s">
        <v>550</v>
      </c>
      <c r="C469" t="s">
        <v>21</v>
      </c>
      <c r="D469">
        <v>0</v>
      </c>
      <c r="E469">
        <v>0</v>
      </c>
      <c r="F469">
        <f>IFERROR(VLOOKUP(B469, [1]player_expected_goals!$B$2:$E$492, 3, FALSE), 0)</f>
        <v>0</v>
      </c>
      <c r="G469" t="e">
        <f>VLOOKUP(B469,[2]player_on_target!$B$2:$E$492, 3, FALSE)</f>
        <v>#N/A</v>
      </c>
      <c r="H469">
        <f>IFERROR(VLOOKUP(B469, [3]player_saves_made!$B$2:$E$492, 3, FALSE), 0)</f>
        <v>4.2</v>
      </c>
      <c r="I469">
        <f>IFERROR(VLOOKUP(B469, [3]player_saves_made!$B$2:$E$492, 4, FALSE), 0)</f>
        <v>114</v>
      </c>
      <c r="J469">
        <f>IFERROR(VLOOKUP(B469, [4]player_goals_conceded!$B$2:$E$492, 3, FALSE), 0)</f>
        <v>1.8</v>
      </c>
      <c r="K469">
        <f>IFERROR(VLOOKUP(B469, [5]player_clean_sheets!$B$2:$E$492, 3, FALSE), 0)</f>
        <v>4</v>
      </c>
      <c r="L469">
        <f>IFERROR(VLOOKUP(B469, [5]player_clean_sheets!$B$2:$E$492, 4, FALSE), 0)</f>
        <v>49</v>
      </c>
      <c r="M469">
        <f>IFERROR(VLOOKUP(B469, [6]player_goals_per_90!$B$2:$E$492, 3, FALSE), 0)</f>
        <v>0</v>
      </c>
      <c r="N469">
        <f>IFERROR(VLOOKUP(B469, [7]player_expected_assists_per_90!$B$2:$E$492, 3, FALSE), 0)</f>
        <v>0</v>
      </c>
      <c r="O469">
        <f>IFERROR(VLOOKUP(B469, [7]player_expected_assists_per_90!$B$2:$E$492, 4, FALSE), 0)</f>
        <v>0</v>
      </c>
      <c r="P469">
        <f>IFERROR(VLOOKUP(B469, [8]player_top_scorers!$B$2:$E$492, 4, FALSE), 0)</f>
        <v>0</v>
      </c>
      <c r="Q469">
        <f>IFERROR(VLOOKUP(B469, [9]player_total_assists_in_attack!$B$2:$E$492, 3, FALSE), 0)</f>
        <v>0</v>
      </c>
      <c r="R469">
        <f>IFERROR(VLOOKUP(B469, [9]player_total_assists_in_attack!$B$2:$E$492, 4, FALSE), 0)</f>
        <v>0</v>
      </c>
      <c r="S469">
        <f>IFERROR(VLOOKUP(B469, [10]player_big_chances_missed!$B$2:$E$492, 3, FALSE), 0)</f>
        <v>0</v>
      </c>
      <c r="T469">
        <f>IFERROR(VLOOKUP(B469, [10]player_big_chances_missed!$B$2:$E$492, 3, FALSE), 0)</f>
        <v>0</v>
      </c>
      <c r="U469">
        <f>IFERROR(VLOOKUP(B469, [11]player_big_chances_created!$B$2:$E$492, 3, FALSE), 0)</f>
        <v>0</v>
      </c>
      <c r="V469">
        <f>IFERROR(VLOOKUP(B469, [12]player_penalties_won!$B$2:$E$492, 3, FALSE), 0)</f>
        <v>0</v>
      </c>
      <c r="W469">
        <f>IFERROR(VLOOKUP(B469, [13]player_penalties_conceded!$B$2:$E$492, 3, FALSE), 0)</f>
        <v>1</v>
      </c>
      <c r="X469">
        <f>IFERROR(VLOOKUP(B469, [14]player_target_scoring!$B$2:$E$492, 3, FALSE), 0)</f>
        <v>0</v>
      </c>
      <c r="Y469">
        <f>IFERROR(VLOOKUP(B469, [14]player_target_scoring!$B$2:$E$492, 4, FALSE), 0)</f>
        <v>0</v>
      </c>
      <c r="Z469">
        <f>IFERROR(VLOOKUP(B469, [15]player_total_scoring_attempts!$B$2:$E$492, 3, FALSE), 0)</f>
        <v>0</v>
      </c>
      <c r="AA469">
        <f>IFERROR(VLOOKUP(B469, [15]player_total_scoring_attempts!$B$2:$E$492, 4, FALSE), 0)</f>
        <v>0</v>
      </c>
      <c r="AB469">
        <f>IFERROR(VLOOKUP(B469, [16]player_accurate_passes!$B$2:$E$492, 3, FALSE), 0)</f>
        <v>25.2</v>
      </c>
      <c r="AC469">
        <f>IFERROR(VLOOKUP(B469, [16]player_accurate_passes!$B$2:$E$492, 4, FALSE), 0)</f>
        <v>74.900000000000006</v>
      </c>
      <c r="AD469">
        <f>IFERROR(VLOOKUP(B469,[17]player_accurate_long_balls!$B$2:$E$492, 3, FALSE), 0)</f>
        <v>0</v>
      </c>
      <c r="AE469">
        <f>IFERROR(VLOOKUP(B469,[17]player_accurate_long_balls!$B$2:$E$492, 4, FALSE), 0)</f>
        <v>0</v>
      </c>
      <c r="AF469">
        <f>IFERROR(VLOOKUP(B469, [18]player_tackles_won!$B$2:$E$492, 3, FALSE), 0)</f>
        <v>0</v>
      </c>
      <c r="AG469">
        <f>IFERROR(VLOOKUP(B469, [18]player_tackles_won!$B$2:$E$492, 4, FALSE), 0)</f>
        <v>0</v>
      </c>
      <c r="AH469">
        <f>IFERROR(VLOOKUP(B469, [19]player_possessions!$B$2:$E$492, 3, FALSE), 0)</f>
        <v>0</v>
      </c>
      <c r="AI469">
        <f>IFERROR(VLOOKUP(B469, [19]player_possessions!$B$2:$E$492, 4, FALSE), 0)</f>
        <v>0</v>
      </c>
      <c r="AJ469">
        <f>IFERROR(VLOOKUP(B469, [20]player_outfielder_blocks!$B$2:$E$492, 3, FALSE), 0)</f>
        <v>0</v>
      </c>
      <c r="AK469" t="e">
        <f>VLOOKUP(B469,[20]player_outfielder_blocks!$B$2:$E$492, 4, FALSE)</f>
        <v>#N/A</v>
      </c>
      <c r="AL469" t="e">
        <f>VLOOKUP(B469,[21]player_interceptions!$B$2:$E$492, 3, FALSE)</f>
        <v>#N/A</v>
      </c>
      <c r="AM469" t="e">
        <f>VLOOKUP(B469,[21]player_interceptions!$B$2:$E$492, 4, FALSE)</f>
        <v>#N/A</v>
      </c>
      <c r="AN469">
        <f>VLOOKUP(B469,[22]player_effective_clearances!$B$2:$E$492, 3, FALSE)</f>
        <v>1</v>
      </c>
      <c r="AO469">
        <f>VLOOKUP(B469,[22]player_effective_clearances!$B$2:$E$492, 4, FALSE)</f>
        <v>28</v>
      </c>
      <c r="AP469" t="e">
        <f>VLOOKUP(B469, [12]player_penalties_won!$B$2:$E$492, 4, FALSE)</f>
        <v>#N/A</v>
      </c>
      <c r="AQ469">
        <f>VLOOKUP(B469,[23]player_fouls_committed!$B$2:$E$492, 3, FALSE)</f>
        <v>0</v>
      </c>
      <c r="AR469" t="e">
        <f>VLOOKUP(B469,[24]player_red_cards!$B$2:$E$492, 3, FALSE)</f>
        <v>#N/A</v>
      </c>
      <c r="AS469" t="e">
        <f>VLOOKUP(B469,[24]player_red_cards!$B$2:$E$492, 4, FALSE)</f>
        <v>#N/A</v>
      </c>
      <c r="AT469" t="e">
        <f>VLOOKUP(B469,[25]player_contests_won!$B$2:$E$492, 3, FALSE)</f>
        <v>#N/A</v>
      </c>
      <c r="AU469" t="e">
        <f>VLOOKUP(B469,[25]player_contests_won!$B$2:$E$492, 4, FALSE)</f>
        <v>#N/A</v>
      </c>
      <c r="AV469" t="e">
        <f>VLOOKUP(B469, [8]player_top_scorers!$B$2:$E$492, 3, FALSE)</f>
        <v>#N/A</v>
      </c>
      <c r="AW469">
        <f>VLOOKUP(B469,[26]player_player_ratings!$B$2:$E$492, 4, FALSE)</f>
        <v>1</v>
      </c>
      <c r="AX469">
        <f>VLOOKUP(B469,[26]player_player_ratings!$B$2:$E$492, 3, FALSE)</f>
        <v>6.55</v>
      </c>
      <c r="AY469">
        <v>2430</v>
      </c>
      <c r="AZ469">
        <v>27</v>
      </c>
      <c r="BA469" t="s">
        <v>13</v>
      </c>
    </row>
    <row r="470" spans="1:53" x14ac:dyDescent="0.3">
      <c r="A470">
        <v>416</v>
      </c>
      <c r="B470" t="s">
        <v>551</v>
      </c>
      <c r="C470" t="s">
        <v>39</v>
      </c>
      <c r="D470">
        <v>0</v>
      </c>
      <c r="E470">
        <v>0</v>
      </c>
      <c r="F470">
        <f>IFERROR(VLOOKUP(B470, [1]player_expected_goals!$B$2:$E$492, 3, FALSE), 0)</f>
        <v>0.1</v>
      </c>
      <c r="G470" t="e">
        <f>VLOOKUP(B470,[2]player_on_target!$B$2:$E$492, 3, FALSE)</f>
        <v>#N/A</v>
      </c>
      <c r="H470">
        <f>IFERROR(VLOOKUP(B470, [3]player_saves_made!$B$2:$E$492, 3, FALSE), 0)</f>
        <v>0</v>
      </c>
      <c r="I470">
        <f>IFERROR(VLOOKUP(B470, [3]player_saves_made!$B$2:$E$492, 4, FALSE), 0)</f>
        <v>0</v>
      </c>
      <c r="J470">
        <f>IFERROR(VLOOKUP(B470, [4]player_goals_conceded!$B$2:$E$492, 3, FALSE), 0)</f>
        <v>0</v>
      </c>
      <c r="K470">
        <f>IFERROR(VLOOKUP(B470, [5]player_clean_sheets!$B$2:$E$492, 3, FALSE), 0)</f>
        <v>0</v>
      </c>
      <c r="L470">
        <f>IFERROR(VLOOKUP(B470, [5]player_clean_sheets!$B$2:$E$492, 4, FALSE), 0)</f>
        <v>0</v>
      </c>
      <c r="M470">
        <f>IFERROR(VLOOKUP(B470, [6]player_goals_per_90!$B$2:$E$492, 3, FALSE), 0)</f>
        <v>0</v>
      </c>
      <c r="N470">
        <f>IFERROR(VLOOKUP(B470, [7]player_expected_assists_per_90!$B$2:$E$492, 3, FALSE), 0)</f>
        <v>0</v>
      </c>
      <c r="O470">
        <f>IFERROR(VLOOKUP(B470, [7]player_expected_assists_per_90!$B$2:$E$492, 4, FALSE), 0)</f>
        <v>0</v>
      </c>
      <c r="P470">
        <f>IFERROR(VLOOKUP(B470, [8]player_top_scorers!$B$2:$E$492, 4, FALSE), 0)</f>
        <v>0</v>
      </c>
      <c r="Q470">
        <f>IFERROR(VLOOKUP(B470, [9]player_total_assists_in_attack!$B$2:$E$492, 3, FALSE), 0)</f>
        <v>0</v>
      </c>
      <c r="R470">
        <f>IFERROR(VLOOKUP(B470, [9]player_total_assists_in_attack!$B$2:$E$492, 4, FALSE), 0)</f>
        <v>0</v>
      </c>
      <c r="S470">
        <f>IFERROR(VLOOKUP(B470, [10]player_big_chances_missed!$B$2:$E$492, 3, FALSE), 0)</f>
        <v>0</v>
      </c>
      <c r="T470">
        <f>IFERROR(VLOOKUP(B470, [10]player_big_chances_missed!$B$2:$E$492, 3, FALSE), 0)</f>
        <v>0</v>
      </c>
      <c r="U470">
        <f>IFERROR(VLOOKUP(B470, [11]player_big_chances_created!$B$2:$E$492, 3, FALSE), 0)</f>
        <v>0</v>
      </c>
      <c r="V470">
        <f>IFERROR(VLOOKUP(B470, [12]player_penalties_won!$B$2:$E$492, 3, FALSE), 0)</f>
        <v>0</v>
      </c>
      <c r="W470">
        <f>IFERROR(VLOOKUP(B470, [13]player_penalties_conceded!$B$2:$E$492, 3, FALSE), 0)</f>
        <v>0</v>
      </c>
      <c r="X470">
        <f>IFERROR(VLOOKUP(B470, [14]player_target_scoring!$B$2:$E$492, 3, FALSE), 0)</f>
        <v>0</v>
      </c>
      <c r="Y470">
        <f>IFERROR(VLOOKUP(B470, [14]player_target_scoring!$B$2:$E$492, 4, FALSE), 0)</f>
        <v>0</v>
      </c>
      <c r="Z470">
        <f>IFERROR(VLOOKUP(B470, [15]player_total_scoring_attempts!$B$2:$E$492, 3, FALSE), 0)</f>
        <v>0</v>
      </c>
      <c r="AA470">
        <f>IFERROR(VLOOKUP(B470, [15]player_total_scoring_attempts!$B$2:$E$492, 4, FALSE), 0)</f>
        <v>0</v>
      </c>
      <c r="AB470">
        <f>IFERROR(VLOOKUP(B470, [16]player_accurate_passes!$B$2:$E$492, 3, FALSE), 0)</f>
        <v>0</v>
      </c>
      <c r="AC470">
        <f>IFERROR(VLOOKUP(B470, [16]player_accurate_passes!$B$2:$E$492, 4, FALSE), 0)</f>
        <v>0</v>
      </c>
      <c r="AD470">
        <f>IFERROR(VLOOKUP(B470,[17]player_accurate_long_balls!$B$2:$E$492, 3, FALSE), 0)</f>
        <v>0</v>
      </c>
      <c r="AE470">
        <f>IFERROR(VLOOKUP(B470,[17]player_accurate_long_balls!$B$2:$E$492, 4, FALSE), 0)</f>
        <v>0</v>
      </c>
      <c r="AF470">
        <f>IFERROR(VLOOKUP(B470, [18]player_tackles_won!$B$2:$E$492, 3, FALSE), 0)</f>
        <v>0</v>
      </c>
      <c r="AG470">
        <f>IFERROR(VLOOKUP(B470, [18]player_tackles_won!$B$2:$E$492, 4, FALSE), 0)</f>
        <v>0</v>
      </c>
      <c r="AH470">
        <f>IFERROR(VLOOKUP(B470, [19]player_possessions!$B$2:$E$492, 3, FALSE), 0)</f>
        <v>0</v>
      </c>
      <c r="AI470">
        <f>IFERROR(VLOOKUP(B470, [19]player_possessions!$B$2:$E$492, 4, FALSE), 0)</f>
        <v>0</v>
      </c>
      <c r="AJ470">
        <f>IFERROR(VLOOKUP(B470, [20]player_outfielder_blocks!$B$2:$E$492, 3, FALSE), 0)</f>
        <v>0</v>
      </c>
      <c r="AK470" t="e">
        <f>VLOOKUP(B470,[20]player_outfielder_blocks!$B$2:$E$492, 4, FALSE)</f>
        <v>#N/A</v>
      </c>
      <c r="AL470" t="e">
        <f>VLOOKUP(B470,[21]player_interceptions!$B$2:$E$492, 3, FALSE)</f>
        <v>#N/A</v>
      </c>
      <c r="AM470" t="e">
        <f>VLOOKUP(B470,[21]player_interceptions!$B$2:$E$492, 4, FALSE)</f>
        <v>#N/A</v>
      </c>
      <c r="AN470" t="e">
        <f>VLOOKUP(B470,[22]player_effective_clearances!$B$2:$E$492, 3, FALSE)</f>
        <v>#N/A</v>
      </c>
      <c r="AO470" t="e">
        <f>VLOOKUP(B470,[22]player_effective_clearances!$B$2:$E$492, 4, FALSE)</f>
        <v>#N/A</v>
      </c>
      <c r="AP470" t="e">
        <f>VLOOKUP(B470, [12]player_penalties_won!$B$2:$E$492, 4, FALSE)</f>
        <v>#N/A</v>
      </c>
      <c r="AQ470" t="e">
        <f>VLOOKUP(B470,[23]player_fouls_committed!$B$2:$E$492, 3, FALSE)</f>
        <v>#N/A</v>
      </c>
      <c r="AR470" t="e">
        <f>VLOOKUP(B470,[24]player_red_cards!$B$2:$E$492, 3, FALSE)</f>
        <v>#N/A</v>
      </c>
      <c r="AS470" t="e">
        <f>VLOOKUP(B470,[24]player_red_cards!$B$2:$E$492, 4, FALSE)</f>
        <v>#N/A</v>
      </c>
      <c r="AT470" t="e">
        <f>VLOOKUP(B470,[25]player_contests_won!$B$2:$E$492, 3, FALSE)</f>
        <v>#N/A</v>
      </c>
      <c r="AU470" t="e">
        <f>VLOOKUP(B470,[25]player_contests_won!$B$2:$E$492, 4, FALSE)</f>
        <v>#N/A</v>
      </c>
      <c r="AV470" t="e">
        <f>VLOOKUP(B470, [8]player_top_scorers!$B$2:$E$492, 3, FALSE)</f>
        <v>#N/A</v>
      </c>
      <c r="AW470" t="e">
        <f>VLOOKUP(B470,[26]player_player_ratings!$B$2:$E$492, 4, FALSE)</f>
        <v>#N/A</v>
      </c>
      <c r="AX470" t="e">
        <f>VLOOKUP(B470,[26]player_player_ratings!$B$2:$E$492, 3, FALSE)</f>
        <v>#N/A</v>
      </c>
      <c r="AY470">
        <v>108</v>
      </c>
      <c r="AZ470">
        <v>5</v>
      </c>
      <c r="BA470" t="s">
        <v>60</v>
      </c>
    </row>
    <row r="471" spans="1:53" x14ac:dyDescent="0.3">
      <c r="A471">
        <v>416</v>
      </c>
      <c r="B471" t="s">
        <v>552</v>
      </c>
      <c r="C471" t="s">
        <v>46</v>
      </c>
      <c r="D471">
        <v>0</v>
      </c>
      <c r="E471">
        <v>0</v>
      </c>
      <c r="F471">
        <f>IFERROR(VLOOKUP(B471, [1]player_expected_goals!$B$2:$E$492, 3, FALSE), 0)</f>
        <v>1.2</v>
      </c>
      <c r="G471">
        <f>VLOOKUP(B471,[2]player_on_target!$B$2:$E$492, 3, FALSE)</f>
        <v>1.6</v>
      </c>
      <c r="H471">
        <f>IFERROR(VLOOKUP(B471, [3]player_saves_made!$B$2:$E$492, 3, FALSE), 0)</f>
        <v>0</v>
      </c>
      <c r="I471">
        <f>IFERROR(VLOOKUP(B471, [3]player_saves_made!$B$2:$E$492, 4, FALSE), 0)</f>
        <v>0</v>
      </c>
      <c r="J471">
        <f>IFERROR(VLOOKUP(B471, [4]player_goals_conceded!$B$2:$E$492, 3, FALSE), 0)</f>
        <v>0</v>
      </c>
      <c r="K471">
        <f>IFERROR(VLOOKUP(B471, [5]player_clean_sheets!$B$2:$E$492, 3, FALSE), 0)</f>
        <v>0</v>
      </c>
      <c r="L471">
        <f>IFERROR(VLOOKUP(B471, [5]player_clean_sheets!$B$2:$E$492, 4, FALSE), 0)</f>
        <v>0</v>
      </c>
      <c r="M471">
        <f>IFERROR(VLOOKUP(B471, [6]player_goals_per_90!$B$2:$E$492, 3, FALSE), 0)</f>
        <v>0</v>
      </c>
      <c r="N471">
        <f>IFERROR(VLOOKUP(B471, [7]player_expected_assists_per_90!$B$2:$E$492, 3, FALSE), 0)</f>
        <v>0</v>
      </c>
      <c r="O471">
        <f>IFERROR(VLOOKUP(B471, [7]player_expected_assists_per_90!$B$2:$E$492, 4, FALSE), 0)</f>
        <v>0</v>
      </c>
      <c r="P471">
        <f>IFERROR(VLOOKUP(B471, [8]player_top_scorers!$B$2:$E$492, 4, FALSE), 0)</f>
        <v>0</v>
      </c>
      <c r="Q471">
        <f>IFERROR(VLOOKUP(B471, [9]player_total_assists_in_attack!$B$2:$E$492, 3, FALSE), 0)</f>
        <v>1</v>
      </c>
      <c r="R471">
        <f>IFERROR(VLOOKUP(B471, [9]player_total_assists_in_attack!$B$2:$E$492, 4, FALSE), 0)</f>
        <v>1.3</v>
      </c>
      <c r="S471">
        <f>IFERROR(VLOOKUP(B471, [10]player_big_chances_missed!$B$2:$E$492, 3, FALSE), 0)</f>
        <v>1</v>
      </c>
      <c r="T471">
        <f>IFERROR(VLOOKUP(B471, [10]player_big_chances_missed!$B$2:$E$492, 3, FALSE), 0)</f>
        <v>1</v>
      </c>
      <c r="U471">
        <f>IFERROR(VLOOKUP(B471, [11]player_big_chances_created!$B$2:$E$492, 3, FALSE), 0)</f>
        <v>0</v>
      </c>
      <c r="V471">
        <f>IFERROR(VLOOKUP(B471, [12]player_penalties_won!$B$2:$E$492, 3, FALSE), 0)</f>
        <v>0</v>
      </c>
      <c r="W471">
        <f>IFERROR(VLOOKUP(B471, [13]player_penalties_conceded!$B$2:$E$492, 3, FALSE), 0)</f>
        <v>0</v>
      </c>
      <c r="X471">
        <f>IFERROR(VLOOKUP(B471, [14]player_target_scoring!$B$2:$E$492, 3, FALSE), 0)</f>
        <v>0</v>
      </c>
      <c r="Y471">
        <f>IFERROR(VLOOKUP(B471, [14]player_target_scoring!$B$2:$E$492, 4, FALSE), 0)</f>
        <v>0</v>
      </c>
      <c r="Z471">
        <f>IFERROR(VLOOKUP(B471, [15]player_total_scoring_attempts!$B$2:$E$492, 3, FALSE), 0)</f>
        <v>0</v>
      </c>
      <c r="AA471">
        <f>IFERROR(VLOOKUP(B471, [15]player_total_scoring_attempts!$B$2:$E$492, 4, FALSE), 0)</f>
        <v>0</v>
      </c>
      <c r="AB471">
        <f>IFERROR(VLOOKUP(B471, [16]player_accurate_passes!$B$2:$E$492, 3, FALSE), 0)</f>
        <v>0</v>
      </c>
      <c r="AC471">
        <f>IFERROR(VLOOKUP(B471, [16]player_accurate_passes!$B$2:$E$492, 4, FALSE), 0)</f>
        <v>0</v>
      </c>
      <c r="AD471">
        <f>IFERROR(VLOOKUP(B471,[17]player_accurate_long_balls!$B$2:$E$492, 3, FALSE), 0)</f>
        <v>0</v>
      </c>
      <c r="AE471">
        <f>IFERROR(VLOOKUP(B471,[17]player_accurate_long_balls!$B$2:$E$492, 4, FALSE), 0)</f>
        <v>0</v>
      </c>
      <c r="AF471">
        <f>IFERROR(VLOOKUP(B471, [18]player_tackles_won!$B$2:$E$492, 3, FALSE), 0)</f>
        <v>0</v>
      </c>
      <c r="AG471">
        <f>IFERROR(VLOOKUP(B471, [18]player_tackles_won!$B$2:$E$492, 4, FALSE), 0)</f>
        <v>0</v>
      </c>
      <c r="AH471">
        <f>IFERROR(VLOOKUP(B471, [19]player_possessions!$B$2:$E$492, 3, FALSE), 0)</f>
        <v>0</v>
      </c>
      <c r="AI471">
        <f>IFERROR(VLOOKUP(B471, [19]player_possessions!$B$2:$E$492, 4, FALSE), 0)</f>
        <v>0</v>
      </c>
      <c r="AJ471">
        <f>IFERROR(VLOOKUP(B471, [20]player_outfielder_blocks!$B$2:$E$492, 3, FALSE), 0)</f>
        <v>0</v>
      </c>
      <c r="AK471" t="e">
        <f>VLOOKUP(B471,[20]player_outfielder_blocks!$B$2:$E$492, 4, FALSE)</f>
        <v>#N/A</v>
      </c>
      <c r="AL471" t="e">
        <f>VLOOKUP(B471,[21]player_interceptions!$B$2:$E$492, 3, FALSE)</f>
        <v>#N/A</v>
      </c>
      <c r="AM471" t="e">
        <f>VLOOKUP(B471,[21]player_interceptions!$B$2:$E$492, 4, FALSE)</f>
        <v>#N/A</v>
      </c>
      <c r="AN471" t="e">
        <f>VLOOKUP(B471,[22]player_effective_clearances!$B$2:$E$492, 3, FALSE)</f>
        <v>#N/A</v>
      </c>
      <c r="AO471" t="e">
        <f>VLOOKUP(B471,[22]player_effective_clearances!$B$2:$E$492, 4, FALSE)</f>
        <v>#N/A</v>
      </c>
      <c r="AP471" t="e">
        <f>VLOOKUP(B471, [12]player_penalties_won!$B$2:$E$492, 4, FALSE)</f>
        <v>#N/A</v>
      </c>
      <c r="AQ471" t="e">
        <f>VLOOKUP(B471,[23]player_fouls_committed!$B$2:$E$492, 3, FALSE)</f>
        <v>#N/A</v>
      </c>
      <c r="AR471" t="e">
        <f>VLOOKUP(B471,[24]player_red_cards!$B$2:$E$492, 3, FALSE)</f>
        <v>#N/A</v>
      </c>
      <c r="AS471" t="e">
        <f>VLOOKUP(B471,[24]player_red_cards!$B$2:$E$492, 4, FALSE)</f>
        <v>#N/A</v>
      </c>
      <c r="AT471" t="e">
        <f>VLOOKUP(B471,[25]player_contests_won!$B$2:$E$492, 3, FALSE)</f>
        <v>#N/A</v>
      </c>
      <c r="AU471" t="e">
        <f>VLOOKUP(B471,[25]player_contests_won!$B$2:$E$492, 4, FALSE)</f>
        <v>#N/A</v>
      </c>
      <c r="AV471">
        <f>VLOOKUP(B471, [8]player_top_scorers!$B$2:$E$492, 3, FALSE)</f>
        <v>1</v>
      </c>
      <c r="AW471" t="e">
        <f>VLOOKUP(B471,[26]player_player_ratings!$B$2:$E$492, 4, FALSE)</f>
        <v>#N/A</v>
      </c>
      <c r="AX471" t="e">
        <f>VLOOKUP(B471,[26]player_player_ratings!$B$2:$E$492, 3, FALSE)</f>
        <v>#N/A</v>
      </c>
      <c r="AY471">
        <v>68</v>
      </c>
      <c r="AZ471">
        <v>8</v>
      </c>
      <c r="BA471" t="s">
        <v>10</v>
      </c>
    </row>
    <row r="472" spans="1:53" x14ac:dyDescent="0.3">
      <c r="A472">
        <v>416</v>
      </c>
      <c r="B472" t="s">
        <v>553</v>
      </c>
      <c r="C472" t="s">
        <v>79</v>
      </c>
      <c r="D472">
        <v>0</v>
      </c>
      <c r="E472">
        <v>0</v>
      </c>
      <c r="F472">
        <f>IFERROR(VLOOKUP(B472, [1]player_expected_goals!$B$2:$E$492, 3, FALSE), 0)</f>
        <v>0</v>
      </c>
      <c r="G472" t="e">
        <f>VLOOKUP(B472,[2]player_on_target!$B$2:$E$492, 3, FALSE)</f>
        <v>#N/A</v>
      </c>
      <c r="H472">
        <f>IFERROR(VLOOKUP(B472, [3]player_saves_made!$B$2:$E$492, 3, FALSE), 0)</f>
        <v>0</v>
      </c>
      <c r="I472">
        <f>IFERROR(VLOOKUP(B472, [3]player_saves_made!$B$2:$E$492, 4, FALSE), 0)</f>
        <v>0</v>
      </c>
      <c r="J472">
        <f>IFERROR(VLOOKUP(B472, [4]player_goals_conceded!$B$2:$E$492, 3, FALSE), 0)</f>
        <v>0</v>
      </c>
      <c r="K472">
        <f>IFERROR(VLOOKUP(B472, [5]player_clean_sheets!$B$2:$E$492, 3, FALSE), 0)</f>
        <v>0</v>
      </c>
      <c r="L472">
        <f>IFERROR(VLOOKUP(B472, [5]player_clean_sheets!$B$2:$E$492, 4, FALSE), 0)</f>
        <v>0</v>
      </c>
      <c r="M472">
        <f>IFERROR(VLOOKUP(B472, [6]player_goals_per_90!$B$2:$E$492, 3, FALSE), 0)</f>
        <v>0</v>
      </c>
      <c r="N472">
        <f>IFERROR(VLOOKUP(B472, [7]player_expected_assists_per_90!$B$2:$E$492, 3, FALSE), 0)</f>
        <v>0</v>
      </c>
      <c r="O472">
        <f>IFERROR(VLOOKUP(B472, [7]player_expected_assists_per_90!$B$2:$E$492, 4, FALSE), 0)</f>
        <v>0</v>
      </c>
      <c r="P472">
        <f>IFERROR(VLOOKUP(B472, [8]player_top_scorers!$B$2:$E$492, 4, FALSE), 0)</f>
        <v>0</v>
      </c>
      <c r="Q472">
        <f>IFERROR(VLOOKUP(B472, [9]player_total_assists_in_attack!$B$2:$E$492, 3, FALSE), 0)</f>
        <v>1</v>
      </c>
      <c r="R472">
        <f>IFERROR(VLOOKUP(B472, [9]player_total_assists_in_attack!$B$2:$E$492, 4, FALSE), 0)</f>
        <v>22.5</v>
      </c>
      <c r="S472">
        <f>IFERROR(VLOOKUP(B472, [10]player_big_chances_missed!$B$2:$E$492, 3, FALSE), 0)</f>
        <v>0</v>
      </c>
      <c r="T472">
        <f>IFERROR(VLOOKUP(B472, [10]player_big_chances_missed!$B$2:$E$492, 3, FALSE), 0)</f>
        <v>0</v>
      </c>
      <c r="U472">
        <f>IFERROR(VLOOKUP(B472, [11]player_big_chances_created!$B$2:$E$492, 3, FALSE), 0)</f>
        <v>0</v>
      </c>
      <c r="V472">
        <f>IFERROR(VLOOKUP(B472, [12]player_penalties_won!$B$2:$E$492, 3, FALSE), 0)</f>
        <v>0</v>
      </c>
      <c r="W472">
        <f>IFERROR(VLOOKUP(B472, [13]player_penalties_conceded!$B$2:$E$492, 3, FALSE), 0)</f>
        <v>0</v>
      </c>
      <c r="X472">
        <f>IFERROR(VLOOKUP(B472, [14]player_target_scoring!$B$2:$E$492, 3, FALSE), 0)</f>
        <v>0</v>
      </c>
      <c r="Y472">
        <f>IFERROR(VLOOKUP(B472, [14]player_target_scoring!$B$2:$E$492, 4, FALSE), 0)</f>
        <v>0</v>
      </c>
      <c r="Z472">
        <f>IFERROR(VLOOKUP(B472, [15]player_total_scoring_attempts!$B$2:$E$492, 3, FALSE), 0)</f>
        <v>0</v>
      </c>
      <c r="AA472">
        <f>IFERROR(VLOOKUP(B472, [15]player_total_scoring_attempts!$B$2:$E$492, 4, FALSE), 0)</f>
        <v>0</v>
      </c>
      <c r="AB472">
        <f>IFERROR(VLOOKUP(B472, [16]player_accurate_passes!$B$2:$E$492, 3, FALSE), 0)</f>
        <v>0</v>
      </c>
      <c r="AC472">
        <f>IFERROR(VLOOKUP(B472, [16]player_accurate_passes!$B$2:$E$492, 4, FALSE), 0)</f>
        <v>0</v>
      </c>
      <c r="AD472">
        <f>IFERROR(VLOOKUP(B472,[17]player_accurate_long_balls!$B$2:$E$492, 3, FALSE), 0)</f>
        <v>0</v>
      </c>
      <c r="AE472">
        <f>IFERROR(VLOOKUP(B472,[17]player_accurate_long_balls!$B$2:$E$492, 4, FALSE), 0)</f>
        <v>0</v>
      </c>
      <c r="AF472">
        <f>IFERROR(VLOOKUP(B472, [18]player_tackles_won!$B$2:$E$492, 3, FALSE), 0)</f>
        <v>0</v>
      </c>
      <c r="AG472">
        <f>IFERROR(VLOOKUP(B472, [18]player_tackles_won!$B$2:$E$492, 4, FALSE), 0)</f>
        <v>0</v>
      </c>
      <c r="AH472">
        <f>IFERROR(VLOOKUP(B472, [19]player_possessions!$B$2:$E$492, 3, FALSE), 0)</f>
        <v>0</v>
      </c>
      <c r="AI472">
        <f>IFERROR(VLOOKUP(B472, [19]player_possessions!$B$2:$E$492, 4, FALSE), 0)</f>
        <v>0</v>
      </c>
      <c r="AJ472">
        <f>IFERROR(VLOOKUP(B472, [20]player_outfielder_blocks!$B$2:$E$492, 3, FALSE), 0)</f>
        <v>0</v>
      </c>
      <c r="AK472" t="e">
        <f>VLOOKUP(B472,[20]player_outfielder_blocks!$B$2:$E$492, 4, FALSE)</f>
        <v>#N/A</v>
      </c>
      <c r="AL472" t="e">
        <f>VLOOKUP(B472,[21]player_interceptions!$B$2:$E$492, 3, FALSE)</f>
        <v>#N/A</v>
      </c>
      <c r="AM472" t="e">
        <f>VLOOKUP(B472,[21]player_interceptions!$B$2:$E$492, 4, FALSE)</f>
        <v>#N/A</v>
      </c>
      <c r="AN472" t="e">
        <f>VLOOKUP(B472,[22]player_effective_clearances!$B$2:$E$492, 3, FALSE)</f>
        <v>#N/A</v>
      </c>
      <c r="AO472" t="e">
        <f>VLOOKUP(B472,[22]player_effective_clearances!$B$2:$E$492, 4, FALSE)</f>
        <v>#N/A</v>
      </c>
      <c r="AP472" t="e">
        <f>VLOOKUP(B472, [12]player_penalties_won!$B$2:$E$492, 4, FALSE)</f>
        <v>#N/A</v>
      </c>
      <c r="AQ472" t="e">
        <f>VLOOKUP(B472,[23]player_fouls_committed!$B$2:$E$492, 3, FALSE)</f>
        <v>#N/A</v>
      </c>
      <c r="AR472" t="e">
        <f>VLOOKUP(B472,[24]player_red_cards!$B$2:$E$492, 3, FALSE)</f>
        <v>#N/A</v>
      </c>
      <c r="AS472" t="e">
        <f>VLOOKUP(B472,[24]player_red_cards!$B$2:$E$492, 4, FALSE)</f>
        <v>#N/A</v>
      </c>
      <c r="AT472" t="e">
        <f>VLOOKUP(B472,[25]player_contests_won!$B$2:$E$492, 3, FALSE)</f>
        <v>#N/A</v>
      </c>
      <c r="AU472" t="e">
        <f>VLOOKUP(B472,[25]player_contests_won!$B$2:$E$492, 4, FALSE)</f>
        <v>#N/A</v>
      </c>
      <c r="AV472" t="e">
        <f>VLOOKUP(B472, [8]player_top_scorers!$B$2:$E$492, 3, FALSE)</f>
        <v>#N/A</v>
      </c>
      <c r="AW472" t="e">
        <f>VLOOKUP(B472,[26]player_player_ratings!$B$2:$E$492, 4, FALSE)</f>
        <v>#N/A</v>
      </c>
      <c r="AX472" t="e">
        <f>VLOOKUP(B472,[26]player_player_ratings!$B$2:$E$492, 3, FALSE)</f>
        <v>#N/A</v>
      </c>
      <c r="AY472">
        <v>4</v>
      </c>
      <c r="AZ472">
        <v>1</v>
      </c>
      <c r="BA472" t="s">
        <v>22</v>
      </c>
    </row>
    <row r="473" spans="1:53" x14ac:dyDescent="0.3">
      <c r="A473">
        <v>416</v>
      </c>
      <c r="B473" t="s">
        <v>554</v>
      </c>
      <c r="C473" t="s">
        <v>39</v>
      </c>
      <c r="D473">
        <v>0</v>
      </c>
      <c r="E473">
        <v>0</v>
      </c>
      <c r="F473">
        <f>IFERROR(VLOOKUP(B473, [1]player_expected_goals!$B$2:$E$492, 3, FALSE), 0)</f>
        <v>0</v>
      </c>
      <c r="G473" t="e">
        <f>VLOOKUP(B473,[2]player_on_target!$B$2:$E$492, 3, FALSE)</f>
        <v>#N/A</v>
      </c>
      <c r="H473">
        <f>IFERROR(VLOOKUP(B473, [3]player_saves_made!$B$2:$E$492, 3, FALSE), 0)</f>
        <v>0</v>
      </c>
      <c r="I473">
        <f>IFERROR(VLOOKUP(B473, [3]player_saves_made!$B$2:$E$492, 4, FALSE), 0)</f>
        <v>0</v>
      </c>
      <c r="J473">
        <f>IFERROR(VLOOKUP(B473, [4]player_goals_conceded!$B$2:$E$492, 3, FALSE), 0)</f>
        <v>0</v>
      </c>
      <c r="K473">
        <f>IFERROR(VLOOKUP(B473, [5]player_clean_sheets!$B$2:$E$492, 3, FALSE), 0)</f>
        <v>0</v>
      </c>
      <c r="L473">
        <f>IFERROR(VLOOKUP(B473, [5]player_clean_sheets!$B$2:$E$492, 4, FALSE), 0)</f>
        <v>0</v>
      </c>
      <c r="M473">
        <f>IFERROR(VLOOKUP(B473, [6]player_goals_per_90!$B$2:$E$492, 3, FALSE), 0)</f>
        <v>0</v>
      </c>
      <c r="N473">
        <f>IFERROR(VLOOKUP(B473, [7]player_expected_assists_per_90!$B$2:$E$492, 3, FALSE), 0)</f>
        <v>0</v>
      </c>
      <c r="O473">
        <f>IFERROR(VLOOKUP(B473, [7]player_expected_assists_per_90!$B$2:$E$492, 4, FALSE), 0)</f>
        <v>0</v>
      </c>
      <c r="P473">
        <f>IFERROR(VLOOKUP(B473, [8]player_top_scorers!$B$2:$E$492, 4, FALSE), 0)</f>
        <v>0</v>
      </c>
      <c r="Q473">
        <f>IFERROR(VLOOKUP(B473, [9]player_total_assists_in_attack!$B$2:$E$492, 3, FALSE), 0)</f>
        <v>0</v>
      </c>
      <c r="R473">
        <f>IFERROR(VLOOKUP(B473, [9]player_total_assists_in_attack!$B$2:$E$492, 4, FALSE), 0)</f>
        <v>0</v>
      </c>
      <c r="S473">
        <f>IFERROR(VLOOKUP(B473, [10]player_big_chances_missed!$B$2:$E$492, 3, FALSE), 0)</f>
        <v>0</v>
      </c>
      <c r="T473">
        <f>IFERROR(VLOOKUP(B473, [10]player_big_chances_missed!$B$2:$E$492, 3, FALSE), 0)</f>
        <v>0</v>
      </c>
      <c r="U473">
        <f>IFERROR(VLOOKUP(B473, [11]player_big_chances_created!$B$2:$E$492, 3, FALSE), 0)</f>
        <v>0</v>
      </c>
      <c r="V473">
        <f>IFERROR(VLOOKUP(B473, [12]player_penalties_won!$B$2:$E$492, 3, FALSE), 0)</f>
        <v>0</v>
      </c>
      <c r="W473">
        <f>IFERROR(VLOOKUP(B473, [13]player_penalties_conceded!$B$2:$E$492, 3, FALSE), 0)</f>
        <v>0</v>
      </c>
      <c r="X473">
        <f>IFERROR(VLOOKUP(B473, [14]player_target_scoring!$B$2:$E$492, 3, FALSE), 0)</f>
        <v>0</v>
      </c>
      <c r="Y473">
        <f>IFERROR(VLOOKUP(B473, [14]player_target_scoring!$B$2:$E$492, 4, FALSE), 0)</f>
        <v>0</v>
      </c>
      <c r="Z473">
        <f>IFERROR(VLOOKUP(B473, [15]player_total_scoring_attempts!$B$2:$E$492, 3, FALSE), 0)</f>
        <v>0</v>
      </c>
      <c r="AA473">
        <f>IFERROR(VLOOKUP(B473, [15]player_total_scoring_attempts!$B$2:$E$492, 4, FALSE), 0)</f>
        <v>0</v>
      </c>
      <c r="AB473">
        <f>IFERROR(VLOOKUP(B473, [16]player_accurate_passes!$B$2:$E$492, 3, FALSE), 0)</f>
        <v>0</v>
      </c>
      <c r="AC473">
        <f>IFERROR(VLOOKUP(B473, [16]player_accurate_passes!$B$2:$E$492, 4, FALSE), 0)</f>
        <v>0</v>
      </c>
      <c r="AD473">
        <f>IFERROR(VLOOKUP(B473,[17]player_accurate_long_balls!$B$2:$E$492, 3, FALSE), 0)</f>
        <v>0</v>
      </c>
      <c r="AE473">
        <f>IFERROR(VLOOKUP(B473,[17]player_accurate_long_balls!$B$2:$E$492, 4, FALSE), 0)</f>
        <v>0</v>
      </c>
      <c r="AF473">
        <f>IFERROR(VLOOKUP(B473, [18]player_tackles_won!$B$2:$E$492, 3, FALSE), 0)</f>
        <v>0</v>
      </c>
      <c r="AG473">
        <f>IFERROR(VLOOKUP(B473, [18]player_tackles_won!$B$2:$E$492, 4, FALSE), 0)</f>
        <v>0</v>
      </c>
      <c r="AH473">
        <f>IFERROR(VLOOKUP(B473, [19]player_possessions!$B$2:$E$492, 3, FALSE), 0)</f>
        <v>0</v>
      </c>
      <c r="AI473">
        <f>IFERROR(VLOOKUP(B473, [19]player_possessions!$B$2:$E$492, 4, FALSE), 0)</f>
        <v>0</v>
      </c>
      <c r="AJ473">
        <f>IFERROR(VLOOKUP(B473, [20]player_outfielder_blocks!$B$2:$E$492, 3, FALSE), 0)</f>
        <v>0</v>
      </c>
      <c r="AK473" t="e">
        <f>VLOOKUP(B473,[20]player_outfielder_blocks!$B$2:$E$492, 4, FALSE)</f>
        <v>#N/A</v>
      </c>
      <c r="AL473" t="e">
        <f>VLOOKUP(B473,[21]player_interceptions!$B$2:$E$492, 3, FALSE)</f>
        <v>#N/A</v>
      </c>
      <c r="AM473" t="e">
        <f>VLOOKUP(B473,[21]player_interceptions!$B$2:$E$492, 4, FALSE)</f>
        <v>#N/A</v>
      </c>
      <c r="AN473" t="e">
        <f>VLOOKUP(B473,[22]player_effective_clearances!$B$2:$E$492, 3, FALSE)</f>
        <v>#N/A</v>
      </c>
      <c r="AO473" t="e">
        <f>VLOOKUP(B473,[22]player_effective_clearances!$B$2:$E$492, 4, FALSE)</f>
        <v>#N/A</v>
      </c>
      <c r="AP473" t="e">
        <f>VLOOKUP(B473, [12]player_penalties_won!$B$2:$E$492, 4, FALSE)</f>
        <v>#N/A</v>
      </c>
      <c r="AQ473" t="e">
        <f>VLOOKUP(B473,[23]player_fouls_committed!$B$2:$E$492, 3, FALSE)</f>
        <v>#N/A</v>
      </c>
      <c r="AR473" t="e">
        <f>VLOOKUP(B473,[24]player_red_cards!$B$2:$E$492, 3, FALSE)</f>
        <v>#N/A</v>
      </c>
      <c r="AS473" t="e">
        <f>VLOOKUP(B473,[24]player_red_cards!$B$2:$E$492, 4, FALSE)</f>
        <v>#N/A</v>
      </c>
      <c r="AT473" t="e">
        <f>VLOOKUP(B473,[25]player_contests_won!$B$2:$E$492, 3, FALSE)</f>
        <v>#N/A</v>
      </c>
      <c r="AU473" t="e">
        <f>VLOOKUP(B473,[25]player_contests_won!$B$2:$E$492, 4, FALSE)</f>
        <v>#N/A</v>
      </c>
      <c r="AV473" t="e">
        <f>VLOOKUP(B473, [8]player_top_scorers!$B$2:$E$492, 3, FALSE)</f>
        <v>#N/A</v>
      </c>
      <c r="AW473" t="e">
        <f>VLOOKUP(B473,[26]player_player_ratings!$B$2:$E$492, 4, FALSE)</f>
        <v>#N/A</v>
      </c>
      <c r="AX473" t="e">
        <f>VLOOKUP(B473,[26]player_player_ratings!$B$2:$E$492, 3, FALSE)</f>
        <v>#N/A</v>
      </c>
      <c r="AY473">
        <v>76</v>
      </c>
      <c r="AZ473">
        <v>2</v>
      </c>
      <c r="BA473" t="s">
        <v>13</v>
      </c>
    </row>
    <row r="474" spans="1:53" x14ac:dyDescent="0.3">
      <c r="A474">
        <v>416</v>
      </c>
      <c r="B474" t="s">
        <v>555</v>
      </c>
      <c r="C474" t="s">
        <v>15</v>
      </c>
      <c r="D474">
        <v>0</v>
      </c>
      <c r="E474">
        <v>0</v>
      </c>
      <c r="F474">
        <f>IFERROR(VLOOKUP(B474, [1]player_expected_goals!$B$2:$E$492, 3, FALSE), 0)</f>
        <v>0</v>
      </c>
      <c r="G474" t="e">
        <f>VLOOKUP(B474,[2]player_on_target!$B$2:$E$492, 3, FALSE)</f>
        <v>#N/A</v>
      </c>
      <c r="H474">
        <f>IFERROR(VLOOKUP(B474, [3]player_saves_made!$B$2:$E$492, 3, FALSE), 0)</f>
        <v>0</v>
      </c>
      <c r="I474">
        <f>IFERROR(VLOOKUP(B474, [3]player_saves_made!$B$2:$E$492, 4, FALSE), 0)</f>
        <v>0</v>
      </c>
      <c r="J474">
        <f>IFERROR(VLOOKUP(B474, [4]player_goals_conceded!$B$2:$E$492, 3, FALSE), 0)</f>
        <v>0</v>
      </c>
      <c r="K474">
        <f>IFERROR(VLOOKUP(B474, [5]player_clean_sheets!$B$2:$E$492, 3, FALSE), 0)</f>
        <v>0</v>
      </c>
      <c r="L474">
        <f>IFERROR(VLOOKUP(B474, [5]player_clean_sheets!$B$2:$E$492, 4, FALSE), 0)</f>
        <v>0</v>
      </c>
      <c r="M474">
        <f>IFERROR(VLOOKUP(B474, [6]player_goals_per_90!$B$2:$E$492, 3, FALSE), 0)</f>
        <v>0</v>
      </c>
      <c r="N474">
        <f>IFERROR(VLOOKUP(B474, [7]player_expected_assists_per_90!$B$2:$E$492, 3, FALSE), 0)</f>
        <v>0</v>
      </c>
      <c r="O474">
        <f>IFERROR(VLOOKUP(B474, [7]player_expected_assists_per_90!$B$2:$E$492, 4, FALSE), 0)</f>
        <v>0</v>
      </c>
      <c r="P474">
        <f>IFERROR(VLOOKUP(B474, [8]player_top_scorers!$B$2:$E$492, 4, FALSE), 0)</f>
        <v>0</v>
      </c>
      <c r="Q474">
        <f>IFERROR(VLOOKUP(B474, [9]player_total_assists_in_attack!$B$2:$E$492, 3, FALSE), 0)</f>
        <v>0</v>
      </c>
      <c r="R474">
        <f>IFERROR(VLOOKUP(B474, [9]player_total_assists_in_attack!$B$2:$E$492, 4, FALSE), 0)</f>
        <v>0</v>
      </c>
      <c r="S474">
        <f>IFERROR(VLOOKUP(B474, [10]player_big_chances_missed!$B$2:$E$492, 3, FALSE), 0)</f>
        <v>0</v>
      </c>
      <c r="T474">
        <f>IFERROR(VLOOKUP(B474, [10]player_big_chances_missed!$B$2:$E$492, 3, FALSE), 0)</f>
        <v>0</v>
      </c>
      <c r="U474">
        <f>IFERROR(VLOOKUP(B474, [11]player_big_chances_created!$B$2:$E$492, 3, FALSE), 0)</f>
        <v>0</v>
      </c>
      <c r="V474">
        <f>IFERROR(VLOOKUP(B474, [12]player_penalties_won!$B$2:$E$492, 3, FALSE), 0)</f>
        <v>0</v>
      </c>
      <c r="W474">
        <f>IFERROR(VLOOKUP(B474, [13]player_penalties_conceded!$B$2:$E$492, 3, FALSE), 0)</f>
        <v>0</v>
      </c>
      <c r="X474">
        <f>IFERROR(VLOOKUP(B474, [14]player_target_scoring!$B$2:$E$492, 3, FALSE), 0)</f>
        <v>0</v>
      </c>
      <c r="Y474">
        <f>IFERROR(VLOOKUP(B474, [14]player_target_scoring!$B$2:$E$492, 4, FALSE), 0)</f>
        <v>0</v>
      </c>
      <c r="Z474">
        <f>IFERROR(VLOOKUP(B474, [15]player_total_scoring_attempts!$B$2:$E$492, 3, FALSE), 0)</f>
        <v>0</v>
      </c>
      <c r="AA474">
        <f>IFERROR(VLOOKUP(B474, [15]player_total_scoring_attempts!$B$2:$E$492, 4, FALSE), 0)</f>
        <v>0</v>
      </c>
      <c r="AB474">
        <f>IFERROR(VLOOKUP(B474, [16]player_accurate_passes!$B$2:$E$492, 3, FALSE), 0)</f>
        <v>0</v>
      </c>
      <c r="AC474">
        <f>IFERROR(VLOOKUP(B474, [16]player_accurate_passes!$B$2:$E$492, 4, FALSE), 0)</f>
        <v>0</v>
      </c>
      <c r="AD474">
        <f>IFERROR(VLOOKUP(B474,[17]player_accurate_long_balls!$B$2:$E$492, 3, FALSE), 0)</f>
        <v>0</v>
      </c>
      <c r="AE474">
        <f>IFERROR(VLOOKUP(B474,[17]player_accurate_long_balls!$B$2:$E$492, 4, FALSE), 0)</f>
        <v>0</v>
      </c>
      <c r="AF474">
        <f>IFERROR(VLOOKUP(B474, [18]player_tackles_won!$B$2:$E$492, 3, FALSE), 0)</f>
        <v>0</v>
      </c>
      <c r="AG474">
        <f>IFERROR(VLOOKUP(B474, [18]player_tackles_won!$B$2:$E$492, 4, FALSE), 0)</f>
        <v>0</v>
      </c>
      <c r="AH474">
        <f>IFERROR(VLOOKUP(B474, [19]player_possessions!$B$2:$E$492, 3, FALSE), 0)</f>
        <v>0</v>
      </c>
      <c r="AI474">
        <f>IFERROR(VLOOKUP(B474, [19]player_possessions!$B$2:$E$492, 4, FALSE), 0)</f>
        <v>0</v>
      </c>
      <c r="AJ474">
        <f>IFERROR(VLOOKUP(B474, [20]player_outfielder_blocks!$B$2:$E$492, 3, FALSE), 0)</f>
        <v>0</v>
      </c>
      <c r="AK474" t="e">
        <f>VLOOKUP(B474,[20]player_outfielder_blocks!$B$2:$E$492, 4, FALSE)</f>
        <v>#N/A</v>
      </c>
      <c r="AL474" t="e">
        <f>VLOOKUP(B474,[21]player_interceptions!$B$2:$E$492, 3, FALSE)</f>
        <v>#N/A</v>
      </c>
      <c r="AM474" t="e">
        <f>VLOOKUP(B474,[21]player_interceptions!$B$2:$E$492, 4, FALSE)</f>
        <v>#N/A</v>
      </c>
      <c r="AN474" t="e">
        <f>VLOOKUP(B474,[22]player_effective_clearances!$B$2:$E$492, 3, FALSE)</f>
        <v>#N/A</v>
      </c>
      <c r="AO474" t="e">
        <f>VLOOKUP(B474,[22]player_effective_clearances!$B$2:$E$492, 4, FALSE)</f>
        <v>#N/A</v>
      </c>
      <c r="AP474" t="e">
        <f>VLOOKUP(B474, [12]player_penalties_won!$B$2:$E$492, 4, FALSE)</f>
        <v>#N/A</v>
      </c>
      <c r="AQ474" t="e">
        <f>VLOOKUP(B474,[23]player_fouls_committed!$B$2:$E$492, 3, FALSE)</f>
        <v>#N/A</v>
      </c>
      <c r="AR474" t="e">
        <f>VLOOKUP(B474,[24]player_red_cards!$B$2:$E$492, 3, FALSE)</f>
        <v>#N/A</v>
      </c>
      <c r="AS474" t="e">
        <f>VLOOKUP(B474,[24]player_red_cards!$B$2:$E$492, 4, FALSE)</f>
        <v>#N/A</v>
      </c>
      <c r="AT474" t="e">
        <f>VLOOKUP(B474,[25]player_contests_won!$B$2:$E$492, 3, FALSE)</f>
        <v>#N/A</v>
      </c>
      <c r="AU474" t="e">
        <f>VLOOKUP(B474,[25]player_contests_won!$B$2:$E$492, 4, FALSE)</f>
        <v>#N/A</v>
      </c>
      <c r="AV474" t="e">
        <f>VLOOKUP(B474, [8]player_top_scorers!$B$2:$E$492, 3, FALSE)</f>
        <v>#N/A</v>
      </c>
      <c r="AW474" t="e">
        <f>VLOOKUP(B474,[26]player_player_ratings!$B$2:$E$492, 4, FALSE)</f>
        <v>#N/A</v>
      </c>
      <c r="AX474" t="e">
        <f>VLOOKUP(B474,[26]player_player_ratings!$B$2:$E$492, 3, FALSE)</f>
        <v>#N/A</v>
      </c>
      <c r="AY474">
        <v>339</v>
      </c>
      <c r="AZ474">
        <v>10</v>
      </c>
      <c r="BA474" t="s">
        <v>52</v>
      </c>
    </row>
    <row r="475" spans="1:53" x14ac:dyDescent="0.3">
      <c r="A475">
        <v>416</v>
      </c>
      <c r="B475" t="s">
        <v>556</v>
      </c>
      <c r="C475" t="s">
        <v>31</v>
      </c>
      <c r="D475">
        <v>0</v>
      </c>
      <c r="E475">
        <v>0</v>
      </c>
      <c r="F475">
        <f>IFERROR(VLOOKUP(B475, [1]player_expected_goals!$B$2:$E$492, 3, FALSE), 0)</f>
        <v>0.1</v>
      </c>
      <c r="G475" t="e">
        <f>VLOOKUP(B475,[2]player_on_target!$B$2:$E$492, 3, FALSE)</f>
        <v>#N/A</v>
      </c>
      <c r="H475">
        <f>IFERROR(VLOOKUP(B475, [3]player_saves_made!$B$2:$E$492, 3, FALSE), 0)</f>
        <v>0</v>
      </c>
      <c r="I475">
        <f>IFERROR(VLOOKUP(B475, [3]player_saves_made!$B$2:$E$492, 4, FALSE), 0)</f>
        <v>0</v>
      </c>
      <c r="J475">
        <f>IFERROR(VLOOKUP(B475, [4]player_goals_conceded!$B$2:$E$492, 3, FALSE), 0)</f>
        <v>0</v>
      </c>
      <c r="K475">
        <f>IFERROR(VLOOKUP(B475, [5]player_clean_sheets!$B$2:$E$492, 3, FALSE), 0)</f>
        <v>0</v>
      </c>
      <c r="L475">
        <f>IFERROR(VLOOKUP(B475, [5]player_clean_sheets!$B$2:$E$492, 4, FALSE), 0)</f>
        <v>0</v>
      </c>
      <c r="M475">
        <f>IFERROR(VLOOKUP(B475, [6]player_goals_per_90!$B$2:$E$492, 3, FALSE), 0)</f>
        <v>0</v>
      </c>
      <c r="N475">
        <f>IFERROR(VLOOKUP(B475, [7]player_expected_assists_per_90!$B$2:$E$492, 3, FALSE), 0)</f>
        <v>0</v>
      </c>
      <c r="O475">
        <f>IFERROR(VLOOKUP(B475, [7]player_expected_assists_per_90!$B$2:$E$492, 4, FALSE), 0)</f>
        <v>0</v>
      </c>
      <c r="P475">
        <f>IFERROR(VLOOKUP(B475, [8]player_top_scorers!$B$2:$E$492, 4, FALSE), 0)</f>
        <v>0</v>
      </c>
      <c r="Q475">
        <f>IFERROR(VLOOKUP(B475, [9]player_total_assists_in_attack!$B$2:$E$492, 3, FALSE), 0)</f>
        <v>1</v>
      </c>
      <c r="R475">
        <f>IFERROR(VLOOKUP(B475, [9]player_total_assists_in_attack!$B$2:$E$492, 4, FALSE), 0)</f>
        <v>1.7</v>
      </c>
      <c r="S475">
        <f>IFERROR(VLOOKUP(B475, [10]player_big_chances_missed!$B$2:$E$492, 3, FALSE), 0)</f>
        <v>0</v>
      </c>
      <c r="T475">
        <f>IFERROR(VLOOKUP(B475, [10]player_big_chances_missed!$B$2:$E$492, 3, FALSE), 0)</f>
        <v>0</v>
      </c>
      <c r="U475">
        <f>IFERROR(VLOOKUP(B475, [11]player_big_chances_created!$B$2:$E$492, 3, FALSE), 0)</f>
        <v>0</v>
      </c>
      <c r="V475">
        <f>IFERROR(VLOOKUP(B475, [12]player_penalties_won!$B$2:$E$492, 3, FALSE), 0)</f>
        <v>0</v>
      </c>
      <c r="W475">
        <f>IFERROR(VLOOKUP(B475, [13]player_penalties_conceded!$B$2:$E$492, 3, FALSE), 0)</f>
        <v>0</v>
      </c>
      <c r="X475">
        <f>IFERROR(VLOOKUP(B475, [14]player_target_scoring!$B$2:$E$492, 3, FALSE), 0)</f>
        <v>0</v>
      </c>
      <c r="Y475">
        <f>IFERROR(VLOOKUP(B475, [14]player_target_scoring!$B$2:$E$492, 4, FALSE), 0)</f>
        <v>0</v>
      </c>
      <c r="Z475">
        <f>IFERROR(VLOOKUP(B475, [15]player_total_scoring_attempts!$B$2:$E$492, 3, FALSE), 0)</f>
        <v>0</v>
      </c>
      <c r="AA475">
        <f>IFERROR(VLOOKUP(B475, [15]player_total_scoring_attempts!$B$2:$E$492, 4, FALSE), 0)</f>
        <v>0</v>
      </c>
      <c r="AB475">
        <f>IFERROR(VLOOKUP(B475, [16]player_accurate_passes!$B$2:$E$492, 3, FALSE), 0)</f>
        <v>0</v>
      </c>
      <c r="AC475">
        <f>IFERROR(VLOOKUP(B475, [16]player_accurate_passes!$B$2:$E$492, 4, FALSE), 0)</f>
        <v>0</v>
      </c>
      <c r="AD475">
        <f>IFERROR(VLOOKUP(B475,[17]player_accurate_long_balls!$B$2:$E$492, 3, FALSE), 0)</f>
        <v>0</v>
      </c>
      <c r="AE475">
        <f>IFERROR(VLOOKUP(B475,[17]player_accurate_long_balls!$B$2:$E$492, 4, FALSE), 0)</f>
        <v>0</v>
      </c>
      <c r="AF475">
        <f>IFERROR(VLOOKUP(B475, [18]player_tackles_won!$B$2:$E$492, 3, FALSE), 0)</f>
        <v>0</v>
      </c>
      <c r="AG475">
        <f>IFERROR(VLOOKUP(B475, [18]player_tackles_won!$B$2:$E$492, 4, FALSE), 0)</f>
        <v>0</v>
      </c>
      <c r="AH475">
        <f>IFERROR(VLOOKUP(B475, [19]player_possessions!$B$2:$E$492, 3, FALSE), 0)</f>
        <v>0</v>
      </c>
      <c r="AI475">
        <f>IFERROR(VLOOKUP(B475, [19]player_possessions!$B$2:$E$492, 4, FALSE), 0)</f>
        <v>0</v>
      </c>
      <c r="AJ475">
        <f>IFERROR(VLOOKUP(B475, [20]player_outfielder_blocks!$B$2:$E$492, 3, FALSE), 0)</f>
        <v>0</v>
      </c>
      <c r="AK475" t="e">
        <f>VLOOKUP(B475,[20]player_outfielder_blocks!$B$2:$E$492, 4, FALSE)</f>
        <v>#N/A</v>
      </c>
      <c r="AL475" t="e">
        <f>VLOOKUP(B475,[21]player_interceptions!$B$2:$E$492, 3, FALSE)</f>
        <v>#N/A</v>
      </c>
      <c r="AM475" t="e">
        <f>VLOOKUP(B475,[21]player_interceptions!$B$2:$E$492, 4, FALSE)</f>
        <v>#N/A</v>
      </c>
      <c r="AN475" t="e">
        <f>VLOOKUP(B475,[22]player_effective_clearances!$B$2:$E$492, 3, FALSE)</f>
        <v>#N/A</v>
      </c>
      <c r="AO475" t="e">
        <f>VLOOKUP(B475,[22]player_effective_clearances!$B$2:$E$492, 4, FALSE)</f>
        <v>#N/A</v>
      </c>
      <c r="AP475" t="e">
        <f>VLOOKUP(B475, [12]player_penalties_won!$B$2:$E$492, 4, FALSE)</f>
        <v>#N/A</v>
      </c>
      <c r="AQ475" t="e">
        <f>VLOOKUP(B475,[23]player_fouls_committed!$B$2:$E$492, 3, FALSE)</f>
        <v>#N/A</v>
      </c>
      <c r="AR475" t="e">
        <f>VLOOKUP(B475,[24]player_red_cards!$B$2:$E$492, 3, FALSE)</f>
        <v>#N/A</v>
      </c>
      <c r="AS475" t="e">
        <f>VLOOKUP(B475,[24]player_red_cards!$B$2:$E$492, 4, FALSE)</f>
        <v>#N/A</v>
      </c>
      <c r="AT475" t="e">
        <f>VLOOKUP(B475,[25]player_contests_won!$B$2:$E$492, 3, FALSE)</f>
        <v>#N/A</v>
      </c>
      <c r="AU475" t="e">
        <f>VLOOKUP(B475,[25]player_contests_won!$B$2:$E$492, 4, FALSE)</f>
        <v>#N/A</v>
      </c>
      <c r="AV475" t="e">
        <f>VLOOKUP(B475, [8]player_top_scorers!$B$2:$E$492, 3, FALSE)</f>
        <v>#N/A</v>
      </c>
      <c r="AW475" t="e">
        <f>VLOOKUP(B475,[26]player_player_ratings!$B$2:$E$492, 4, FALSE)</f>
        <v>#N/A</v>
      </c>
      <c r="AX475" t="e">
        <f>VLOOKUP(B475,[26]player_player_ratings!$B$2:$E$492, 3, FALSE)</f>
        <v>#N/A</v>
      </c>
      <c r="AY475">
        <v>52</v>
      </c>
      <c r="AZ475">
        <v>2</v>
      </c>
      <c r="BA475" t="s">
        <v>13</v>
      </c>
    </row>
    <row r="476" spans="1:53" x14ac:dyDescent="0.3">
      <c r="A476">
        <v>416</v>
      </c>
      <c r="B476" t="s">
        <v>557</v>
      </c>
      <c r="C476" t="s">
        <v>39</v>
      </c>
      <c r="D476">
        <v>0</v>
      </c>
      <c r="E476">
        <v>0</v>
      </c>
      <c r="F476">
        <f>IFERROR(VLOOKUP(B476, [1]player_expected_goals!$B$2:$E$492, 3, FALSE), 0)</f>
        <v>0</v>
      </c>
      <c r="G476" t="e">
        <f>VLOOKUP(B476,[2]player_on_target!$B$2:$E$492, 3, FALSE)</f>
        <v>#N/A</v>
      </c>
      <c r="H476">
        <f>IFERROR(VLOOKUP(B476, [3]player_saves_made!$B$2:$E$492, 3, FALSE), 0)</f>
        <v>0</v>
      </c>
      <c r="I476">
        <f>IFERROR(VLOOKUP(B476, [3]player_saves_made!$B$2:$E$492, 4, FALSE), 0)</f>
        <v>0</v>
      </c>
      <c r="J476">
        <f>IFERROR(VLOOKUP(B476, [4]player_goals_conceded!$B$2:$E$492, 3, FALSE), 0)</f>
        <v>0</v>
      </c>
      <c r="K476">
        <f>IFERROR(VLOOKUP(B476, [5]player_clean_sheets!$B$2:$E$492, 3, FALSE), 0)</f>
        <v>0</v>
      </c>
      <c r="L476">
        <f>IFERROR(VLOOKUP(B476, [5]player_clean_sheets!$B$2:$E$492, 4, FALSE), 0)</f>
        <v>0</v>
      </c>
      <c r="M476">
        <f>IFERROR(VLOOKUP(B476, [6]player_goals_per_90!$B$2:$E$492, 3, FALSE), 0)</f>
        <v>0</v>
      </c>
      <c r="N476">
        <f>IFERROR(VLOOKUP(B476, [7]player_expected_assists_per_90!$B$2:$E$492, 3, FALSE), 0)</f>
        <v>0</v>
      </c>
      <c r="O476">
        <f>IFERROR(VLOOKUP(B476, [7]player_expected_assists_per_90!$B$2:$E$492, 4, FALSE), 0)</f>
        <v>0</v>
      </c>
      <c r="P476">
        <f>IFERROR(VLOOKUP(B476, [8]player_top_scorers!$B$2:$E$492, 4, FALSE), 0)</f>
        <v>0</v>
      </c>
      <c r="Q476">
        <f>IFERROR(VLOOKUP(B476, [9]player_total_assists_in_attack!$B$2:$E$492, 3, FALSE), 0)</f>
        <v>0</v>
      </c>
      <c r="R476">
        <f>IFERROR(VLOOKUP(B476, [9]player_total_assists_in_attack!$B$2:$E$492, 4, FALSE), 0)</f>
        <v>0</v>
      </c>
      <c r="S476">
        <f>IFERROR(VLOOKUP(B476, [10]player_big_chances_missed!$B$2:$E$492, 3, FALSE), 0)</f>
        <v>0</v>
      </c>
      <c r="T476">
        <f>IFERROR(VLOOKUP(B476, [10]player_big_chances_missed!$B$2:$E$492, 3, FALSE), 0)</f>
        <v>0</v>
      </c>
      <c r="U476">
        <f>IFERROR(VLOOKUP(B476, [11]player_big_chances_created!$B$2:$E$492, 3, FALSE), 0)</f>
        <v>0</v>
      </c>
      <c r="V476">
        <f>IFERROR(VLOOKUP(B476, [12]player_penalties_won!$B$2:$E$492, 3, FALSE), 0)</f>
        <v>0</v>
      </c>
      <c r="W476">
        <f>IFERROR(VLOOKUP(B476, [13]player_penalties_conceded!$B$2:$E$492, 3, FALSE), 0)</f>
        <v>0</v>
      </c>
      <c r="X476">
        <f>IFERROR(VLOOKUP(B476, [14]player_target_scoring!$B$2:$E$492, 3, FALSE), 0)</f>
        <v>0</v>
      </c>
      <c r="Y476">
        <f>IFERROR(VLOOKUP(B476, [14]player_target_scoring!$B$2:$E$492, 4, FALSE), 0)</f>
        <v>0</v>
      </c>
      <c r="Z476">
        <f>IFERROR(VLOOKUP(B476, [15]player_total_scoring_attempts!$B$2:$E$492, 3, FALSE), 0)</f>
        <v>0</v>
      </c>
      <c r="AA476">
        <f>IFERROR(VLOOKUP(B476, [15]player_total_scoring_attempts!$B$2:$E$492, 4, FALSE), 0)</f>
        <v>0</v>
      </c>
      <c r="AB476">
        <f>IFERROR(VLOOKUP(B476, [16]player_accurate_passes!$B$2:$E$492, 3, FALSE), 0)</f>
        <v>0</v>
      </c>
      <c r="AC476">
        <f>IFERROR(VLOOKUP(B476, [16]player_accurate_passes!$B$2:$E$492, 4, FALSE), 0)</f>
        <v>0</v>
      </c>
      <c r="AD476">
        <f>IFERROR(VLOOKUP(B476,[17]player_accurate_long_balls!$B$2:$E$492, 3, FALSE), 0)</f>
        <v>0</v>
      </c>
      <c r="AE476">
        <f>IFERROR(VLOOKUP(B476,[17]player_accurate_long_balls!$B$2:$E$492, 4, FALSE), 0)</f>
        <v>0</v>
      </c>
      <c r="AF476">
        <f>IFERROR(VLOOKUP(B476, [18]player_tackles_won!$B$2:$E$492, 3, FALSE), 0)</f>
        <v>0</v>
      </c>
      <c r="AG476">
        <f>IFERROR(VLOOKUP(B476, [18]player_tackles_won!$B$2:$E$492, 4, FALSE), 0)</f>
        <v>0</v>
      </c>
      <c r="AH476">
        <f>IFERROR(VLOOKUP(B476, [19]player_possessions!$B$2:$E$492, 3, FALSE), 0)</f>
        <v>0</v>
      </c>
      <c r="AI476">
        <f>IFERROR(VLOOKUP(B476, [19]player_possessions!$B$2:$E$492, 4, FALSE), 0)</f>
        <v>0</v>
      </c>
      <c r="AJ476">
        <f>IFERROR(VLOOKUP(B476, [20]player_outfielder_blocks!$B$2:$E$492, 3, FALSE), 0)</f>
        <v>0</v>
      </c>
      <c r="AK476" t="e">
        <f>VLOOKUP(B476,[20]player_outfielder_blocks!$B$2:$E$492, 4, FALSE)</f>
        <v>#N/A</v>
      </c>
      <c r="AL476" t="e">
        <f>VLOOKUP(B476,[21]player_interceptions!$B$2:$E$492, 3, FALSE)</f>
        <v>#N/A</v>
      </c>
      <c r="AM476" t="e">
        <f>VLOOKUP(B476,[21]player_interceptions!$B$2:$E$492, 4, FALSE)</f>
        <v>#N/A</v>
      </c>
      <c r="AN476" t="e">
        <f>VLOOKUP(B476,[22]player_effective_clearances!$B$2:$E$492, 3, FALSE)</f>
        <v>#N/A</v>
      </c>
      <c r="AO476" t="e">
        <f>VLOOKUP(B476,[22]player_effective_clearances!$B$2:$E$492, 4, FALSE)</f>
        <v>#N/A</v>
      </c>
      <c r="AP476" t="e">
        <f>VLOOKUP(B476, [12]player_penalties_won!$B$2:$E$492, 4, FALSE)</f>
        <v>#N/A</v>
      </c>
      <c r="AQ476" t="e">
        <f>VLOOKUP(B476,[23]player_fouls_committed!$B$2:$E$492, 3, FALSE)</f>
        <v>#N/A</v>
      </c>
      <c r="AR476" t="e">
        <f>VLOOKUP(B476,[24]player_red_cards!$B$2:$E$492, 3, FALSE)</f>
        <v>#N/A</v>
      </c>
      <c r="AS476" t="e">
        <f>VLOOKUP(B476,[24]player_red_cards!$B$2:$E$492, 4, FALSE)</f>
        <v>#N/A</v>
      </c>
      <c r="AT476" t="e">
        <f>VLOOKUP(B476,[25]player_contests_won!$B$2:$E$492, 3, FALSE)</f>
        <v>#N/A</v>
      </c>
      <c r="AU476" t="e">
        <f>VLOOKUP(B476,[25]player_contests_won!$B$2:$E$492, 4, FALSE)</f>
        <v>#N/A</v>
      </c>
      <c r="AV476" t="e">
        <f>VLOOKUP(B476, [8]player_top_scorers!$B$2:$E$492, 3, FALSE)</f>
        <v>#N/A</v>
      </c>
      <c r="AW476" t="e">
        <f>VLOOKUP(B476,[26]player_player_ratings!$B$2:$E$492, 4, FALSE)</f>
        <v>#N/A</v>
      </c>
      <c r="AX476" t="e">
        <f>VLOOKUP(B476,[26]player_player_ratings!$B$2:$E$492, 3, FALSE)</f>
        <v>#N/A</v>
      </c>
      <c r="AY476">
        <v>31</v>
      </c>
      <c r="AZ476">
        <v>1</v>
      </c>
      <c r="BA476" t="s">
        <v>379</v>
      </c>
    </row>
    <row r="477" spans="1:53" x14ac:dyDescent="0.3">
      <c r="A477">
        <v>416</v>
      </c>
      <c r="B477" t="s">
        <v>558</v>
      </c>
      <c r="C477" t="s">
        <v>63</v>
      </c>
      <c r="D477">
        <v>0</v>
      </c>
      <c r="E477">
        <v>0</v>
      </c>
      <c r="F477">
        <f>IFERROR(VLOOKUP(B477, [1]player_expected_goals!$B$2:$E$492, 3, FALSE), 0)</f>
        <v>0</v>
      </c>
      <c r="G477" t="e">
        <f>VLOOKUP(B477,[2]player_on_target!$B$2:$E$492, 3, FALSE)</f>
        <v>#N/A</v>
      </c>
      <c r="H477">
        <f>IFERROR(VLOOKUP(B477, [3]player_saves_made!$B$2:$E$492, 3, FALSE), 0)</f>
        <v>0</v>
      </c>
      <c r="I477">
        <f>IFERROR(VLOOKUP(B477, [3]player_saves_made!$B$2:$E$492, 4, FALSE), 0)</f>
        <v>0</v>
      </c>
      <c r="J477">
        <f>IFERROR(VLOOKUP(B477, [4]player_goals_conceded!$B$2:$E$492, 3, FALSE), 0)</f>
        <v>0</v>
      </c>
      <c r="K477">
        <f>IFERROR(VLOOKUP(B477, [5]player_clean_sheets!$B$2:$E$492, 3, FALSE), 0)</f>
        <v>2</v>
      </c>
      <c r="L477">
        <f>IFERROR(VLOOKUP(B477, [5]player_clean_sheets!$B$2:$E$492, 4, FALSE), 0)</f>
        <v>17</v>
      </c>
      <c r="M477">
        <f>IFERROR(VLOOKUP(B477, [6]player_goals_per_90!$B$2:$E$492, 3, FALSE), 0)</f>
        <v>0</v>
      </c>
      <c r="N477">
        <f>IFERROR(VLOOKUP(B477, [7]player_expected_assists_per_90!$B$2:$E$492, 3, FALSE), 0)</f>
        <v>0</v>
      </c>
      <c r="O477">
        <f>IFERROR(VLOOKUP(B477, [7]player_expected_assists_per_90!$B$2:$E$492, 4, FALSE), 0)</f>
        <v>0</v>
      </c>
      <c r="P477">
        <f>IFERROR(VLOOKUP(B477, [8]player_top_scorers!$B$2:$E$492, 4, FALSE), 0)</f>
        <v>0</v>
      </c>
      <c r="Q477">
        <f>IFERROR(VLOOKUP(B477, [9]player_total_assists_in_attack!$B$2:$E$492, 3, FALSE), 0)</f>
        <v>0</v>
      </c>
      <c r="R477">
        <f>IFERROR(VLOOKUP(B477, [9]player_total_assists_in_attack!$B$2:$E$492, 4, FALSE), 0)</f>
        <v>0</v>
      </c>
      <c r="S477">
        <f>IFERROR(VLOOKUP(B477, [10]player_big_chances_missed!$B$2:$E$492, 3, FALSE), 0)</f>
        <v>0</v>
      </c>
      <c r="T477">
        <f>IFERROR(VLOOKUP(B477, [10]player_big_chances_missed!$B$2:$E$492, 3, FALSE), 0)</f>
        <v>0</v>
      </c>
      <c r="U477">
        <f>IFERROR(VLOOKUP(B477, [11]player_big_chances_created!$B$2:$E$492, 3, FALSE), 0)</f>
        <v>0</v>
      </c>
      <c r="V477">
        <f>IFERROR(VLOOKUP(B477, [12]player_penalties_won!$B$2:$E$492, 3, FALSE), 0)</f>
        <v>0</v>
      </c>
      <c r="W477">
        <f>IFERROR(VLOOKUP(B477, [13]player_penalties_conceded!$B$2:$E$492, 3, FALSE), 0)</f>
        <v>0</v>
      </c>
      <c r="X477">
        <f>IFERROR(VLOOKUP(B477, [14]player_target_scoring!$B$2:$E$492, 3, FALSE), 0)</f>
        <v>0</v>
      </c>
      <c r="Y477">
        <f>IFERROR(VLOOKUP(B477, [14]player_target_scoring!$B$2:$E$492, 4, FALSE), 0)</f>
        <v>0</v>
      </c>
      <c r="Z477">
        <f>IFERROR(VLOOKUP(B477, [15]player_total_scoring_attempts!$B$2:$E$492, 3, FALSE), 0)</f>
        <v>0</v>
      </c>
      <c r="AA477">
        <f>IFERROR(VLOOKUP(B477, [15]player_total_scoring_attempts!$B$2:$E$492, 4, FALSE), 0)</f>
        <v>0</v>
      </c>
      <c r="AB477">
        <f>IFERROR(VLOOKUP(B477, [16]player_accurate_passes!$B$2:$E$492, 3, FALSE), 0)</f>
        <v>0</v>
      </c>
      <c r="AC477">
        <f>IFERROR(VLOOKUP(B477, [16]player_accurate_passes!$B$2:$E$492, 4, FALSE), 0)</f>
        <v>0</v>
      </c>
      <c r="AD477">
        <f>IFERROR(VLOOKUP(B477,[17]player_accurate_long_balls!$B$2:$E$492, 3, FALSE), 0)</f>
        <v>0</v>
      </c>
      <c r="AE477">
        <f>IFERROR(VLOOKUP(B477,[17]player_accurate_long_balls!$B$2:$E$492, 4, FALSE), 0)</f>
        <v>0</v>
      </c>
      <c r="AF477">
        <f>IFERROR(VLOOKUP(B477, [18]player_tackles_won!$B$2:$E$492, 3, FALSE), 0)</f>
        <v>0</v>
      </c>
      <c r="AG477">
        <f>IFERROR(VLOOKUP(B477, [18]player_tackles_won!$B$2:$E$492, 4, FALSE), 0)</f>
        <v>0</v>
      </c>
      <c r="AH477">
        <f>IFERROR(VLOOKUP(B477, [19]player_possessions!$B$2:$E$492, 3, FALSE), 0)</f>
        <v>0</v>
      </c>
      <c r="AI477">
        <f>IFERROR(VLOOKUP(B477, [19]player_possessions!$B$2:$E$492, 4, FALSE), 0)</f>
        <v>0</v>
      </c>
      <c r="AJ477">
        <f>IFERROR(VLOOKUP(B477, [20]player_outfielder_blocks!$B$2:$E$492, 3, FALSE), 0)</f>
        <v>0</v>
      </c>
      <c r="AK477" t="e">
        <f>VLOOKUP(B477,[20]player_outfielder_blocks!$B$2:$E$492, 4, FALSE)</f>
        <v>#N/A</v>
      </c>
      <c r="AL477" t="e">
        <f>VLOOKUP(B477,[21]player_interceptions!$B$2:$E$492, 3, FALSE)</f>
        <v>#N/A</v>
      </c>
      <c r="AM477" t="e">
        <f>VLOOKUP(B477,[21]player_interceptions!$B$2:$E$492, 4, FALSE)</f>
        <v>#N/A</v>
      </c>
      <c r="AN477" t="e">
        <f>VLOOKUP(B477,[22]player_effective_clearances!$B$2:$E$492, 3, FALSE)</f>
        <v>#N/A</v>
      </c>
      <c r="AO477" t="e">
        <f>VLOOKUP(B477,[22]player_effective_clearances!$B$2:$E$492, 4, FALSE)</f>
        <v>#N/A</v>
      </c>
      <c r="AP477" t="e">
        <f>VLOOKUP(B477, [12]player_penalties_won!$B$2:$E$492, 4, FALSE)</f>
        <v>#N/A</v>
      </c>
      <c r="AQ477" t="e">
        <f>VLOOKUP(B477,[23]player_fouls_committed!$B$2:$E$492, 3, FALSE)</f>
        <v>#N/A</v>
      </c>
      <c r="AR477" t="e">
        <f>VLOOKUP(B477,[24]player_red_cards!$B$2:$E$492, 3, FALSE)</f>
        <v>#N/A</v>
      </c>
      <c r="AS477" t="e">
        <f>VLOOKUP(B477,[24]player_red_cards!$B$2:$E$492, 4, FALSE)</f>
        <v>#N/A</v>
      </c>
      <c r="AT477" t="e">
        <f>VLOOKUP(B477,[25]player_contests_won!$B$2:$E$492, 3, FALSE)</f>
        <v>#N/A</v>
      </c>
      <c r="AU477" t="e">
        <f>VLOOKUP(B477,[25]player_contests_won!$B$2:$E$492, 4, FALSE)</f>
        <v>#N/A</v>
      </c>
      <c r="AV477" t="e">
        <f>VLOOKUP(B477, [8]player_top_scorers!$B$2:$E$492, 3, FALSE)</f>
        <v>#N/A</v>
      </c>
      <c r="AW477" t="e">
        <f>VLOOKUP(B477,[26]player_player_ratings!$B$2:$E$492, 4, FALSE)</f>
        <v>#N/A</v>
      </c>
      <c r="AX477" t="e">
        <f>VLOOKUP(B477,[26]player_player_ratings!$B$2:$E$492, 3, FALSE)</f>
        <v>#N/A</v>
      </c>
      <c r="AY477">
        <v>810</v>
      </c>
      <c r="AZ477">
        <v>9</v>
      </c>
      <c r="BA477" t="s">
        <v>16</v>
      </c>
    </row>
    <row r="478" spans="1:53" x14ac:dyDescent="0.3">
      <c r="A478">
        <v>416</v>
      </c>
      <c r="B478" t="s">
        <v>559</v>
      </c>
      <c r="C478" t="s">
        <v>12</v>
      </c>
      <c r="D478">
        <v>0</v>
      </c>
      <c r="E478">
        <v>0</v>
      </c>
      <c r="F478">
        <f>IFERROR(VLOOKUP(B478, [1]player_expected_goals!$B$2:$E$492, 3, FALSE), 0)</f>
        <v>0</v>
      </c>
      <c r="G478" t="e">
        <f>VLOOKUP(B478,[2]player_on_target!$B$2:$E$492, 3, FALSE)</f>
        <v>#N/A</v>
      </c>
      <c r="H478">
        <f>IFERROR(VLOOKUP(B478, [3]player_saves_made!$B$2:$E$492, 3, FALSE), 0)</f>
        <v>0</v>
      </c>
      <c r="I478">
        <f>IFERROR(VLOOKUP(B478, [3]player_saves_made!$B$2:$E$492, 4, FALSE), 0)</f>
        <v>0</v>
      </c>
      <c r="J478">
        <f>IFERROR(VLOOKUP(B478, [4]player_goals_conceded!$B$2:$E$492, 3, FALSE), 0)</f>
        <v>0</v>
      </c>
      <c r="K478">
        <f>IFERROR(VLOOKUP(B478, [5]player_clean_sheets!$B$2:$E$492, 3, FALSE), 0)</f>
        <v>5</v>
      </c>
      <c r="L478">
        <f>IFERROR(VLOOKUP(B478, [5]player_clean_sheets!$B$2:$E$492, 4, FALSE), 0)</f>
        <v>9</v>
      </c>
      <c r="M478">
        <f>IFERROR(VLOOKUP(B478, [6]player_goals_per_90!$B$2:$E$492, 3, FALSE), 0)</f>
        <v>0</v>
      </c>
      <c r="N478">
        <f>IFERROR(VLOOKUP(B478, [7]player_expected_assists_per_90!$B$2:$E$492, 3, FALSE), 0)</f>
        <v>0</v>
      </c>
      <c r="O478">
        <f>IFERROR(VLOOKUP(B478, [7]player_expected_assists_per_90!$B$2:$E$492, 4, FALSE), 0)</f>
        <v>0</v>
      </c>
      <c r="P478">
        <f>IFERROR(VLOOKUP(B478, [8]player_top_scorers!$B$2:$E$492, 4, FALSE), 0)</f>
        <v>0</v>
      </c>
      <c r="Q478">
        <f>IFERROR(VLOOKUP(B478, [9]player_total_assists_in_attack!$B$2:$E$492, 3, FALSE), 0)</f>
        <v>0</v>
      </c>
      <c r="R478">
        <f>IFERROR(VLOOKUP(B478, [9]player_total_assists_in_attack!$B$2:$E$492, 4, FALSE), 0)</f>
        <v>0</v>
      </c>
      <c r="S478">
        <f>IFERROR(VLOOKUP(B478, [10]player_big_chances_missed!$B$2:$E$492, 3, FALSE), 0)</f>
        <v>0</v>
      </c>
      <c r="T478">
        <f>IFERROR(VLOOKUP(B478, [10]player_big_chances_missed!$B$2:$E$492, 3, FALSE), 0)</f>
        <v>0</v>
      </c>
      <c r="U478">
        <f>IFERROR(VLOOKUP(B478, [11]player_big_chances_created!$B$2:$E$492, 3, FALSE), 0)</f>
        <v>0</v>
      </c>
      <c r="V478">
        <f>IFERROR(VLOOKUP(B478, [12]player_penalties_won!$B$2:$E$492, 3, FALSE), 0)</f>
        <v>0</v>
      </c>
      <c r="W478">
        <f>IFERROR(VLOOKUP(B478, [13]player_penalties_conceded!$B$2:$E$492, 3, FALSE), 0)</f>
        <v>0</v>
      </c>
      <c r="X478">
        <f>IFERROR(VLOOKUP(B478, [14]player_target_scoring!$B$2:$E$492, 3, FALSE), 0)</f>
        <v>0</v>
      </c>
      <c r="Y478">
        <f>IFERROR(VLOOKUP(B478, [14]player_target_scoring!$B$2:$E$492, 4, FALSE), 0)</f>
        <v>0</v>
      </c>
      <c r="Z478">
        <f>IFERROR(VLOOKUP(B478, [15]player_total_scoring_attempts!$B$2:$E$492, 3, FALSE), 0)</f>
        <v>0</v>
      </c>
      <c r="AA478">
        <f>IFERROR(VLOOKUP(B478, [15]player_total_scoring_attempts!$B$2:$E$492, 4, FALSE), 0)</f>
        <v>0</v>
      </c>
      <c r="AB478">
        <f>IFERROR(VLOOKUP(B478, [16]player_accurate_passes!$B$2:$E$492, 3, FALSE), 0)</f>
        <v>0</v>
      </c>
      <c r="AC478">
        <f>IFERROR(VLOOKUP(B478, [16]player_accurate_passes!$B$2:$E$492, 4, FALSE), 0)</f>
        <v>0</v>
      </c>
      <c r="AD478">
        <f>IFERROR(VLOOKUP(B478,[17]player_accurate_long_balls!$B$2:$E$492, 3, FALSE), 0)</f>
        <v>0</v>
      </c>
      <c r="AE478">
        <f>IFERROR(VLOOKUP(B478,[17]player_accurate_long_balls!$B$2:$E$492, 4, FALSE), 0)</f>
        <v>0</v>
      </c>
      <c r="AF478">
        <f>IFERROR(VLOOKUP(B478, [18]player_tackles_won!$B$2:$E$492, 3, FALSE), 0)</f>
        <v>0</v>
      </c>
      <c r="AG478">
        <f>IFERROR(VLOOKUP(B478, [18]player_tackles_won!$B$2:$E$492, 4, FALSE), 0)</f>
        <v>0</v>
      </c>
      <c r="AH478">
        <f>IFERROR(VLOOKUP(B478, [19]player_possessions!$B$2:$E$492, 3, FALSE), 0)</f>
        <v>0</v>
      </c>
      <c r="AI478">
        <f>IFERROR(VLOOKUP(B478, [19]player_possessions!$B$2:$E$492, 4, FALSE), 0)</f>
        <v>0</v>
      </c>
      <c r="AJ478">
        <f>IFERROR(VLOOKUP(B478, [20]player_outfielder_blocks!$B$2:$E$492, 3, FALSE), 0)</f>
        <v>0</v>
      </c>
      <c r="AK478" t="e">
        <f>VLOOKUP(B478,[20]player_outfielder_blocks!$B$2:$E$492, 4, FALSE)</f>
        <v>#N/A</v>
      </c>
      <c r="AL478" t="e">
        <f>VLOOKUP(B478,[21]player_interceptions!$B$2:$E$492, 3, FALSE)</f>
        <v>#N/A</v>
      </c>
      <c r="AM478" t="e">
        <f>VLOOKUP(B478,[21]player_interceptions!$B$2:$E$492, 4, FALSE)</f>
        <v>#N/A</v>
      </c>
      <c r="AN478" t="e">
        <f>VLOOKUP(B478,[22]player_effective_clearances!$B$2:$E$492, 3, FALSE)</f>
        <v>#N/A</v>
      </c>
      <c r="AO478" t="e">
        <f>VLOOKUP(B478,[22]player_effective_clearances!$B$2:$E$492, 4, FALSE)</f>
        <v>#N/A</v>
      </c>
      <c r="AP478" t="e">
        <f>VLOOKUP(B478, [12]player_penalties_won!$B$2:$E$492, 4, FALSE)</f>
        <v>#N/A</v>
      </c>
      <c r="AQ478" t="e">
        <f>VLOOKUP(B478,[23]player_fouls_committed!$B$2:$E$492, 3, FALSE)</f>
        <v>#N/A</v>
      </c>
      <c r="AR478" t="e">
        <f>VLOOKUP(B478,[24]player_red_cards!$B$2:$E$492, 3, FALSE)</f>
        <v>#N/A</v>
      </c>
      <c r="AS478" t="e">
        <f>VLOOKUP(B478,[24]player_red_cards!$B$2:$E$492, 4, FALSE)</f>
        <v>#N/A</v>
      </c>
      <c r="AT478" t="e">
        <f>VLOOKUP(B478,[25]player_contests_won!$B$2:$E$492, 3, FALSE)</f>
        <v>#N/A</v>
      </c>
      <c r="AU478" t="e">
        <f>VLOOKUP(B478,[25]player_contests_won!$B$2:$E$492, 4, FALSE)</f>
        <v>#N/A</v>
      </c>
      <c r="AV478" t="e">
        <f>VLOOKUP(B478, [8]player_top_scorers!$B$2:$E$492, 3, FALSE)</f>
        <v>#N/A</v>
      </c>
      <c r="AW478" t="e">
        <f>VLOOKUP(B478,[26]player_player_ratings!$B$2:$E$492, 4, FALSE)</f>
        <v>#N/A</v>
      </c>
      <c r="AX478" t="e">
        <f>VLOOKUP(B478,[26]player_player_ratings!$B$2:$E$492, 3, FALSE)</f>
        <v>#N/A</v>
      </c>
      <c r="AY478">
        <v>1170</v>
      </c>
      <c r="AZ478">
        <v>13</v>
      </c>
      <c r="BA478" t="s">
        <v>104</v>
      </c>
    </row>
    <row r="479" spans="1:53" x14ac:dyDescent="0.3">
      <c r="A479">
        <v>416</v>
      </c>
      <c r="B479" t="s">
        <v>560</v>
      </c>
      <c r="C479" t="s">
        <v>46</v>
      </c>
      <c r="D479">
        <v>0</v>
      </c>
      <c r="E479">
        <v>0</v>
      </c>
      <c r="F479">
        <f>IFERROR(VLOOKUP(B479, [1]player_expected_goals!$B$2:$E$492, 3, FALSE), 0)</f>
        <v>1.3</v>
      </c>
      <c r="G479">
        <f>VLOOKUP(B479,[2]player_on_target!$B$2:$E$492, 3, FALSE)</f>
        <v>0.9</v>
      </c>
      <c r="H479">
        <f>IFERROR(VLOOKUP(B479, [3]player_saves_made!$B$2:$E$492, 3, FALSE), 0)</f>
        <v>0</v>
      </c>
      <c r="I479">
        <f>IFERROR(VLOOKUP(B479, [3]player_saves_made!$B$2:$E$492, 4, FALSE), 0)</f>
        <v>0</v>
      </c>
      <c r="J479">
        <f>IFERROR(VLOOKUP(B479, [4]player_goals_conceded!$B$2:$E$492, 3, FALSE), 0)</f>
        <v>0</v>
      </c>
      <c r="K479">
        <f>IFERROR(VLOOKUP(B479, [5]player_clean_sheets!$B$2:$E$492, 3, FALSE), 0)</f>
        <v>0</v>
      </c>
      <c r="L479">
        <f>IFERROR(VLOOKUP(B479, [5]player_clean_sheets!$B$2:$E$492, 4, FALSE), 0)</f>
        <v>0</v>
      </c>
      <c r="M479">
        <f>IFERROR(VLOOKUP(B479, [6]player_goals_per_90!$B$2:$E$492, 3, FALSE), 0)</f>
        <v>0</v>
      </c>
      <c r="N479">
        <f>IFERROR(VLOOKUP(B479, [7]player_expected_assists_per_90!$B$2:$E$492, 3, FALSE), 0)</f>
        <v>0</v>
      </c>
      <c r="O479">
        <f>IFERROR(VLOOKUP(B479, [7]player_expected_assists_per_90!$B$2:$E$492, 4, FALSE), 0)</f>
        <v>0</v>
      </c>
      <c r="P479">
        <f>IFERROR(VLOOKUP(B479, [8]player_top_scorers!$B$2:$E$492, 4, FALSE), 0)</f>
        <v>0</v>
      </c>
      <c r="Q479">
        <f>IFERROR(VLOOKUP(B479, [9]player_total_assists_in_attack!$B$2:$E$492, 3, FALSE), 0)</f>
        <v>0</v>
      </c>
      <c r="R479">
        <f>IFERROR(VLOOKUP(B479, [9]player_total_assists_in_attack!$B$2:$E$492, 4, FALSE), 0)</f>
        <v>0</v>
      </c>
      <c r="S479">
        <f>IFERROR(VLOOKUP(B479, [10]player_big_chances_missed!$B$2:$E$492, 3, FALSE), 0)</f>
        <v>1</v>
      </c>
      <c r="T479">
        <f>IFERROR(VLOOKUP(B479, [10]player_big_chances_missed!$B$2:$E$492, 3, FALSE), 0)</f>
        <v>1</v>
      </c>
      <c r="U479">
        <f>IFERROR(VLOOKUP(B479, [11]player_big_chances_created!$B$2:$E$492, 3, FALSE), 0)</f>
        <v>0</v>
      </c>
      <c r="V479">
        <f>IFERROR(VLOOKUP(B479, [12]player_penalties_won!$B$2:$E$492, 3, FALSE), 0)</f>
        <v>0</v>
      </c>
      <c r="W479">
        <f>IFERROR(VLOOKUP(B479, [13]player_penalties_conceded!$B$2:$E$492, 3, FALSE), 0)</f>
        <v>0</v>
      </c>
      <c r="X479">
        <f>IFERROR(VLOOKUP(B479, [14]player_target_scoring!$B$2:$E$492, 3, FALSE), 0)</f>
        <v>0</v>
      </c>
      <c r="Y479">
        <f>IFERROR(VLOOKUP(B479, [14]player_target_scoring!$B$2:$E$492, 4, FALSE), 0)</f>
        <v>0</v>
      </c>
      <c r="Z479">
        <f>IFERROR(VLOOKUP(B479, [15]player_total_scoring_attempts!$B$2:$E$492, 3, FALSE), 0)</f>
        <v>0</v>
      </c>
      <c r="AA479">
        <f>IFERROR(VLOOKUP(B479, [15]player_total_scoring_attempts!$B$2:$E$492, 4, FALSE), 0)</f>
        <v>0</v>
      </c>
      <c r="AB479">
        <f>IFERROR(VLOOKUP(B479, [16]player_accurate_passes!$B$2:$E$492, 3, FALSE), 0)</f>
        <v>0</v>
      </c>
      <c r="AC479">
        <f>IFERROR(VLOOKUP(B479, [16]player_accurate_passes!$B$2:$E$492, 4, FALSE), 0)</f>
        <v>0</v>
      </c>
      <c r="AD479">
        <f>IFERROR(VLOOKUP(B479,[17]player_accurate_long_balls!$B$2:$E$492, 3, FALSE), 0)</f>
        <v>0</v>
      </c>
      <c r="AE479">
        <f>IFERROR(VLOOKUP(B479,[17]player_accurate_long_balls!$B$2:$E$492, 4, FALSE), 0)</f>
        <v>0</v>
      </c>
      <c r="AF479">
        <f>IFERROR(VLOOKUP(B479, [18]player_tackles_won!$B$2:$E$492, 3, FALSE), 0)</f>
        <v>0</v>
      </c>
      <c r="AG479">
        <f>IFERROR(VLOOKUP(B479, [18]player_tackles_won!$B$2:$E$492, 4, FALSE), 0)</f>
        <v>0</v>
      </c>
      <c r="AH479">
        <f>IFERROR(VLOOKUP(B479, [19]player_possessions!$B$2:$E$492, 3, FALSE), 0)</f>
        <v>0</v>
      </c>
      <c r="AI479">
        <f>IFERROR(VLOOKUP(B479, [19]player_possessions!$B$2:$E$492, 4, FALSE), 0)</f>
        <v>0</v>
      </c>
      <c r="AJ479">
        <f>IFERROR(VLOOKUP(B479, [20]player_outfielder_blocks!$B$2:$E$492, 3, FALSE), 0)</f>
        <v>0</v>
      </c>
      <c r="AK479" t="e">
        <f>VLOOKUP(B479,[20]player_outfielder_blocks!$B$2:$E$492, 4, FALSE)</f>
        <v>#N/A</v>
      </c>
      <c r="AL479" t="e">
        <f>VLOOKUP(B479,[21]player_interceptions!$B$2:$E$492, 3, FALSE)</f>
        <v>#N/A</v>
      </c>
      <c r="AM479" t="e">
        <f>VLOOKUP(B479,[21]player_interceptions!$B$2:$E$492, 4, FALSE)</f>
        <v>#N/A</v>
      </c>
      <c r="AN479" t="e">
        <f>VLOOKUP(B479,[22]player_effective_clearances!$B$2:$E$492, 3, FALSE)</f>
        <v>#N/A</v>
      </c>
      <c r="AO479" t="e">
        <f>VLOOKUP(B479,[22]player_effective_clearances!$B$2:$E$492, 4, FALSE)</f>
        <v>#N/A</v>
      </c>
      <c r="AP479" t="e">
        <f>VLOOKUP(B479, [12]player_penalties_won!$B$2:$E$492, 4, FALSE)</f>
        <v>#N/A</v>
      </c>
      <c r="AQ479" t="e">
        <f>VLOOKUP(B479,[23]player_fouls_committed!$B$2:$E$492, 3, FALSE)</f>
        <v>#N/A</v>
      </c>
      <c r="AR479" t="e">
        <f>VLOOKUP(B479,[24]player_red_cards!$B$2:$E$492, 3, FALSE)</f>
        <v>#N/A</v>
      </c>
      <c r="AS479" t="e">
        <f>VLOOKUP(B479,[24]player_red_cards!$B$2:$E$492, 4, FALSE)</f>
        <v>#N/A</v>
      </c>
      <c r="AT479" t="e">
        <f>VLOOKUP(B479,[25]player_contests_won!$B$2:$E$492, 3, FALSE)</f>
        <v>#N/A</v>
      </c>
      <c r="AU479" t="e">
        <f>VLOOKUP(B479,[25]player_contests_won!$B$2:$E$492, 4, FALSE)</f>
        <v>#N/A</v>
      </c>
      <c r="AV479">
        <f>VLOOKUP(B479, [8]player_top_scorers!$B$2:$E$492, 3, FALSE)</f>
        <v>1</v>
      </c>
      <c r="AW479" t="e">
        <f>VLOOKUP(B479,[26]player_player_ratings!$B$2:$E$492, 4, FALSE)</f>
        <v>#N/A</v>
      </c>
      <c r="AX479" t="e">
        <f>VLOOKUP(B479,[26]player_player_ratings!$B$2:$E$492, 3, FALSE)</f>
        <v>#N/A</v>
      </c>
      <c r="AY479">
        <v>155</v>
      </c>
      <c r="AZ479">
        <v>2</v>
      </c>
      <c r="BA479" t="s">
        <v>22</v>
      </c>
    </row>
    <row r="480" spans="1:53" x14ac:dyDescent="0.3">
      <c r="A480">
        <v>416</v>
      </c>
      <c r="B480" t="s">
        <v>561</v>
      </c>
      <c r="C480" t="s">
        <v>25</v>
      </c>
      <c r="D480">
        <v>0</v>
      </c>
      <c r="E480">
        <v>0</v>
      </c>
      <c r="F480">
        <f>IFERROR(VLOOKUP(B480, [1]player_expected_goals!$B$2:$E$492, 3, FALSE), 0)</f>
        <v>0</v>
      </c>
      <c r="G480" t="e">
        <f>VLOOKUP(B480,[2]player_on_target!$B$2:$E$492, 3, FALSE)</f>
        <v>#N/A</v>
      </c>
      <c r="H480">
        <f>IFERROR(VLOOKUP(B480, [3]player_saves_made!$B$2:$E$492, 3, FALSE), 0)</f>
        <v>0</v>
      </c>
      <c r="I480">
        <f>IFERROR(VLOOKUP(B480, [3]player_saves_made!$B$2:$E$492, 4, FALSE), 0)</f>
        <v>0</v>
      </c>
      <c r="J480">
        <f>IFERROR(VLOOKUP(B480, [4]player_goals_conceded!$B$2:$E$492, 3, FALSE), 0)</f>
        <v>0</v>
      </c>
      <c r="K480">
        <f>IFERROR(VLOOKUP(B480, [5]player_clean_sheets!$B$2:$E$492, 3, FALSE), 0)</f>
        <v>0</v>
      </c>
      <c r="L480">
        <f>IFERROR(VLOOKUP(B480, [5]player_clean_sheets!$B$2:$E$492, 4, FALSE), 0)</f>
        <v>0</v>
      </c>
      <c r="M480">
        <f>IFERROR(VLOOKUP(B480, [6]player_goals_per_90!$B$2:$E$492, 3, FALSE), 0)</f>
        <v>0</v>
      </c>
      <c r="N480">
        <f>IFERROR(VLOOKUP(B480, [7]player_expected_assists_per_90!$B$2:$E$492, 3, FALSE), 0)</f>
        <v>0</v>
      </c>
      <c r="O480">
        <f>IFERROR(VLOOKUP(B480, [7]player_expected_assists_per_90!$B$2:$E$492, 4, FALSE), 0)</f>
        <v>0</v>
      </c>
      <c r="P480">
        <f>IFERROR(VLOOKUP(B480, [8]player_top_scorers!$B$2:$E$492, 4, FALSE), 0)</f>
        <v>0</v>
      </c>
      <c r="Q480">
        <f>IFERROR(VLOOKUP(B480, [9]player_total_assists_in_attack!$B$2:$E$492, 3, FALSE), 0)</f>
        <v>1</v>
      </c>
      <c r="R480">
        <f>IFERROR(VLOOKUP(B480, [9]player_total_assists_in_attack!$B$2:$E$492, 4, FALSE), 0)</f>
        <v>1.1000000000000001</v>
      </c>
      <c r="S480">
        <f>IFERROR(VLOOKUP(B480, [10]player_big_chances_missed!$B$2:$E$492, 3, FALSE), 0)</f>
        <v>0</v>
      </c>
      <c r="T480">
        <f>IFERROR(VLOOKUP(B480, [10]player_big_chances_missed!$B$2:$E$492, 3, FALSE), 0)</f>
        <v>0</v>
      </c>
      <c r="U480">
        <f>IFERROR(VLOOKUP(B480, [11]player_big_chances_created!$B$2:$E$492, 3, FALSE), 0)</f>
        <v>0</v>
      </c>
      <c r="V480">
        <f>IFERROR(VLOOKUP(B480, [12]player_penalties_won!$B$2:$E$492, 3, FALSE), 0)</f>
        <v>0</v>
      </c>
      <c r="W480">
        <f>IFERROR(VLOOKUP(B480, [13]player_penalties_conceded!$B$2:$E$492, 3, FALSE), 0)</f>
        <v>0</v>
      </c>
      <c r="X480">
        <f>IFERROR(VLOOKUP(B480, [14]player_target_scoring!$B$2:$E$492, 3, FALSE), 0)</f>
        <v>0</v>
      </c>
      <c r="Y480">
        <f>IFERROR(VLOOKUP(B480, [14]player_target_scoring!$B$2:$E$492, 4, FALSE), 0)</f>
        <v>0</v>
      </c>
      <c r="Z480">
        <f>IFERROR(VLOOKUP(B480, [15]player_total_scoring_attempts!$B$2:$E$492, 3, FALSE), 0)</f>
        <v>0</v>
      </c>
      <c r="AA480">
        <f>IFERROR(VLOOKUP(B480, [15]player_total_scoring_attempts!$B$2:$E$492, 4, FALSE), 0)</f>
        <v>0</v>
      </c>
      <c r="AB480">
        <f>IFERROR(VLOOKUP(B480, [16]player_accurate_passes!$B$2:$E$492, 3, FALSE), 0)</f>
        <v>0</v>
      </c>
      <c r="AC480">
        <f>IFERROR(VLOOKUP(B480, [16]player_accurate_passes!$B$2:$E$492, 4, FALSE), 0)</f>
        <v>0</v>
      </c>
      <c r="AD480">
        <f>IFERROR(VLOOKUP(B480,[17]player_accurate_long_balls!$B$2:$E$492, 3, FALSE), 0)</f>
        <v>0</v>
      </c>
      <c r="AE480">
        <f>IFERROR(VLOOKUP(B480,[17]player_accurate_long_balls!$B$2:$E$492, 4, FALSE), 0)</f>
        <v>0</v>
      </c>
      <c r="AF480">
        <f>IFERROR(VLOOKUP(B480, [18]player_tackles_won!$B$2:$E$492, 3, FALSE), 0)</f>
        <v>0</v>
      </c>
      <c r="AG480">
        <f>IFERROR(VLOOKUP(B480, [18]player_tackles_won!$B$2:$E$492, 4, FALSE), 0)</f>
        <v>0</v>
      </c>
      <c r="AH480">
        <f>IFERROR(VLOOKUP(B480, [19]player_possessions!$B$2:$E$492, 3, FALSE), 0)</f>
        <v>0</v>
      </c>
      <c r="AI480">
        <f>IFERROR(VLOOKUP(B480, [19]player_possessions!$B$2:$E$492, 4, FALSE), 0)</f>
        <v>0</v>
      </c>
      <c r="AJ480">
        <f>IFERROR(VLOOKUP(B480, [20]player_outfielder_blocks!$B$2:$E$492, 3, FALSE), 0)</f>
        <v>0</v>
      </c>
      <c r="AK480" t="e">
        <f>VLOOKUP(B480,[20]player_outfielder_blocks!$B$2:$E$492, 4, FALSE)</f>
        <v>#N/A</v>
      </c>
      <c r="AL480" t="e">
        <f>VLOOKUP(B480,[21]player_interceptions!$B$2:$E$492, 3, FALSE)</f>
        <v>#N/A</v>
      </c>
      <c r="AM480" t="e">
        <f>VLOOKUP(B480,[21]player_interceptions!$B$2:$E$492, 4, FALSE)</f>
        <v>#N/A</v>
      </c>
      <c r="AN480" t="e">
        <f>VLOOKUP(B480,[22]player_effective_clearances!$B$2:$E$492, 3, FALSE)</f>
        <v>#N/A</v>
      </c>
      <c r="AO480" t="e">
        <f>VLOOKUP(B480,[22]player_effective_clearances!$B$2:$E$492, 4, FALSE)</f>
        <v>#N/A</v>
      </c>
      <c r="AP480" t="e">
        <f>VLOOKUP(B480, [12]player_penalties_won!$B$2:$E$492, 4, FALSE)</f>
        <v>#N/A</v>
      </c>
      <c r="AQ480" t="e">
        <f>VLOOKUP(B480,[23]player_fouls_committed!$B$2:$E$492, 3, FALSE)</f>
        <v>#N/A</v>
      </c>
      <c r="AR480" t="e">
        <f>VLOOKUP(B480,[24]player_red_cards!$B$2:$E$492, 3, FALSE)</f>
        <v>#N/A</v>
      </c>
      <c r="AS480" t="e">
        <f>VLOOKUP(B480,[24]player_red_cards!$B$2:$E$492, 4, FALSE)</f>
        <v>#N/A</v>
      </c>
      <c r="AT480" t="e">
        <f>VLOOKUP(B480,[25]player_contests_won!$B$2:$E$492, 3, FALSE)</f>
        <v>#N/A</v>
      </c>
      <c r="AU480" t="e">
        <f>VLOOKUP(B480,[25]player_contests_won!$B$2:$E$492, 4, FALSE)</f>
        <v>#N/A</v>
      </c>
      <c r="AV480" t="e">
        <f>VLOOKUP(B480, [8]player_top_scorers!$B$2:$E$492, 3, FALSE)</f>
        <v>#N/A</v>
      </c>
      <c r="AW480" t="e">
        <f>VLOOKUP(B480,[26]player_player_ratings!$B$2:$E$492, 4, FALSE)</f>
        <v>#N/A</v>
      </c>
      <c r="AX480" t="e">
        <f>VLOOKUP(B480,[26]player_player_ratings!$B$2:$E$492, 3, FALSE)</f>
        <v>#N/A</v>
      </c>
      <c r="AY480">
        <v>79</v>
      </c>
      <c r="AZ480">
        <v>5</v>
      </c>
      <c r="BA480" t="s">
        <v>130</v>
      </c>
    </row>
    <row r="481" spans="1:53" x14ac:dyDescent="0.3">
      <c r="A481">
        <v>416</v>
      </c>
      <c r="B481" t="s">
        <v>562</v>
      </c>
      <c r="C481" t="s">
        <v>19</v>
      </c>
      <c r="D481">
        <v>0</v>
      </c>
      <c r="E481">
        <v>0</v>
      </c>
      <c r="F481">
        <f>IFERROR(VLOOKUP(B481, [1]player_expected_goals!$B$2:$E$492, 3, FALSE), 0)</f>
        <v>0.2</v>
      </c>
      <c r="G481" t="e">
        <f>VLOOKUP(B481,[2]player_on_target!$B$2:$E$492, 3, FALSE)</f>
        <v>#N/A</v>
      </c>
      <c r="H481">
        <f>IFERROR(VLOOKUP(B481, [3]player_saves_made!$B$2:$E$492, 3, FALSE), 0)</f>
        <v>0</v>
      </c>
      <c r="I481">
        <f>IFERROR(VLOOKUP(B481, [3]player_saves_made!$B$2:$E$492, 4, FALSE), 0)</f>
        <v>0</v>
      </c>
      <c r="J481">
        <f>IFERROR(VLOOKUP(B481, [4]player_goals_conceded!$B$2:$E$492, 3, FALSE), 0)</f>
        <v>0</v>
      </c>
      <c r="K481">
        <f>IFERROR(VLOOKUP(B481, [5]player_clean_sheets!$B$2:$E$492, 3, FALSE), 0)</f>
        <v>0</v>
      </c>
      <c r="L481">
        <f>IFERROR(VLOOKUP(B481, [5]player_clean_sheets!$B$2:$E$492, 4, FALSE), 0)</f>
        <v>0</v>
      </c>
      <c r="M481">
        <f>IFERROR(VLOOKUP(B481, [6]player_goals_per_90!$B$2:$E$492, 3, FALSE), 0)</f>
        <v>0</v>
      </c>
      <c r="N481">
        <f>IFERROR(VLOOKUP(B481, [7]player_expected_assists_per_90!$B$2:$E$492, 3, FALSE), 0)</f>
        <v>0</v>
      </c>
      <c r="O481">
        <f>IFERROR(VLOOKUP(B481, [7]player_expected_assists_per_90!$B$2:$E$492, 4, FALSE), 0)</f>
        <v>0</v>
      </c>
      <c r="P481">
        <f>IFERROR(VLOOKUP(B481, [8]player_top_scorers!$B$2:$E$492, 4, FALSE), 0)</f>
        <v>0</v>
      </c>
      <c r="Q481">
        <f>IFERROR(VLOOKUP(B481, [9]player_total_assists_in_attack!$B$2:$E$492, 3, FALSE), 0)</f>
        <v>0</v>
      </c>
      <c r="R481">
        <f>IFERROR(VLOOKUP(B481, [9]player_total_assists_in_attack!$B$2:$E$492, 4, FALSE), 0)</f>
        <v>0</v>
      </c>
      <c r="S481">
        <f>IFERROR(VLOOKUP(B481, [10]player_big_chances_missed!$B$2:$E$492, 3, FALSE), 0)</f>
        <v>0</v>
      </c>
      <c r="T481">
        <f>IFERROR(VLOOKUP(B481, [10]player_big_chances_missed!$B$2:$E$492, 3, FALSE), 0)</f>
        <v>0</v>
      </c>
      <c r="U481">
        <f>IFERROR(VLOOKUP(B481, [11]player_big_chances_created!$B$2:$E$492, 3, FALSE), 0)</f>
        <v>0</v>
      </c>
      <c r="V481">
        <f>IFERROR(VLOOKUP(B481, [12]player_penalties_won!$B$2:$E$492, 3, FALSE), 0)</f>
        <v>0</v>
      </c>
      <c r="W481">
        <f>IFERROR(VLOOKUP(B481, [13]player_penalties_conceded!$B$2:$E$492, 3, FALSE), 0)</f>
        <v>0</v>
      </c>
      <c r="X481">
        <f>IFERROR(VLOOKUP(B481, [14]player_target_scoring!$B$2:$E$492, 3, FALSE), 0)</f>
        <v>0</v>
      </c>
      <c r="Y481">
        <f>IFERROR(VLOOKUP(B481, [14]player_target_scoring!$B$2:$E$492, 4, FALSE), 0)</f>
        <v>0</v>
      </c>
      <c r="Z481">
        <f>IFERROR(VLOOKUP(B481, [15]player_total_scoring_attempts!$B$2:$E$492, 3, FALSE), 0)</f>
        <v>0</v>
      </c>
      <c r="AA481">
        <f>IFERROR(VLOOKUP(B481, [15]player_total_scoring_attempts!$B$2:$E$492, 4, FALSE), 0)</f>
        <v>0</v>
      </c>
      <c r="AB481">
        <f>IFERROR(VLOOKUP(B481, [16]player_accurate_passes!$B$2:$E$492, 3, FALSE), 0)</f>
        <v>0</v>
      </c>
      <c r="AC481">
        <f>IFERROR(VLOOKUP(B481, [16]player_accurate_passes!$B$2:$E$492, 4, FALSE), 0)</f>
        <v>0</v>
      </c>
      <c r="AD481">
        <f>IFERROR(VLOOKUP(B481,[17]player_accurate_long_balls!$B$2:$E$492, 3, FALSE), 0)</f>
        <v>0</v>
      </c>
      <c r="AE481">
        <f>IFERROR(VLOOKUP(B481,[17]player_accurate_long_balls!$B$2:$E$492, 4, FALSE), 0)</f>
        <v>0</v>
      </c>
      <c r="AF481">
        <f>IFERROR(VLOOKUP(B481, [18]player_tackles_won!$B$2:$E$492, 3, FALSE), 0)</f>
        <v>0</v>
      </c>
      <c r="AG481">
        <f>IFERROR(VLOOKUP(B481, [18]player_tackles_won!$B$2:$E$492, 4, FALSE), 0)</f>
        <v>0</v>
      </c>
      <c r="AH481">
        <f>IFERROR(VLOOKUP(B481, [19]player_possessions!$B$2:$E$492, 3, FALSE), 0)</f>
        <v>0</v>
      </c>
      <c r="AI481">
        <f>IFERROR(VLOOKUP(B481, [19]player_possessions!$B$2:$E$492, 4, FALSE), 0)</f>
        <v>0</v>
      </c>
      <c r="AJ481">
        <f>IFERROR(VLOOKUP(B481, [20]player_outfielder_blocks!$B$2:$E$492, 3, FALSE), 0)</f>
        <v>0</v>
      </c>
      <c r="AK481" t="e">
        <f>VLOOKUP(B481,[20]player_outfielder_blocks!$B$2:$E$492, 4, FALSE)</f>
        <v>#N/A</v>
      </c>
      <c r="AL481" t="e">
        <f>VLOOKUP(B481,[21]player_interceptions!$B$2:$E$492, 3, FALSE)</f>
        <v>#N/A</v>
      </c>
      <c r="AM481" t="e">
        <f>VLOOKUP(B481,[21]player_interceptions!$B$2:$E$492, 4, FALSE)</f>
        <v>#N/A</v>
      </c>
      <c r="AN481" t="e">
        <f>VLOOKUP(B481,[22]player_effective_clearances!$B$2:$E$492, 3, FALSE)</f>
        <v>#N/A</v>
      </c>
      <c r="AO481" t="e">
        <f>VLOOKUP(B481,[22]player_effective_clearances!$B$2:$E$492, 4, FALSE)</f>
        <v>#N/A</v>
      </c>
      <c r="AP481" t="e">
        <f>VLOOKUP(B481, [12]player_penalties_won!$B$2:$E$492, 4, FALSE)</f>
        <v>#N/A</v>
      </c>
      <c r="AQ481" t="e">
        <f>VLOOKUP(B481,[23]player_fouls_committed!$B$2:$E$492, 3, FALSE)</f>
        <v>#N/A</v>
      </c>
      <c r="AR481" t="e">
        <f>VLOOKUP(B481,[24]player_red_cards!$B$2:$E$492, 3, FALSE)</f>
        <v>#N/A</v>
      </c>
      <c r="AS481" t="e">
        <f>VLOOKUP(B481,[24]player_red_cards!$B$2:$E$492, 4, FALSE)</f>
        <v>#N/A</v>
      </c>
      <c r="AT481" t="e">
        <f>VLOOKUP(B481,[25]player_contests_won!$B$2:$E$492, 3, FALSE)</f>
        <v>#N/A</v>
      </c>
      <c r="AU481" t="e">
        <f>VLOOKUP(B481,[25]player_contests_won!$B$2:$E$492, 4, FALSE)</f>
        <v>#N/A</v>
      </c>
      <c r="AV481" t="e">
        <f>VLOOKUP(B481, [8]player_top_scorers!$B$2:$E$492, 3, FALSE)</f>
        <v>#N/A</v>
      </c>
      <c r="AW481" t="e">
        <f>VLOOKUP(B481,[26]player_player_ratings!$B$2:$E$492, 4, FALSE)</f>
        <v>#N/A</v>
      </c>
      <c r="AX481" t="e">
        <f>VLOOKUP(B481,[26]player_player_ratings!$B$2:$E$492, 3, FALSE)</f>
        <v>#N/A</v>
      </c>
      <c r="AY481">
        <v>109</v>
      </c>
      <c r="AZ481">
        <v>2</v>
      </c>
      <c r="BA481" t="s">
        <v>22</v>
      </c>
    </row>
    <row r="482" spans="1:53" x14ac:dyDescent="0.3">
      <c r="A482">
        <v>416</v>
      </c>
      <c r="B482" t="s">
        <v>563</v>
      </c>
      <c r="C482" t="s">
        <v>25</v>
      </c>
      <c r="D482">
        <v>0</v>
      </c>
      <c r="E482">
        <v>0</v>
      </c>
      <c r="F482">
        <f>IFERROR(VLOOKUP(B482, [1]player_expected_goals!$B$2:$E$492, 3, FALSE), 0)</f>
        <v>0</v>
      </c>
      <c r="G482" t="e">
        <f>VLOOKUP(B482,[2]player_on_target!$B$2:$E$492, 3, FALSE)</f>
        <v>#N/A</v>
      </c>
      <c r="H482">
        <f>IFERROR(VLOOKUP(B482, [3]player_saves_made!$B$2:$E$492, 3, FALSE), 0)</f>
        <v>0</v>
      </c>
      <c r="I482">
        <f>IFERROR(VLOOKUP(B482, [3]player_saves_made!$B$2:$E$492, 4, FALSE), 0)</f>
        <v>0</v>
      </c>
      <c r="J482">
        <f>IFERROR(VLOOKUP(B482, [4]player_goals_conceded!$B$2:$E$492, 3, FALSE), 0)</f>
        <v>0</v>
      </c>
      <c r="K482">
        <f>IFERROR(VLOOKUP(B482, [5]player_clean_sheets!$B$2:$E$492, 3, FALSE), 0)</f>
        <v>0</v>
      </c>
      <c r="L482">
        <f>IFERROR(VLOOKUP(B482, [5]player_clean_sheets!$B$2:$E$492, 4, FALSE), 0)</f>
        <v>0</v>
      </c>
      <c r="M482">
        <f>IFERROR(VLOOKUP(B482, [6]player_goals_per_90!$B$2:$E$492, 3, FALSE), 0)</f>
        <v>0</v>
      </c>
      <c r="N482">
        <f>IFERROR(VLOOKUP(B482, [7]player_expected_assists_per_90!$B$2:$E$492, 3, FALSE), 0)</f>
        <v>0</v>
      </c>
      <c r="O482">
        <f>IFERROR(VLOOKUP(B482, [7]player_expected_assists_per_90!$B$2:$E$492, 4, FALSE), 0)</f>
        <v>0</v>
      </c>
      <c r="P482">
        <f>IFERROR(VLOOKUP(B482, [8]player_top_scorers!$B$2:$E$492, 4, FALSE), 0)</f>
        <v>0</v>
      </c>
      <c r="Q482">
        <f>IFERROR(VLOOKUP(B482, [9]player_total_assists_in_attack!$B$2:$E$492, 3, FALSE), 0)</f>
        <v>1</v>
      </c>
      <c r="R482">
        <f>IFERROR(VLOOKUP(B482, [9]player_total_assists_in_attack!$B$2:$E$492, 4, FALSE), 0)</f>
        <v>15</v>
      </c>
      <c r="S482">
        <f>IFERROR(VLOOKUP(B482, [10]player_big_chances_missed!$B$2:$E$492, 3, FALSE), 0)</f>
        <v>0</v>
      </c>
      <c r="T482">
        <f>IFERROR(VLOOKUP(B482, [10]player_big_chances_missed!$B$2:$E$492, 3, FALSE), 0)</f>
        <v>0</v>
      </c>
      <c r="U482">
        <f>IFERROR(VLOOKUP(B482, [11]player_big_chances_created!$B$2:$E$492, 3, FALSE), 0)</f>
        <v>0</v>
      </c>
      <c r="V482">
        <f>IFERROR(VLOOKUP(B482, [12]player_penalties_won!$B$2:$E$492, 3, FALSE), 0)</f>
        <v>0</v>
      </c>
      <c r="W482">
        <f>IFERROR(VLOOKUP(B482, [13]player_penalties_conceded!$B$2:$E$492, 3, FALSE), 0)</f>
        <v>0</v>
      </c>
      <c r="X482">
        <f>IFERROR(VLOOKUP(B482, [14]player_target_scoring!$B$2:$E$492, 3, FALSE), 0)</f>
        <v>0</v>
      </c>
      <c r="Y482">
        <f>IFERROR(VLOOKUP(B482, [14]player_target_scoring!$B$2:$E$492, 4, FALSE), 0)</f>
        <v>0</v>
      </c>
      <c r="Z482">
        <f>IFERROR(VLOOKUP(B482, [15]player_total_scoring_attempts!$B$2:$E$492, 3, FALSE), 0)</f>
        <v>0</v>
      </c>
      <c r="AA482">
        <f>IFERROR(VLOOKUP(B482, [15]player_total_scoring_attempts!$B$2:$E$492, 4, FALSE), 0)</f>
        <v>0</v>
      </c>
      <c r="AB482">
        <f>IFERROR(VLOOKUP(B482, [16]player_accurate_passes!$B$2:$E$492, 3, FALSE), 0)</f>
        <v>0</v>
      </c>
      <c r="AC482">
        <f>IFERROR(VLOOKUP(B482, [16]player_accurate_passes!$B$2:$E$492, 4, FALSE), 0)</f>
        <v>0</v>
      </c>
      <c r="AD482">
        <f>IFERROR(VLOOKUP(B482,[17]player_accurate_long_balls!$B$2:$E$492, 3, FALSE), 0)</f>
        <v>0</v>
      </c>
      <c r="AE482">
        <f>IFERROR(VLOOKUP(B482,[17]player_accurate_long_balls!$B$2:$E$492, 4, FALSE), 0)</f>
        <v>0</v>
      </c>
      <c r="AF482">
        <f>IFERROR(VLOOKUP(B482, [18]player_tackles_won!$B$2:$E$492, 3, FALSE), 0)</f>
        <v>0</v>
      </c>
      <c r="AG482">
        <f>IFERROR(VLOOKUP(B482, [18]player_tackles_won!$B$2:$E$492, 4, FALSE), 0)</f>
        <v>0</v>
      </c>
      <c r="AH482">
        <f>IFERROR(VLOOKUP(B482, [19]player_possessions!$B$2:$E$492, 3, FALSE), 0)</f>
        <v>0</v>
      </c>
      <c r="AI482">
        <f>IFERROR(VLOOKUP(B482, [19]player_possessions!$B$2:$E$492, 4, FALSE), 0)</f>
        <v>0</v>
      </c>
      <c r="AJ482">
        <f>IFERROR(VLOOKUP(B482, [20]player_outfielder_blocks!$B$2:$E$492, 3, FALSE), 0)</f>
        <v>0</v>
      </c>
      <c r="AK482" t="e">
        <f>VLOOKUP(B482,[20]player_outfielder_blocks!$B$2:$E$492, 4, FALSE)</f>
        <v>#N/A</v>
      </c>
      <c r="AL482" t="e">
        <f>VLOOKUP(B482,[21]player_interceptions!$B$2:$E$492, 3, FALSE)</f>
        <v>#N/A</v>
      </c>
      <c r="AM482" t="e">
        <f>VLOOKUP(B482,[21]player_interceptions!$B$2:$E$492, 4, FALSE)</f>
        <v>#N/A</v>
      </c>
      <c r="AN482" t="e">
        <f>VLOOKUP(B482,[22]player_effective_clearances!$B$2:$E$492, 3, FALSE)</f>
        <v>#N/A</v>
      </c>
      <c r="AO482" t="e">
        <f>VLOOKUP(B482,[22]player_effective_clearances!$B$2:$E$492, 4, FALSE)</f>
        <v>#N/A</v>
      </c>
      <c r="AP482" t="e">
        <f>VLOOKUP(B482, [12]player_penalties_won!$B$2:$E$492, 4, FALSE)</f>
        <v>#N/A</v>
      </c>
      <c r="AQ482" t="e">
        <f>VLOOKUP(B482,[23]player_fouls_committed!$B$2:$E$492, 3, FALSE)</f>
        <v>#N/A</v>
      </c>
      <c r="AR482" t="e">
        <f>VLOOKUP(B482,[24]player_red_cards!$B$2:$E$492, 3, FALSE)</f>
        <v>#N/A</v>
      </c>
      <c r="AS482" t="e">
        <f>VLOOKUP(B482,[24]player_red_cards!$B$2:$E$492, 4, FALSE)</f>
        <v>#N/A</v>
      </c>
      <c r="AT482" t="e">
        <f>VLOOKUP(B482,[25]player_contests_won!$B$2:$E$492, 3, FALSE)</f>
        <v>#N/A</v>
      </c>
      <c r="AU482" t="e">
        <f>VLOOKUP(B482,[25]player_contests_won!$B$2:$E$492, 4, FALSE)</f>
        <v>#N/A</v>
      </c>
      <c r="AV482" t="e">
        <f>VLOOKUP(B482, [8]player_top_scorers!$B$2:$E$492, 3, FALSE)</f>
        <v>#N/A</v>
      </c>
      <c r="AW482" t="e">
        <f>VLOOKUP(B482,[26]player_player_ratings!$B$2:$E$492, 4, FALSE)</f>
        <v>#N/A</v>
      </c>
      <c r="AX482" t="e">
        <f>VLOOKUP(B482,[26]player_player_ratings!$B$2:$E$492, 3, FALSE)</f>
        <v>#N/A</v>
      </c>
      <c r="AY482">
        <v>6</v>
      </c>
      <c r="AZ482">
        <v>1</v>
      </c>
      <c r="BA482" t="s">
        <v>13</v>
      </c>
    </row>
    <row r="483" spans="1:53" x14ac:dyDescent="0.3">
      <c r="A483">
        <v>416</v>
      </c>
      <c r="B483" t="s">
        <v>564</v>
      </c>
      <c r="C483" t="s">
        <v>21</v>
      </c>
      <c r="D483">
        <v>0</v>
      </c>
      <c r="E483">
        <v>0</v>
      </c>
      <c r="F483">
        <f>IFERROR(VLOOKUP(B483, [1]player_expected_goals!$B$2:$E$492, 3, FALSE), 0)</f>
        <v>0.2</v>
      </c>
      <c r="G483" t="e">
        <f>VLOOKUP(B483,[2]player_on_target!$B$2:$E$492, 3, FALSE)</f>
        <v>#N/A</v>
      </c>
      <c r="H483">
        <f>IFERROR(VLOOKUP(B483, [3]player_saves_made!$B$2:$E$492, 3, FALSE), 0)</f>
        <v>0</v>
      </c>
      <c r="I483">
        <f>IFERROR(VLOOKUP(B483, [3]player_saves_made!$B$2:$E$492, 4, FALSE), 0)</f>
        <v>0</v>
      </c>
      <c r="J483">
        <f>IFERROR(VLOOKUP(B483, [4]player_goals_conceded!$B$2:$E$492, 3, FALSE), 0)</f>
        <v>0</v>
      </c>
      <c r="K483">
        <f>IFERROR(VLOOKUP(B483, [5]player_clean_sheets!$B$2:$E$492, 3, FALSE), 0)</f>
        <v>0</v>
      </c>
      <c r="L483">
        <f>IFERROR(VLOOKUP(B483, [5]player_clean_sheets!$B$2:$E$492, 4, FALSE), 0)</f>
        <v>0</v>
      </c>
      <c r="M483">
        <f>IFERROR(VLOOKUP(B483, [6]player_goals_per_90!$B$2:$E$492, 3, FALSE), 0)</f>
        <v>0</v>
      </c>
      <c r="N483">
        <f>IFERROR(VLOOKUP(B483, [7]player_expected_assists_per_90!$B$2:$E$492, 3, FALSE), 0)</f>
        <v>0</v>
      </c>
      <c r="O483">
        <f>IFERROR(VLOOKUP(B483, [7]player_expected_assists_per_90!$B$2:$E$492, 4, FALSE), 0)</f>
        <v>0</v>
      </c>
      <c r="P483">
        <f>IFERROR(VLOOKUP(B483, [8]player_top_scorers!$B$2:$E$492, 4, FALSE), 0)</f>
        <v>0</v>
      </c>
      <c r="Q483">
        <f>IFERROR(VLOOKUP(B483, [9]player_total_assists_in_attack!$B$2:$E$492, 3, FALSE), 0)</f>
        <v>1</v>
      </c>
      <c r="R483">
        <f>IFERROR(VLOOKUP(B483, [9]player_total_assists_in_attack!$B$2:$E$492, 4, FALSE), 0)</f>
        <v>2.7</v>
      </c>
      <c r="S483">
        <f>IFERROR(VLOOKUP(B483, [10]player_big_chances_missed!$B$2:$E$492, 3, FALSE), 0)</f>
        <v>0</v>
      </c>
      <c r="T483">
        <f>IFERROR(VLOOKUP(B483, [10]player_big_chances_missed!$B$2:$E$492, 3, FALSE), 0)</f>
        <v>0</v>
      </c>
      <c r="U483">
        <f>IFERROR(VLOOKUP(B483, [11]player_big_chances_created!$B$2:$E$492, 3, FALSE), 0)</f>
        <v>0</v>
      </c>
      <c r="V483">
        <f>IFERROR(VLOOKUP(B483, [12]player_penalties_won!$B$2:$E$492, 3, FALSE), 0)</f>
        <v>0</v>
      </c>
      <c r="W483">
        <f>IFERROR(VLOOKUP(B483, [13]player_penalties_conceded!$B$2:$E$492, 3, FALSE), 0)</f>
        <v>0</v>
      </c>
      <c r="X483">
        <f>IFERROR(VLOOKUP(B483, [14]player_target_scoring!$B$2:$E$492, 3, FALSE), 0)</f>
        <v>0</v>
      </c>
      <c r="Y483">
        <f>IFERROR(VLOOKUP(B483, [14]player_target_scoring!$B$2:$E$492, 4, FALSE), 0)</f>
        <v>0</v>
      </c>
      <c r="Z483">
        <f>IFERROR(VLOOKUP(B483, [15]player_total_scoring_attempts!$B$2:$E$492, 3, FALSE), 0)</f>
        <v>0</v>
      </c>
      <c r="AA483">
        <f>IFERROR(VLOOKUP(B483, [15]player_total_scoring_attempts!$B$2:$E$492, 4, FALSE), 0)</f>
        <v>0</v>
      </c>
      <c r="AB483">
        <f>IFERROR(VLOOKUP(B483, [16]player_accurate_passes!$B$2:$E$492, 3, FALSE), 0)</f>
        <v>0</v>
      </c>
      <c r="AC483">
        <f>IFERROR(VLOOKUP(B483, [16]player_accurate_passes!$B$2:$E$492, 4, FALSE), 0)</f>
        <v>0</v>
      </c>
      <c r="AD483">
        <f>IFERROR(VLOOKUP(B483,[17]player_accurate_long_balls!$B$2:$E$492, 3, FALSE), 0)</f>
        <v>0</v>
      </c>
      <c r="AE483">
        <f>IFERROR(VLOOKUP(B483,[17]player_accurate_long_balls!$B$2:$E$492, 4, FALSE), 0)</f>
        <v>0</v>
      </c>
      <c r="AF483">
        <f>IFERROR(VLOOKUP(B483, [18]player_tackles_won!$B$2:$E$492, 3, FALSE), 0)</f>
        <v>0</v>
      </c>
      <c r="AG483">
        <f>IFERROR(VLOOKUP(B483, [18]player_tackles_won!$B$2:$E$492, 4, FALSE), 0)</f>
        <v>0</v>
      </c>
      <c r="AH483">
        <f>IFERROR(VLOOKUP(B483, [19]player_possessions!$B$2:$E$492, 3, FALSE), 0)</f>
        <v>0</v>
      </c>
      <c r="AI483">
        <f>IFERROR(VLOOKUP(B483, [19]player_possessions!$B$2:$E$492, 4, FALSE), 0)</f>
        <v>0</v>
      </c>
      <c r="AJ483">
        <f>IFERROR(VLOOKUP(B483, [20]player_outfielder_blocks!$B$2:$E$492, 3, FALSE), 0)</f>
        <v>0</v>
      </c>
      <c r="AK483" t="e">
        <f>VLOOKUP(B483,[20]player_outfielder_blocks!$B$2:$E$492, 4, FALSE)</f>
        <v>#N/A</v>
      </c>
      <c r="AL483" t="e">
        <f>VLOOKUP(B483,[21]player_interceptions!$B$2:$E$492, 3, FALSE)</f>
        <v>#N/A</v>
      </c>
      <c r="AM483" t="e">
        <f>VLOOKUP(B483,[21]player_interceptions!$B$2:$E$492, 4, FALSE)</f>
        <v>#N/A</v>
      </c>
      <c r="AN483" t="e">
        <f>VLOOKUP(B483,[22]player_effective_clearances!$B$2:$E$492, 3, FALSE)</f>
        <v>#N/A</v>
      </c>
      <c r="AO483" t="e">
        <f>VLOOKUP(B483,[22]player_effective_clearances!$B$2:$E$492, 4, FALSE)</f>
        <v>#N/A</v>
      </c>
      <c r="AP483" t="e">
        <f>VLOOKUP(B483, [12]player_penalties_won!$B$2:$E$492, 4, FALSE)</f>
        <v>#N/A</v>
      </c>
      <c r="AQ483" t="e">
        <f>VLOOKUP(B483,[23]player_fouls_committed!$B$2:$E$492, 3, FALSE)</f>
        <v>#N/A</v>
      </c>
      <c r="AR483" t="e">
        <f>VLOOKUP(B483,[24]player_red_cards!$B$2:$E$492, 3, FALSE)</f>
        <v>#N/A</v>
      </c>
      <c r="AS483" t="e">
        <f>VLOOKUP(B483,[24]player_red_cards!$B$2:$E$492, 4, FALSE)</f>
        <v>#N/A</v>
      </c>
      <c r="AT483" t="e">
        <f>VLOOKUP(B483,[25]player_contests_won!$B$2:$E$492, 3, FALSE)</f>
        <v>#N/A</v>
      </c>
      <c r="AU483" t="e">
        <f>VLOOKUP(B483,[25]player_contests_won!$B$2:$E$492, 4, FALSE)</f>
        <v>#N/A</v>
      </c>
      <c r="AV483" t="e">
        <f>VLOOKUP(B483, [8]player_top_scorers!$B$2:$E$492, 3, FALSE)</f>
        <v>#N/A</v>
      </c>
      <c r="AW483" t="e">
        <f>VLOOKUP(B483,[26]player_player_ratings!$B$2:$E$492, 4, FALSE)</f>
        <v>#N/A</v>
      </c>
      <c r="AX483" t="e">
        <f>VLOOKUP(B483,[26]player_player_ratings!$B$2:$E$492, 3, FALSE)</f>
        <v>#N/A</v>
      </c>
      <c r="AY483">
        <v>33</v>
      </c>
      <c r="AZ483">
        <v>5</v>
      </c>
      <c r="BA483" t="s">
        <v>84</v>
      </c>
    </row>
    <row r="484" spans="1:53" x14ac:dyDescent="0.3">
      <c r="A484">
        <v>416</v>
      </c>
      <c r="B484" t="s">
        <v>565</v>
      </c>
      <c r="C484" t="s">
        <v>15</v>
      </c>
      <c r="D484">
        <v>0</v>
      </c>
      <c r="E484">
        <v>0</v>
      </c>
      <c r="F484">
        <f>IFERROR(VLOOKUP(B484, [1]player_expected_goals!$B$2:$E$492, 3, FALSE), 0)</f>
        <v>0</v>
      </c>
      <c r="G484" t="e">
        <f>VLOOKUP(B484,[2]player_on_target!$B$2:$E$492, 3, FALSE)</f>
        <v>#N/A</v>
      </c>
      <c r="H484">
        <f>IFERROR(VLOOKUP(B484, [3]player_saves_made!$B$2:$E$492, 3, FALSE), 0)</f>
        <v>0</v>
      </c>
      <c r="I484">
        <f>IFERROR(VLOOKUP(B484, [3]player_saves_made!$B$2:$E$492, 4, FALSE), 0)</f>
        <v>0</v>
      </c>
      <c r="J484">
        <f>IFERROR(VLOOKUP(B484, [4]player_goals_conceded!$B$2:$E$492, 3, FALSE), 0)</f>
        <v>0</v>
      </c>
      <c r="K484">
        <f>IFERROR(VLOOKUP(B484, [5]player_clean_sheets!$B$2:$E$492, 3, FALSE), 0)</f>
        <v>0</v>
      </c>
      <c r="L484">
        <f>IFERROR(VLOOKUP(B484, [5]player_clean_sheets!$B$2:$E$492, 4, FALSE), 0)</f>
        <v>0</v>
      </c>
      <c r="M484">
        <f>IFERROR(VLOOKUP(B484, [6]player_goals_per_90!$B$2:$E$492, 3, FALSE), 0)</f>
        <v>0</v>
      </c>
      <c r="N484">
        <f>IFERROR(VLOOKUP(B484, [7]player_expected_assists_per_90!$B$2:$E$492, 3, FALSE), 0)</f>
        <v>0</v>
      </c>
      <c r="O484">
        <f>IFERROR(VLOOKUP(B484, [7]player_expected_assists_per_90!$B$2:$E$492, 4, FALSE), 0)</f>
        <v>0</v>
      </c>
      <c r="P484">
        <f>IFERROR(VLOOKUP(B484, [8]player_top_scorers!$B$2:$E$492, 4, FALSE), 0)</f>
        <v>0</v>
      </c>
      <c r="Q484">
        <f>IFERROR(VLOOKUP(B484, [9]player_total_assists_in_attack!$B$2:$E$492, 3, FALSE), 0)</f>
        <v>0</v>
      </c>
      <c r="R484">
        <f>IFERROR(VLOOKUP(B484, [9]player_total_assists_in_attack!$B$2:$E$492, 4, FALSE), 0)</f>
        <v>0</v>
      </c>
      <c r="S484">
        <f>IFERROR(VLOOKUP(B484, [10]player_big_chances_missed!$B$2:$E$492, 3, FALSE), 0)</f>
        <v>0</v>
      </c>
      <c r="T484">
        <f>IFERROR(VLOOKUP(B484, [10]player_big_chances_missed!$B$2:$E$492, 3, FALSE), 0)</f>
        <v>0</v>
      </c>
      <c r="U484">
        <f>IFERROR(VLOOKUP(B484, [11]player_big_chances_created!$B$2:$E$492, 3, FALSE), 0)</f>
        <v>0</v>
      </c>
      <c r="V484">
        <f>IFERROR(VLOOKUP(B484, [12]player_penalties_won!$B$2:$E$492, 3, FALSE), 0)</f>
        <v>0</v>
      </c>
      <c r="W484">
        <f>IFERROR(VLOOKUP(B484, [13]player_penalties_conceded!$B$2:$E$492, 3, FALSE), 0)</f>
        <v>0</v>
      </c>
      <c r="X484">
        <f>IFERROR(VLOOKUP(B484, [14]player_target_scoring!$B$2:$E$492, 3, FALSE), 0)</f>
        <v>0</v>
      </c>
      <c r="Y484">
        <f>IFERROR(VLOOKUP(B484, [14]player_target_scoring!$B$2:$E$492, 4, FALSE), 0)</f>
        <v>0</v>
      </c>
      <c r="Z484">
        <f>IFERROR(VLOOKUP(B484, [15]player_total_scoring_attempts!$B$2:$E$492, 3, FALSE), 0)</f>
        <v>0</v>
      </c>
      <c r="AA484">
        <f>IFERROR(VLOOKUP(B484, [15]player_total_scoring_attempts!$B$2:$E$492, 4, FALSE), 0)</f>
        <v>0</v>
      </c>
      <c r="AB484">
        <f>IFERROR(VLOOKUP(B484, [16]player_accurate_passes!$B$2:$E$492, 3, FALSE), 0)</f>
        <v>0</v>
      </c>
      <c r="AC484">
        <f>IFERROR(VLOOKUP(B484, [16]player_accurate_passes!$B$2:$E$492, 4, FALSE), 0)</f>
        <v>0</v>
      </c>
      <c r="AD484">
        <f>IFERROR(VLOOKUP(B484,[17]player_accurate_long_balls!$B$2:$E$492, 3, FALSE), 0)</f>
        <v>0</v>
      </c>
      <c r="AE484">
        <f>IFERROR(VLOOKUP(B484,[17]player_accurate_long_balls!$B$2:$E$492, 4, FALSE), 0)</f>
        <v>0</v>
      </c>
      <c r="AF484">
        <f>IFERROR(VLOOKUP(B484, [18]player_tackles_won!$B$2:$E$492, 3, FALSE), 0)</f>
        <v>0</v>
      </c>
      <c r="AG484">
        <f>IFERROR(VLOOKUP(B484, [18]player_tackles_won!$B$2:$E$492, 4, FALSE), 0)</f>
        <v>0</v>
      </c>
      <c r="AH484">
        <f>IFERROR(VLOOKUP(B484, [19]player_possessions!$B$2:$E$492, 3, FALSE), 0)</f>
        <v>0</v>
      </c>
      <c r="AI484">
        <f>IFERROR(VLOOKUP(B484, [19]player_possessions!$B$2:$E$492, 4, FALSE), 0)</f>
        <v>0</v>
      </c>
      <c r="AJ484">
        <f>IFERROR(VLOOKUP(B484, [20]player_outfielder_blocks!$B$2:$E$492, 3, FALSE), 0)</f>
        <v>0</v>
      </c>
      <c r="AK484" t="e">
        <f>VLOOKUP(B484,[20]player_outfielder_blocks!$B$2:$E$492, 4, FALSE)</f>
        <v>#N/A</v>
      </c>
      <c r="AL484" t="e">
        <f>VLOOKUP(B484,[21]player_interceptions!$B$2:$E$492, 3, FALSE)</f>
        <v>#N/A</v>
      </c>
      <c r="AM484" t="e">
        <f>VLOOKUP(B484,[21]player_interceptions!$B$2:$E$492, 4, FALSE)</f>
        <v>#N/A</v>
      </c>
      <c r="AN484" t="e">
        <f>VLOOKUP(B484,[22]player_effective_clearances!$B$2:$E$492, 3, FALSE)</f>
        <v>#N/A</v>
      </c>
      <c r="AO484" t="e">
        <f>VLOOKUP(B484,[22]player_effective_clearances!$B$2:$E$492, 4, FALSE)</f>
        <v>#N/A</v>
      </c>
      <c r="AP484" t="e">
        <f>VLOOKUP(B484, [12]player_penalties_won!$B$2:$E$492, 4, FALSE)</f>
        <v>#N/A</v>
      </c>
      <c r="AQ484" t="e">
        <f>VLOOKUP(B484,[23]player_fouls_committed!$B$2:$E$492, 3, FALSE)</f>
        <v>#N/A</v>
      </c>
      <c r="AR484" t="e">
        <f>VLOOKUP(B484,[24]player_red_cards!$B$2:$E$492, 3, FALSE)</f>
        <v>#N/A</v>
      </c>
      <c r="AS484" t="e">
        <f>VLOOKUP(B484,[24]player_red_cards!$B$2:$E$492, 4, FALSE)</f>
        <v>#N/A</v>
      </c>
      <c r="AT484" t="e">
        <f>VLOOKUP(B484,[25]player_contests_won!$B$2:$E$492, 3, FALSE)</f>
        <v>#N/A</v>
      </c>
      <c r="AU484" t="e">
        <f>VLOOKUP(B484,[25]player_contests_won!$B$2:$E$492, 4, FALSE)</f>
        <v>#N/A</v>
      </c>
      <c r="AV484" t="e">
        <f>VLOOKUP(B484, [8]player_top_scorers!$B$2:$E$492, 3, FALSE)</f>
        <v>#N/A</v>
      </c>
      <c r="AW484" t="e">
        <f>VLOOKUP(B484,[26]player_player_ratings!$B$2:$E$492, 4, FALSE)</f>
        <v>#N/A</v>
      </c>
      <c r="AX484" t="e">
        <f>VLOOKUP(B484,[26]player_player_ratings!$B$2:$E$492, 3, FALSE)</f>
        <v>#N/A</v>
      </c>
      <c r="AY484">
        <v>45</v>
      </c>
      <c r="AZ484">
        <v>1</v>
      </c>
      <c r="BA484" t="s">
        <v>13</v>
      </c>
    </row>
    <row r="485" spans="1:53" x14ac:dyDescent="0.3">
      <c r="A485">
        <v>416</v>
      </c>
      <c r="B485" t="s">
        <v>566</v>
      </c>
      <c r="C485" t="s">
        <v>39</v>
      </c>
      <c r="D485">
        <v>0</v>
      </c>
      <c r="E485">
        <v>0</v>
      </c>
      <c r="F485">
        <f>IFERROR(VLOOKUP(B485, [1]player_expected_goals!$B$2:$E$492, 3, FALSE), 0)</f>
        <v>0.3</v>
      </c>
      <c r="G485">
        <f>VLOOKUP(B485,[2]player_on_target!$B$2:$E$492, 3, FALSE)</f>
        <v>0.1</v>
      </c>
      <c r="H485">
        <f>IFERROR(VLOOKUP(B485, [3]player_saves_made!$B$2:$E$492, 3, FALSE), 0)</f>
        <v>0</v>
      </c>
      <c r="I485">
        <f>IFERROR(VLOOKUP(B485, [3]player_saves_made!$B$2:$E$492, 4, FALSE), 0)</f>
        <v>0</v>
      </c>
      <c r="J485">
        <f>IFERROR(VLOOKUP(B485, [4]player_goals_conceded!$B$2:$E$492, 3, FALSE), 0)</f>
        <v>0</v>
      </c>
      <c r="K485">
        <f>IFERROR(VLOOKUP(B485, [5]player_clean_sheets!$B$2:$E$492, 3, FALSE), 0)</f>
        <v>0</v>
      </c>
      <c r="L485">
        <f>IFERROR(VLOOKUP(B485, [5]player_clean_sheets!$B$2:$E$492, 4, FALSE), 0)</f>
        <v>0</v>
      </c>
      <c r="M485">
        <f>IFERROR(VLOOKUP(B485, [6]player_goals_per_90!$B$2:$E$492, 3, FALSE), 0)</f>
        <v>0</v>
      </c>
      <c r="N485">
        <f>IFERROR(VLOOKUP(B485, [7]player_expected_assists_per_90!$B$2:$E$492, 3, FALSE), 0)</f>
        <v>0</v>
      </c>
      <c r="O485">
        <f>IFERROR(VLOOKUP(B485, [7]player_expected_assists_per_90!$B$2:$E$492, 4, FALSE), 0)</f>
        <v>0</v>
      </c>
      <c r="P485">
        <f>IFERROR(VLOOKUP(B485, [8]player_top_scorers!$B$2:$E$492, 4, FALSE), 0)</f>
        <v>0</v>
      </c>
      <c r="Q485">
        <f>IFERROR(VLOOKUP(B485, [9]player_total_assists_in_attack!$B$2:$E$492, 3, FALSE), 0)</f>
        <v>1</v>
      </c>
      <c r="R485">
        <f>IFERROR(VLOOKUP(B485, [9]player_total_assists_in_attack!$B$2:$E$492, 4, FALSE), 0)</f>
        <v>0.7</v>
      </c>
      <c r="S485">
        <f>IFERROR(VLOOKUP(B485, [10]player_big_chances_missed!$B$2:$E$492, 3, FALSE), 0)</f>
        <v>0</v>
      </c>
      <c r="T485">
        <f>IFERROR(VLOOKUP(B485, [10]player_big_chances_missed!$B$2:$E$492, 3, FALSE), 0)</f>
        <v>0</v>
      </c>
      <c r="U485">
        <f>IFERROR(VLOOKUP(B485, [11]player_big_chances_created!$B$2:$E$492, 3, FALSE), 0)</f>
        <v>0</v>
      </c>
      <c r="V485">
        <f>IFERROR(VLOOKUP(B485, [12]player_penalties_won!$B$2:$E$492, 3, FALSE), 0)</f>
        <v>0</v>
      </c>
      <c r="W485">
        <f>IFERROR(VLOOKUP(B485, [13]player_penalties_conceded!$B$2:$E$492, 3, FALSE), 0)</f>
        <v>0</v>
      </c>
      <c r="X485">
        <f>IFERROR(VLOOKUP(B485, [14]player_target_scoring!$B$2:$E$492, 3, FALSE), 0)</f>
        <v>0</v>
      </c>
      <c r="Y485">
        <f>IFERROR(VLOOKUP(B485, [14]player_target_scoring!$B$2:$E$492, 4, FALSE), 0)</f>
        <v>0</v>
      </c>
      <c r="Z485">
        <f>IFERROR(VLOOKUP(B485, [15]player_total_scoring_attempts!$B$2:$E$492, 3, FALSE), 0)</f>
        <v>0</v>
      </c>
      <c r="AA485">
        <f>IFERROR(VLOOKUP(B485, [15]player_total_scoring_attempts!$B$2:$E$492, 4, FALSE), 0)</f>
        <v>0</v>
      </c>
      <c r="AB485">
        <f>IFERROR(VLOOKUP(B485, [16]player_accurate_passes!$B$2:$E$492, 3, FALSE), 0)</f>
        <v>0</v>
      </c>
      <c r="AC485">
        <f>IFERROR(VLOOKUP(B485, [16]player_accurate_passes!$B$2:$E$492, 4, FALSE), 0)</f>
        <v>0</v>
      </c>
      <c r="AD485">
        <f>IFERROR(VLOOKUP(B485,[17]player_accurate_long_balls!$B$2:$E$492, 3, FALSE), 0)</f>
        <v>0</v>
      </c>
      <c r="AE485">
        <f>IFERROR(VLOOKUP(B485,[17]player_accurate_long_balls!$B$2:$E$492, 4, FALSE), 0)</f>
        <v>0</v>
      </c>
      <c r="AF485">
        <f>IFERROR(VLOOKUP(B485, [18]player_tackles_won!$B$2:$E$492, 3, FALSE), 0)</f>
        <v>0</v>
      </c>
      <c r="AG485">
        <f>IFERROR(VLOOKUP(B485, [18]player_tackles_won!$B$2:$E$492, 4, FALSE), 0)</f>
        <v>0</v>
      </c>
      <c r="AH485">
        <f>IFERROR(VLOOKUP(B485, [19]player_possessions!$B$2:$E$492, 3, FALSE), 0)</f>
        <v>0</v>
      </c>
      <c r="AI485">
        <f>IFERROR(VLOOKUP(B485, [19]player_possessions!$B$2:$E$492, 4, FALSE), 0)</f>
        <v>0</v>
      </c>
      <c r="AJ485">
        <f>IFERROR(VLOOKUP(B485, [20]player_outfielder_blocks!$B$2:$E$492, 3, FALSE), 0)</f>
        <v>0</v>
      </c>
      <c r="AK485" t="e">
        <f>VLOOKUP(B485,[20]player_outfielder_blocks!$B$2:$E$492, 4, FALSE)</f>
        <v>#N/A</v>
      </c>
      <c r="AL485" t="e">
        <f>VLOOKUP(B485,[21]player_interceptions!$B$2:$E$492, 3, FALSE)</f>
        <v>#N/A</v>
      </c>
      <c r="AM485" t="e">
        <f>VLOOKUP(B485,[21]player_interceptions!$B$2:$E$492, 4, FALSE)</f>
        <v>#N/A</v>
      </c>
      <c r="AN485" t="e">
        <f>VLOOKUP(B485,[22]player_effective_clearances!$B$2:$E$492, 3, FALSE)</f>
        <v>#N/A</v>
      </c>
      <c r="AO485" t="e">
        <f>VLOOKUP(B485,[22]player_effective_clearances!$B$2:$E$492, 4, FALSE)</f>
        <v>#N/A</v>
      </c>
      <c r="AP485" t="e">
        <f>VLOOKUP(B485, [12]player_penalties_won!$B$2:$E$492, 4, FALSE)</f>
        <v>#N/A</v>
      </c>
      <c r="AQ485" t="e">
        <f>VLOOKUP(B485,[23]player_fouls_committed!$B$2:$E$492, 3, FALSE)</f>
        <v>#N/A</v>
      </c>
      <c r="AR485" t="e">
        <f>VLOOKUP(B485,[24]player_red_cards!$B$2:$E$492, 3, FALSE)</f>
        <v>#N/A</v>
      </c>
      <c r="AS485" t="e">
        <f>VLOOKUP(B485,[24]player_red_cards!$B$2:$E$492, 4, FALSE)</f>
        <v>#N/A</v>
      </c>
      <c r="AT485" t="e">
        <f>VLOOKUP(B485,[25]player_contests_won!$B$2:$E$492, 3, FALSE)</f>
        <v>#N/A</v>
      </c>
      <c r="AU485" t="e">
        <f>VLOOKUP(B485,[25]player_contests_won!$B$2:$E$492, 4, FALSE)</f>
        <v>#N/A</v>
      </c>
      <c r="AV485">
        <f>VLOOKUP(B485, [8]player_top_scorers!$B$2:$E$492, 3, FALSE)</f>
        <v>1</v>
      </c>
      <c r="AW485" t="e">
        <f>VLOOKUP(B485,[26]player_player_ratings!$B$2:$E$492, 4, FALSE)</f>
        <v>#N/A</v>
      </c>
      <c r="AX485" t="e">
        <f>VLOOKUP(B485,[26]player_player_ratings!$B$2:$E$492, 3, FALSE)</f>
        <v>#N/A</v>
      </c>
      <c r="AY485">
        <v>121</v>
      </c>
      <c r="AZ485">
        <v>6</v>
      </c>
      <c r="BA485" t="s">
        <v>22</v>
      </c>
    </row>
    <row r="486" spans="1:53" x14ac:dyDescent="0.3">
      <c r="A486">
        <v>416</v>
      </c>
      <c r="B486" t="s">
        <v>567</v>
      </c>
      <c r="C486" t="s">
        <v>19</v>
      </c>
      <c r="D486">
        <v>0</v>
      </c>
      <c r="E486">
        <v>0</v>
      </c>
      <c r="F486">
        <f>IFERROR(VLOOKUP(B486, [1]player_expected_goals!$B$2:$E$492, 3, FALSE), 0)</f>
        <v>0</v>
      </c>
      <c r="G486" t="e">
        <f>VLOOKUP(B486,[2]player_on_target!$B$2:$E$492, 3, FALSE)</f>
        <v>#N/A</v>
      </c>
      <c r="H486">
        <f>IFERROR(VLOOKUP(B486, [3]player_saves_made!$B$2:$E$492, 3, FALSE), 0)</f>
        <v>0</v>
      </c>
      <c r="I486">
        <f>IFERROR(VLOOKUP(B486, [3]player_saves_made!$B$2:$E$492, 4, FALSE), 0)</f>
        <v>0</v>
      </c>
      <c r="J486">
        <f>IFERROR(VLOOKUP(B486, [4]player_goals_conceded!$B$2:$E$492, 3, FALSE), 0)</f>
        <v>0</v>
      </c>
      <c r="K486">
        <f>IFERROR(VLOOKUP(B486, [5]player_clean_sheets!$B$2:$E$492, 3, FALSE), 0)</f>
        <v>4</v>
      </c>
      <c r="L486">
        <f>IFERROR(VLOOKUP(B486, [5]player_clean_sheets!$B$2:$E$492, 4, FALSE), 0)</f>
        <v>12</v>
      </c>
      <c r="M486">
        <f>IFERROR(VLOOKUP(B486, [6]player_goals_per_90!$B$2:$E$492, 3, FALSE), 0)</f>
        <v>0</v>
      </c>
      <c r="N486">
        <f>IFERROR(VLOOKUP(B486, [7]player_expected_assists_per_90!$B$2:$E$492, 3, FALSE), 0)</f>
        <v>0</v>
      </c>
      <c r="O486">
        <f>IFERROR(VLOOKUP(B486, [7]player_expected_assists_per_90!$B$2:$E$492, 4, FALSE), 0)</f>
        <v>0</v>
      </c>
      <c r="P486">
        <f>IFERROR(VLOOKUP(B486, [8]player_top_scorers!$B$2:$E$492, 4, FALSE), 0)</f>
        <v>0</v>
      </c>
      <c r="Q486">
        <f>IFERROR(VLOOKUP(B486, [9]player_total_assists_in_attack!$B$2:$E$492, 3, FALSE), 0)</f>
        <v>1</v>
      </c>
      <c r="R486">
        <f>IFERROR(VLOOKUP(B486, [9]player_total_assists_in_attack!$B$2:$E$492, 4, FALSE), 0)</f>
        <v>0.1</v>
      </c>
      <c r="S486">
        <f>IFERROR(VLOOKUP(B486, [10]player_big_chances_missed!$B$2:$E$492, 3, FALSE), 0)</f>
        <v>0</v>
      </c>
      <c r="T486">
        <f>IFERROR(VLOOKUP(B486, [10]player_big_chances_missed!$B$2:$E$492, 3, FALSE), 0)</f>
        <v>0</v>
      </c>
      <c r="U486">
        <f>IFERROR(VLOOKUP(B486, [11]player_big_chances_created!$B$2:$E$492, 3, FALSE), 0)</f>
        <v>0</v>
      </c>
      <c r="V486">
        <f>IFERROR(VLOOKUP(B486, [12]player_penalties_won!$B$2:$E$492, 3, FALSE), 0)</f>
        <v>0</v>
      </c>
      <c r="W486">
        <f>IFERROR(VLOOKUP(B486, [13]player_penalties_conceded!$B$2:$E$492, 3, FALSE), 0)</f>
        <v>0</v>
      </c>
      <c r="X486">
        <f>IFERROR(VLOOKUP(B486, [14]player_target_scoring!$B$2:$E$492, 3, FALSE), 0)</f>
        <v>0</v>
      </c>
      <c r="Y486">
        <f>IFERROR(VLOOKUP(B486, [14]player_target_scoring!$B$2:$E$492, 4, FALSE), 0)</f>
        <v>0</v>
      </c>
      <c r="Z486">
        <f>IFERROR(VLOOKUP(B486, [15]player_total_scoring_attempts!$B$2:$E$492, 3, FALSE), 0)</f>
        <v>0</v>
      </c>
      <c r="AA486">
        <f>IFERROR(VLOOKUP(B486, [15]player_total_scoring_attempts!$B$2:$E$492, 4, FALSE), 0)</f>
        <v>0</v>
      </c>
      <c r="AB486">
        <f>IFERROR(VLOOKUP(B486, [16]player_accurate_passes!$B$2:$E$492, 3, FALSE), 0)</f>
        <v>0</v>
      </c>
      <c r="AC486">
        <f>IFERROR(VLOOKUP(B486, [16]player_accurate_passes!$B$2:$E$492, 4, FALSE), 0)</f>
        <v>0</v>
      </c>
      <c r="AD486">
        <f>IFERROR(VLOOKUP(B486,[17]player_accurate_long_balls!$B$2:$E$492, 3, FALSE), 0)</f>
        <v>0</v>
      </c>
      <c r="AE486">
        <f>IFERROR(VLOOKUP(B486,[17]player_accurate_long_balls!$B$2:$E$492, 4, FALSE), 0)</f>
        <v>0</v>
      </c>
      <c r="AF486">
        <f>IFERROR(VLOOKUP(B486, [18]player_tackles_won!$B$2:$E$492, 3, FALSE), 0)</f>
        <v>0</v>
      </c>
      <c r="AG486">
        <f>IFERROR(VLOOKUP(B486, [18]player_tackles_won!$B$2:$E$492, 4, FALSE), 0)</f>
        <v>0</v>
      </c>
      <c r="AH486">
        <f>IFERROR(VLOOKUP(B486, [19]player_possessions!$B$2:$E$492, 3, FALSE), 0)</f>
        <v>0</v>
      </c>
      <c r="AI486">
        <f>IFERROR(VLOOKUP(B486, [19]player_possessions!$B$2:$E$492, 4, FALSE), 0)</f>
        <v>0</v>
      </c>
      <c r="AJ486">
        <f>IFERROR(VLOOKUP(B486, [20]player_outfielder_blocks!$B$2:$E$492, 3, FALSE), 0)</f>
        <v>0</v>
      </c>
      <c r="AK486" t="e">
        <f>VLOOKUP(B486,[20]player_outfielder_blocks!$B$2:$E$492, 4, FALSE)</f>
        <v>#N/A</v>
      </c>
      <c r="AL486" t="e">
        <f>VLOOKUP(B486,[21]player_interceptions!$B$2:$E$492, 3, FALSE)</f>
        <v>#N/A</v>
      </c>
      <c r="AM486" t="e">
        <f>VLOOKUP(B486,[21]player_interceptions!$B$2:$E$492, 4, FALSE)</f>
        <v>#N/A</v>
      </c>
      <c r="AN486" t="e">
        <f>VLOOKUP(B486,[22]player_effective_clearances!$B$2:$E$492, 3, FALSE)</f>
        <v>#N/A</v>
      </c>
      <c r="AO486" t="e">
        <f>VLOOKUP(B486,[22]player_effective_clearances!$B$2:$E$492, 4, FALSE)</f>
        <v>#N/A</v>
      </c>
      <c r="AP486" t="e">
        <f>VLOOKUP(B486, [12]player_penalties_won!$B$2:$E$492, 4, FALSE)</f>
        <v>#N/A</v>
      </c>
      <c r="AQ486" t="e">
        <f>VLOOKUP(B486,[23]player_fouls_committed!$B$2:$E$492, 3, FALSE)</f>
        <v>#N/A</v>
      </c>
      <c r="AR486" t="e">
        <f>VLOOKUP(B486,[24]player_red_cards!$B$2:$E$492, 3, FALSE)</f>
        <v>#N/A</v>
      </c>
      <c r="AS486" t="e">
        <f>VLOOKUP(B486,[24]player_red_cards!$B$2:$E$492, 4, FALSE)</f>
        <v>#N/A</v>
      </c>
      <c r="AT486" t="e">
        <f>VLOOKUP(B486,[25]player_contests_won!$B$2:$E$492, 3, FALSE)</f>
        <v>#N/A</v>
      </c>
      <c r="AU486" t="e">
        <f>VLOOKUP(B486,[25]player_contests_won!$B$2:$E$492, 4, FALSE)</f>
        <v>#N/A</v>
      </c>
      <c r="AV486" t="e">
        <f>VLOOKUP(B486, [8]player_top_scorers!$B$2:$E$492, 3, FALSE)</f>
        <v>#N/A</v>
      </c>
      <c r="AW486" t="e">
        <f>VLOOKUP(B486,[26]player_player_ratings!$B$2:$E$492, 4, FALSE)</f>
        <v>#N/A</v>
      </c>
      <c r="AX486" t="e">
        <f>VLOOKUP(B486,[26]player_player_ratings!$B$2:$E$492, 3, FALSE)</f>
        <v>#N/A</v>
      </c>
      <c r="AY486">
        <v>990</v>
      </c>
      <c r="AZ486">
        <v>11</v>
      </c>
      <c r="BA486" t="s">
        <v>13</v>
      </c>
    </row>
    <row r="487" spans="1:53" x14ac:dyDescent="0.3">
      <c r="A487">
        <v>416</v>
      </c>
      <c r="B487" t="s">
        <v>568</v>
      </c>
      <c r="C487" t="s">
        <v>43</v>
      </c>
      <c r="D487">
        <v>0</v>
      </c>
      <c r="E487">
        <v>0</v>
      </c>
      <c r="F487">
        <f>IFERROR(VLOOKUP(B487, [1]player_expected_goals!$B$2:$E$492, 3, FALSE), 0)</f>
        <v>0</v>
      </c>
      <c r="G487" t="e">
        <f>VLOOKUP(B487,[2]player_on_target!$B$2:$E$492, 3, FALSE)</f>
        <v>#N/A</v>
      </c>
      <c r="H487">
        <f>IFERROR(VLOOKUP(B487, [3]player_saves_made!$B$2:$E$492, 3, FALSE), 0)</f>
        <v>0</v>
      </c>
      <c r="I487">
        <f>IFERROR(VLOOKUP(B487, [3]player_saves_made!$B$2:$E$492, 4, FALSE), 0)</f>
        <v>0</v>
      </c>
      <c r="J487">
        <f>IFERROR(VLOOKUP(B487, [4]player_goals_conceded!$B$2:$E$492, 3, FALSE), 0)</f>
        <v>0</v>
      </c>
      <c r="K487">
        <f>IFERROR(VLOOKUP(B487, [5]player_clean_sheets!$B$2:$E$492, 3, FALSE), 0)</f>
        <v>0</v>
      </c>
      <c r="L487">
        <f>IFERROR(VLOOKUP(B487, [5]player_clean_sheets!$B$2:$E$492, 4, FALSE), 0)</f>
        <v>0</v>
      </c>
      <c r="M487">
        <f>IFERROR(VLOOKUP(B487, [6]player_goals_per_90!$B$2:$E$492, 3, FALSE), 0)</f>
        <v>0</v>
      </c>
      <c r="N487">
        <f>IFERROR(VLOOKUP(B487, [7]player_expected_assists_per_90!$B$2:$E$492, 3, FALSE), 0)</f>
        <v>0</v>
      </c>
      <c r="O487">
        <f>IFERROR(VLOOKUP(B487, [7]player_expected_assists_per_90!$B$2:$E$492, 4, FALSE), 0)</f>
        <v>0</v>
      </c>
      <c r="P487">
        <f>IFERROR(VLOOKUP(B487, [8]player_top_scorers!$B$2:$E$492, 4, FALSE), 0)</f>
        <v>0</v>
      </c>
      <c r="Q487">
        <f>IFERROR(VLOOKUP(B487, [9]player_total_assists_in_attack!$B$2:$E$492, 3, FALSE), 0)</f>
        <v>0</v>
      </c>
      <c r="R487">
        <f>IFERROR(VLOOKUP(B487, [9]player_total_assists_in_attack!$B$2:$E$492, 4, FALSE), 0)</f>
        <v>0</v>
      </c>
      <c r="S487">
        <f>IFERROR(VLOOKUP(B487, [10]player_big_chances_missed!$B$2:$E$492, 3, FALSE), 0)</f>
        <v>0</v>
      </c>
      <c r="T487">
        <f>IFERROR(VLOOKUP(B487, [10]player_big_chances_missed!$B$2:$E$492, 3, FALSE), 0)</f>
        <v>0</v>
      </c>
      <c r="U487">
        <f>IFERROR(VLOOKUP(B487, [11]player_big_chances_created!$B$2:$E$492, 3, FALSE), 0)</f>
        <v>0</v>
      </c>
      <c r="V487">
        <f>IFERROR(VLOOKUP(B487, [12]player_penalties_won!$B$2:$E$492, 3, FALSE), 0)</f>
        <v>0</v>
      </c>
      <c r="W487">
        <f>IFERROR(VLOOKUP(B487, [13]player_penalties_conceded!$B$2:$E$492, 3, FALSE), 0)</f>
        <v>0</v>
      </c>
      <c r="X487">
        <f>IFERROR(VLOOKUP(B487, [14]player_target_scoring!$B$2:$E$492, 3, FALSE), 0)</f>
        <v>0</v>
      </c>
      <c r="Y487">
        <f>IFERROR(VLOOKUP(B487, [14]player_target_scoring!$B$2:$E$492, 4, FALSE), 0)</f>
        <v>0</v>
      </c>
      <c r="Z487">
        <f>IFERROR(VLOOKUP(B487, [15]player_total_scoring_attempts!$B$2:$E$492, 3, FALSE), 0)</f>
        <v>0</v>
      </c>
      <c r="AA487">
        <f>IFERROR(VLOOKUP(B487, [15]player_total_scoring_attempts!$B$2:$E$492, 4, FALSE), 0)</f>
        <v>0</v>
      </c>
      <c r="AB487">
        <f>IFERROR(VLOOKUP(B487, [16]player_accurate_passes!$B$2:$E$492, 3, FALSE), 0)</f>
        <v>0</v>
      </c>
      <c r="AC487">
        <f>IFERROR(VLOOKUP(B487, [16]player_accurate_passes!$B$2:$E$492, 4, FALSE), 0)</f>
        <v>0</v>
      </c>
      <c r="AD487">
        <f>IFERROR(VLOOKUP(B487,[17]player_accurate_long_balls!$B$2:$E$492, 3, FALSE), 0)</f>
        <v>0</v>
      </c>
      <c r="AE487">
        <f>IFERROR(VLOOKUP(B487,[17]player_accurate_long_balls!$B$2:$E$492, 4, FALSE), 0)</f>
        <v>0</v>
      </c>
      <c r="AF487">
        <f>IFERROR(VLOOKUP(B487, [18]player_tackles_won!$B$2:$E$492, 3, FALSE), 0)</f>
        <v>0</v>
      </c>
      <c r="AG487">
        <f>IFERROR(VLOOKUP(B487, [18]player_tackles_won!$B$2:$E$492, 4, FALSE), 0)</f>
        <v>0</v>
      </c>
      <c r="AH487">
        <f>IFERROR(VLOOKUP(B487, [19]player_possessions!$B$2:$E$492, 3, FALSE), 0)</f>
        <v>0</v>
      </c>
      <c r="AI487">
        <f>IFERROR(VLOOKUP(B487, [19]player_possessions!$B$2:$E$492, 4, FALSE), 0)</f>
        <v>0</v>
      </c>
      <c r="AJ487">
        <f>IFERROR(VLOOKUP(B487, [20]player_outfielder_blocks!$B$2:$E$492, 3, FALSE), 0)</f>
        <v>0</v>
      </c>
      <c r="AK487" t="e">
        <f>VLOOKUP(B487,[20]player_outfielder_blocks!$B$2:$E$492, 4, FALSE)</f>
        <v>#N/A</v>
      </c>
      <c r="AL487" t="e">
        <f>VLOOKUP(B487,[21]player_interceptions!$B$2:$E$492, 3, FALSE)</f>
        <v>#N/A</v>
      </c>
      <c r="AM487" t="e">
        <f>VLOOKUP(B487,[21]player_interceptions!$B$2:$E$492, 4, FALSE)</f>
        <v>#N/A</v>
      </c>
      <c r="AN487" t="e">
        <f>VLOOKUP(B487,[22]player_effective_clearances!$B$2:$E$492, 3, FALSE)</f>
        <v>#N/A</v>
      </c>
      <c r="AO487" t="e">
        <f>VLOOKUP(B487,[22]player_effective_clearances!$B$2:$E$492, 4, FALSE)</f>
        <v>#N/A</v>
      </c>
      <c r="AP487" t="e">
        <f>VLOOKUP(B487, [12]player_penalties_won!$B$2:$E$492, 4, FALSE)</f>
        <v>#N/A</v>
      </c>
      <c r="AQ487" t="e">
        <f>VLOOKUP(B487,[23]player_fouls_committed!$B$2:$E$492, 3, FALSE)</f>
        <v>#N/A</v>
      </c>
      <c r="AR487" t="e">
        <f>VLOOKUP(B487,[24]player_red_cards!$B$2:$E$492, 3, FALSE)</f>
        <v>#N/A</v>
      </c>
      <c r="AS487" t="e">
        <f>VLOOKUP(B487,[24]player_red_cards!$B$2:$E$492, 4, FALSE)</f>
        <v>#N/A</v>
      </c>
      <c r="AT487" t="e">
        <f>VLOOKUP(B487,[25]player_contests_won!$B$2:$E$492, 3, FALSE)</f>
        <v>#N/A</v>
      </c>
      <c r="AU487" t="e">
        <f>VLOOKUP(B487,[25]player_contests_won!$B$2:$E$492, 4, FALSE)</f>
        <v>#N/A</v>
      </c>
      <c r="AV487" t="e">
        <f>VLOOKUP(B487, [8]player_top_scorers!$B$2:$E$492, 3, FALSE)</f>
        <v>#N/A</v>
      </c>
      <c r="AW487" t="e">
        <f>VLOOKUP(B487,[26]player_player_ratings!$B$2:$E$492, 4, FALSE)</f>
        <v>#N/A</v>
      </c>
      <c r="AX487" t="e">
        <f>VLOOKUP(B487,[26]player_player_ratings!$B$2:$E$492, 3, FALSE)</f>
        <v>#N/A</v>
      </c>
      <c r="AY487">
        <v>2</v>
      </c>
      <c r="AZ487">
        <v>2</v>
      </c>
      <c r="BA487" t="s">
        <v>13</v>
      </c>
    </row>
    <row r="488" spans="1:53" x14ac:dyDescent="0.3">
      <c r="A488">
        <v>416</v>
      </c>
      <c r="B488" t="s">
        <v>569</v>
      </c>
      <c r="C488" t="s">
        <v>31</v>
      </c>
      <c r="D488">
        <v>0</v>
      </c>
      <c r="E488">
        <v>0</v>
      </c>
      <c r="F488">
        <f>IFERROR(VLOOKUP(B488, [1]player_expected_goals!$B$2:$E$492, 3, FALSE), 0)</f>
        <v>0</v>
      </c>
      <c r="G488" t="e">
        <f>VLOOKUP(B488,[2]player_on_target!$B$2:$E$492, 3, FALSE)</f>
        <v>#N/A</v>
      </c>
      <c r="H488">
        <f>IFERROR(VLOOKUP(B488, [3]player_saves_made!$B$2:$E$492, 3, FALSE), 0)</f>
        <v>0</v>
      </c>
      <c r="I488">
        <f>IFERROR(VLOOKUP(B488, [3]player_saves_made!$B$2:$E$492, 4, FALSE), 0)</f>
        <v>0</v>
      </c>
      <c r="J488">
        <f>IFERROR(VLOOKUP(B488, [4]player_goals_conceded!$B$2:$E$492, 3, FALSE), 0)</f>
        <v>0</v>
      </c>
      <c r="K488">
        <f>IFERROR(VLOOKUP(B488, [5]player_clean_sheets!$B$2:$E$492, 3, FALSE), 0)</f>
        <v>0</v>
      </c>
      <c r="L488">
        <f>IFERROR(VLOOKUP(B488, [5]player_clean_sheets!$B$2:$E$492, 4, FALSE), 0)</f>
        <v>0</v>
      </c>
      <c r="M488">
        <f>IFERROR(VLOOKUP(B488, [6]player_goals_per_90!$B$2:$E$492, 3, FALSE), 0)</f>
        <v>0</v>
      </c>
      <c r="N488">
        <f>IFERROR(VLOOKUP(B488, [7]player_expected_assists_per_90!$B$2:$E$492, 3, FALSE), 0)</f>
        <v>0</v>
      </c>
      <c r="O488">
        <f>IFERROR(VLOOKUP(B488, [7]player_expected_assists_per_90!$B$2:$E$492, 4, FALSE), 0)</f>
        <v>0</v>
      </c>
      <c r="P488">
        <f>IFERROR(VLOOKUP(B488, [8]player_top_scorers!$B$2:$E$492, 4, FALSE), 0)</f>
        <v>0</v>
      </c>
      <c r="Q488">
        <f>IFERROR(VLOOKUP(B488, [9]player_total_assists_in_attack!$B$2:$E$492, 3, FALSE), 0)</f>
        <v>0</v>
      </c>
      <c r="R488">
        <f>IFERROR(VLOOKUP(B488, [9]player_total_assists_in_attack!$B$2:$E$492, 4, FALSE), 0)</f>
        <v>0</v>
      </c>
      <c r="S488">
        <f>IFERROR(VLOOKUP(B488, [10]player_big_chances_missed!$B$2:$E$492, 3, FALSE), 0)</f>
        <v>0</v>
      </c>
      <c r="T488">
        <f>IFERROR(VLOOKUP(B488, [10]player_big_chances_missed!$B$2:$E$492, 3, FALSE), 0)</f>
        <v>0</v>
      </c>
      <c r="U488">
        <f>IFERROR(VLOOKUP(B488, [11]player_big_chances_created!$B$2:$E$492, 3, FALSE), 0)</f>
        <v>0</v>
      </c>
      <c r="V488">
        <f>IFERROR(VLOOKUP(B488, [12]player_penalties_won!$B$2:$E$492, 3, FALSE), 0)</f>
        <v>0</v>
      </c>
      <c r="W488">
        <f>IFERROR(VLOOKUP(B488, [13]player_penalties_conceded!$B$2:$E$492, 3, FALSE), 0)</f>
        <v>0</v>
      </c>
      <c r="X488">
        <f>IFERROR(VLOOKUP(B488, [14]player_target_scoring!$B$2:$E$492, 3, FALSE), 0)</f>
        <v>0</v>
      </c>
      <c r="Y488">
        <f>IFERROR(VLOOKUP(B488, [14]player_target_scoring!$B$2:$E$492, 4, FALSE), 0)</f>
        <v>0</v>
      </c>
      <c r="Z488">
        <f>IFERROR(VLOOKUP(B488, [15]player_total_scoring_attempts!$B$2:$E$492, 3, FALSE), 0)</f>
        <v>0</v>
      </c>
      <c r="AA488">
        <f>IFERROR(VLOOKUP(B488, [15]player_total_scoring_attempts!$B$2:$E$492, 4, FALSE), 0)</f>
        <v>0</v>
      </c>
      <c r="AB488">
        <f>IFERROR(VLOOKUP(B488, [16]player_accurate_passes!$B$2:$E$492, 3, FALSE), 0)</f>
        <v>0</v>
      </c>
      <c r="AC488">
        <f>IFERROR(VLOOKUP(B488, [16]player_accurate_passes!$B$2:$E$492, 4, FALSE), 0)</f>
        <v>0</v>
      </c>
      <c r="AD488">
        <f>IFERROR(VLOOKUP(B488,[17]player_accurate_long_balls!$B$2:$E$492, 3, FALSE), 0)</f>
        <v>0</v>
      </c>
      <c r="AE488">
        <f>IFERROR(VLOOKUP(B488,[17]player_accurate_long_balls!$B$2:$E$492, 4, FALSE), 0)</f>
        <v>0</v>
      </c>
      <c r="AF488">
        <f>IFERROR(VLOOKUP(B488, [18]player_tackles_won!$B$2:$E$492, 3, FALSE), 0)</f>
        <v>0</v>
      </c>
      <c r="AG488">
        <f>IFERROR(VLOOKUP(B488, [18]player_tackles_won!$B$2:$E$492, 4, FALSE), 0)</f>
        <v>0</v>
      </c>
      <c r="AH488">
        <f>IFERROR(VLOOKUP(B488, [19]player_possessions!$B$2:$E$492, 3, FALSE), 0)</f>
        <v>0</v>
      </c>
      <c r="AI488">
        <f>IFERROR(VLOOKUP(B488, [19]player_possessions!$B$2:$E$492, 4, FALSE), 0)</f>
        <v>0</v>
      </c>
      <c r="AJ488">
        <f>IFERROR(VLOOKUP(B488, [20]player_outfielder_blocks!$B$2:$E$492, 3, FALSE), 0)</f>
        <v>0</v>
      </c>
      <c r="AK488" t="e">
        <f>VLOOKUP(B488,[20]player_outfielder_blocks!$B$2:$E$492, 4, FALSE)</f>
        <v>#N/A</v>
      </c>
      <c r="AL488" t="e">
        <f>VLOOKUP(B488,[21]player_interceptions!$B$2:$E$492, 3, FALSE)</f>
        <v>#N/A</v>
      </c>
      <c r="AM488" t="e">
        <f>VLOOKUP(B488,[21]player_interceptions!$B$2:$E$492, 4, FALSE)</f>
        <v>#N/A</v>
      </c>
      <c r="AN488" t="e">
        <f>VLOOKUP(B488,[22]player_effective_clearances!$B$2:$E$492, 3, FALSE)</f>
        <v>#N/A</v>
      </c>
      <c r="AO488" t="e">
        <f>VLOOKUP(B488,[22]player_effective_clearances!$B$2:$E$492, 4, FALSE)</f>
        <v>#N/A</v>
      </c>
      <c r="AP488" t="e">
        <f>VLOOKUP(B488, [12]player_penalties_won!$B$2:$E$492, 4, FALSE)</f>
        <v>#N/A</v>
      </c>
      <c r="AQ488" t="e">
        <f>VLOOKUP(B488,[23]player_fouls_committed!$B$2:$E$492, 3, FALSE)</f>
        <v>#N/A</v>
      </c>
      <c r="AR488" t="e">
        <f>VLOOKUP(B488,[24]player_red_cards!$B$2:$E$492, 3, FALSE)</f>
        <v>#N/A</v>
      </c>
      <c r="AS488" t="e">
        <f>VLOOKUP(B488,[24]player_red_cards!$B$2:$E$492, 4, FALSE)</f>
        <v>#N/A</v>
      </c>
      <c r="AT488" t="e">
        <f>VLOOKUP(B488,[25]player_contests_won!$B$2:$E$492, 3, FALSE)</f>
        <v>#N/A</v>
      </c>
      <c r="AU488" t="e">
        <f>VLOOKUP(B488,[25]player_contests_won!$B$2:$E$492, 4, FALSE)</f>
        <v>#N/A</v>
      </c>
      <c r="AV488" t="e">
        <f>VLOOKUP(B488, [8]player_top_scorers!$B$2:$E$492, 3, FALSE)</f>
        <v>#N/A</v>
      </c>
      <c r="AW488" t="e">
        <f>VLOOKUP(B488,[26]player_player_ratings!$B$2:$E$492, 4, FALSE)</f>
        <v>#N/A</v>
      </c>
      <c r="AX488" t="e">
        <f>VLOOKUP(B488,[26]player_player_ratings!$B$2:$E$492, 3, FALSE)</f>
        <v>#N/A</v>
      </c>
      <c r="AY488">
        <v>6</v>
      </c>
      <c r="AZ488">
        <v>1</v>
      </c>
      <c r="BA488" t="s">
        <v>70</v>
      </c>
    </row>
    <row r="489" spans="1:53" x14ac:dyDescent="0.3">
      <c r="A489">
        <v>416</v>
      </c>
      <c r="B489" t="s">
        <v>570</v>
      </c>
      <c r="C489" t="s">
        <v>36</v>
      </c>
      <c r="D489">
        <v>0</v>
      </c>
      <c r="E489">
        <v>0</v>
      </c>
      <c r="F489">
        <f>IFERROR(VLOOKUP(B489, [1]player_expected_goals!$B$2:$E$492, 3, FALSE), 0)</f>
        <v>0</v>
      </c>
      <c r="G489" t="e">
        <f>VLOOKUP(B489,[2]player_on_target!$B$2:$E$492, 3, FALSE)</f>
        <v>#N/A</v>
      </c>
      <c r="H489">
        <f>IFERROR(VLOOKUP(B489, [3]player_saves_made!$B$2:$E$492, 3, FALSE), 0)</f>
        <v>0</v>
      </c>
      <c r="I489">
        <f>IFERROR(VLOOKUP(B489, [3]player_saves_made!$B$2:$E$492, 4, FALSE), 0)</f>
        <v>0</v>
      </c>
      <c r="J489">
        <f>IFERROR(VLOOKUP(B489, [4]player_goals_conceded!$B$2:$E$492, 3, FALSE), 0)</f>
        <v>0</v>
      </c>
      <c r="K489">
        <f>IFERROR(VLOOKUP(B489, [5]player_clean_sheets!$B$2:$E$492, 3, FALSE), 0)</f>
        <v>0</v>
      </c>
      <c r="L489">
        <f>IFERROR(VLOOKUP(B489, [5]player_clean_sheets!$B$2:$E$492, 4, FALSE), 0)</f>
        <v>0</v>
      </c>
      <c r="M489">
        <f>IFERROR(VLOOKUP(B489, [6]player_goals_per_90!$B$2:$E$492, 3, FALSE), 0)</f>
        <v>0</v>
      </c>
      <c r="N489">
        <f>IFERROR(VLOOKUP(B489, [7]player_expected_assists_per_90!$B$2:$E$492, 3, FALSE), 0)</f>
        <v>0</v>
      </c>
      <c r="O489">
        <f>IFERROR(VLOOKUP(B489, [7]player_expected_assists_per_90!$B$2:$E$492, 4, FALSE), 0)</f>
        <v>0</v>
      </c>
      <c r="P489">
        <f>IFERROR(VLOOKUP(B489, [8]player_top_scorers!$B$2:$E$492, 4, FALSE), 0)</f>
        <v>0</v>
      </c>
      <c r="Q489">
        <f>IFERROR(VLOOKUP(B489, [9]player_total_assists_in_attack!$B$2:$E$492, 3, FALSE), 0)</f>
        <v>1</v>
      </c>
      <c r="R489">
        <f>IFERROR(VLOOKUP(B489, [9]player_total_assists_in_attack!$B$2:$E$492, 4, FALSE), 0)</f>
        <v>0.2</v>
      </c>
      <c r="S489">
        <f>IFERROR(VLOOKUP(B489, [10]player_big_chances_missed!$B$2:$E$492, 3, FALSE), 0)</f>
        <v>0</v>
      </c>
      <c r="T489">
        <f>IFERROR(VLOOKUP(B489, [10]player_big_chances_missed!$B$2:$E$492, 3, FALSE), 0)</f>
        <v>0</v>
      </c>
      <c r="U489">
        <f>IFERROR(VLOOKUP(B489, [11]player_big_chances_created!$B$2:$E$492, 3, FALSE), 0)</f>
        <v>0</v>
      </c>
      <c r="V489">
        <f>IFERROR(VLOOKUP(B489, [12]player_penalties_won!$B$2:$E$492, 3, FALSE), 0)</f>
        <v>0</v>
      </c>
      <c r="W489">
        <f>IFERROR(VLOOKUP(B489, [13]player_penalties_conceded!$B$2:$E$492, 3, FALSE), 0)</f>
        <v>0</v>
      </c>
      <c r="X489">
        <f>IFERROR(VLOOKUP(B489, [14]player_target_scoring!$B$2:$E$492, 3, FALSE), 0)</f>
        <v>0</v>
      </c>
      <c r="Y489">
        <f>IFERROR(VLOOKUP(B489, [14]player_target_scoring!$B$2:$E$492, 4, FALSE), 0)</f>
        <v>0</v>
      </c>
      <c r="Z489">
        <f>IFERROR(VLOOKUP(B489, [15]player_total_scoring_attempts!$B$2:$E$492, 3, FALSE), 0)</f>
        <v>0</v>
      </c>
      <c r="AA489">
        <f>IFERROR(VLOOKUP(B489, [15]player_total_scoring_attempts!$B$2:$E$492, 4, FALSE), 0)</f>
        <v>0</v>
      </c>
      <c r="AB489">
        <f>IFERROR(VLOOKUP(B489, [16]player_accurate_passes!$B$2:$E$492, 3, FALSE), 0)</f>
        <v>0</v>
      </c>
      <c r="AC489">
        <f>IFERROR(VLOOKUP(B489, [16]player_accurate_passes!$B$2:$E$492, 4, FALSE), 0)</f>
        <v>0</v>
      </c>
      <c r="AD489">
        <f>IFERROR(VLOOKUP(B489,[17]player_accurate_long_balls!$B$2:$E$492, 3, FALSE), 0)</f>
        <v>0</v>
      </c>
      <c r="AE489">
        <f>IFERROR(VLOOKUP(B489,[17]player_accurate_long_balls!$B$2:$E$492, 4, FALSE), 0)</f>
        <v>0</v>
      </c>
      <c r="AF489">
        <f>IFERROR(VLOOKUP(B489, [18]player_tackles_won!$B$2:$E$492, 3, FALSE), 0)</f>
        <v>0</v>
      </c>
      <c r="AG489">
        <f>IFERROR(VLOOKUP(B489, [18]player_tackles_won!$B$2:$E$492, 4, FALSE), 0)</f>
        <v>0</v>
      </c>
      <c r="AH489">
        <f>IFERROR(VLOOKUP(B489, [19]player_possessions!$B$2:$E$492, 3, FALSE), 0)</f>
        <v>0</v>
      </c>
      <c r="AI489">
        <f>IFERROR(VLOOKUP(B489, [19]player_possessions!$B$2:$E$492, 4, FALSE), 0)</f>
        <v>0</v>
      </c>
      <c r="AJ489">
        <f>IFERROR(VLOOKUP(B489, [20]player_outfielder_blocks!$B$2:$E$492, 3, FALSE), 0)</f>
        <v>0</v>
      </c>
      <c r="AK489" t="e">
        <f>VLOOKUP(B489,[20]player_outfielder_blocks!$B$2:$E$492, 4, FALSE)</f>
        <v>#N/A</v>
      </c>
      <c r="AL489" t="e">
        <f>VLOOKUP(B489,[21]player_interceptions!$B$2:$E$492, 3, FALSE)</f>
        <v>#N/A</v>
      </c>
      <c r="AM489" t="e">
        <f>VLOOKUP(B489,[21]player_interceptions!$B$2:$E$492, 4, FALSE)</f>
        <v>#N/A</v>
      </c>
      <c r="AN489" t="e">
        <f>VLOOKUP(B489,[22]player_effective_clearances!$B$2:$E$492, 3, FALSE)</f>
        <v>#N/A</v>
      </c>
      <c r="AO489" t="e">
        <f>VLOOKUP(B489,[22]player_effective_clearances!$B$2:$E$492, 4, FALSE)</f>
        <v>#N/A</v>
      </c>
      <c r="AP489" t="e">
        <f>VLOOKUP(B489, [12]player_penalties_won!$B$2:$E$492, 4, FALSE)</f>
        <v>#N/A</v>
      </c>
      <c r="AQ489" t="e">
        <f>VLOOKUP(B489,[23]player_fouls_committed!$B$2:$E$492, 3, FALSE)</f>
        <v>#N/A</v>
      </c>
      <c r="AR489" t="e">
        <f>VLOOKUP(B489,[24]player_red_cards!$B$2:$E$492, 3, FALSE)</f>
        <v>#N/A</v>
      </c>
      <c r="AS489" t="e">
        <f>VLOOKUP(B489,[24]player_red_cards!$B$2:$E$492, 4, FALSE)</f>
        <v>#N/A</v>
      </c>
      <c r="AT489" t="e">
        <f>VLOOKUP(B489,[25]player_contests_won!$B$2:$E$492, 3, FALSE)</f>
        <v>#N/A</v>
      </c>
      <c r="AU489" t="e">
        <f>VLOOKUP(B489,[25]player_contests_won!$B$2:$E$492, 4, FALSE)</f>
        <v>#N/A</v>
      </c>
      <c r="AV489" t="e">
        <f>VLOOKUP(B489, [8]player_top_scorers!$B$2:$E$492, 3, FALSE)</f>
        <v>#N/A</v>
      </c>
      <c r="AW489" t="e">
        <f>VLOOKUP(B489,[26]player_player_ratings!$B$2:$E$492, 4, FALSE)</f>
        <v>#N/A</v>
      </c>
      <c r="AX489" t="e">
        <f>VLOOKUP(B489,[26]player_player_ratings!$B$2:$E$492, 3, FALSE)</f>
        <v>#N/A</v>
      </c>
      <c r="AY489">
        <v>573</v>
      </c>
      <c r="AZ489">
        <v>8</v>
      </c>
      <c r="BA489" t="s">
        <v>13</v>
      </c>
    </row>
    <row r="490" spans="1:53" x14ac:dyDescent="0.3">
      <c r="A490">
        <v>416</v>
      </c>
      <c r="B490" t="s">
        <v>571</v>
      </c>
      <c r="C490" t="s">
        <v>79</v>
      </c>
      <c r="D490">
        <v>0</v>
      </c>
      <c r="E490">
        <v>0</v>
      </c>
      <c r="F490">
        <f>IFERROR(VLOOKUP(B490, [1]player_expected_goals!$B$2:$E$492, 3, FALSE), 0)</f>
        <v>0</v>
      </c>
      <c r="G490" t="e">
        <f>VLOOKUP(B490,[2]player_on_target!$B$2:$E$492, 3, FALSE)</f>
        <v>#N/A</v>
      </c>
      <c r="H490">
        <f>IFERROR(VLOOKUP(B490, [3]player_saves_made!$B$2:$E$492, 3, FALSE), 0)</f>
        <v>0</v>
      </c>
      <c r="I490">
        <f>IFERROR(VLOOKUP(B490, [3]player_saves_made!$B$2:$E$492, 4, FALSE), 0)</f>
        <v>0</v>
      </c>
      <c r="J490">
        <f>IFERROR(VLOOKUP(B490, [4]player_goals_conceded!$B$2:$E$492, 3, FALSE), 0)</f>
        <v>0</v>
      </c>
      <c r="K490">
        <f>IFERROR(VLOOKUP(B490, [5]player_clean_sheets!$B$2:$E$492, 3, FALSE), 0)</f>
        <v>0</v>
      </c>
      <c r="L490">
        <f>IFERROR(VLOOKUP(B490, [5]player_clean_sheets!$B$2:$E$492, 4, FALSE), 0)</f>
        <v>0</v>
      </c>
      <c r="M490">
        <f>IFERROR(VLOOKUP(B490, [6]player_goals_per_90!$B$2:$E$492, 3, FALSE), 0)</f>
        <v>0</v>
      </c>
      <c r="N490">
        <f>IFERROR(VLOOKUP(B490, [7]player_expected_assists_per_90!$B$2:$E$492, 3, FALSE), 0)</f>
        <v>0</v>
      </c>
      <c r="O490">
        <f>IFERROR(VLOOKUP(B490, [7]player_expected_assists_per_90!$B$2:$E$492, 4, FALSE), 0)</f>
        <v>0</v>
      </c>
      <c r="P490">
        <f>IFERROR(VLOOKUP(B490, [8]player_top_scorers!$B$2:$E$492, 4, FALSE), 0)</f>
        <v>0</v>
      </c>
      <c r="Q490">
        <f>IFERROR(VLOOKUP(B490, [9]player_total_assists_in_attack!$B$2:$E$492, 3, FALSE), 0)</f>
        <v>0</v>
      </c>
      <c r="R490">
        <f>IFERROR(VLOOKUP(B490, [9]player_total_assists_in_attack!$B$2:$E$492, 4, FALSE), 0)</f>
        <v>0</v>
      </c>
      <c r="S490">
        <f>IFERROR(VLOOKUP(B490, [10]player_big_chances_missed!$B$2:$E$492, 3, FALSE), 0)</f>
        <v>0</v>
      </c>
      <c r="T490">
        <f>IFERROR(VLOOKUP(B490, [10]player_big_chances_missed!$B$2:$E$492, 3, FALSE), 0)</f>
        <v>0</v>
      </c>
      <c r="U490">
        <f>IFERROR(VLOOKUP(B490, [11]player_big_chances_created!$B$2:$E$492, 3, FALSE), 0)</f>
        <v>0</v>
      </c>
      <c r="V490">
        <f>IFERROR(VLOOKUP(B490, [12]player_penalties_won!$B$2:$E$492, 3, FALSE), 0)</f>
        <v>0</v>
      </c>
      <c r="W490">
        <f>IFERROR(VLOOKUP(B490, [13]player_penalties_conceded!$B$2:$E$492, 3, FALSE), 0)</f>
        <v>0</v>
      </c>
      <c r="X490">
        <f>IFERROR(VLOOKUP(B490, [14]player_target_scoring!$B$2:$E$492, 3, FALSE), 0)</f>
        <v>0</v>
      </c>
      <c r="Y490">
        <f>IFERROR(VLOOKUP(B490, [14]player_target_scoring!$B$2:$E$492, 4, FALSE), 0)</f>
        <v>0</v>
      </c>
      <c r="Z490">
        <f>IFERROR(VLOOKUP(B490, [15]player_total_scoring_attempts!$B$2:$E$492, 3, FALSE), 0)</f>
        <v>0</v>
      </c>
      <c r="AA490">
        <f>IFERROR(VLOOKUP(B490, [15]player_total_scoring_attempts!$B$2:$E$492, 4, FALSE), 0)</f>
        <v>0</v>
      </c>
      <c r="AB490">
        <f>IFERROR(VLOOKUP(B490, [16]player_accurate_passes!$B$2:$E$492, 3, FALSE), 0)</f>
        <v>0</v>
      </c>
      <c r="AC490">
        <f>IFERROR(VLOOKUP(B490, [16]player_accurate_passes!$B$2:$E$492, 4, FALSE), 0)</f>
        <v>0</v>
      </c>
      <c r="AD490">
        <f>IFERROR(VLOOKUP(B490,[17]player_accurate_long_balls!$B$2:$E$492, 3, FALSE), 0)</f>
        <v>0</v>
      </c>
      <c r="AE490">
        <f>IFERROR(VLOOKUP(B490,[17]player_accurate_long_balls!$B$2:$E$492, 4, FALSE), 0)</f>
        <v>0</v>
      </c>
      <c r="AF490">
        <f>IFERROR(VLOOKUP(B490, [18]player_tackles_won!$B$2:$E$492, 3, FALSE), 0)</f>
        <v>0</v>
      </c>
      <c r="AG490">
        <f>IFERROR(VLOOKUP(B490, [18]player_tackles_won!$B$2:$E$492, 4, FALSE), 0)</f>
        <v>0</v>
      </c>
      <c r="AH490">
        <f>IFERROR(VLOOKUP(B490, [19]player_possessions!$B$2:$E$492, 3, FALSE), 0)</f>
        <v>0</v>
      </c>
      <c r="AI490">
        <f>IFERROR(VLOOKUP(B490, [19]player_possessions!$B$2:$E$492, 4, FALSE), 0)</f>
        <v>0</v>
      </c>
      <c r="AJ490">
        <f>IFERROR(VLOOKUP(B490, [20]player_outfielder_blocks!$B$2:$E$492, 3, FALSE), 0)</f>
        <v>0</v>
      </c>
      <c r="AK490" t="e">
        <f>VLOOKUP(B490,[20]player_outfielder_blocks!$B$2:$E$492, 4, FALSE)</f>
        <v>#N/A</v>
      </c>
      <c r="AL490" t="e">
        <f>VLOOKUP(B490,[21]player_interceptions!$B$2:$E$492, 3, FALSE)</f>
        <v>#N/A</v>
      </c>
      <c r="AM490" t="e">
        <f>VLOOKUP(B490,[21]player_interceptions!$B$2:$E$492, 4, FALSE)</f>
        <v>#N/A</v>
      </c>
      <c r="AN490" t="e">
        <f>VLOOKUP(B490,[22]player_effective_clearances!$B$2:$E$492, 3, FALSE)</f>
        <v>#N/A</v>
      </c>
      <c r="AO490" t="e">
        <f>VLOOKUP(B490,[22]player_effective_clearances!$B$2:$E$492, 4, FALSE)</f>
        <v>#N/A</v>
      </c>
      <c r="AP490" t="e">
        <f>VLOOKUP(B490, [12]player_penalties_won!$B$2:$E$492, 4, FALSE)</f>
        <v>#N/A</v>
      </c>
      <c r="AQ490" t="e">
        <f>VLOOKUP(B490,[23]player_fouls_committed!$B$2:$E$492, 3, FALSE)</f>
        <v>#N/A</v>
      </c>
      <c r="AR490" t="e">
        <f>VLOOKUP(B490,[24]player_red_cards!$B$2:$E$492, 3, FALSE)</f>
        <v>#N/A</v>
      </c>
      <c r="AS490" t="e">
        <f>VLOOKUP(B490,[24]player_red_cards!$B$2:$E$492, 4, FALSE)</f>
        <v>#N/A</v>
      </c>
      <c r="AT490" t="e">
        <f>VLOOKUP(B490,[25]player_contests_won!$B$2:$E$492, 3, FALSE)</f>
        <v>#N/A</v>
      </c>
      <c r="AU490" t="e">
        <f>VLOOKUP(B490,[25]player_contests_won!$B$2:$E$492, 4, FALSE)</f>
        <v>#N/A</v>
      </c>
      <c r="AV490" t="e">
        <f>VLOOKUP(B490, [8]player_top_scorers!$B$2:$E$492, 3, FALSE)</f>
        <v>#N/A</v>
      </c>
      <c r="AW490" t="e">
        <f>VLOOKUP(B490,[26]player_player_ratings!$B$2:$E$492, 4, FALSE)</f>
        <v>#N/A</v>
      </c>
      <c r="AX490" t="e">
        <f>VLOOKUP(B490,[26]player_player_ratings!$B$2:$E$492, 3, FALSE)</f>
        <v>#N/A</v>
      </c>
      <c r="AY490">
        <v>270</v>
      </c>
      <c r="AZ490">
        <v>3</v>
      </c>
      <c r="BA490" t="s">
        <v>58</v>
      </c>
    </row>
    <row r="491" spans="1:53" x14ac:dyDescent="0.3">
      <c r="A491">
        <v>416</v>
      </c>
      <c r="B491" t="s">
        <v>572</v>
      </c>
      <c r="C491" t="s">
        <v>21</v>
      </c>
      <c r="D491">
        <v>0</v>
      </c>
      <c r="E491">
        <v>0</v>
      </c>
      <c r="F491">
        <f>IFERROR(VLOOKUP(B491, [1]player_expected_goals!$B$2:$E$492, 3, FALSE), 0)</f>
        <v>0</v>
      </c>
      <c r="G491" t="e">
        <f>VLOOKUP(B491,[2]player_on_target!$B$2:$E$492, 3, FALSE)</f>
        <v>#N/A</v>
      </c>
      <c r="H491">
        <f>IFERROR(VLOOKUP(B491, [3]player_saves_made!$B$2:$E$492, 3, FALSE), 0)</f>
        <v>0</v>
      </c>
      <c r="I491">
        <f>IFERROR(VLOOKUP(B491, [3]player_saves_made!$B$2:$E$492, 4, FALSE), 0)</f>
        <v>0</v>
      </c>
      <c r="J491">
        <f>IFERROR(VLOOKUP(B491, [4]player_goals_conceded!$B$2:$E$492, 3, FALSE), 0)</f>
        <v>0</v>
      </c>
      <c r="K491">
        <f>IFERROR(VLOOKUP(B491, [5]player_clean_sheets!$B$2:$E$492, 3, FALSE), 0)</f>
        <v>0</v>
      </c>
      <c r="L491">
        <f>IFERROR(VLOOKUP(B491, [5]player_clean_sheets!$B$2:$E$492, 4, FALSE), 0)</f>
        <v>0</v>
      </c>
      <c r="M491">
        <f>IFERROR(VLOOKUP(B491, [6]player_goals_per_90!$B$2:$E$492, 3, FALSE), 0)</f>
        <v>0</v>
      </c>
      <c r="N491">
        <f>IFERROR(VLOOKUP(B491, [7]player_expected_assists_per_90!$B$2:$E$492, 3, FALSE), 0)</f>
        <v>0</v>
      </c>
      <c r="O491">
        <f>IFERROR(VLOOKUP(B491, [7]player_expected_assists_per_90!$B$2:$E$492, 4, FALSE), 0)</f>
        <v>0</v>
      </c>
      <c r="P491">
        <f>IFERROR(VLOOKUP(B491, [8]player_top_scorers!$B$2:$E$492, 4, FALSE), 0)</f>
        <v>0</v>
      </c>
      <c r="Q491">
        <f>IFERROR(VLOOKUP(B491, [9]player_total_assists_in_attack!$B$2:$E$492, 3, FALSE), 0)</f>
        <v>0</v>
      </c>
      <c r="R491">
        <f>IFERROR(VLOOKUP(B491, [9]player_total_assists_in_attack!$B$2:$E$492, 4, FALSE), 0)</f>
        <v>0</v>
      </c>
      <c r="S491">
        <f>IFERROR(VLOOKUP(B491, [10]player_big_chances_missed!$B$2:$E$492, 3, FALSE), 0)</f>
        <v>0</v>
      </c>
      <c r="T491">
        <f>IFERROR(VLOOKUP(B491, [10]player_big_chances_missed!$B$2:$E$492, 3, FALSE), 0)</f>
        <v>0</v>
      </c>
      <c r="U491">
        <f>IFERROR(VLOOKUP(B491, [11]player_big_chances_created!$B$2:$E$492, 3, FALSE), 0)</f>
        <v>0</v>
      </c>
      <c r="V491">
        <f>IFERROR(VLOOKUP(B491, [12]player_penalties_won!$B$2:$E$492, 3, FALSE), 0)</f>
        <v>0</v>
      </c>
      <c r="W491">
        <f>IFERROR(VLOOKUP(B491, [13]player_penalties_conceded!$B$2:$E$492, 3, FALSE), 0)</f>
        <v>0</v>
      </c>
      <c r="X491">
        <f>IFERROR(VLOOKUP(B491, [14]player_target_scoring!$B$2:$E$492, 3, FALSE), 0)</f>
        <v>0</v>
      </c>
      <c r="Y491">
        <f>IFERROR(VLOOKUP(B491, [14]player_target_scoring!$B$2:$E$492, 4, FALSE), 0)</f>
        <v>0</v>
      </c>
      <c r="Z491">
        <f>IFERROR(VLOOKUP(B491, [15]player_total_scoring_attempts!$B$2:$E$492, 3, FALSE), 0)</f>
        <v>0</v>
      </c>
      <c r="AA491">
        <f>IFERROR(VLOOKUP(B491, [15]player_total_scoring_attempts!$B$2:$E$492, 4, FALSE), 0)</f>
        <v>0</v>
      </c>
      <c r="AB491">
        <f>IFERROR(VLOOKUP(B491, [16]player_accurate_passes!$B$2:$E$492, 3, FALSE), 0)</f>
        <v>0</v>
      </c>
      <c r="AC491">
        <f>IFERROR(VLOOKUP(B491, [16]player_accurate_passes!$B$2:$E$492, 4, FALSE), 0)</f>
        <v>0</v>
      </c>
      <c r="AD491">
        <f>IFERROR(VLOOKUP(B491,[17]player_accurate_long_balls!$B$2:$E$492, 3, FALSE), 0)</f>
        <v>0</v>
      </c>
      <c r="AE491">
        <f>IFERROR(VLOOKUP(B491,[17]player_accurate_long_balls!$B$2:$E$492, 4, FALSE), 0)</f>
        <v>0</v>
      </c>
      <c r="AF491">
        <f>IFERROR(VLOOKUP(B491, [18]player_tackles_won!$B$2:$E$492, 3, FALSE), 0)</f>
        <v>0</v>
      </c>
      <c r="AG491">
        <f>IFERROR(VLOOKUP(B491, [18]player_tackles_won!$B$2:$E$492, 4, FALSE), 0)</f>
        <v>0</v>
      </c>
      <c r="AH491">
        <f>IFERROR(VLOOKUP(B491, [19]player_possessions!$B$2:$E$492, 3, FALSE), 0)</f>
        <v>0</v>
      </c>
      <c r="AI491">
        <f>IFERROR(VLOOKUP(B491, [19]player_possessions!$B$2:$E$492, 4, FALSE), 0)</f>
        <v>0</v>
      </c>
      <c r="AJ491">
        <f>IFERROR(VLOOKUP(B491, [20]player_outfielder_blocks!$B$2:$E$492, 3, FALSE), 0)</f>
        <v>0</v>
      </c>
      <c r="AK491" t="e">
        <f>VLOOKUP(B491,[20]player_outfielder_blocks!$B$2:$E$492, 4, FALSE)</f>
        <v>#N/A</v>
      </c>
      <c r="AL491" t="e">
        <f>VLOOKUP(B491,[21]player_interceptions!$B$2:$E$492, 3, FALSE)</f>
        <v>#N/A</v>
      </c>
      <c r="AM491" t="e">
        <f>VLOOKUP(B491,[21]player_interceptions!$B$2:$E$492, 4, FALSE)</f>
        <v>#N/A</v>
      </c>
      <c r="AN491" t="e">
        <f>VLOOKUP(B491,[22]player_effective_clearances!$B$2:$E$492, 3, FALSE)</f>
        <v>#N/A</v>
      </c>
      <c r="AO491" t="e">
        <f>VLOOKUP(B491,[22]player_effective_clearances!$B$2:$E$492, 4, FALSE)</f>
        <v>#N/A</v>
      </c>
      <c r="AP491" t="e">
        <f>VLOOKUP(B491, [12]player_penalties_won!$B$2:$E$492, 4, FALSE)</f>
        <v>#N/A</v>
      </c>
      <c r="AQ491" t="e">
        <f>VLOOKUP(B491,[23]player_fouls_committed!$B$2:$E$492, 3, FALSE)</f>
        <v>#N/A</v>
      </c>
      <c r="AR491" t="e">
        <f>VLOOKUP(B491,[24]player_red_cards!$B$2:$E$492, 3, FALSE)</f>
        <v>#N/A</v>
      </c>
      <c r="AS491" t="e">
        <f>VLOOKUP(B491,[24]player_red_cards!$B$2:$E$492, 4, FALSE)</f>
        <v>#N/A</v>
      </c>
      <c r="AT491" t="e">
        <f>VLOOKUP(B491,[25]player_contests_won!$B$2:$E$492, 3, FALSE)</f>
        <v>#N/A</v>
      </c>
      <c r="AU491" t="e">
        <f>VLOOKUP(B491,[25]player_contests_won!$B$2:$E$492, 4, FALSE)</f>
        <v>#N/A</v>
      </c>
      <c r="AV491" t="e">
        <f>VLOOKUP(B491, [8]player_top_scorers!$B$2:$E$492, 3, FALSE)</f>
        <v>#N/A</v>
      </c>
      <c r="AW491" t="e">
        <f>VLOOKUP(B491,[26]player_player_ratings!$B$2:$E$492, 4, FALSE)</f>
        <v>#N/A</v>
      </c>
      <c r="AX491" t="e">
        <f>VLOOKUP(B491,[26]player_player_ratings!$B$2:$E$492, 3, FALSE)</f>
        <v>#N/A</v>
      </c>
      <c r="AY491">
        <v>25</v>
      </c>
      <c r="AZ491">
        <v>4</v>
      </c>
      <c r="BA491" t="s">
        <v>13</v>
      </c>
    </row>
    <row r="492" spans="1:53" x14ac:dyDescent="0.3">
      <c r="A492">
        <v>416</v>
      </c>
      <c r="B492" t="s">
        <v>573</v>
      </c>
      <c r="C492" t="s">
        <v>21</v>
      </c>
      <c r="D492">
        <v>0</v>
      </c>
      <c r="E492">
        <v>0</v>
      </c>
      <c r="F492">
        <f>IFERROR(VLOOKUP(B492, [1]player_expected_goals!$B$2:$E$492, 3, FALSE), 0)</f>
        <v>0</v>
      </c>
      <c r="G492" t="e">
        <f>VLOOKUP(B492,[2]player_on_target!$B$2:$E$492, 3, FALSE)</f>
        <v>#N/A</v>
      </c>
      <c r="H492">
        <f>IFERROR(VLOOKUP(B492, [3]player_saves_made!$B$2:$E$492, 3, FALSE), 0)</f>
        <v>0</v>
      </c>
      <c r="I492">
        <f>IFERROR(VLOOKUP(B492, [3]player_saves_made!$B$2:$E$492, 4, FALSE), 0)</f>
        <v>0</v>
      </c>
      <c r="J492">
        <f>IFERROR(VLOOKUP(B492, [4]player_goals_conceded!$B$2:$E$492, 3, FALSE), 0)</f>
        <v>0</v>
      </c>
      <c r="K492">
        <f>IFERROR(VLOOKUP(B492, [5]player_clean_sheets!$B$2:$E$492, 3, FALSE), 0)</f>
        <v>0</v>
      </c>
      <c r="L492">
        <f>IFERROR(VLOOKUP(B492, [5]player_clean_sheets!$B$2:$E$492, 4, FALSE), 0)</f>
        <v>0</v>
      </c>
      <c r="M492">
        <f>IFERROR(VLOOKUP(B492, [6]player_goals_per_90!$B$2:$E$492, 3, FALSE), 0)</f>
        <v>0</v>
      </c>
      <c r="N492">
        <f>IFERROR(VLOOKUP(B492, [7]player_expected_assists_per_90!$B$2:$E$492, 3, FALSE), 0)</f>
        <v>0</v>
      </c>
      <c r="O492">
        <f>IFERROR(VLOOKUP(B492, [7]player_expected_assists_per_90!$B$2:$E$492, 4, FALSE), 0)</f>
        <v>0</v>
      </c>
      <c r="P492">
        <f>IFERROR(VLOOKUP(B492, [8]player_top_scorers!$B$2:$E$492, 4, FALSE), 0)</f>
        <v>0</v>
      </c>
      <c r="Q492">
        <f>IFERROR(VLOOKUP(B492, [9]player_total_assists_in_attack!$B$2:$E$492, 3, FALSE), 0)</f>
        <v>0</v>
      </c>
      <c r="R492">
        <f>IFERROR(VLOOKUP(B492, [9]player_total_assists_in_attack!$B$2:$E$492, 4, FALSE), 0)</f>
        <v>0</v>
      </c>
      <c r="S492">
        <f>IFERROR(VLOOKUP(B492, [10]player_big_chances_missed!$B$2:$E$492, 3, FALSE), 0)</f>
        <v>0</v>
      </c>
      <c r="T492">
        <f>IFERROR(VLOOKUP(B492, [10]player_big_chances_missed!$B$2:$E$492, 3, FALSE), 0)</f>
        <v>0</v>
      </c>
      <c r="U492">
        <f>IFERROR(VLOOKUP(B492, [11]player_big_chances_created!$B$2:$E$492, 3, FALSE), 0)</f>
        <v>0</v>
      </c>
      <c r="V492">
        <f>IFERROR(VLOOKUP(B492, [12]player_penalties_won!$B$2:$E$492, 3, FALSE), 0)</f>
        <v>1</v>
      </c>
      <c r="W492">
        <f>IFERROR(VLOOKUP(B492, [13]player_penalties_conceded!$B$2:$E$492, 3, FALSE), 0)</f>
        <v>0</v>
      </c>
      <c r="X492">
        <f>IFERROR(VLOOKUP(B492, [14]player_target_scoring!$B$2:$E$492, 3, FALSE), 0)</f>
        <v>0</v>
      </c>
      <c r="Y492">
        <f>IFERROR(VLOOKUP(B492, [14]player_target_scoring!$B$2:$E$492, 4, FALSE), 0)</f>
        <v>0</v>
      </c>
      <c r="Z492">
        <f>IFERROR(VLOOKUP(B492, [15]player_total_scoring_attempts!$B$2:$E$492, 3, FALSE), 0)</f>
        <v>0</v>
      </c>
      <c r="AA492">
        <f>IFERROR(VLOOKUP(B492, [15]player_total_scoring_attempts!$B$2:$E$492, 4, FALSE), 0)</f>
        <v>0</v>
      </c>
      <c r="AB492">
        <f>IFERROR(VLOOKUP(B492, [16]player_accurate_passes!$B$2:$E$492, 3, FALSE), 0)</f>
        <v>0</v>
      </c>
      <c r="AC492">
        <f>IFERROR(VLOOKUP(B492, [16]player_accurate_passes!$B$2:$E$492, 4, FALSE), 0)</f>
        <v>0</v>
      </c>
      <c r="AD492">
        <f>IFERROR(VLOOKUP(B492,[17]player_accurate_long_balls!$B$2:$E$492, 3, FALSE), 0)</f>
        <v>0</v>
      </c>
      <c r="AE492">
        <f>IFERROR(VLOOKUP(B492,[17]player_accurate_long_balls!$B$2:$E$492, 4, FALSE), 0)</f>
        <v>0</v>
      </c>
      <c r="AF492">
        <f>IFERROR(VLOOKUP(B492, [18]player_tackles_won!$B$2:$E$492, 3, FALSE), 0)</f>
        <v>0</v>
      </c>
      <c r="AG492">
        <f>IFERROR(VLOOKUP(B492, [18]player_tackles_won!$B$2:$E$492, 4, FALSE), 0)</f>
        <v>0</v>
      </c>
      <c r="AH492">
        <f>IFERROR(VLOOKUP(B492, [19]player_possessions!$B$2:$E$492, 3, FALSE), 0)</f>
        <v>0</v>
      </c>
      <c r="AI492">
        <f>IFERROR(VLOOKUP(B492, [19]player_possessions!$B$2:$E$492, 4, FALSE), 0)</f>
        <v>0</v>
      </c>
      <c r="AJ492">
        <f>IFERROR(VLOOKUP(B492, [20]player_outfielder_blocks!$B$2:$E$492, 3, FALSE), 0)</f>
        <v>0</v>
      </c>
      <c r="AK492" t="e">
        <f>VLOOKUP(B492,[20]player_outfielder_blocks!$B$2:$E$492, 4, FALSE)</f>
        <v>#N/A</v>
      </c>
      <c r="AL492" t="e">
        <f>VLOOKUP(B492,[21]player_interceptions!$B$2:$E$492, 3, FALSE)</f>
        <v>#N/A</v>
      </c>
      <c r="AM492" t="e">
        <f>VLOOKUP(B492,[21]player_interceptions!$B$2:$E$492, 4, FALSE)</f>
        <v>#N/A</v>
      </c>
      <c r="AN492" t="e">
        <f>VLOOKUP(B492,[22]player_effective_clearances!$B$2:$E$492, 3, FALSE)</f>
        <v>#N/A</v>
      </c>
      <c r="AO492" t="e">
        <f>VLOOKUP(B492,[22]player_effective_clearances!$B$2:$E$492, 4, FALSE)</f>
        <v>#N/A</v>
      </c>
      <c r="AP492">
        <f>VLOOKUP(B492, [12]player_penalties_won!$B$2:$E$492, 4, FALSE)</f>
        <v>11.3</v>
      </c>
      <c r="AQ492" t="e">
        <f>VLOOKUP(B492,[23]player_fouls_committed!$B$2:$E$492, 3, FALSE)</f>
        <v>#N/A</v>
      </c>
      <c r="AR492" t="e">
        <f>VLOOKUP(B492,[24]player_red_cards!$B$2:$E$492, 3, FALSE)</f>
        <v>#N/A</v>
      </c>
      <c r="AS492" t="e">
        <f>VLOOKUP(B492,[24]player_red_cards!$B$2:$E$492, 4, FALSE)</f>
        <v>#N/A</v>
      </c>
      <c r="AT492" t="e">
        <f>VLOOKUP(B492,[25]player_contests_won!$B$2:$E$492, 3, FALSE)</f>
        <v>#N/A</v>
      </c>
      <c r="AU492" t="e">
        <f>VLOOKUP(B492,[25]player_contests_won!$B$2:$E$492, 4, FALSE)</f>
        <v>#N/A</v>
      </c>
      <c r="AV492" t="e">
        <f>VLOOKUP(B492, [8]player_top_scorers!$B$2:$E$492, 3, FALSE)</f>
        <v>#N/A</v>
      </c>
      <c r="AW492" t="e">
        <f>VLOOKUP(B492,[26]player_player_ratings!$B$2:$E$492, 4, FALSE)</f>
        <v>#N/A</v>
      </c>
      <c r="AX492" t="e">
        <f>VLOOKUP(B492,[26]player_player_ratings!$B$2:$E$492, 3, FALSE)</f>
        <v>#N/A</v>
      </c>
      <c r="AY492">
        <v>16</v>
      </c>
      <c r="AZ492">
        <v>3</v>
      </c>
      <c r="BA492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player_expected_assists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Nazih</cp:lastModifiedBy>
  <dcterms:created xsi:type="dcterms:W3CDTF">2025-01-16T19:51:32Z</dcterms:created>
  <dcterms:modified xsi:type="dcterms:W3CDTF">2025-01-18T21:57:00Z</dcterms:modified>
</cp:coreProperties>
</file>