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E0526BF-E88A-463C-BFEE-2424C7D18583}" xr6:coauthVersionLast="47" xr6:coauthVersionMax="47" xr10:uidLastSave="{00000000-0000-0000-0000-000000000000}"/>
  <bookViews>
    <workbookView xWindow="-120" yWindow="-120" windowWidth="20730" windowHeight="11160" xr2:uid="{0C7C2CD7-8FED-4FF1-B3B4-B5BF5527A77E}"/>
  </bookViews>
  <sheets>
    <sheet name="Outline" sheetId="3" r:id="rId1"/>
    <sheet name="Input Data" sheetId="1" state="hidden" r:id="rId2"/>
    <sheet name="Master Data" sheetId="2" state="hidden" r:id="rId3"/>
    <sheet name="Basics" sheetId="7" r:id="rId4"/>
    <sheet name="Sum" sheetId="4" r:id="rId5"/>
    <sheet name="Average" sheetId="11" r:id="rId6"/>
    <sheet name="Count" sheetId="5" r:id="rId7"/>
    <sheet name="Simple if" sheetId="8" r:id="rId8"/>
    <sheet name="Nested if" sheetId="9" r:id="rId9"/>
    <sheet name="If + and &amp; Or" sheetId="10" r:id="rId10"/>
    <sheet name="Position" sheetId="12" r:id="rId11"/>
    <sheet name="Case" sheetId="13" r:id="rId12"/>
    <sheet name="Space" sheetId="14" r:id="rId13"/>
    <sheet name="Concat" sheetId="15" r:id="rId14"/>
    <sheet name="Date" sheetId="16" r:id="rId15"/>
  </sheets>
  <definedNames>
    <definedName name="_xlnm._FilterDatabase" localSheetId="9" hidden="1">'If + and &amp; Or'!$A$1:$F$21</definedName>
    <definedName name="_xlnm._FilterDatabase" localSheetId="4" hidden="1">Sum!$B$2:$F$36</definedName>
    <definedName name="Category">OFFSET(#REF!,1,0,COUNT(#REF!))</definedName>
    <definedName name="CategoryRange">OFFSET(#REF!,1,1,COUNT(#REF!))</definedName>
    <definedName name="_xlnm.Criteria" localSheetId="4">Sum!$B$2:$F$2</definedName>
    <definedName name="_xlnm.Extract" localSheetId="4">Sum!$N$15:$R$15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6" l="1"/>
  <c r="C19" i="16"/>
  <c r="C18" i="16"/>
  <c r="C17" i="16"/>
  <c r="N22" i="16"/>
  <c r="N21" i="16"/>
  <c r="N20" i="16"/>
  <c r="N19" i="16"/>
  <c r="R16" i="16"/>
  <c r="R15" i="16"/>
  <c r="R14" i="16"/>
  <c r="R13" i="16"/>
  <c r="N16" i="16"/>
  <c r="N15" i="16"/>
  <c r="N14" i="16"/>
  <c r="N13" i="16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C3" i="12"/>
  <c r="C4" i="12"/>
  <c r="C5" i="12"/>
  <c r="C6" i="12"/>
  <c r="C7" i="12"/>
  <c r="C8" i="12"/>
  <c r="C9" i="12"/>
  <c r="C10" i="12"/>
  <c r="C11" i="12"/>
  <c r="C12" i="12"/>
  <c r="C2" i="12"/>
  <c r="D3" i="12"/>
  <c r="D4" i="12"/>
  <c r="D5" i="12"/>
  <c r="D6" i="12"/>
  <c r="D7" i="12"/>
  <c r="D8" i="12"/>
  <c r="D9" i="12"/>
  <c r="D10" i="12"/>
  <c r="D11" i="12"/>
  <c r="D12" i="12"/>
  <c r="D2" i="12"/>
  <c r="B3" i="12"/>
  <c r="B4" i="12"/>
  <c r="B5" i="12"/>
  <c r="B6" i="12"/>
  <c r="B7" i="12"/>
  <c r="B8" i="12"/>
  <c r="B9" i="12"/>
  <c r="B10" i="12"/>
  <c r="B11" i="12"/>
  <c r="B12" i="12"/>
  <c r="B2" i="12"/>
  <c r="L7" i="9"/>
  <c r="L8" i="9"/>
  <c r="L9" i="9"/>
  <c r="L10" i="9"/>
  <c r="L11" i="9"/>
  <c r="L12" i="9"/>
  <c r="D6" i="9"/>
  <c r="D7" i="9"/>
  <c r="D8" i="9"/>
  <c r="D9" i="9"/>
  <c r="D10" i="9"/>
  <c r="D11" i="9"/>
  <c r="D12" i="9"/>
  <c r="D13" i="9"/>
  <c r="D14" i="9"/>
  <c r="D15" i="9"/>
  <c r="S6" i="8"/>
  <c r="S7" i="8"/>
  <c r="S8" i="8"/>
  <c r="S9" i="8"/>
  <c r="S10" i="8"/>
  <c r="S11" i="8"/>
  <c r="S5" i="8"/>
  <c r="L6" i="8"/>
  <c r="L7" i="8"/>
  <c r="L8" i="8"/>
  <c r="L9" i="8"/>
  <c r="L10" i="8"/>
  <c r="L11" i="8"/>
  <c r="L12" i="8"/>
  <c r="L13" i="8"/>
  <c r="L14" i="8"/>
  <c r="L15" i="8"/>
  <c r="L5" i="8"/>
  <c r="D6" i="8"/>
  <c r="D7" i="8"/>
  <c r="D8" i="8"/>
  <c r="D9" i="8"/>
  <c r="D10" i="8"/>
  <c r="D11" i="8"/>
  <c r="D12" i="8"/>
  <c r="D13" i="8"/>
  <c r="D14" i="8"/>
  <c r="D15" i="8"/>
  <c r="D5" i="8"/>
  <c r="M8" i="16"/>
  <c r="M9" i="16"/>
  <c r="M10" i="16"/>
  <c r="M7" i="16"/>
  <c r="J8" i="16"/>
  <c r="J9" i="16"/>
  <c r="J10" i="16"/>
  <c r="J7" i="16"/>
  <c r="G8" i="16"/>
  <c r="G9" i="16"/>
  <c r="G10" i="16"/>
  <c r="G7" i="16"/>
  <c r="D12" i="16"/>
  <c r="B12" i="16"/>
  <c r="E2" i="15"/>
  <c r="E3" i="15"/>
  <c r="E4" i="15"/>
  <c r="E5" i="15"/>
  <c r="E6" i="15"/>
  <c r="E7" i="15"/>
  <c r="E8" i="15"/>
  <c r="E9" i="15"/>
  <c r="E10" i="15"/>
  <c r="E11" i="15"/>
  <c r="E12" i="15"/>
  <c r="D3" i="13"/>
  <c r="D4" i="13"/>
  <c r="D5" i="13"/>
  <c r="D6" i="13"/>
  <c r="D7" i="13"/>
  <c r="D8" i="13"/>
  <c r="D9" i="13"/>
  <c r="D10" i="13"/>
  <c r="D11" i="13"/>
  <c r="D12" i="13"/>
  <c r="D2" i="13"/>
  <c r="C3" i="13"/>
  <c r="C4" i="13"/>
  <c r="C5" i="13"/>
  <c r="C6" i="13"/>
  <c r="C7" i="13"/>
  <c r="C8" i="13"/>
  <c r="C9" i="13"/>
  <c r="C10" i="13"/>
  <c r="C11" i="13"/>
  <c r="C12" i="13"/>
  <c r="C2" i="13"/>
  <c r="B3" i="13"/>
  <c r="B4" i="13"/>
  <c r="B5" i="13"/>
  <c r="B6" i="13"/>
  <c r="B7" i="13"/>
  <c r="B8" i="13"/>
  <c r="B9" i="13"/>
  <c r="B10" i="13"/>
  <c r="B11" i="13"/>
  <c r="B12" i="13"/>
  <c r="B2" i="13"/>
  <c r="D3" i="15"/>
  <c r="D4" i="15"/>
  <c r="D5" i="15"/>
  <c r="D6" i="15"/>
  <c r="D7" i="15"/>
  <c r="D8" i="15"/>
  <c r="D9" i="15"/>
  <c r="D10" i="15"/>
  <c r="D11" i="15"/>
  <c r="D12" i="15"/>
  <c r="D2" i="15"/>
  <c r="C3" i="15"/>
  <c r="C4" i="15"/>
  <c r="C5" i="15"/>
  <c r="C6" i="15"/>
  <c r="C7" i="15"/>
  <c r="C8" i="15"/>
  <c r="C9" i="15"/>
  <c r="C10" i="15"/>
  <c r="C11" i="15"/>
  <c r="C12" i="15"/>
  <c r="C2" i="15"/>
  <c r="B3" i="14"/>
  <c r="B4" i="14"/>
  <c r="B5" i="14"/>
  <c r="B6" i="14"/>
  <c r="B7" i="14"/>
  <c r="B8" i="14"/>
  <c r="B9" i="14"/>
  <c r="B10" i="14"/>
  <c r="B11" i="14"/>
  <c r="B12" i="14"/>
  <c r="B2" i="14"/>
  <c r="J13" i="5"/>
  <c r="J12" i="5"/>
  <c r="J11" i="5"/>
  <c r="J10" i="5"/>
  <c r="J9" i="5"/>
  <c r="J13" i="11"/>
  <c r="J9" i="11"/>
  <c r="J10" i="11"/>
  <c r="J11" i="11"/>
  <c r="J12" i="11"/>
  <c r="J10" i="4"/>
  <c r="J13" i="4"/>
  <c r="J12" i="4"/>
  <c r="J11" i="4"/>
  <c r="J9" i="4"/>
  <c r="C16" i="7"/>
  <c r="C15" i="7"/>
  <c r="C14" i="7"/>
  <c r="C13" i="7"/>
  <c r="C12" i="7"/>
  <c r="C11" i="7"/>
  <c r="C10" i="7"/>
  <c r="L6" i="9"/>
  <c r="D5" i="9"/>
</calcChain>
</file>

<file path=xl/sharedStrings.xml><?xml version="1.0" encoding="utf-8"?>
<sst xmlns="http://schemas.openxmlformats.org/spreadsheetml/2006/main" count="2466" uniqueCount="352">
  <si>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</si>
  <si>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</si>
  <si>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</si>
  <si>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</si>
  <si>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</si>
  <si>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</si>
  <si>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</si>
  <si>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</si>
  <si>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</si>
  <si>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</si>
  <si>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</si>
  <si>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</si>
  <si>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</si>
  <si>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</si>
  <si>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</si>
  <si>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</si>
  <si>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</si>
  <si>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</si>
  <si>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</si>
  <si>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</si>
  <si>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</si>
  <si>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</si>
  <si>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</si>
  <si>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</si>
  <si>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</si>
  <si>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</si>
  <si>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</si>
  <si>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</si>
  <si>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</si>
  <si>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</si>
  <si>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</si>
  <si>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</si>
  <si>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</si>
  <si>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</si>
  <si>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</si>
  <si>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</si>
  <si>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</si>
  <si>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</si>
  <si>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</si>
  <si>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</si>
  <si>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</si>
  <si>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</si>
  <si>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</si>
  <si>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</si>
  <si>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</si>
  <si>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</si>
  <si>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</si>
  <si>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</si>
  <si>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</si>
  <si>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</si>
  <si>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</si>
  <si>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</si>
  <si>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</si>
  <si>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</si>
  <si>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</si>
  <si>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</si>
  <si>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</si>
  <si>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</si>
  <si>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</si>
  <si>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</si>
  <si>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</si>
  <si>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</si>
  <si>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</si>
  <si>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</si>
  <si>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</si>
  <si>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</si>
  <si>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</si>
  <si>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</si>
  <si>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</si>
  <si>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</si>
  <si>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</si>
  <si>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</si>
  <si>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</si>
  <si>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</si>
  <si>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</si>
  <si>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</si>
  <si>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</si>
  <si>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</si>
  <si>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</si>
  <si>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</si>
  <si>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</si>
  <si>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</si>
  <si>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</si>
  <si>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</si>
  <si>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</si>
  <si>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</si>
  <si>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</si>
  <si>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</si>
  <si>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</si>
  <si>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</si>
  <si>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</si>
  <si>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</si>
  <si>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</si>
  <si>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</si>
  <si>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</si>
  <si>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</si>
  <si>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</si>
  <si>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</si>
  <si>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</si>
  <si>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</si>
  <si>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</si>
  <si>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</si>
  <si>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</si>
  <si>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</si>
  <si>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</si>
  <si>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</si>
  <si>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</si>
  <si>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</si>
  <si>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</si>
  <si>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</si>
  <si>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</si>
  <si>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</si>
  <si>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</si>
  <si>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</si>
  <si>
    <t>Lookup Functions</t>
  </si>
  <si>
    <t>Vlookup</t>
  </si>
  <si>
    <t>Hlookup</t>
  </si>
  <si>
    <t>Index</t>
  </si>
  <si>
    <t>Match</t>
  </si>
  <si>
    <t>Logical Functions</t>
  </si>
  <si>
    <t>IF</t>
  </si>
  <si>
    <t>Nested IF</t>
  </si>
  <si>
    <t>IFS</t>
  </si>
  <si>
    <t>AND</t>
  </si>
  <si>
    <t>OR</t>
  </si>
  <si>
    <t>IF + AND</t>
  </si>
  <si>
    <t>IF + OR</t>
  </si>
  <si>
    <t>Date &amp; Time Functions</t>
  </si>
  <si>
    <t>DAY</t>
  </si>
  <si>
    <t>MONTH</t>
  </si>
  <si>
    <t>YEAR</t>
  </si>
  <si>
    <t>TODAY</t>
  </si>
  <si>
    <t>NOW</t>
  </si>
  <si>
    <t>Text Functions</t>
  </si>
  <si>
    <t>Upper</t>
  </si>
  <si>
    <t>Lower</t>
  </si>
  <si>
    <t>Proper</t>
  </si>
  <si>
    <t>Left</t>
  </si>
  <si>
    <t>Right</t>
  </si>
  <si>
    <t>Mid</t>
  </si>
  <si>
    <t>Concatenate</t>
  </si>
  <si>
    <t>Statistical Operations</t>
  </si>
  <si>
    <t>COUNTIF, COUNTIFS</t>
  </si>
  <si>
    <t>SUMIF, SUMIFS</t>
  </si>
  <si>
    <t>AVERAGEIF, AVERAGEIFS</t>
  </si>
  <si>
    <t>SUM</t>
  </si>
  <si>
    <t>MAX</t>
  </si>
  <si>
    <t>MIN</t>
  </si>
  <si>
    <t>AVERAGE</t>
  </si>
  <si>
    <t>COUNT</t>
  </si>
  <si>
    <t>COUNTA</t>
  </si>
  <si>
    <t>COUNTBLANK</t>
  </si>
  <si>
    <t>Math &amp; Trig Functions</t>
  </si>
  <si>
    <t>LEN</t>
  </si>
  <si>
    <t>TEXT</t>
  </si>
  <si>
    <t>Year</t>
  </si>
  <si>
    <t>product</t>
  </si>
  <si>
    <t>Color</t>
  </si>
  <si>
    <t>Location</t>
  </si>
  <si>
    <t>Sales Revenue</t>
  </si>
  <si>
    <t>T-Shirt</t>
  </si>
  <si>
    <t>Red</t>
  </si>
  <si>
    <t>Egypt</t>
  </si>
  <si>
    <t>Sum
Sumif
Sumifs</t>
  </si>
  <si>
    <t>Black</t>
  </si>
  <si>
    <t>Syria</t>
  </si>
  <si>
    <t>Jeans</t>
  </si>
  <si>
    <t>Light blue</t>
  </si>
  <si>
    <t>Dark blue</t>
  </si>
  <si>
    <t>White</t>
  </si>
  <si>
    <t>Shoes</t>
  </si>
  <si>
    <t>Total Revenue</t>
  </si>
  <si>
    <t>Egypt Revenue</t>
  </si>
  <si>
    <t>Saudi Arabia</t>
  </si>
  <si>
    <t>UAE</t>
  </si>
  <si>
    <t>Grey</t>
  </si>
  <si>
    <t>Kuwait</t>
  </si>
  <si>
    <t>Jordan</t>
  </si>
  <si>
    <t>algeria</t>
  </si>
  <si>
    <t>Count
Countif
Countifs</t>
  </si>
  <si>
    <t>Product</t>
  </si>
  <si>
    <t>Name</t>
  </si>
  <si>
    <t>Department</t>
  </si>
  <si>
    <t>Salary</t>
  </si>
  <si>
    <t>Mohamed Ebrahim</t>
  </si>
  <si>
    <t>Finance</t>
  </si>
  <si>
    <t>Ebtsam Mohamed</t>
  </si>
  <si>
    <t>Sales</t>
  </si>
  <si>
    <t xml:space="preserve">Shams Elzyad </t>
  </si>
  <si>
    <t>Marketing</t>
  </si>
  <si>
    <t>Ashraf Mansour</t>
  </si>
  <si>
    <t>IT</t>
  </si>
  <si>
    <t>Sherif Ali</t>
  </si>
  <si>
    <t>Nada Allam</t>
  </si>
  <si>
    <t>HR</t>
  </si>
  <si>
    <t>Ahmed Tourky</t>
  </si>
  <si>
    <t>Total</t>
  </si>
  <si>
    <t>Average</t>
  </si>
  <si>
    <t>Max</t>
  </si>
  <si>
    <t>Min</t>
  </si>
  <si>
    <t>Count Salaries</t>
  </si>
  <si>
    <t>Count names</t>
  </si>
  <si>
    <t>Count Blank</t>
  </si>
  <si>
    <t>Simple IF</t>
  </si>
  <si>
    <t>Student Name</t>
  </si>
  <si>
    <t>result</t>
  </si>
  <si>
    <t>Good / Bad</t>
  </si>
  <si>
    <t>Total Amount</t>
  </si>
  <si>
    <t>Payment Status</t>
  </si>
  <si>
    <t>Seller</t>
  </si>
  <si>
    <t>NPS</t>
  </si>
  <si>
    <t>KPI</t>
  </si>
  <si>
    <t>Hager ezzat</t>
  </si>
  <si>
    <t>Sara Emad</t>
  </si>
  <si>
    <t>لو حققت التارجيت يتم اضافة 10 جنيه لكل بوينت</t>
  </si>
  <si>
    <t>Ahmed shahin</t>
  </si>
  <si>
    <t>Enas Ayman</t>
  </si>
  <si>
    <t>Adham Mohamed</t>
  </si>
  <si>
    <t>Peter Nassif</t>
  </si>
  <si>
    <t>Abdelrahman Adel</t>
  </si>
  <si>
    <t>Aya eltoukhy</t>
  </si>
  <si>
    <t>Eman Mohamed</t>
  </si>
  <si>
    <t>Ahmed Hany</t>
  </si>
  <si>
    <t>Essam Said</t>
  </si>
  <si>
    <t>Mostafa Khaled</t>
  </si>
  <si>
    <t>Mostafa Ashour</t>
  </si>
  <si>
    <t>Result</t>
  </si>
  <si>
    <t>place</t>
  </si>
  <si>
    <t>Commission</t>
  </si>
  <si>
    <t>A+</t>
  </si>
  <si>
    <t>&gt;90</t>
  </si>
  <si>
    <t xml:space="preserve">Cairo </t>
  </si>
  <si>
    <t>A</t>
  </si>
  <si>
    <t>&gt;=85</t>
  </si>
  <si>
    <t>Asyut</t>
  </si>
  <si>
    <t>B+</t>
  </si>
  <si>
    <t>&gt;=79</t>
  </si>
  <si>
    <t>Beni Suef</t>
  </si>
  <si>
    <t>B</t>
  </si>
  <si>
    <t>&gt;=70</t>
  </si>
  <si>
    <t>Faiyum</t>
  </si>
  <si>
    <t>Monufia</t>
  </si>
  <si>
    <t>C</t>
  </si>
  <si>
    <t>&gt;=50</t>
  </si>
  <si>
    <t>other</t>
  </si>
  <si>
    <t>F</t>
  </si>
  <si>
    <t>&lt;50</t>
  </si>
  <si>
    <t>Giza</t>
  </si>
  <si>
    <t>Qena</t>
  </si>
  <si>
    <t xml:space="preserve">Time </t>
  </si>
  <si>
    <t>Language</t>
  </si>
  <si>
    <t>New Salary</t>
  </si>
  <si>
    <t>IF + And / OR</t>
  </si>
  <si>
    <t>Ahmed Magdy</t>
  </si>
  <si>
    <t>Full-Time</t>
  </si>
  <si>
    <t>Moamen Abdelwahed</t>
  </si>
  <si>
    <t>زيادة</t>
  </si>
  <si>
    <t>تمويل و دوام كامل</t>
  </si>
  <si>
    <t>Mohamed Nader</t>
  </si>
  <si>
    <t>Training, development</t>
  </si>
  <si>
    <t>Part-Time</t>
  </si>
  <si>
    <t>Ehab Daood</t>
  </si>
  <si>
    <t>Customer service</t>
  </si>
  <si>
    <t xml:space="preserve">Maria Samir </t>
  </si>
  <si>
    <t>Eman Ashraf</t>
  </si>
  <si>
    <t>Engy Rezq</t>
  </si>
  <si>
    <t>خصم</t>
  </si>
  <si>
    <t>خدمة عملاء او دوام جزئى</t>
  </si>
  <si>
    <t>Faris Sayed</t>
  </si>
  <si>
    <t>Hosam Hasan</t>
  </si>
  <si>
    <t>Abdallah Ebrahem</t>
  </si>
  <si>
    <t>Fagr Ahmed</t>
  </si>
  <si>
    <t>Heba Mohamed</t>
  </si>
  <si>
    <t>Moustafa Adel</t>
  </si>
  <si>
    <t>Salma Mostafa</t>
  </si>
  <si>
    <t>Average
Averageif
Averageifs</t>
  </si>
  <si>
    <t>Average Revenue</t>
  </si>
  <si>
    <t>3459MohamedMO</t>
  </si>
  <si>
    <t>5648SalahSA</t>
  </si>
  <si>
    <t>5696YoussefYO</t>
  </si>
  <si>
    <t>8749RadwaRA</t>
  </si>
  <si>
    <t>4167MahmoudMA</t>
  </si>
  <si>
    <t>1236EmanEM</t>
  </si>
  <si>
    <t>1478MohamedMO</t>
  </si>
  <si>
    <t>2586AmrAM</t>
  </si>
  <si>
    <t>9873AhmedAH</t>
  </si>
  <si>
    <t>9517EsraaES</t>
  </si>
  <si>
    <t>7538EngyEN</t>
  </si>
  <si>
    <t>UpperCase</t>
  </si>
  <si>
    <t>LowerCase</t>
  </si>
  <si>
    <t>ProperCase</t>
  </si>
  <si>
    <t>Mohamed Mousa</t>
  </si>
  <si>
    <t>Salah Aboutaleb</t>
  </si>
  <si>
    <t>Youssef Hamed</t>
  </si>
  <si>
    <t>Radwa Elsayed</t>
  </si>
  <si>
    <t>Mahmoud Montaser</t>
  </si>
  <si>
    <t>Eman Abdelmonem</t>
  </si>
  <si>
    <t>Mohamed Mansour</t>
  </si>
  <si>
    <t>Amr Othman</t>
  </si>
  <si>
    <t>Ahmed Hatem</t>
  </si>
  <si>
    <t>Esraa Mahmoud</t>
  </si>
  <si>
    <t>Engy Alaa</t>
  </si>
  <si>
    <t>Name Without trim</t>
  </si>
  <si>
    <t>Name With trim</t>
  </si>
  <si>
    <t>Mohamed      Mousa</t>
  </si>
  <si>
    <t>Salah     Aboutaleb</t>
  </si>
  <si>
    <t>Youssef          Hamed</t>
  </si>
  <si>
    <t>Radwa   Elsayed</t>
  </si>
  <si>
    <t>Trim</t>
  </si>
  <si>
    <t>Eman   Abdelmonem</t>
  </si>
  <si>
    <t>Mohamed    Mansour</t>
  </si>
  <si>
    <t>Amr             Othman</t>
  </si>
  <si>
    <t>Ahmed       Hatem</t>
  </si>
  <si>
    <t>Esraa       Mahmoud</t>
  </si>
  <si>
    <t>Engy                Alaa</t>
  </si>
  <si>
    <t>First name</t>
  </si>
  <si>
    <t>Last name</t>
  </si>
  <si>
    <t>Full name</t>
  </si>
  <si>
    <t>Mohamed</t>
  </si>
  <si>
    <t>Mousa</t>
  </si>
  <si>
    <t>&amp;</t>
  </si>
  <si>
    <t>Salah</t>
  </si>
  <si>
    <t>Aboutaleb</t>
  </si>
  <si>
    <t>Youssef</t>
  </si>
  <si>
    <t>Hamed</t>
  </si>
  <si>
    <t>Concat</t>
  </si>
  <si>
    <t>Radwa</t>
  </si>
  <si>
    <t>Elsayed</t>
  </si>
  <si>
    <t>Mahmoud</t>
  </si>
  <si>
    <t>Montaser</t>
  </si>
  <si>
    <t>Eman</t>
  </si>
  <si>
    <t>Abdelmonem</t>
  </si>
  <si>
    <t>Mansour</t>
  </si>
  <si>
    <t>Amr</t>
  </si>
  <si>
    <t>Othman</t>
  </si>
  <si>
    <t>Ahmed</t>
  </si>
  <si>
    <t>Hatem</t>
  </si>
  <si>
    <t>Esraa</t>
  </si>
  <si>
    <t>Engy</t>
  </si>
  <si>
    <t>Alaa</t>
  </si>
  <si>
    <t>Date and Time Function in Excel</t>
  </si>
  <si>
    <t>Month</t>
  </si>
  <si>
    <t>Day</t>
  </si>
  <si>
    <t xml:space="preserve">Current Date </t>
  </si>
  <si>
    <t>Date</t>
  </si>
  <si>
    <t xml:space="preserve">Current Time </t>
  </si>
  <si>
    <t>Today</t>
  </si>
  <si>
    <t>Now</t>
  </si>
  <si>
    <t>New Date</t>
  </si>
  <si>
    <t>Full Date</t>
  </si>
  <si>
    <t>&gt;= 50</t>
  </si>
  <si>
    <t xml:space="preserve">         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</si>
</sst>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;;;"/>
    <numFmt numFmtId="166" formatCode="_-* #,##0.00_-;\-* #,##0.00_-;_-* &quot;-&quot;??_-;_-@_-"/>
    <numFmt numFmtId="167" formatCode="_-* #,##0_-;\-* #,##0_-;_-* &quot;-&quot;??_-;_-@_-"/>
    <numFmt numFmtId="168" formatCode="#,??0\ [$EGP];[Red][$EGP]\ #,##0"/>
    <numFmt numFmtId="169" formatCode="[$-F400]h:mm:ss\ AM/PM"/>
    <numFmt numFmtId="170" formatCode="d/m/yyyy\ h:mm\ AM/PM"/>
  </numFmts>
  <fonts count="19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78"/>
      <scheme val="minor"/>
    </font>
    <font>
      <b/>
      <sz val="2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haroni"/>
      <charset val="177"/>
    </font>
    <font>
      <sz val="11"/>
      <color rgb="FF9C000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E620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8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8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indexed="64"/>
      </right>
      <top/>
      <bottom style="thin">
        <color theme="8" tint="-0.249977111117893"/>
      </bottom>
      <diagonal/>
    </border>
    <border>
      <left style="medium">
        <color indexed="64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indexed="64"/>
      </left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18" fillId="32" borderId="0" applyNumberFormat="0" applyBorder="0" applyAlignment="0" applyProtection="0"/>
  </cellStyleXfs>
  <cellXfs count="138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4" borderId="8" xfId="3" applyFont="1" applyBorder="1" applyAlignment="1">
      <alignment horizontal="center" vertical="center"/>
    </xf>
    <xf numFmtId="0" fontId="5" fillId="4" borderId="8" xfId="3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2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6" fillId="3" borderId="8" xfId="2" applyBorder="1" applyAlignment="1">
      <alignment horizontal="center" vertical="center"/>
    </xf>
    <xf numFmtId="0" fontId="6" fillId="3" borderId="8" xfId="2" applyNumberFormat="1" applyBorder="1" applyAlignment="1">
      <alignment horizontal="center" vertical="center"/>
    </xf>
    <xf numFmtId="165" fontId="0" fillId="0" borderId="0" xfId="0" applyNumberFormat="1"/>
    <xf numFmtId="0" fontId="0" fillId="11" borderId="2" xfId="0" applyFill="1" applyBorder="1"/>
    <xf numFmtId="0" fontId="0" fillId="0" borderId="16" xfId="0" applyBorder="1"/>
    <xf numFmtId="0" fontId="7" fillId="0" borderId="0" xfId="6" applyAlignment="1">
      <alignment vertical="center"/>
    </xf>
    <xf numFmtId="0" fontId="8" fillId="0" borderId="17" xfId="6" applyFont="1" applyBorder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167" fontId="9" fillId="0" borderId="0" xfId="7" applyNumberFormat="1" applyFont="1" applyAlignment="1">
      <alignment vertical="center"/>
    </xf>
    <xf numFmtId="0" fontId="9" fillId="0" borderId="18" xfId="6" applyFont="1" applyBorder="1" applyAlignment="1">
      <alignment vertical="center"/>
    </xf>
    <xf numFmtId="167" fontId="9" fillId="0" borderId="18" xfId="7" applyNumberFormat="1" applyFont="1" applyBorder="1" applyAlignment="1">
      <alignment vertical="center"/>
    </xf>
    <xf numFmtId="167" fontId="7" fillId="0" borderId="0" xfId="6" applyNumberFormat="1" applyAlignment="1">
      <alignment vertical="center"/>
    </xf>
    <xf numFmtId="0" fontId="9" fillId="0" borderId="0" xfId="6" applyFont="1" applyAlignment="1">
      <alignment vertical="center" wrapText="1"/>
    </xf>
    <xf numFmtId="0" fontId="4" fillId="13" borderId="0" xfId="0" applyFont="1" applyFill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11" fillId="16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2" fillId="0" borderId="2" xfId="0" applyFont="1" applyBorder="1"/>
    <xf numFmtId="0" fontId="0" fillId="17" borderId="9" xfId="0" applyFill="1" applyBorder="1"/>
    <xf numFmtId="0" fontId="0" fillId="17" borderId="19" xfId="0" applyFill="1" applyBorder="1"/>
    <xf numFmtId="9" fontId="12" fillId="0" borderId="2" xfId="0" applyNumberFormat="1" applyFont="1" applyBorder="1"/>
    <xf numFmtId="0" fontId="0" fillId="18" borderId="20" xfId="0" applyFill="1" applyBorder="1"/>
    <xf numFmtId="0" fontId="0" fillId="18" borderId="21" xfId="0" applyFill="1" applyBorder="1"/>
    <xf numFmtId="0" fontId="0" fillId="17" borderId="20" xfId="0" applyFill="1" applyBorder="1"/>
    <xf numFmtId="0" fontId="0" fillId="17" borderId="21" xfId="0" applyFill="1" applyBorder="1"/>
    <xf numFmtId="0" fontId="12" fillId="19" borderId="22" xfId="0" applyFont="1" applyFill="1" applyBorder="1"/>
    <xf numFmtId="9" fontId="0" fillId="19" borderId="23" xfId="0" applyNumberFormat="1" applyFill="1" applyBorder="1"/>
    <xf numFmtId="0" fontId="12" fillId="20" borderId="24" xfId="0" applyFont="1" applyFill="1" applyBorder="1"/>
    <xf numFmtId="9" fontId="0" fillId="20" borderId="25" xfId="0" applyNumberFormat="1" applyFill="1" applyBorder="1"/>
    <xf numFmtId="0" fontId="12" fillId="19" borderId="26" xfId="0" applyFont="1" applyFill="1" applyBorder="1"/>
    <xf numFmtId="9" fontId="0" fillId="19" borderId="27" xfId="0" applyNumberFormat="1" applyFill="1" applyBorder="1"/>
    <xf numFmtId="0" fontId="0" fillId="18" borderId="28" xfId="0" applyFill="1" applyBorder="1"/>
    <xf numFmtId="0" fontId="0" fillId="18" borderId="27" xfId="0" applyFill="1" applyBorder="1"/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168" fontId="13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4" fillId="0" borderId="0" xfId="0" applyFont="1"/>
    <xf numFmtId="0" fontId="16" fillId="0" borderId="32" xfId="0" applyFont="1" applyBorder="1"/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168" fontId="16" fillId="0" borderId="33" xfId="0" applyNumberFormat="1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/>
    <xf numFmtId="168" fontId="16" fillId="0" borderId="34" xfId="0" applyNumberFormat="1" applyFont="1" applyBorder="1" applyAlignment="1">
      <alignment horizontal="center" vertical="center"/>
    </xf>
    <xf numFmtId="0" fontId="14" fillId="21" borderId="2" xfId="0" applyFont="1" applyFill="1" applyBorder="1"/>
    <xf numFmtId="0" fontId="14" fillId="23" borderId="2" xfId="0" applyFont="1" applyFill="1" applyBorder="1" applyAlignment="1">
      <alignment readingOrder="1"/>
    </xf>
    <xf numFmtId="168" fontId="16" fillId="0" borderId="0" xfId="0" applyNumberFormat="1" applyFont="1" applyAlignment="1">
      <alignment horizontal="center" vertical="center"/>
    </xf>
    <xf numFmtId="0" fontId="14" fillId="0" borderId="0" xfId="0" applyFont="1" applyAlignment="1">
      <alignment readingOrder="1"/>
    </xf>
    <xf numFmtId="0" fontId="16" fillId="0" borderId="37" xfId="0" applyFont="1" applyBorder="1"/>
    <xf numFmtId="0" fontId="16" fillId="0" borderId="38" xfId="0" applyFont="1" applyBorder="1" applyAlignment="1">
      <alignment horizontal="center" vertical="center"/>
    </xf>
    <xf numFmtId="168" fontId="16" fillId="0" borderId="38" xfId="0" applyNumberFormat="1" applyFont="1" applyBorder="1" applyAlignment="1">
      <alignment horizontal="center" vertical="center"/>
    </xf>
    <xf numFmtId="168" fontId="14" fillId="0" borderId="0" xfId="0" applyNumberFormat="1" applyFont="1"/>
    <xf numFmtId="0" fontId="5" fillId="6" borderId="8" xfId="5" applyFont="1" applyBorder="1" applyAlignment="1">
      <alignment horizontal="center" vertical="center"/>
    </xf>
    <xf numFmtId="0" fontId="5" fillId="6" borderId="8" xfId="5" applyNumberFormat="1" applyFont="1" applyBorder="1" applyAlignment="1">
      <alignment horizontal="center" vertical="center"/>
    </xf>
    <xf numFmtId="0" fontId="0" fillId="7" borderId="2" xfId="0" applyFill="1" applyBorder="1"/>
    <xf numFmtId="0" fontId="0" fillId="12" borderId="39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0" borderId="41" xfId="0" applyBorder="1"/>
    <xf numFmtId="0" fontId="0" fillId="0" borderId="4" xfId="0" applyBorder="1"/>
    <xf numFmtId="0" fontId="0" fillId="0" borderId="42" xfId="0" applyBorder="1"/>
    <xf numFmtId="0" fontId="0" fillId="0" borderId="24" xfId="0" applyBorder="1"/>
    <xf numFmtId="0" fontId="0" fillId="0" borderId="26" xfId="0" applyBorder="1"/>
    <xf numFmtId="0" fontId="0" fillId="0" borderId="3" xfId="0" applyBorder="1"/>
    <xf numFmtId="0" fontId="5" fillId="24" borderId="39" xfId="0" applyFont="1" applyFill="1" applyBorder="1" applyAlignment="1">
      <alignment horizontal="center" vertical="center"/>
    </xf>
    <xf numFmtId="0" fontId="5" fillId="24" borderId="5" xfId="0" applyFont="1" applyFill="1" applyBorder="1" applyAlignment="1">
      <alignment horizontal="center" vertical="center"/>
    </xf>
    <xf numFmtId="0" fontId="5" fillId="24" borderId="40" xfId="0" applyFont="1" applyFill="1" applyBorder="1" applyAlignment="1">
      <alignment horizontal="center" vertical="center"/>
    </xf>
    <xf numFmtId="0" fontId="0" fillId="25" borderId="0" xfId="0" applyFill="1"/>
    <xf numFmtId="0" fontId="3" fillId="2" borderId="1" xfId="1" applyAlignment="1">
      <alignment horizontal="center" vertical="center"/>
    </xf>
    <xf numFmtId="0" fontId="5" fillId="26" borderId="2" xfId="0" applyFont="1" applyFill="1" applyBorder="1" applyAlignment="1">
      <alignment horizontal="center" vertical="center"/>
    </xf>
    <xf numFmtId="0" fontId="0" fillId="22" borderId="0" xfId="0" applyFill="1"/>
    <xf numFmtId="0" fontId="5" fillId="27" borderId="39" xfId="0" applyFont="1" applyFill="1" applyBorder="1" applyAlignment="1">
      <alignment horizontal="center" vertical="center"/>
    </xf>
    <xf numFmtId="0" fontId="5" fillId="27" borderId="5" xfId="0" applyFont="1" applyFill="1" applyBorder="1" applyAlignment="1">
      <alignment horizontal="center" vertical="center"/>
    </xf>
    <xf numFmtId="0" fontId="5" fillId="27" borderId="40" xfId="0" applyFont="1" applyFill="1" applyBorder="1" applyAlignment="1">
      <alignment horizontal="center" vertical="center"/>
    </xf>
    <xf numFmtId="0" fontId="0" fillId="28" borderId="0" xfId="0" applyFill="1"/>
    <xf numFmtId="169" fontId="0" fillId="0" borderId="0" xfId="0" applyNumberFormat="1"/>
    <xf numFmtId="169" fontId="6" fillId="30" borderId="2" xfId="0" applyNumberFormat="1" applyFont="1" applyFill="1" applyBorder="1" applyAlignment="1">
      <alignment horizontal="center" vertical="center"/>
    </xf>
    <xf numFmtId="14" fontId="0" fillId="31" borderId="2" xfId="0" applyNumberFormat="1" applyFill="1" applyBorder="1" applyAlignment="1">
      <alignment horizontal="center" vertical="center"/>
    </xf>
    <xf numFmtId="0" fontId="6" fillId="29" borderId="0" xfId="0" applyFont="1" applyFill="1" applyAlignment="1">
      <alignment horizontal="center" vertical="center"/>
    </xf>
    <xf numFmtId="0" fontId="6" fillId="30" borderId="2" xfId="0" applyFont="1" applyFill="1" applyBorder="1" applyAlignment="1">
      <alignment horizontal="center" vertical="center"/>
    </xf>
    <xf numFmtId="18" fontId="0" fillId="31" borderId="2" xfId="0" applyNumberFormat="1" applyFill="1" applyBorder="1" applyAlignment="1">
      <alignment horizontal="center" vertical="center"/>
    </xf>
    <xf numFmtId="18" fontId="0" fillId="0" borderId="0" xfId="0" applyNumberFormat="1"/>
    <xf numFmtId="14" fontId="0" fillId="31" borderId="0" xfId="0" applyNumberFormat="1" applyFill="1" applyAlignment="1">
      <alignment horizontal="center" vertical="center"/>
    </xf>
    <xf numFmtId="0" fontId="0" fillId="11" borderId="0" xfId="0" applyFill="1"/>
    <xf numFmtId="14" fontId="6" fillId="29" borderId="0" xfId="0" applyNumberFormat="1" applyFont="1" applyFill="1" applyAlignment="1">
      <alignment horizontal="center" vertical="center"/>
    </xf>
    <xf numFmtId="14" fontId="2" fillId="5" borderId="0" xfId="4" applyNumberFormat="1"/>
    <xf numFmtId="170" fontId="0" fillId="0" borderId="0" xfId="0" applyNumberFormat="1"/>
    <xf numFmtId="0" fontId="14" fillId="22" borderId="0" xfId="0" applyFont="1" applyFill="1" applyAlignment="1">
      <alignment vertical="center"/>
    </xf>
    <xf numFmtId="0" fontId="0" fillId="33" borderId="2" xfId="0" applyFill="1" applyBorder="1"/>
    <xf numFmtId="0" fontId="5" fillId="27" borderId="0" xfId="0" applyFont="1" applyFill="1" applyAlignment="1">
      <alignment horizontal="center" vertical="center"/>
    </xf>
    <xf numFmtId="22" fontId="0" fillId="31" borderId="2" xfId="0" applyNumberFormat="1" applyFill="1" applyBorder="1" applyAlignment="1">
      <alignment horizontal="center" vertical="center"/>
    </xf>
    <xf numFmtId="0" fontId="18" fillId="32" borderId="6" xfId="8" applyBorder="1" applyAlignment="1">
      <alignment horizontal="center" vertical="center" wrapText="1"/>
    </xf>
    <xf numFmtId="0" fontId="18" fillId="32" borderId="2" xfId="8" applyBorder="1" applyAlignment="1">
      <alignment horizontal="center" vertical="center" wrapText="1"/>
    </xf>
    <xf numFmtId="0" fontId="18" fillId="32" borderId="7" xfId="8" applyBorder="1" applyAlignment="1">
      <alignment horizontal="center" vertical="center" wrapText="1"/>
    </xf>
    <xf numFmtId="0" fontId="18" fillId="32" borderId="3" xfId="8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0" fillId="0" borderId="13" xfId="0" applyBorder="1"/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14" fontId="0" fillId="31" borderId="0" xfId="0" applyNumberFormat="1" applyFill="1" applyAlignment="1">
      <alignment horizontal="center" vertical="center"/>
    </xf>
    <xf numFmtId="0" fontId="17" fillId="29" borderId="0" xfId="0" applyFont="1" applyFill="1" applyAlignment="1">
      <alignment horizontal="left" vertical="center" indent="37"/>
    </xf>
    <xf numFmtId="169" fontId="4" fillId="30" borderId="0" xfId="0" applyNumberFormat="1" applyFont="1" applyFill="1" applyAlignment="1">
      <alignment horizontal="center" vertical="center"/>
    </xf>
    <xf numFmtId="0" fontId="6" fillId="29" borderId="0" xfId="0" applyFont="1" applyFill="1" applyAlignment="1">
      <alignment horizontal="center" vertical="center"/>
    </xf>
  </cellXfs>
  <cellStyles count="9">
    <cellStyle name="40% - Accent2" xfId="3" builtinId="35"/>
    <cellStyle name="40% - Accent6" xfId="4" builtinId="51"/>
    <cellStyle name="60% - Accent6" xfId="5" builtinId="52"/>
    <cellStyle name="Accent1" xfId="2" builtinId="29"/>
    <cellStyle name="Bad" xfId="8" builtinId="27"/>
    <cellStyle name="Calculation" xfId="1" builtinId="22"/>
    <cellStyle name="Comma 2" xfId="7" xr:uid="{23833BE2-CD99-43BE-A355-F632A54ED6E0}"/>
    <cellStyle name="Normal" xfId="0" builtinId="0"/>
    <cellStyle name="Normal 2" xfId="6" xr:uid="{F1120095-3CC2-40A9-9436-E5D1C0AB2F4A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7934-E2DD-4921-9B4D-7F70005D2F6C}">
  <sheetPr>
    <tabColor rgb="FFC00000"/>
  </sheetPr>
  <dimension ref="B1:C36"/>
  <sheetViews>
    <sheetView tabSelected="1" zoomScale="140" zoomScaleNormal="140" workbookViewId="0">
      <selection activeCell="F3" sqref="F3"/>
    </sheetView>
  </sheetViews>
  <sheetFormatPr defaultColWidth="8.85546875" defaultRowHeight="15" x14ac:dyDescent="0.25"/>
  <cols>
    <col min="1" max="1" width="3.5703125" style="5" customWidth="1"/>
    <col min="2" max="2" width="11.7109375" style="5" customWidth="1"/>
    <col min="3" max="3" width="21.28515625" style="5" bestFit="1" customWidth="1"/>
    <col min="4" max="16384" width="8.85546875" style="5"/>
  </cols>
  <sheetData>
    <row r="1" spans="2:3" x14ac:dyDescent="0.25">
      <c r="B1" s="118" t="s">
        <v>152</v>
      </c>
      <c r="C1" s="6" t="s">
        <v>145</v>
      </c>
    </row>
    <row r="2" spans="2:3" x14ac:dyDescent="0.25">
      <c r="B2" s="118"/>
      <c r="C2" s="6" t="s">
        <v>146</v>
      </c>
    </row>
    <row r="3" spans="2:3" x14ac:dyDescent="0.25">
      <c r="B3" s="118"/>
      <c r="C3" s="6" t="s">
        <v>147</v>
      </c>
    </row>
    <row r="4" spans="2:3" x14ac:dyDescent="0.25">
      <c r="B4" s="118"/>
      <c r="C4" s="6" t="s">
        <v>148</v>
      </c>
    </row>
    <row r="5" spans="2:3" x14ac:dyDescent="0.25">
      <c r="B5" s="118"/>
      <c r="C5" s="6" t="s">
        <v>149</v>
      </c>
    </row>
    <row r="6" spans="2:3" x14ac:dyDescent="0.25">
      <c r="B6" s="118"/>
      <c r="C6" s="6" t="s">
        <v>150</v>
      </c>
    </row>
    <row r="7" spans="2:3" ht="15.75" thickBot="1" x14ac:dyDescent="0.3">
      <c r="B7" s="120"/>
      <c r="C7" s="7" t="s">
        <v>151</v>
      </c>
    </row>
    <row r="8" spans="2:3" x14ac:dyDescent="0.25">
      <c r="B8" s="117" t="s">
        <v>141</v>
      </c>
      <c r="C8" s="8" t="s">
        <v>142</v>
      </c>
    </row>
    <row r="9" spans="2:3" x14ac:dyDescent="0.25">
      <c r="B9" s="118"/>
      <c r="C9" s="6" t="s">
        <v>143</v>
      </c>
    </row>
    <row r="10" spans="2:3" ht="15.75" thickBot="1" x14ac:dyDescent="0.3">
      <c r="B10" s="120"/>
      <c r="C10" s="7" t="s">
        <v>144</v>
      </c>
    </row>
    <row r="11" spans="2:3" x14ac:dyDescent="0.25">
      <c r="B11" s="117" t="s">
        <v>114</v>
      </c>
      <c r="C11" s="8" t="s">
        <v>115</v>
      </c>
    </row>
    <row r="12" spans="2:3" x14ac:dyDescent="0.25">
      <c r="B12" s="118"/>
      <c r="C12" s="6" t="s">
        <v>116</v>
      </c>
    </row>
    <row r="13" spans="2:3" x14ac:dyDescent="0.25">
      <c r="B13" s="118"/>
      <c r="C13" s="6" t="s">
        <v>117</v>
      </c>
    </row>
    <row r="14" spans="2:3" ht="15.75" thickBot="1" x14ac:dyDescent="0.3">
      <c r="B14" s="120"/>
      <c r="C14" s="7" t="s">
        <v>118</v>
      </c>
    </row>
    <row r="15" spans="2:3" x14ac:dyDescent="0.25">
      <c r="B15" s="117" t="s">
        <v>119</v>
      </c>
      <c r="C15" s="8" t="s">
        <v>120</v>
      </c>
    </row>
    <row r="16" spans="2:3" x14ac:dyDescent="0.25">
      <c r="B16" s="118"/>
      <c r="C16" s="6" t="s">
        <v>121</v>
      </c>
    </row>
    <row r="17" spans="2:3" x14ac:dyDescent="0.25">
      <c r="B17" s="118"/>
      <c r="C17" s="6" t="s">
        <v>122</v>
      </c>
    </row>
    <row r="18" spans="2:3" x14ac:dyDescent="0.25">
      <c r="B18" s="118"/>
      <c r="C18" s="6" t="s">
        <v>123</v>
      </c>
    </row>
    <row r="19" spans="2:3" x14ac:dyDescent="0.25">
      <c r="B19" s="118"/>
      <c r="C19" s="6" t="s">
        <v>124</v>
      </c>
    </row>
    <row r="20" spans="2:3" x14ac:dyDescent="0.25">
      <c r="B20" s="118"/>
      <c r="C20" s="6" t="s">
        <v>125</v>
      </c>
    </row>
    <row r="21" spans="2:3" ht="15.75" thickBot="1" x14ac:dyDescent="0.3">
      <c r="B21" s="120"/>
      <c r="C21" s="7" t="s">
        <v>126</v>
      </c>
    </row>
    <row r="22" spans="2:3" x14ac:dyDescent="0.25">
      <c r="B22" s="117" t="s">
        <v>127</v>
      </c>
      <c r="C22" s="8" t="s">
        <v>128</v>
      </c>
    </row>
    <row r="23" spans="2:3" x14ac:dyDescent="0.25">
      <c r="B23" s="118"/>
      <c r="C23" s="6" t="s">
        <v>129</v>
      </c>
    </row>
    <row r="24" spans="2:3" x14ac:dyDescent="0.25">
      <c r="B24" s="118"/>
      <c r="C24" s="6" t="s">
        <v>130</v>
      </c>
    </row>
    <row r="25" spans="2:3" x14ac:dyDescent="0.25">
      <c r="B25" s="118"/>
      <c r="C25" s="6" t="s">
        <v>0</v>
      </c>
    </row>
    <row r="26" spans="2:3" x14ac:dyDescent="0.25">
      <c r="B26" s="118"/>
      <c r="C26" s="6" t="s">
        <v>131</v>
      </c>
    </row>
    <row r="27" spans="2:3" ht="15.75" thickBot="1" x14ac:dyDescent="0.3">
      <c r="B27" s="120"/>
      <c r="C27" s="7" t="s">
        <v>132</v>
      </c>
    </row>
    <row r="28" spans="2:3" x14ac:dyDescent="0.25">
      <c r="B28" s="117" t="s">
        <v>133</v>
      </c>
      <c r="C28" s="8" t="s">
        <v>134</v>
      </c>
    </row>
    <row r="29" spans="2:3" x14ac:dyDescent="0.25">
      <c r="B29" s="118"/>
      <c r="C29" s="6" t="s">
        <v>135</v>
      </c>
    </row>
    <row r="30" spans="2:3" x14ac:dyDescent="0.25">
      <c r="B30" s="118"/>
      <c r="C30" s="6" t="s">
        <v>136</v>
      </c>
    </row>
    <row r="31" spans="2:3" x14ac:dyDescent="0.25">
      <c r="B31" s="118"/>
      <c r="C31" s="6" t="s">
        <v>137</v>
      </c>
    </row>
    <row r="32" spans="2:3" x14ac:dyDescent="0.25">
      <c r="B32" s="118"/>
      <c r="C32" s="6" t="s">
        <v>138</v>
      </c>
    </row>
    <row r="33" spans="2:3" x14ac:dyDescent="0.25">
      <c r="B33" s="118"/>
      <c r="C33" s="6" t="s">
        <v>139</v>
      </c>
    </row>
    <row r="34" spans="2:3" x14ac:dyDescent="0.25">
      <c r="B34" s="119"/>
      <c r="C34" s="6" t="s">
        <v>140</v>
      </c>
    </row>
    <row r="35" spans="2:3" x14ac:dyDescent="0.25">
      <c r="B35" s="119"/>
      <c r="C35" s="6" t="s">
        <v>153</v>
      </c>
    </row>
    <row r="36" spans="2:3" ht="15.75" thickBot="1" x14ac:dyDescent="0.3">
      <c r="B36" s="120"/>
      <c r="C36" s="7" t="s">
        <v>154</v>
      </c>
    </row>
  </sheetData>
  <mergeCells count="6">
    <mergeCell ref="B28:B36"/>
    <mergeCell ref="B1:B7"/>
    <mergeCell ref="B8:B10"/>
    <mergeCell ref="B11:B14"/>
    <mergeCell ref="B15:B21"/>
    <mergeCell ref="B22:B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336E-3687-4B25-B6C6-1F9F58B02CAA}">
  <sheetPr>
    <tabColor theme="4"/>
  </sheetPr>
  <dimension ref="A1:K21"/>
  <sheetViews>
    <sheetView showGridLines="0" zoomScale="110" zoomScaleNormal="110" workbookViewId="0">
      <selection activeCell="H6" sqref="H6"/>
    </sheetView>
  </sheetViews>
  <sheetFormatPr defaultColWidth="9.140625" defaultRowHeight="18.75" x14ac:dyDescent="0.3"/>
  <cols>
    <col min="1" max="1" width="29.28515625" style="62" bestFit="1" customWidth="1"/>
    <col min="2" max="2" width="22.140625" style="62" bestFit="1" customWidth="1"/>
    <col min="3" max="3" width="12" style="62" bestFit="1" customWidth="1"/>
    <col min="4" max="4" width="12" style="62" customWidth="1"/>
    <col min="5" max="5" width="11.5703125" style="77" bestFit="1" customWidth="1"/>
    <col min="6" max="6" width="13.7109375" style="62" bestFit="1" customWidth="1"/>
    <col min="7" max="7" width="11.5703125" style="62" customWidth="1"/>
    <col min="8" max="8" width="10.5703125" style="62" customWidth="1"/>
    <col min="9" max="9" width="13.140625" style="62" bestFit="1" customWidth="1"/>
    <col min="10" max="10" width="43" style="62" bestFit="1" customWidth="1"/>
    <col min="11" max="16384" width="9.140625" style="62"/>
  </cols>
  <sheetData>
    <row r="1" spans="1:11" ht="30" customHeight="1" thickBot="1" x14ac:dyDescent="0.35">
      <c r="A1" s="58" t="s">
        <v>181</v>
      </c>
      <c r="B1" s="59" t="s">
        <v>182</v>
      </c>
      <c r="C1" s="59" t="s">
        <v>249</v>
      </c>
      <c r="D1" s="59" t="s">
        <v>250</v>
      </c>
      <c r="E1" s="60" t="s">
        <v>183</v>
      </c>
      <c r="F1" s="61" t="s">
        <v>251</v>
      </c>
      <c r="H1" s="133" t="s">
        <v>252</v>
      </c>
      <c r="I1" s="133"/>
    </row>
    <row r="2" spans="1:11" ht="18.75" customHeight="1" x14ac:dyDescent="0.3">
      <c r="A2" s="63" t="s">
        <v>253</v>
      </c>
      <c r="B2" s="64" t="s">
        <v>185</v>
      </c>
      <c r="C2" s="65" t="s">
        <v>254</v>
      </c>
      <c r="D2" s="64">
        <v>2</v>
      </c>
      <c r="E2" s="66">
        <v>10300</v>
      </c>
      <c r="F2" s="67">
        <f>IF(OR(B2=$B$7,C2=$C$6),E2-H9,IF(AND(B2="Finance",C2="Full-Time"),E2-H4,E2))</f>
        <v>9300</v>
      </c>
      <c r="H2" s="133"/>
      <c r="I2" s="133"/>
    </row>
    <row r="3" spans="1:11" ht="18.75" customHeight="1" x14ac:dyDescent="0.3">
      <c r="A3" s="68" t="s">
        <v>255</v>
      </c>
      <c r="B3" s="65" t="s">
        <v>185</v>
      </c>
      <c r="C3" s="65" t="s">
        <v>254</v>
      </c>
      <c r="D3" s="65">
        <v>1</v>
      </c>
      <c r="E3" s="69">
        <v>11600</v>
      </c>
      <c r="F3" s="67">
        <f t="shared" ref="F3:F21" si="0">IF(OR(B3=$B$7,C3=$C$6),E3-H10,IF(AND(B3="Finance",C3="Full-Time"),E3-H5,E3))</f>
        <v>11600</v>
      </c>
    </row>
    <row r="4" spans="1:11" x14ac:dyDescent="0.3">
      <c r="A4" s="68" t="s">
        <v>186</v>
      </c>
      <c r="B4" s="65" t="s">
        <v>194</v>
      </c>
      <c r="C4" s="65" t="s">
        <v>254</v>
      </c>
      <c r="D4" s="65">
        <v>3</v>
      </c>
      <c r="E4" s="69">
        <v>10200</v>
      </c>
      <c r="F4" s="67">
        <f t="shared" si="0"/>
        <v>10200</v>
      </c>
      <c r="H4" s="70">
        <v>1000</v>
      </c>
      <c r="I4" s="70" t="s">
        <v>256</v>
      </c>
      <c r="J4" s="70" t="s">
        <v>257</v>
      </c>
      <c r="K4" s="113" t="s">
        <v>123</v>
      </c>
    </row>
    <row r="5" spans="1:11" x14ac:dyDescent="0.3">
      <c r="A5" s="68" t="s">
        <v>258</v>
      </c>
      <c r="B5" s="65" t="s">
        <v>259</v>
      </c>
      <c r="C5" s="65" t="s">
        <v>254</v>
      </c>
      <c r="D5" s="64">
        <v>2</v>
      </c>
      <c r="E5" s="69">
        <v>9300</v>
      </c>
      <c r="F5" s="67">
        <f t="shared" si="0"/>
        <v>9300</v>
      </c>
    </row>
    <row r="6" spans="1:11" x14ac:dyDescent="0.3">
      <c r="A6" s="68" t="s">
        <v>188</v>
      </c>
      <c r="B6" s="65" t="s">
        <v>189</v>
      </c>
      <c r="C6" s="64" t="s">
        <v>260</v>
      </c>
      <c r="D6" s="65">
        <v>1</v>
      </c>
      <c r="E6" s="69">
        <v>3400</v>
      </c>
      <c r="F6" s="67">
        <f t="shared" si="0"/>
        <v>3400</v>
      </c>
    </row>
    <row r="7" spans="1:11" x14ac:dyDescent="0.3">
      <c r="A7" s="68" t="s">
        <v>261</v>
      </c>
      <c r="B7" s="65" t="s">
        <v>262</v>
      </c>
      <c r="C7" s="64" t="s">
        <v>260</v>
      </c>
      <c r="D7" s="64">
        <v>2</v>
      </c>
      <c r="E7" s="69">
        <v>3600</v>
      </c>
      <c r="F7" s="67">
        <f t="shared" si="0"/>
        <v>3600</v>
      </c>
    </row>
    <row r="8" spans="1:11" x14ac:dyDescent="0.3">
      <c r="A8" s="68" t="s">
        <v>263</v>
      </c>
      <c r="B8" s="65" t="s">
        <v>262</v>
      </c>
      <c r="C8" s="65" t="s">
        <v>254</v>
      </c>
      <c r="D8" s="65">
        <v>2</v>
      </c>
      <c r="E8" s="69">
        <v>6700</v>
      </c>
      <c r="F8" s="67">
        <f t="shared" si="0"/>
        <v>6700</v>
      </c>
    </row>
    <row r="9" spans="1:11" x14ac:dyDescent="0.3">
      <c r="A9" s="68" t="s">
        <v>264</v>
      </c>
      <c r="B9" s="65" t="s">
        <v>194</v>
      </c>
      <c r="C9" s="65" t="s">
        <v>254</v>
      </c>
      <c r="D9" s="65">
        <v>1</v>
      </c>
      <c r="E9" s="69">
        <v>9200</v>
      </c>
      <c r="F9" s="67">
        <f t="shared" si="0"/>
        <v>9200</v>
      </c>
      <c r="H9" s="71">
        <v>300</v>
      </c>
      <c r="I9" s="71" t="s">
        <v>266</v>
      </c>
      <c r="J9" s="71" t="s">
        <v>267</v>
      </c>
      <c r="K9" s="113" t="s">
        <v>124</v>
      </c>
    </row>
    <row r="10" spans="1:11" x14ac:dyDescent="0.3">
      <c r="A10" s="68" t="s">
        <v>190</v>
      </c>
      <c r="B10" s="65" t="s">
        <v>259</v>
      </c>
      <c r="C10" s="64" t="s">
        <v>260</v>
      </c>
      <c r="D10" s="65">
        <v>3</v>
      </c>
      <c r="E10" s="69">
        <v>4000</v>
      </c>
      <c r="F10" s="67">
        <f t="shared" si="0"/>
        <v>4000</v>
      </c>
      <c r="H10" s="73"/>
      <c r="I10" s="73"/>
      <c r="J10" s="73"/>
    </row>
    <row r="11" spans="1:11" x14ac:dyDescent="0.3">
      <c r="A11" s="68" t="s">
        <v>265</v>
      </c>
      <c r="B11" s="65" t="s">
        <v>185</v>
      </c>
      <c r="C11" s="64" t="s">
        <v>260</v>
      </c>
      <c r="D11" s="64">
        <v>2</v>
      </c>
      <c r="E11" s="69">
        <v>6000</v>
      </c>
      <c r="F11" s="67">
        <f t="shared" si="0"/>
        <v>6000</v>
      </c>
    </row>
    <row r="12" spans="1:11" x14ac:dyDescent="0.3">
      <c r="A12" s="68" t="s">
        <v>192</v>
      </c>
      <c r="B12" s="65" t="s">
        <v>185</v>
      </c>
      <c r="C12" s="65" t="s">
        <v>254</v>
      </c>
      <c r="D12" s="65">
        <v>1</v>
      </c>
      <c r="E12" s="69">
        <v>10500</v>
      </c>
      <c r="F12" s="67">
        <f t="shared" si="0"/>
        <v>10500</v>
      </c>
    </row>
    <row r="13" spans="1:11" x14ac:dyDescent="0.3">
      <c r="A13" s="68" t="s">
        <v>193</v>
      </c>
      <c r="B13" s="65" t="s">
        <v>262</v>
      </c>
      <c r="C13" s="65" t="s">
        <v>254</v>
      </c>
      <c r="D13" s="64">
        <v>2</v>
      </c>
      <c r="E13" s="72">
        <v>7000</v>
      </c>
      <c r="F13" s="67">
        <f t="shared" si="0"/>
        <v>7000</v>
      </c>
    </row>
    <row r="14" spans="1:11" x14ac:dyDescent="0.3">
      <c r="A14" s="68" t="s">
        <v>268</v>
      </c>
      <c r="B14" s="65" t="s">
        <v>194</v>
      </c>
      <c r="C14" s="64" t="s">
        <v>260</v>
      </c>
      <c r="D14" s="64">
        <v>2</v>
      </c>
      <c r="E14" s="69">
        <v>4500</v>
      </c>
      <c r="F14" s="67">
        <f t="shared" si="0"/>
        <v>4500</v>
      </c>
    </row>
    <row r="15" spans="1:11" x14ac:dyDescent="0.3">
      <c r="A15" s="68" t="s">
        <v>269</v>
      </c>
      <c r="B15" s="65" t="s">
        <v>262</v>
      </c>
      <c r="C15" s="65" t="s">
        <v>254</v>
      </c>
      <c r="D15" s="65">
        <v>1</v>
      </c>
      <c r="E15" s="69">
        <v>6700</v>
      </c>
      <c r="F15" s="67">
        <f t="shared" si="0"/>
        <v>6700</v>
      </c>
    </row>
    <row r="16" spans="1:11" x14ac:dyDescent="0.3">
      <c r="A16" s="68" t="s">
        <v>270</v>
      </c>
      <c r="B16" s="65" t="s">
        <v>185</v>
      </c>
      <c r="C16" s="65" t="s">
        <v>254</v>
      </c>
      <c r="D16" s="65">
        <v>3</v>
      </c>
      <c r="E16" s="69">
        <v>10200</v>
      </c>
      <c r="F16" s="67">
        <f t="shared" si="0"/>
        <v>10200</v>
      </c>
    </row>
    <row r="17" spans="1:6" x14ac:dyDescent="0.3">
      <c r="A17" s="68" t="s">
        <v>271</v>
      </c>
      <c r="B17" s="65" t="s">
        <v>262</v>
      </c>
      <c r="C17" s="64" t="s">
        <v>260</v>
      </c>
      <c r="D17" s="65">
        <v>1</v>
      </c>
      <c r="E17" s="69">
        <v>3700</v>
      </c>
      <c r="F17" s="67">
        <f t="shared" si="0"/>
        <v>3700</v>
      </c>
    </row>
    <row r="18" spans="1:6" x14ac:dyDescent="0.3">
      <c r="A18" s="68" t="s">
        <v>272</v>
      </c>
      <c r="B18" s="65" t="s">
        <v>189</v>
      </c>
      <c r="C18" s="65" t="s">
        <v>254</v>
      </c>
      <c r="D18" s="64">
        <v>2</v>
      </c>
      <c r="E18" s="69">
        <v>7000</v>
      </c>
      <c r="F18" s="67">
        <f t="shared" si="0"/>
        <v>7000</v>
      </c>
    </row>
    <row r="19" spans="1:6" x14ac:dyDescent="0.3">
      <c r="A19" s="68" t="s">
        <v>195</v>
      </c>
      <c r="B19" s="65" t="s">
        <v>262</v>
      </c>
      <c r="C19" s="65" t="s">
        <v>254</v>
      </c>
      <c r="D19" s="65">
        <v>1</v>
      </c>
      <c r="E19" s="69">
        <v>6750</v>
      </c>
      <c r="F19" s="67">
        <f t="shared" si="0"/>
        <v>6750</v>
      </c>
    </row>
    <row r="20" spans="1:6" x14ac:dyDescent="0.3">
      <c r="A20" s="68" t="s">
        <v>273</v>
      </c>
      <c r="B20" s="65" t="s">
        <v>194</v>
      </c>
      <c r="C20" s="64" t="s">
        <v>260</v>
      </c>
      <c r="D20" s="64">
        <v>2</v>
      </c>
      <c r="E20" s="69">
        <v>5600</v>
      </c>
      <c r="F20" s="67">
        <f t="shared" si="0"/>
        <v>5600</v>
      </c>
    </row>
    <row r="21" spans="1:6" ht="19.5" thickBot="1" x14ac:dyDescent="0.35">
      <c r="A21" s="74" t="s">
        <v>274</v>
      </c>
      <c r="B21" s="75" t="s">
        <v>189</v>
      </c>
      <c r="C21" s="75" t="s">
        <v>254</v>
      </c>
      <c r="D21" s="75">
        <v>2</v>
      </c>
      <c r="E21" s="76">
        <v>6000</v>
      </c>
      <c r="F21" s="67">
        <f t="shared" si="0"/>
        <v>6000</v>
      </c>
    </row>
  </sheetData>
  <autoFilter ref="A1:F21" xr:uid="{6C27B7DF-5405-4A72-9CB7-F47509F3815F}"/>
  <mergeCells count="1">
    <mergeCell ref="H1:I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D062-77ED-45B6-B538-B960884C89CD}">
  <sheetPr>
    <tabColor theme="7"/>
  </sheetPr>
  <dimension ref="A1:F12"/>
  <sheetViews>
    <sheetView zoomScale="170" zoomScaleNormal="170" workbookViewId="0">
      <selection activeCell="F6" sqref="F6"/>
    </sheetView>
  </sheetViews>
  <sheetFormatPr defaultRowHeight="15" x14ac:dyDescent="0.25"/>
  <cols>
    <col min="1" max="1" width="23.42578125" customWidth="1"/>
    <col min="3" max="3" width="13.28515625" bestFit="1" customWidth="1"/>
  </cols>
  <sheetData>
    <row r="1" spans="1:6" ht="21.75" customHeight="1" thickBot="1" x14ac:dyDescent="0.3">
      <c r="A1" s="81" t="s">
        <v>181</v>
      </c>
      <c r="B1" s="82" t="s">
        <v>137</v>
      </c>
      <c r="C1" s="82" t="s">
        <v>139</v>
      </c>
      <c r="D1" s="83" t="s">
        <v>138</v>
      </c>
    </row>
    <row r="2" spans="1:6" x14ac:dyDescent="0.25">
      <c r="A2" s="84" t="s">
        <v>277</v>
      </c>
      <c r="B2" s="85" t="str">
        <f>LEFT(A2,4)</f>
        <v>3459</v>
      </c>
      <c r="C2" s="85" t="str">
        <f>MID(A2,5,LEN(A2)-6)</f>
        <v>Mohamed</v>
      </c>
      <c r="D2" s="86" t="str">
        <f>RIGHT(A2,2)</f>
        <v>MO</v>
      </c>
      <c r="F2" s="94" t="s">
        <v>137</v>
      </c>
    </row>
    <row r="3" spans="1:6" x14ac:dyDescent="0.25">
      <c r="A3" s="87" t="s">
        <v>278</v>
      </c>
      <c r="B3" s="85" t="str">
        <f t="shared" ref="B3:B12" si="0">LEFT(A3,4)</f>
        <v>5648</v>
      </c>
      <c r="C3" s="85" t="str">
        <f t="shared" ref="C3:C12" si="1">MID(A3,5,LEN(A3)-6)</f>
        <v>Salah</v>
      </c>
      <c r="D3" s="86" t="str">
        <f t="shared" ref="D3:D12" si="2">RIGHT(A3,2)</f>
        <v>SA</v>
      </c>
      <c r="F3" s="94" t="s">
        <v>139</v>
      </c>
    </row>
    <row r="4" spans="1:6" x14ac:dyDescent="0.25">
      <c r="A4" s="87" t="s">
        <v>279</v>
      </c>
      <c r="B4" s="85" t="str">
        <f t="shared" si="0"/>
        <v>5696</v>
      </c>
      <c r="C4" s="85" t="str">
        <f t="shared" si="1"/>
        <v>Youssef</v>
      </c>
      <c r="D4" s="86" t="str">
        <f t="shared" si="2"/>
        <v>YO</v>
      </c>
      <c r="F4" s="94" t="s">
        <v>138</v>
      </c>
    </row>
    <row r="5" spans="1:6" x14ac:dyDescent="0.25">
      <c r="A5" s="87" t="s">
        <v>280</v>
      </c>
      <c r="B5" s="85" t="str">
        <f t="shared" si="0"/>
        <v>8749</v>
      </c>
      <c r="C5" s="85" t="str">
        <f t="shared" si="1"/>
        <v>Radwa</v>
      </c>
      <c r="D5" s="86" t="str">
        <f t="shared" si="2"/>
        <v>RA</v>
      </c>
    </row>
    <row r="6" spans="1:6" x14ac:dyDescent="0.25">
      <c r="A6" s="87" t="s">
        <v>281</v>
      </c>
      <c r="B6" s="85" t="str">
        <f t="shared" si="0"/>
        <v>4167</v>
      </c>
      <c r="C6" s="85" t="str">
        <f t="shared" si="1"/>
        <v>Mahmoud</v>
      </c>
      <c r="D6" s="86" t="str">
        <f t="shared" si="2"/>
        <v>MA</v>
      </c>
    </row>
    <row r="7" spans="1:6" x14ac:dyDescent="0.25">
      <c r="A7" s="87" t="s">
        <v>282</v>
      </c>
      <c r="B7" s="85" t="str">
        <f t="shared" si="0"/>
        <v>1236</v>
      </c>
      <c r="C7" s="85" t="str">
        <f t="shared" si="1"/>
        <v>Eman</v>
      </c>
      <c r="D7" s="86" t="str">
        <f t="shared" si="2"/>
        <v>EM</v>
      </c>
    </row>
    <row r="8" spans="1:6" x14ac:dyDescent="0.25">
      <c r="A8" s="87" t="s">
        <v>283</v>
      </c>
      <c r="B8" s="85" t="str">
        <f t="shared" si="0"/>
        <v>1478</v>
      </c>
      <c r="C8" s="85" t="str">
        <f t="shared" si="1"/>
        <v>Mohamed</v>
      </c>
      <c r="D8" s="86" t="str">
        <f t="shared" si="2"/>
        <v>MO</v>
      </c>
    </row>
    <row r="9" spans="1:6" x14ac:dyDescent="0.25">
      <c r="A9" s="87" t="s">
        <v>284</v>
      </c>
      <c r="B9" s="85" t="str">
        <f t="shared" si="0"/>
        <v>2586</v>
      </c>
      <c r="C9" s="85" t="str">
        <f t="shared" si="1"/>
        <v>Amr</v>
      </c>
      <c r="D9" s="86" t="str">
        <f t="shared" si="2"/>
        <v>AM</v>
      </c>
    </row>
    <row r="10" spans="1:6" x14ac:dyDescent="0.25">
      <c r="A10" s="87" t="s">
        <v>285</v>
      </c>
      <c r="B10" s="85" t="str">
        <f t="shared" si="0"/>
        <v>9873</v>
      </c>
      <c r="C10" s="85" t="str">
        <f t="shared" si="1"/>
        <v>Ahmed</v>
      </c>
      <c r="D10" s="86" t="str">
        <f t="shared" si="2"/>
        <v>AH</v>
      </c>
    </row>
    <row r="11" spans="1:6" x14ac:dyDescent="0.25">
      <c r="A11" s="87" t="s">
        <v>286</v>
      </c>
      <c r="B11" s="85" t="str">
        <f t="shared" si="0"/>
        <v>9517</v>
      </c>
      <c r="C11" s="85" t="str">
        <f t="shared" si="1"/>
        <v>Esraa</v>
      </c>
      <c r="D11" s="86" t="str">
        <f t="shared" si="2"/>
        <v>ES</v>
      </c>
    </row>
    <row r="12" spans="1:6" ht="15.75" thickBot="1" x14ac:dyDescent="0.3">
      <c r="A12" s="88" t="s">
        <v>287</v>
      </c>
      <c r="B12" s="85" t="str">
        <f t="shared" si="0"/>
        <v>7538</v>
      </c>
      <c r="C12" s="85" t="str">
        <f t="shared" si="1"/>
        <v>Engy</v>
      </c>
      <c r="D12" s="86" t="str">
        <f t="shared" si="2"/>
        <v>EN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C832-709B-4FF7-9737-30BCDEC72D51}">
  <sheetPr>
    <tabColor theme="7"/>
  </sheetPr>
  <dimension ref="A1:F12"/>
  <sheetViews>
    <sheetView zoomScale="170" zoomScaleNormal="170" workbookViewId="0">
      <selection activeCell="D2" sqref="D2:D12"/>
    </sheetView>
  </sheetViews>
  <sheetFormatPr defaultRowHeight="15" x14ac:dyDescent="0.25"/>
  <cols>
    <col min="1" max="1" width="19.140625" bestFit="1" customWidth="1"/>
    <col min="2" max="2" width="21.85546875" bestFit="1" customWidth="1"/>
    <col min="3" max="3" width="19.140625" bestFit="1" customWidth="1"/>
    <col min="4" max="4" width="20.42578125" customWidth="1"/>
  </cols>
  <sheetData>
    <row r="1" spans="1:6" ht="21.75" customHeight="1" thickBot="1" x14ac:dyDescent="0.3">
      <c r="A1" s="90" t="s">
        <v>181</v>
      </c>
      <c r="B1" s="91" t="s">
        <v>288</v>
      </c>
      <c r="C1" s="91" t="s">
        <v>289</v>
      </c>
      <c r="D1" s="92" t="s">
        <v>290</v>
      </c>
    </row>
    <row r="2" spans="1:6" x14ac:dyDescent="0.25">
      <c r="A2" s="84" t="s">
        <v>291</v>
      </c>
      <c r="B2" s="85" t="str">
        <f>UPPER(A2)</f>
        <v>MOHAMED MOUSA</v>
      </c>
      <c r="C2" s="85" t="str">
        <f>LOWER(A2)</f>
        <v>mohamed mousa</v>
      </c>
      <c r="D2" s="86" t="str">
        <f>PROPER(A2)</f>
        <v>Mohamed Mousa</v>
      </c>
    </row>
    <row r="3" spans="1:6" x14ac:dyDescent="0.25">
      <c r="A3" s="87" t="s">
        <v>292</v>
      </c>
      <c r="B3" s="85" t="str">
        <f t="shared" ref="B3:B12" si="0">UPPER(A3)</f>
        <v>SALAH ABOUTALEB</v>
      </c>
      <c r="C3" s="85" t="str">
        <f t="shared" ref="C3:C12" si="1">LOWER(A3)</f>
        <v>salah aboutaleb</v>
      </c>
      <c r="D3" s="86" t="str">
        <f t="shared" ref="D3:D12" si="2">PROPER(A3)</f>
        <v>Salah Aboutaleb</v>
      </c>
    </row>
    <row r="4" spans="1:6" x14ac:dyDescent="0.25">
      <c r="A4" s="87" t="s">
        <v>293</v>
      </c>
      <c r="B4" s="85" t="str">
        <f t="shared" si="0"/>
        <v>YOUSSEF HAMED</v>
      </c>
      <c r="C4" s="85" t="str">
        <f t="shared" si="1"/>
        <v>youssef hamed</v>
      </c>
      <c r="D4" s="86" t="str">
        <f t="shared" si="2"/>
        <v>Youssef Hamed</v>
      </c>
      <c r="F4" s="93" t="s">
        <v>136</v>
      </c>
    </row>
    <row r="5" spans="1:6" x14ac:dyDescent="0.25">
      <c r="A5" s="87" t="s">
        <v>294</v>
      </c>
      <c r="B5" s="85" t="str">
        <f t="shared" si="0"/>
        <v>RADWA ELSAYED</v>
      </c>
      <c r="C5" s="85" t="str">
        <f t="shared" si="1"/>
        <v>radwa elsayed</v>
      </c>
      <c r="D5" s="86" t="str">
        <f t="shared" si="2"/>
        <v>Radwa Elsayed</v>
      </c>
      <c r="F5" s="93" t="s">
        <v>134</v>
      </c>
    </row>
    <row r="6" spans="1:6" x14ac:dyDescent="0.25">
      <c r="A6" s="87" t="s">
        <v>295</v>
      </c>
      <c r="B6" s="85" t="str">
        <f t="shared" si="0"/>
        <v>MAHMOUD MONTASER</v>
      </c>
      <c r="C6" s="85" t="str">
        <f t="shared" si="1"/>
        <v>mahmoud montaser</v>
      </c>
      <c r="D6" s="86" t="str">
        <f t="shared" si="2"/>
        <v>Mahmoud Montaser</v>
      </c>
      <c r="F6" s="93" t="s">
        <v>135</v>
      </c>
    </row>
    <row r="7" spans="1:6" x14ac:dyDescent="0.25">
      <c r="A7" s="87" t="s">
        <v>296</v>
      </c>
      <c r="B7" s="85" t="str">
        <f t="shared" si="0"/>
        <v>EMAN ABDELMONEM</v>
      </c>
      <c r="C7" s="85" t="str">
        <f t="shared" si="1"/>
        <v>eman abdelmonem</v>
      </c>
      <c r="D7" s="86" t="str">
        <f t="shared" si="2"/>
        <v>Eman Abdelmonem</v>
      </c>
    </row>
    <row r="8" spans="1:6" x14ac:dyDescent="0.25">
      <c r="A8" s="87" t="s">
        <v>297</v>
      </c>
      <c r="B8" s="85" t="str">
        <f t="shared" si="0"/>
        <v>MOHAMED MANSOUR</v>
      </c>
      <c r="C8" s="85" t="str">
        <f t="shared" si="1"/>
        <v>mohamed mansour</v>
      </c>
      <c r="D8" s="86" t="str">
        <f t="shared" si="2"/>
        <v>Mohamed Mansour</v>
      </c>
    </row>
    <row r="9" spans="1:6" x14ac:dyDescent="0.25">
      <c r="A9" s="87" t="s">
        <v>298</v>
      </c>
      <c r="B9" s="85" t="str">
        <f t="shared" si="0"/>
        <v>AMR OTHMAN</v>
      </c>
      <c r="C9" s="85" t="str">
        <f t="shared" si="1"/>
        <v>amr othman</v>
      </c>
      <c r="D9" s="86" t="str">
        <f t="shared" si="2"/>
        <v>Amr Othman</v>
      </c>
    </row>
    <row r="10" spans="1:6" x14ac:dyDescent="0.25">
      <c r="A10" s="87" t="s">
        <v>299</v>
      </c>
      <c r="B10" s="85" t="str">
        <f t="shared" si="0"/>
        <v>AHMED HATEM</v>
      </c>
      <c r="C10" s="85" t="str">
        <f t="shared" si="1"/>
        <v>ahmed hatem</v>
      </c>
      <c r="D10" s="86" t="str">
        <f t="shared" si="2"/>
        <v>Ahmed Hatem</v>
      </c>
    </row>
    <row r="11" spans="1:6" x14ac:dyDescent="0.25">
      <c r="A11" s="87" t="s">
        <v>300</v>
      </c>
      <c r="B11" s="85" t="str">
        <f t="shared" si="0"/>
        <v>ESRAA MAHMOUD</v>
      </c>
      <c r="C11" s="85" t="str">
        <f t="shared" si="1"/>
        <v>esraa mahmoud</v>
      </c>
      <c r="D11" s="86" t="str">
        <f t="shared" si="2"/>
        <v>Esraa Mahmoud</v>
      </c>
    </row>
    <row r="12" spans="1:6" ht="15.75" thickBot="1" x14ac:dyDescent="0.3">
      <c r="A12" s="88" t="s">
        <v>301</v>
      </c>
      <c r="B12" s="85" t="str">
        <f t="shared" si="0"/>
        <v>ENGY ALAA</v>
      </c>
      <c r="C12" s="85" t="str">
        <f t="shared" si="1"/>
        <v>engy alaa</v>
      </c>
      <c r="D12" s="86" t="str">
        <f t="shared" si="2"/>
        <v>Engy Alaa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55C2-6C0D-49F0-B762-8A71CE5FFB25}">
  <sheetPr>
    <tabColor theme="7"/>
  </sheetPr>
  <dimension ref="A1:D12"/>
  <sheetViews>
    <sheetView zoomScale="175" zoomScaleNormal="175" workbookViewId="0">
      <selection activeCell="C2" sqref="C2"/>
    </sheetView>
  </sheetViews>
  <sheetFormatPr defaultRowHeight="15" x14ac:dyDescent="0.25"/>
  <cols>
    <col min="1" max="1" width="19.85546875" bestFit="1" customWidth="1"/>
    <col min="2" max="2" width="19.140625" bestFit="1" customWidth="1"/>
  </cols>
  <sheetData>
    <row r="1" spans="1:4" ht="21.75" customHeight="1" x14ac:dyDescent="0.25">
      <c r="A1" s="95" t="s">
        <v>302</v>
      </c>
      <c r="B1" s="95" t="s">
        <v>303</v>
      </c>
    </row>
    <row r="2" spans="1:4" x14ac:dyDescent="0.25">
      <c r="A2" s="40" t="s">
        <v>304</v>
      </c>
      <c r="B2" s="40" t="str">
        <f>TRIM(A2)</f>
        <v>Mohamed Mousa</v>
      </c>
    </row>
    <row r="3" spans="1:4" x14ac:dyDescent="0.25">
      <c r="A3" s="40" t="s">
        <v>305</v>
      </c>
      <c r="B3" s="40" t="str">
        <f t="shared" ref="B3:B12" si="0">TRIM(A3)</f>
        <v>Salah Aboutaleb</v>
      </c>
    </row>
    <row r="4" spans="1:4" x14ac:dyDescent="0.25">
      <c r="A4" s="40" t="s">
        <v>306</v>
      </c>
      <c r="B4" s="40" t="str">
        <f t="shared" si="0"/>
        <v>Youssef Hamed</v>
      </c>
    </row>
    <row r="5" spans="1:4" x14ac:dyDescent="0.25">
      <c r="A5" s="40" t="s">
        <v>307</v>
      </c>
      <c r="B5" s="40" t="str">
        <f t="shared" si="0"/>
        <v>Radwa Elsayed</v>
      </c>
    </row>
    <row r="6" spans="1:4" x14ac:dyDescent="0.25">
      <c r="A6" s="40" t="s">
        <v>295</v>
      </c>
      <c r="B6" s="40" t="str">
        <f t="shared" si="0"/>
        <v>Mahmoud Montaser</v>
      </c>
      <c r="D6" s="96" t="s">
        <v>308</v>
      </c>
    </row>
    <row r="7" spans="1:4" x14ac:dyDescent="0.25">
      <c r="A7" s="40" t="s">
        <v>309</v>
      </c>
      <c r="B7" s="40" t="str">
        <f t="shared" si="0"/>
        <v>Eman Abdelmonem</v>
      </c>
    </row>
    <row r="8" spans="1:4" x14ac:dyDescent="0.25">
      <c r="A8" s="40" t="s">
        <v>310</v>
      </c>
      <c r="B8" s="40" t="str">
        <f t="shared" si="0"/>
        <v>Mohamed Mansour</v>
      </c>
    </row>
    <row r="9" spans="1:4" x14ac:dyDescent="0.25">
      <c r="A9" s="40" t="s">
        <v>311</v>
      </c>
      <c r="B9" s="40" t="str">
        <f t="shared" si="0"/>
        <v>Amr Othman</v>
      </c>
    </row>
    <row r="10" spans="1:4" x14ac:dyDescent="0.25">
      <c r="A10" s="40" t="s">
        <v>312</v>
      </c>
      <c r="B10" s="40" t="str">
        <f t="shared" si="0"/>
        <v>Ahmed Hatem</v>
      </c>
    </row>
    <row r="11" spans="1:4" x14ac:dyDescent="0.25">
      <c r="A11" s="40" t="s">
        <v>313</v>
      </c>
      <c r="B11" s="40" t="str">
        <f t="shared" si="0"/>
        <v>Esraa Mahmoud</v>
      </c>
    </row>
    <row r="12" spans="1:4" x14ac:dyDescent="0.25">
      <c r="A12" s="40" t="s">
        <v>314</v>
      </c>
      <c r="B12" s="40" t="str">
        <f t="shared" si="0"/>
        <v>Engy Alaa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FB3F-B4F4-46EA-A5EE-A7F629088835}">
  <sheetPr>
    <tabColor theme="7"/>
  </sheetPr>
  <dimension ref="A1:G12"/>
  <sheetViews>
    <sheetView showGridLines="0" zoomScale="170" zoomScaleNormal="170" workbookViewId="0">
      <selection activeCell="G8" sqref="G8"/>
    </sheetView>
  </sheetViews>
  <sheetFormatPr defaultRowHeight="15" x14ac:dyDescent="0.25"/>
  <cols>
    <col min="1" max="1" width="12.140625" customWidth="1"/>
    <col min="2" max="2" width="13.28515625" bestFit="1" customWidth="1"/>
    <col min="3" max="3" width="19.140625" bestFit="1" customWidth="1"/>
    <col min="4" max="5" width="19.140625" customWidth="1"/>
    <col min="7" max="7" width="12.140625" bestFit="1" customWidth="1"/>
    <col min="17" max="17" width="12.140625" bestFit="1" customWidth="1"/>
  </cols>
  <sheetData>
    <row r="1" spans="1:7" ht="21.75" customHeight="1" thickBot="1" x14ac:dyDescent="0.3">
      <c r="A1" s="97" t="s">
        <v>315</v>
      </c>
      <c r="B1" s="98" t="s">
        <v>316</v>
      </c>
      <c r="C1" s="99" t="s">
        <v>317</v>
      </c>
      <c r="D1" s="115" t="s">
        <v>351</v>
      </c>
      <c r="E1" s="115" t="s">
        <v>317</v>
      </c>
    </row>
    <row r="2" spans="1:7" x14ac:dyDescent="0.25">
      <c r="A2" s="84" t="s">
        <v>318</v>
      </c>
      <c r="B2" s="85" t="s">
        <v>319</v>
      </c>
      <c r="C2" s="86" t="str">
        <f>A2&amp;B2</f>
        <v>MohamedMousa</v>
      </c>
      <c r="D2" t="str">
        <f>_xlfn.CONCAT(A2,B2)</f>
        <v>MohamedMousa</v>
      </c>
      <c r="E2" t="str">
        <f>CONCATENATE(A2,B2)</f>
        <v>MohamedMousa</v>
      </c>
      <c r="G2" s="100" t="s">
        <v>320</v>
      </c>
    </row>
    <row r="3" spans="1:7" x14ac:dyDescent="0.25">
      <c r="A3" s="87" t="s">
        <v>321</v>
      </c>
      <c r="B3" s="40" t="s">
        <v>322</v>
      </c>
      <c r="C3" s="86" t="str">
        <f t="shared" ref="C3:C12" si="0">A3&amp;B3</f>
        <v>SalahAboutaleb</v>
      </c>
      <c r="D3" t="str">
        <f t="shared" ref="D3:D12" si="1">_xlfn.CONCAT(A3,B3)</f>
        <v>SalahAboutaleb</v>
      </c>
      <c r="E3" t="str">
        <f t="shared" ref="E3:E12" si="2">CONCATENATE(A3,B3)</f>
        <v>SalahAboutaleb</v>
      </c>
      <c r="G3" s="100" t="s">
        <v>140</v>
      </c>
    </row>
    <row r="4" spans="1:7" x14ac:dyDescent="0.25">
      <c r="A4" s="87" t="s">
        <v>323</v>
      </c>
      <c r="B4" s="40" t="s">
        <v>324</v>
      </c>
      <c r="C4" s="86" t="str">
        <f t="shared" si="0"/>
        <v>YoussefHamed</v>
      </c>
      <c r="D4" t="str">
        <f t="shared" si="1"/>
        <v>YoussefHamed</v>
      </c>
      <c r="E4" t="str">
        <f t="shared" si="2"/>
        <v>YoussefHamed</v>
      </c>
      <c r="G4" s="100" t="s">
        <v>325</v>
      </c>
    </row>
    <row r="5" spans="1:7" x14ac:dyDescent="0.25">
      <c r="A5" s="87" t="s">
        <v>326</v>
      </c>
      <c r="B5" s="40" t="s">
        <v>327</v>
      </c>
      <c r="C5" s="86" t="str">
        <f t="shared" si="0"/>
        <v>RadwaElsayed</v>
      </c>
      <c r="D5" t="str">
        <f t="shared" si="1"/>
        <v>RadwaElsayed</v>
      </c>
      <c r="E5" t="str">
        <f t="shared" si="2"/>
        <v>RadwaElsayed</v>
      </c>
    </row>
    <row r="6" spans="1:7" x14ac:dyDescent="0.25">
      <c r="A6" s="87" t="s">
        <v>328</v>
      </c>
      <c r="B6" s="40" t="s">
        <v>329</v>
      </c>
      <c r="C6" s="86" t="str">
        <f t="shared" si="0"/>
        <v>MahmoudMontaser</v>
      </c>
      <c r="D6" t="str">
        <f t="shared" si="1"/>
        <v>MahmoudMontaser</v>
      </c>
      <c r="E6" t="str">
        <f t="shared" si="2"/>
        <v>MahmoudMontaser</v>
      </c>
    </row>
    <row r="7" spans="1:7" x14ac:dyDescent="0.25">
      <c r="A7" s="87" t="s">
        <v>330</v>
      </c>
      <c r="B7" s="40" t="s">
        <v>331</v>
      </c>
      <c r="C7" s="86" t="str">
        <f t="shared" si="0"/>
        <v>EmanAbdelmonem</v>
      </c>
      <c r="D7" t="str">
        <f t="shared" si="1"/>
        <v>EmanAbdelmonem</v>
      </c>
      <c r="E7" t="str">
        <f t="shared" si="2"/>
        <v>EmanAbdelmonem</v>
      </c>
    </row>
    <row r="8" spans="1:7" x14ac:dyDescent="0.25">
      <c r="A8" s="87" t="s">
        <v>318</v>
      </c>
      <c r="B8" s="40" t="s">
        <v>332</v>
      </c>
      <c r="C8" s="86" t="str">
        <f t="shared" si="0"/>
        <v>MohamedMansour</v>
      </c>
      <c r="D8" t="str">
        <f t="shared" si="1"/>
        <v>MohamedMansour</v>
      </c>
      <c r="E8" t="str">
        <f t="shared" si="2"/>
        <v>MohamedMansour</v>
      </c>
    </row>
    <row r="9" spans="1:7" x14ac:dyDescent="0.25">
      <c r="A9" s="87" t="s">
        <v>333</v>
      </c>
      <c r="B9" s="40" t="s">
        <v>334</v>
      </c>
      <c r="C9" s="86" t="str">
        <f t="shared" si="0"/>
        <v>AmrOthman</v>
      </c>
      <c r="D9" t="str">
        <f t="shared" si="1"/>
        <v>AmrOthman</v>
      </c>
      <c r="E9" t="str">
        <f t="shared" si="2"/>
        <v>AmrOthman</v>
      </c>
    </row>
    <row r="10" spans="1:7" x14ac:dyDescent="0.25">
      <c r="A10" s="87" t="s">
        <v>335</v>
      </c>
      <c r="B10" s="40" t="s">
        <v>336</v>
      </c>
      <c r="C10" s="86" t="str">
        <f t="shared" si="0"/>
        <v>AhmedHatem</v>
      </c>
      <c r="D10" t="str">
        <f t="shared" si="1"/>
        <v>AhmedHatem</v>
      </c>
      <c r="E10" t="str">
        <f t="shared" si="2"/>
        <v>AhmedHatem</v>
      </c>
    </row>
    <row r="11" spans="1:7" x14ac:dyDescent="0.25">
      <c r="A11" s="87" t="s">
        <v>337</v>
      </c>
      <c r="B11" s="40" t="s">
        <v>328</v>
      </c>
      <c r="C11" s="86" t="str">
        <f t="shared" si="0"/>
        <v>EsraaMahmoud</v>
      </c>
      <c r="D11" t="str">
        <f t="shared" si="1"/>
        <v>EsraaMahmoud</v>
      </c>
      <c r="E11" t="str">
        <f t="shared" si="2"/>
        <v>EsraaMahmoud</v>
      </c>
    </row>
    <row r="12" spans="1:7" ht="15.75" thickBot="1" x14ac:dyDescent="0.3">
      <c r="A12" s="88" t="s">
        <v>338</v>
      </c>
      <c r="B12" s="89" t="s">
        <v>339</v>
      </c>
      <c r="C12" s="86" t="str">
        <f t="shared" si="0"/>
        <v>EngyAlaa</v>
      </c>
      <c r="D12" t="str">
        <f t="shared" si="1"/>
        <v>EngyAlaa</v>
      </c>
      <c r="E12" t="str">
        <f t="shared" si="2"/>
        <v>EngyAlaa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B9A4-96B3-40A2-BDC6-9680E517A930}">
  <sheetPr>
    <tabColor theme="9" tint="-0.499984740745262"/>
  </sheetPr>
  <dimension ref="A1:R22"/>
  <sheetViews>
    <sheetView showGridLines="0" topLeftCell="A6" zoomScale="120" zoomScaleNormal="120" workbookViewId="0">
      <selection activeCell="G15" sqref="G15"/>
    </sheetView>
  </sheetViews>
  <sheetFormatPr defaultRowHeight="15" x14ac:dyDescent="0.25"/>
  <cols>
    <col min="2" max="2" width="13.140625" bestFit="1" customWidth="1"/>
    <col min="3" max="3" width="10.42578125" customWidth="1"/>
    <col min="4" max="4" width="19" bestFit="1" customWidth="1"/>
    <col min="6" max="6" width="10.28515625" bestFit="1" customWidth="1"/>
    <col min="7" max="7" width="5.42578125" bestFit="1" customWidth="1"/>
    <col min="8" max="8" width="1.5703125" customWidth="1"/>
    <col min="9" max="9" width="10.28515625" bestFit="1" customWidth="1"/>
    <col min="11" max="11" width="1.42578125" customWidth="1"/>
    <col min="12" max="12" width="10" bestFit="1" customWidth="1"/>
    <col min="14" max="14" width="11.140625" bestFit="1" customWidth="1"/>
    <col min="15" max="15" width="2.42578125" customWidth="1"/>
    <col min="16" max="16" width="10" bestFit="1" customWidth="1"/>
    <col min="18" max="18" width="10" bestFit="1" customWidth="1"/>
  </cols>
  <sheetData>
    <row r="1" spans="1:18" s="135" customFormat="1" x14ac:dyDescent="0.25">
      <c r="A1" s="135" t="s">
        <v>340</v>
      </c>
    </row>
    <row r="2" spans="1:18" s="135" customFormat="1" x14ac:dyDescent="0.25"/>
    <row r="3" spans="1:18" x14ac:dyDescent="0.25">
      <c r="B3" s="101"/>
    </row>
    <row r="4" spans="1:18" x14ac:dyDescent="0.25">
      <c r="B4" s="101"/>
    </row>
    <row r="5" spans="1:18" x14ac:dyDescent="0.25">
      <c r="B5" s="101"/>
      <c r="F5" s="136" t="s">
        <v>155</v>
      </c>
      <c r="G5" s="136"/>
      <c r="I5" s="136" t="s">
        <v>341</v>
      </c>
      <c r="J5" s="136"/>
      <c r="L5" s="136" t="s">
        <v>342</v>
      </c>
      <c r="M5" s="136"/>
    </row>
    <row r="6" spans="1:18" x14ac:dyDescent="0.25">
      <c r="B6" s="102" t="s">
        <v>343</v>
      </c>
      <c r="C6" s="103">
        <v>44773</v>
      </c>
      <c r="D6" s="2"/>
      <c r="F6" s="104" t="s">
        <v>344</v>
      </c>
      <c r="G6" s="104" t="s">
        <v>155</v>
      </c>
      <c r="I6" s="104" t="s">
        <v>344</v>
      </c>
      <c r="J6" s="104" t="s">
        <v>341</v>
      </c>
      <c r="L6" s="104" t="s">
        <v>344</v>
      </c>
      <c r="M6" s="104" t="s">
        <v>342</v>
      </c>
    </row>
    <row r="7" spans="1:18" x14ac:dyDescent="0.25">
      <c r="B7" s="105" t="s">
        <v>345</v>
      </c>
      <c r="C7" s="106">
        <v>0.78263888888888899</v>
      </c>
      <c r="D7" s="107"/>
      <c r="F7" s="108">
        <v>33440</v>
      </c>
      <c r="G7" s="109">
        <f>YEAR(F7)</f>
        <v>1991</v>
      </c>
      <c r="I7" s="108">
        <v>33440</v>
      </c>
      <c r="J7" s="109">
        <f>MONTH(I7)</f>
        <v>7</v>
      </c>
      <c r="L7" s="108">
        <v>33440</v>
      </c>
      <c r="M7" s="109">
        <f>DAY(L7)</f>
        <v>21</v>
      </c>
    </row>
    <row r="8" spans="1:18" x14ac:dyDescent="0.25">
      <c r="F8" s="108">
        <v>36553</v>
      </c>
      <c r="G8" s="109">
        <f t="shared" ref="G8:G10" si="0">YEAR(F8)</f>
        <v>2000</v>
      </c>
      <c r="I8" s="108">
        <v>36553</v>
      </c>
      <c r="J8" s="109">
        <f t="shared" ref="J8:J10" si="1">MONTH(I8)</f>
        <v>1</v>
      </c>
      <c r="L8" s="108">
        <v>36553</v>
      </c>
      <c r="M8" s="109">
        <f t="shared" ref="M8:M10" si="2">DAY(L8)</f>
        <v>28</v>
      </c>
    </row>
    <row r="9" spans="1:18" x14ac:dyDescent="0.25">
      <c r="F9" s="108">
        <v>36694</v>
      </c>
      <c r="G9" s="109">
        <f t="shared" si="0"/>
        <v>2000</v>
      </c>
      <c r="I9" s="108">
        <v>36694</v>
      </c>
      <c r="J9" s="109">
        <f t="shared" si="1"/>
        <v>6</v>
      </c>
      <c r="L9" s="108">
        <v>36694</v>
      </c>
      <c r="M9" s="109">
        <f t="shared" si="2"/>
        <v>17</v>
      </c>
    </row>
    <row r="10" spans="1:18" x14ac:dyDescent="0.25">
      <c r="F10" s="108">
        <v>43891</v>
      </c>
      <c r="G10" s="109">
        <f t="shared" si="0"/>
        <v>2020</v>
      </c>
      <c r="I10" s="108">
        <v>43891</v>
      </c>
      <c r="J10" s="109">
        <f t="shared" si="1"/>
        <v>3</v>
      </c>
      <c r="L10" s="108">
        <v>43891</v>
      </c>
      <c r="M10" s="109">
        <f t="shared" si="2"/>
        <v>1</v>
      </c>
    </row>
    <row r="11" spans="1:18" x14ac:dyDescent="0.25">
      <c r="B11" s="105" t="s">
        <v>346</v>
      </c>
      <c r="D11" s="105" t="s">
        <v>347</v>
      </c>
    </row>
    <row r="12" spans="1:18" x14ac:dyDescent="0.25">
      <c r="B12" s="103">
        <f ca="1">TODAY()</f>
        <v>45703</v>
      </c>
      <c r="D12" s="116">
        <f ca="1">NOW()</f>
        <v>45703.62168935185</v>
      </c>
      <c r="L12" s="104" t="s">
        <v>344</v>
      </c>
      <c r="M12" s="104" t="s">
        <v>342</v>
      </c>
      <c r="N12" s="110" t="s">
        <v>348</v>
      </c>
      <c r="P12" s="104" t="s">
        <v>344</v>
      </c>
      <c r="Q12" s="104" t="s">
        <v>155</v>
      </c>
      <c r="R12" s="110" t="s">
        <v>348</v>
      </c>
    </row>
    <row r="13" spans="1:18" x14ac:dyDescent="0.25">
      <c r="L13" s="108">
        <v>33440</v>
      </c>
      <c r="M13" s="109">
        <v>30</v>
      </c>
      <c r="N13" s="111">
        <f>DATE(YEAR(L13),MONTH(L13),DAY(L13)+30)</f>
        <v>33470</v>
      </c>
      <c r="P13" s="108">
        <v>33440</v>
      </c>
      <c r="Q13" s="109">
        <v>9</v>
      </c>
      <c r="R13" s="111">
        <f>DATE(YEAR(P13)+9,MONTH(P13),DAY(P13))</f>
        <v>36728</v>
      </c>
    </row>
    <row r="14" spans="1:18" x14ac:dyDescent="0.25">
      <c r="B14" s="2"/>
      <c r="D14" s="112"/>
      <c r="L14" s="108">
        <v>36553</v>
      </c>
      <c r="M14" s="109">
        <v>2</v>
      </c>
      <c r="N14" s="111">
        <f>DATE(YEAR(L14),MONTH(L14),DAY(L14)+2)</f>
        <v>36555</v>
      </c>
      <c r="P14" s="108">
        <v>36553</v>
      </c>
      <c r="Q14" s="109">
        <v>20</v>
      </c>
      <c r="R14" s="111">
        <f>DATE(YEAR(P14)+20,MONTH(P14),DAY(P14))</f>
        <v>43858</v>
      </c>
    </row>
    <row r="15" spans="1:18" x14ac:dyDescent="0.25">
      <c r="C15" s="136" t="s">
        <v>344</v>
      </c>
      <c r="D15" s="136"/>
      <c r="L15" s="108">
        <v>36694</v>
      </c>
      <c r="M15" s="109">
        <v>3</v>
      </c>
      <c r="N15" s="111">
        <f>DATE(YEAR(L15),MONTH(L15),DAY(L15)+3)</f>
        <v>36697</v>
      </c>
      <c r="P15" s="108">
        <v>36694</v>
      </c>
      <c r="Q15" s="109">
        <v>11</v>
      </c>
      <c r="R15" s="111">
        <f>DATE(YEAR(P15)+11,MONTH(P15),DAY(P15))</f>
        <v>40711</v>
      </c>
    </row>
    <row r="16" spans="1:18" x14ac:dyDescent="0.25">
      <c r="C16" s="137" t="s">
        <v>349</v>
      </c>
      <c r="D16" s="137"/>
      <c r="L16" s="108">
        <v>43891</v>
      </c>
      <c r="M16" s="109">
        <v>30</v>
      </c>
      <c r="N16" s="111">
        <f>DATE(YEAR(L16),MONTH(L16),DAY(L16)+30)</f>
        <v>43921</v>
      </c>
      <c r="P16" s="108">
        <v>43891</v>
      </c>
      <c r="Q16" s="109">
        <v>2</v>
      </c>
      <c r="R16" s="111">
        <f>DATE(YEAR(P16)+2,MONTH(P16),DAY(P16))</f>
        <v>44621</v>
      </c>
    </row>
    <row r="17" spans="3:14" x14ac:dyDescent="0.25">
      <c r="C17" s="134" t="str">
        <f>TEXT(L13, "dddd, mmmm dd, yyyy")</f>
        <v>Sunday, July 21, 1991</v>
      </c>
      <c r="D17" s="134"/>
    </row>
    <row r="18" spans="3:14" x14ac:dyDescent="0.25">
      <c r="C18" s="134" t="str">
        <f>TEXT(L14, "dddd, mmmm dd, yyyy")</f>
        <v>Friday, January 28, 2000</v>
      </c>
      <c r="D18" s="134"/>
      <c r="L18" s="104" t="s">
        <v>344</v>
      </c>
      <c r="M18" s="104" t="s">
        <v>341</v>
      </c>
      <c r="N18" s="110" t="s">
        <v>348</v>
      </c>
    </row>
    <row r="19" spans="3:14" x14ac:dyDescent="0.25">
      <c r="C19" s="134" t="str">
        <f>TEXT(L15, "dddd, mmmm dd, yyyy")</f>
        <v>Saturday, June 17, 2000</v>
      </c>
      <c r="D19" s="134"/>
      <c r="L19" s="108">
        <v>33440</v>
      </c>
      <c r="M19" s="109">
        <v>2</v>
      </c>
      <c r="N19" s="111">
        <f>DATE(YEAR(L19),MONTH(L19)+2,DAY(L19))</f>
        <v>33502</v>
      </c>
    </row>
    <row r="20" spans="3:14" x14ac:dyDescent="0.25">
      <c r="C20" s="134" t="str">
        <f>TEXT(L16, "dddd, mmmm dd, yyyy")</f>
        <v>Sunday, March 01, 2020</v>
      </c>
      <c r="D20" s="134"/>
      <c r="L20" s="108">
        <v>36553</v>
      </c>
      <c r="M20" s="109">
        <v>11</v>
      </c>
      <c r="N20" s="111">
        <f>DATE(YEAR(L20),MONTH(L20)+11,DAY(L20))</f>
        <v>36888</v>
      </c>
    </row>
    <row r="21" spans="3:14" x14ac:dyDescent="0.25">
      <c r="L21" s="108">
        <v>36694</v>
      </c>
      <c r="M21" s="109">
        <v>5</v>
      </c>
      <c r="N21" s="111">
        <f>DATE(YEAR(L21),MONTH(L21)+5,DAY(L21))</f>
        <v>36847</v>
      </c>
    </row>
    <row r="22" spans="3:14" x14ac:dyDescent="0.25">
      <c r="L22" s="108">
        <v>43891</v>
      </c>
      <c r="M22" s="109">
        <v>9</v>
      </c>
      <c r="N22" s="111">
        <f>DATE(YEAR(L22),MONTH(L22)+9,DAY(L22))</f>
        <v>44166</v>
      </c>
    </row>
  </sheetData>
  <mergeCells count="10">
    <mergeCell ref="C17:D17"/>
    <mergeCell ref="C18:D18"/>
    <mergeCell ref="C19:D19"/>
    <mergeCell ref="C20:D20"/>
    <mergeCell ref="A1:XFD2"/>
    <mergeCell ref="F5:G5"/>
    <mergeCell ref="I5:J5"/>
    <mergeCell ref="L5:M5"/>
    <mergeCell ref="C15:D15"/>
    <mergeCell ref="C16:D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4DFE-DE6B-49FA-B0D9-D71EAB5D9430}">
  <sheetPr>
    <tabColor theme="1" tint="0.34998626667073579"/>
  </sheetPr>
  <dimension ref="A1:F528"/>
  <sheetViews>
    <sheetView zoomScale="130" zoomScaleNormal="130" workbookViewId="0"/>
  </sheetViews>
  <sheetFormatPr defaultColWidth="9.140625" defaultRowHeight="15" x14ac:dyDescent="0.25"/>
  <cols>
    <col min="1" max="1" width="10.2851562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44197</v>
      </c>
      <c r="B2" s="3" t="s">
        <v>11</v>
      </c>
      <c r="C2">
        <v>9</v>
      </c>
      <c r="D2" t="s">
        <v>12</v>
      </c>
      <c r="E2" t="s">
        <v>13</v>
      </c>
      <c r="F2" s="4">
        <v>0</v>
      </c>
    </row>
    <row r="3" spans="1:6" x14ac:dyDescent="0.25">
      <c r="A3" s="2">
        <v>44198</v>
      </c>
      <c r="B3" s="3" t="s">
        <v>14</v>
      </c>
      <c r="C3">
        <v>15</v>
      </c>
      <c r="D3" t="s">
        <v>13</v>
      </c>
      <c r="E3" t="s">
        <v>15</v>
      </c>
      <c r="F3" s="4">
        <v>0</v>
      </c>
    </row>
    <row r="4" spans="1:6" x14ac:dyDescent="0.25">
      <c r="A4" s="2">
        <v>44198</v>
      </c>
      <c r="B4" s="3" t="s">
        <v>16</v>
      </c>
      <c r="C4">
        <v>6</v>
      </c>
      <c r="D4" t="s">
        <v>17</v>
      </c>
      <c r="E4" t="s">
        <v>15</v>
      </c>
      <c r="F4" s="4">
        <v>0</v>
      </c>
    </row>
    <row r="5" spans="1:6" x14ac:dyDescent="0.25">
      <c r="A5" s="2">
        <v>44199</v>
      </c>
      <c r="B5" s="3" t="s">
        <v>18</v>
      </c>
      <c r="C5">
        <v>5</v>
      </c>
      <c r="D5" t="s">
        <v>17</v>
      </c>
      <c r="E5" t="s">
        <v>13</v>
      </c>
      <c r="F5" s="4">
        <v>0</v>
      </c>
    </row>
    <row r="6" spans="1:6" x14ac:dyDescent="0.25">
      <c r="A6" s="2">
        <v>44200</v>
      </c>
      <c r="B6" s="3" t="s">
        <v>19</v>
      </c>
      <c r="C6">
        <v>12</v>
      </c>
      <c r="D6" t="s">
        <v>13</v>
      </c>
      <c r="E6" t="s">
        <v>13</v>
      </c>
      <c r="F6" s="4">
        <v>0</v>
      </c>
    </row>
    <row r="7" spans="1:6" x14ac:dyDescent="0.25">
      <c r="A7" s="2">
        <v>44205</v>
      </c>
      <c r="B7" s="3" t="s">
        <v>20</v>
      </c>
      <c r="C7">
        <v>1</v>
      </c>
      <c r="D7" t="s">
        <v>17</v>
      </c>
      <c r="E7" t="s">
        <v>15</v>
      </c>
      <c r="F7" s="4">
        <v>0</v>
      </c>
    </row>
    <row r="8" spans="1:6" x14ac:dyDescent="0.25">
      <c r="A8" s="2">
        <v>44205</v>
      </c>
      <c r="B8" s="3" t="s">
        <v>21</v>
      </c>
      <c r="C8">
        <v>8</v>
      </c>
      <c r="D8" t="s">
        <v>17</v>
      </c>
      <c r="E8" t="s">
        <v>15</v>
      </c>
      <c r="F8" s="4">
        <v>0</v>
      </c>
    </row>
    <row r="9" spans="1:6" x14ac:dyDescent="0.25">
      <c r="A9" s="2">
        <v>44205</v>
      </c>
      <c r="B9" s="3" t="s">
        <v>22</v>
      </c>
      <c r="C9">
        <v>4</v>
      </c>
      <c r="D9" t="s">
        <v>17</v>
      </c>
      <c r="E9" t="s">
        <v>13</v>
      </c>
      <c r="F9" s="4">
        <v>0</v>
      </c>
    </row>
    <row r="10" spans="1:6" x14ac:dyDescent="0.25">
      <c r="A10" s="2">
        <v>44207</v>
      </c>
      <c r="B10" s="3" t="s">
        <v>23</v>
      </c>
      <c r="C10">
        <v>3</v>
      </c>
      <c r="D10" t="s">
        <v>17</v>
      </c>
      <c r="E10" t="s">
        <v>15</v>
      </c>
      <c r="F10" s="4">
        <v>0</v>
      </c>
    </row>
    <row r="11" spans="1:6" x14ac:dyDescent="0.25">
      <c r="A11" s="2">
        <v>44207</v>
      </c>
      <c r="B11" s="3" t="s">
        <v>24</v>
      </c>
      <c r="C11">
        <v>4</v>
      </c>
      <c r="D11" t="s">
        <v>12</v>
      </c>
      <c r="E11" t="s">
        <v>13</v>
      </c>
      <c r="F11" s="4">
        <v>0</v>
      </c>
    </row>
    <row r="12" spans="1:6" x14ac:dyDescent="0.25">
      <c r="A12" s="2">
        <v>44207</v>
      </c>
      <c r="B12" s="3" t="s">
        <v>25</v>
      </c>
      <c r="C12">
        <v>4</v>
      </c>
      <c r="D12" t="s">
        <v>17</v>
      </c>
      <c r="E12" t="s">
        <v>13</v>
      </c>
      <c r="F12" s="4">
        <v>0</v>
      </c>
    </row>
    <row r="13" spans="1:6" x14ac:dyDescent="0.25">
      <c r="A13" s="2">
        <v>44208</v>
      </c>
      <c r="B13" s="3" t="s">
        <v>25</v>
      </c>
      <c r="C13">
        <v>10</v>
      </c>
      <c r="D13" t="s">
        <v>13</v>
      </c>
      <c r="E13" t="s">
        <v>15</v>
      </c>
      <c r="F13" s="4">
        <v>0</v>
      </c>
    </row>
    <row r="14" spans="1:6" x14ac:dyDescent="0.25">
      <c r="A14" s="2">
        <v>44214</v>
      </c>
      <c r="B14" s="3" t="s">
        <v>26</v>
      </c>
      <c r="C14">
        <v>13</v>
      </c>
      <c r="D14" t="s">
        <v>17</v>
      </c>
      <c r="E14" t="s">
        <v>13</v>
      </c>
      <c r="F14" s="4">
        <v>0</v>
      </c>
    </row>
    <row r="15" spans="1:6" x14ac:dyDescent="0.25">
      <c r="A15" s="2">
        <v>44214</v>
      </c>
      <c r="B15" s="3" t="s">
        <v>27</v>
      </c>
      <c r="C15">
        <v>3</v>
      </c>
      <c r="D15" t="s">
        <v>13</v>
      </c>
      <c r="E15" t="s">
        <v>15</v>
      </c>
      <c r="F15" s="4">
        <v>0</v>
      </c>
    </row>
    <row r="16" spans="1:6" x14ac:dyDescent="0.25">
      <c r="A16" s="2">
        <v>44215</v>
      </c>
      <c r="B16" s="3" t="s">
        <v>19</v>
      </c>
      <c r="C16">
        <v>6</v>
      </c>
      <c r="D16" t="s">
        <v>17</v>
      </c>
      <c r="E16" t="s">
        <v>15</v>
      </c>
      <c r="F16" s="4">
        <v>0</v>
      </c>
    </row>
    <row r="17" spans="1:6" x14ac:dyDescent="0.25">
      <c r="A17" s="2">
        <v>44216</v>
      </c>
      <c r="B17" s="3" t="s">
        <v>28</v>
      </c>
      <c r="C17">
        <v>4</v>
      </c>
      <c r="D17" t="s">
        <v>17</v>
      </c>
      <c r="E17" t="s">
        <v>15</v>
      </c>
      <c r="F17" s="4">
        <v>0</v>
      </c>
    </row>
    <row r="18" spans="1:6" x14ac:dyDescent="0.25">
      <c r="A18" s="2">
        <v>44216</v>
      </c>
      <c r="B18" s="3" t="s">
        <v>29</v>
      </c>
      <c r="C18">
        <v>4</v>
      </c>
      <c r="D18" t="s">
        <v>17</v>
      </c>
      <c r="E18" t="s">
        <v>15</v>
      </c>
      <c r="F18" s="4">
        <v>0</v>
      </c>
    </row>
    <row r="19" spans="1:6" x14ac:dyDescent="0.25">
      <c r="A19" s="2">
        <v>44217</v>
      </c>
      <c r="B19" s="3" t="s">
        <v>18</v>
      </c>
      <c r="C19">
        <v>15</v>
      </c>
      <c r="D19" t="s">
        <v>12</v>
      </c>
      <c r="E19" t="s">
        <v>15</v>
      </c>
      <c r="F19" s="4">
        <v>0</v>
      </c>
    </row>
    <row r="20" spans="1:6" x14ac:dyDescent="0.25">
      <c r="A20" s="2">
        <v>44217</v>
      </c>
      <c r="B20" s="3" t="s">
        <v>21</v>
      </c>
      <c r="C20">
        <v>9</v>
      </c>
      <c r="D20" t="s">
        <v>17</v>
      </c>
      <c r="E20" t="s">
        <v>13</v>
      </c>
      <c r="F20" s="4">
        <v>0</v>
      </c>
    </row>
    <row r="21" spans="1:6" x14ac:dyDescent="0.25">
      <c r="A21" s="2">
        <v>44217</v>
      </c>
      <c r="B21" s="3" t="s">
        <v>25</v>
      </c>
      <c r="C21">
        <v>6</v>
      </c>
      <c r="D21" t="s">
        <v>17</v>
      </c>
      <c r="E21" t="s">
        <v>13</v>
      </c>
      <c r="F21" s="4">
        <v>0</v>
      </c>
    </row>
    <row r="22" spans="1:6" x14ac:dyDescent="0.25">
      <c r="A22" s="2">
        <v>44221</v>
      </c>
      <c r="B22" s="3" t="s">
        <v>28</v>
      </c>
      <c r="C22">
        <v>6</v>
      </c>
      <c r="D22" t="s">
        <v>17</v>
      </c>
      <c r="E22" t="s">
        <v>15</v>
      </c>
      <c r="F22" s="4">
        <v>0</v>
      </c>
    </row>
    <row r="23" spans="1:6" x14ac:dyDescent="0.25">
      <c r="A23" s="2">
        <v>44221</v>
      </c>
      <c r="B23" s="3" t="s">
        <v>19</v>
      </c>
      <c r="C23">
        <v>7</v>
      </c>
      <c r="D23" t="s">
        <v>17</v>
      </c>
      <c r="E23" t="s">
        <v>13</v>
      </c>
      <c r="F23" s="4">
        <v>0</v>
      </c>
    </row>
    <row r="24" spans="1:6" x14ac:dyDescent="0.25">
      <c r="A24" s="2">
        <v>44221</v>
      </c>
      <c r="B24" s="3" t="s">
        <v>20</v>
      </c>
      <c r="C24">
        <v>14</v>
      </c>
      <c r="D24" t="s">
        <v>17</v>
      </c>
      <c r="E24" t="s">
        <v>13</v>
      </c>
      <c r="F24" s="4">
        <v>0</v>
      </c>
    </row>
    <row r="25" spans="1:6" x14ac:dyDescent="0.25">
      <c r="A25" s="2">
        <v>44222</v>
      </c>
      <c r="B25" s="3" t="s">
        <v>26</v>
      </c>
      <c r="C25">
        <v>9</v>
      </c>
      <c r="D25" t="s">
        <v>12</v>
      </c>
      <c r="E25" t="s">
        <v>15</v>
      </c>
      <c r="F25" s="4">
        <v>0</v>
      </c>
    </row>
    <row r="26" spans="1:6" x14ac:dyDescent="0.25">
      <c r="A26" s="2">
        <v>44222</v>
      </c>
      <c r="B26" s="3" t="s">
        <v>30</v>
      </c>
      <c r="C26">
        <v>7</v>
      </c>
      <c r="D26" t="s">
        <v>13</v>
      </c>
      <c r="E26" t="s">
        <v>15</v>
      </c>
      <c r="F26" s="4">
        <v>0</v>
      </c>
    </row>
    <row r="27" spans="1:6" x14ac:dyDescent="0.25">
      <c r="A27" s="2">
        <v>44222</v>
      </c>
      <c r="B27" s="3" t="s">
        <v>31</v>
      </c>
      <c r="C27">
        <v>7</v>
      </c>
      <c r="D27" t="s">
        <v>13</v>
      </c>
      <c r="E27" t="s">
        <v>13</v>
      </c>
      <c r="F27" s="4">
        <v>0</v>
      </c>
    </row>
    <row r="28" spans="1:6" x14ac:dyDescent="0.25">
      <c r="A28" s="2">
        <v>44223</v>
      </c>
      <c r="B28" s="3" t="s">
        <v>32</v>
      </c>
      <c r="C28">
        <v>7</v>
      </c>
      <c r="D28" t="s">
        <v>12</v>
      </c>
      <c r="E28" t="s">
        <v>13</v>
      </c>
      <c r="F28" s="4">
        <v>0</v>
      </c>
    </row>
    <row r="29" spans="1:6" x14ac:dyDescent="0.25">
      <c r="A29" s="2">
        <v>44223</v>
      </c>
      <c r="B29" s="3" t="s">
        <v>33</v>
      </c>
      <c r="C29">
        <v>3</v>
      </c>
      <c r="D29" t="s">
        <v>12</v>
      </c>
      <c r="E29" t="s">
        <v>13</v>
      </c>
      <c r="F29" s="4">
        <v>0</v>
      </c>
    </row>
    <row r="30" spans="1:6" x14ac:dyDescent="0.25">
      <c r="A30" s="2">
        <v>44224</v>
      </c>
      <c r="B30" s="3" t="s">
        <v>18</v>
      </c>
      <c r="C30">
        <v>10</v>
      </c>
      <c r="D30" t="s">
        <v>13</v>
      </c>
      <c r="E30" t="s">
        <v>15</v>
      </c>
      <c r="F30" s="4">
        <v>0</v>
      </c>
    </row>
    <row r="31" spans="1:6" x14ac:dyDescent="0.25">
      <c r="A31" s="2">
        <v>44224</v>
      </c>
      <c r="B31" s="3" t="s">
        <v>34</v>
      </c>
      <c r="C31">
        <v>2</v>
      </c>
      <c r="D31" t="s">
        <v>17</v>
      </c>
      <c r="E31" t="s">
        <v>15</v>
      </c>
      <c r="F31" s="4">
        <v>0</v>
      </c>
    </row>
    <row r="32" spans="1:6" x14ac:dyDescent="0.25">
      <c r="A32" s="2">
        <v>44229</v>
      </c>
      <c r="B32" s="3" t="s">
        <v>35</v>
      </c>
      <c r="C32">
        <v>7</v>
      </c>
      <c r="D32" t="s">
        <v>13</v>
      </c>
      <c r="E32" t="s">
        <v>13</v>
      </c>
      <c r="F32" s="4">
        <v>0</v>
      </c>
    </row>
    <row r="33" spans="1:6" x14ac:dyDescent="0.25">
      <c r="A33" s="2">
        <v>44230</v>
      </c>
      <c r="B33" s="3" t="s">
        <v>36</v>
      </c>
      <c r="C33">
        <v>13</v>
      </c>
      <c r="D33" t="s">
        <v>17</v>
      </c>
      <c r="E33" t="s">
        <v>13</v>
      </c>
      <c r="F33" s="4">
        <v>0</v>
      </c>
    </row>
    <row r="34" spans="1:6" x14ac:dyDescent="0.25">
      <c r="A34" s="2">
        <v>44230</v>
      </c>
      <c r="B34" s="3" t="s">
        <v>37</v>
      </c>
      <c r="C34">
        <v>2</v>
      </c>
      <c r="D34" t="s">
        <v>12</v>
      </c>
      <c r="E34" t="s">
        <v>15</v>
      </c>
      <c r="F34" s="4">
        <v>0</v>
      </c>
    </row>
    <row r="35" spans="1:6" x14ac:dyDescent="0.25">
      <c r="A35" s="2">
        <v>44231</v>
      </c>
      <c r="B35" s="3" t="s">
        <v>23</v>
      </c>
      <c r="C35">
        <v>4</v>
      </c>
      <c r="D35" t="s">
        <v>13</v>
      </c>
      <c r="E35" t="s">
        <v>13</v>
      </c>
      <c r="F35" s="4">
        <v>0</v>
      </c>
    </row>
    <row r="36" spans="1:6" x14ac:dyDescent="0.25">
      <c r="A36" s="2">
        <v>44232</v>
      </c>
      <c r="B36" s="3" t="s">
        <v>38</v>
      </c>
      <c r="C36">
        <v>7</v>
      </c>
      <c r="D36" t="s">
        <v>13</v>
      </c>
      <c r="E36" t="s">
        <v>15</v>
      </c>
      <c r="F36" s="4">
        <v>0</v>
      </c>
    </row>
    <row r="37" spans="1:6" x14ac:dyDescent="0.25">
      <c r="A37" s="2">
        <v>44232</v>
      </c>
      <c r="B37" s="3" t="s">
        <v>39</v>
      </c>
      <c r="C37">
        <v>1</v>
      </c>
      <c r="D37" t="s">
        <v>17</v>
      </c>
      <c r="E37" t="s">
        <v>15</v>
      </c>
      <c r="F37" s="4">
        <v>0</v>
      </c>
    </row>
    <row r="38" spans="1:6" x14ac:dyDescent="0.25">
      <c r="A38" s="2">
        <v>44232</v>
      </c>
      <c r="B38" s="3" t="s">
        <v>38</v>
      </c>
      <c r="C38">
        <v>9</v>
      </c>
      <c r="D38" t="s">
        <v>17</v>
      </c>
      <c r="E38" t="s">
        <v>15</v>
      </c>
      <c r="F38" s="4">
        <v>0</v>
      </c>
    </row>
    <row r="39" spans="1:6" x14ac:dyDescent="0.25">
      <c r="A39" s="2">
        <v>44233</v>
      </c>
      <c r="B39" s="3" t="s">
        <v>19</v>
      </c>
      <c r="C39">
        <v>1</v>
      </c>
      <c r="D39" t="s">
        <v>17</v>
      </c>
      <c r="E39" t="s">
        <v>15</v>
      </c>
      <c r="F39" s="4">
        <v>0</v>
      </c>
    </row>
    <row r="40" spans="1:6" x14ac:dyDescent="0.25">
      <c r="A40" s="2">
        <v>44236</v>
      </c>
      <c r="B40" s="3" t="s">
        <v>28</v>
      </c>
      <c r="C40">
        <v>14</v>
      </c>
      <c r="D40" t="s">
        <v>17</v>
      </c>
      <c r="E40" t="s">
        <v>13</v>
      </c>
      <c r="F40" s="4">
        <v>0</v>
      </c>
    </row>
    <row r="41" spans="1:6" x14ac:dyDescent="0.25">
      <c r="A41" s="2">
        <v>44239</v>
      </c>
      <c r="B41" s="3" t="s">
        <v>40</v>
      </c>
      <c r="C41">
        <v>7</v>
      </c>
      <c r="D41" t="s">
        <v>17</v>
      </c>
      <c r="E41" t="s">
        <v>15</v>
      </c>
      <c r="F41" s="4">
        <v>0</v>
      </c>
    </row>
    <row r="42" spans="1:6" x14ac:dyDescent="0.25">
      <c r="A42" s="2">
        <v>44239</v>
      </c>
      <c r="B42" s="3" t="s">
        <v>27</v>
      </c>
      <c r="C42">
        <v>9</v>
      </c>
      <c r="D42" t="s">
        <v>13</v>
      </c>
      <c r="E42" t="s">
        <v>15</v>
      </c>
      <c r="F42" s="4">
        <v>0</v>
      </c>
    </row>
    <row r="43" spans="1:6" x14ac:dyDescent="0.25">
      <c r="A43" s="2">
        <v>44242</v>
      </c>
      <c r="B43" s="3" t="s">
        <v>41</v>
      </c>
      <c r="C43">
        <v>4</v>
      </c>
      <c r="D43" t="s">
        <v>17</v>
      </c>
      <c r="E43" t="s">
        <v>13</v>
      </c>
      <c r="F43" s="4">
        <v>0</v>
      </c>
    </row>
    <row r="44" spans="1:6" x14ac:dyDescent="0.25">
      <c r="A44" s="2">
        <v>44245</v>
      </c>
      <c r="B44" s="3" t="s">
        <v>42</v>
      </c>
      <c r="C44">
        <v>6</v>
      </c>
      <c r="D44" t="s">
        <v>13</v>
      </c>
      <c r="E44" t="s">
        <v>15</v>
      </c>
      <c r="F44" s="4">
        <v>0</v>
      </c>
    </row>
    <row r="45" spans="1:6" x14ac:dyDescent="0.25">
      <c r="A45" s="2">
        <v>44247</v>
      </c>
      <c r="B45" s="3" t="s">
        <v>43</v>
      </c>
      <c r="C45">
        <v>11</v>
      </c>
      <c r="D45" t="s">
        <v>13</v>
      </c>
      <c r="E45" t="s">
        <v>15</v>
      </c>
      <c r="F45" s="4">
        <v>0</v>
      </c>
    </row>
    <row r="46" spans="1:6" x14ac:dyDescent="0.25">
      <c r="A46" s="2">
        <v>44249</v>
      </c>
      <c r="B46" s="3" t="s">
        <v>16</v>
      </c>
      <c r="C46">
        <v>5</v>
      </c>
      <c r="D46" t="s">
        <v>13</v>
      </c>
      <c r="E46" t="s">
        <v>15</v>
      </c>
      <c r="F46" s="4">
        <v>0</v>
      </c>
    </row>
    <row r="47" spans="1:6" x14ac:dyDescent="0.25">
      <c r="A47" s="2">
        <v>44250</v>
      </c>
      <c r="B47" s="3" t="s">
        <v>22</v>
      </c>
      <c r="C47">
        <v>3</v>
      </c>
      <c r="D47" t="s">
        <v>17</v>
      </c>
      <c r="E47" t="s">
        <v>15</v>
      </c>
      <c r="F47" s="4">
        <v>0</v>
      </c>
    </row>
    <row r="48" spans="1:6" x14ac:dyDescent="0.25">
      <c r="A48" s="2">
        <v>44250</v>
      </c>
      <c r="B48" s="3" t="s">
        <v>39</v>
      </c>
      <c r="C48">
        <v>2</v>
      </c>
      <c r="D48" t="s">
        <v>17</v>
      </c>
      <c r="E48" t="s">
        <v>13</v>
      </c>
      <c r="F48" s="4">
        <v>0</v>
      </c>
    </row>
    <row r="49" spans="1:6" x14ac:dyDescent="0.25">
      <c r="A49" s="2">
        <v>44252</v>
      </c>
      <c r="B49" s="3" t="s">
        <v>44</v>
      </c>
      <c r="C49">
        <v>4</v>
      </c>
      <c r="D49" t="s">
        <v>12</v>
      </c>
      <c r="E49" t="s">
        <v>13</v>
      </c>
      <c r="F49" s="4">
        <v>0</v>
      </c>
    </row>
    <row r="50" spans="1:6" x14ac:dyDescent="0.25">
      <c r="A50" s="2">
        <v>44252</v>
      </c>
      <c r="B50" s="3" t="s">
        <v>33</v>
      </c>
      <c r="C50">
        <v>11</v>
      </c>
      <c r="D50" t="s">
        <v>13</v>
      </c>
      <c r="E50" t="s">
        <v>15</v>
      </c>
      <c r="F50" s="4">
        <v>0</v>
      </c>
    </row>
    <row r="51" spans="1:6" x14ac:dyDescent="0.25">
      <c r="A51" s="2">
        <v>44252</v>
      </c>
      <c r="B51" s="3" t="s">
        <v>43</v>
      </c>
      <c r="C51">
        <v>2</v>
      </c>
      <c r="D51" t="s">
        <v>17</v>
      </c>
      <c r="E51" t="s">
        <v>13</v>
      </c>
      <c r="F51" s="4">
        <v>0</v>
      </c>
    </row>
    <row r="52" spans="1:6" x14ac:dyDescent="0.25">
      <c r="A52" s="2">
        <v>44254</v>
      </c>
      <c r="B52" s="3" t="s">
        <v>45</v>
      </c>
      <c r="C52">
        <v>11</v>
      </c>
      <c r="D52" t="s">
        <v>12</v>
      </c>
      <c r="E52" t="s">
        <v>13</v>
      </c>
      <c r="F52" s="4">
        <v>0</v>
      </c>
    </row>
    <row r="53" spans="1:6" x14ac:dyDescent="0.25">
      <c r="A53" s="2">
        <v>44258</v>
      </c>
      <c r="B53" s="3" t="s">
        <v>46</v>
      </c>
      <c r="C53">
        <v>1</v>
      </c>
      <c r="D53" t="s">
        <v>17</v>
      </c>
      <c r="E53" t="s">
        <v>13</v>
      </c>
      <c r="F53" s="4">
        <v>0</v>
      </c>
    </row>
    <row r="54" spans="1:6" x14ac:dyDescent="0.25">
      <c r="A54" s="2">
        <v>44262</v>
      </c>
      <c r="B54" s="3" t="s">
        <v>47</v>
      </c>
      <c r="C54">
        <v>9</v>
      </c>
      <c r="D54" t="s">
        <v>17</v>
      </c>
      <c r="E54" t="s">
        <v>15</v>
      </c>
      <c r="F54" s="4">
        <v>0</v>
      </c>
    </row>
    <row r="55" spans="1:6" x14ac:dyDescent="0.25">
      <c r="A55" s="2">
        <v>44263</v>
      </c>
      <c r="B55" s="3" t="s">
        <v>41</v>
      </c>
      <c r="C55">
        <v>6</v>
      </c>
      <c r="D55" t="s">
        <v>13</v>
      </c>
      <c r="E55" t="s">
        <v>15</v>
      </c>
      <c r="F55" s="4">
        <v>0</v>
      </c>
    </row>
    <row r="56" spans="1:6" x14ac:dyDescent="0.25">
      <c r="A56" s="2">
        <v>44263</v>
      </c>
      <c r="B56" s="3" t="s">
        <v>26</v>
      </c>
      <c r="C56">
        <v>9</v>
      </c>
      <c r="D56" t="s">
        <v>13</v>
      </c>
      <c r="E56" t="s">
        <v>13</v>
      </c>
      <c r="F56" s="4">
        <v>0</v>
      </c>
    </row>
    <row r="57" spans="1:6" x14ac:dyDescent="0.25">
      <c r="A57" s="2">
        <v>44264</v>
      </c>
      <c r="B57" s="3" t="s">
        <v>34</v>
      </c>
      <c r="C57">
        <v>6</v>
      </c>
      <c r="D57" t="s">
        <v>12</v>
      </c>
      <c r="E57" t="s">
        <v>13</v>
      </c>
      <c r="F57" s="4">
        <v>0</v>
      </c>
    </row>
    <row r="58" spans="1:6" x14ac:dyDescent="0.25">
      <c r="A58" s="2">
        <v>44266</v>
      </c>
      <c r="B58" s="3" t="s">
        <v>22</v>
      </c>
      <c r="C58">
        <v>11</v>
      </c>
      <c r="D58" t="s">
        <v>17</v>
      </c>
      <c r="E58" t="s">
        <v>15</v>
      </c>
      <c r="F58" s="4">
        <v>0</v>
      </c>
    </row>
    <row r="59" spans="1:6" x14ac:dyDescent="0.25">
      <c r="A59" s="2">
        <v>44268</v>
      </c>
      <c r="B59" s="3" t="s">
        <v>48</v>
      </c>
      <c r="C59">
        <v>10</v>
      </c>
      <c r="D59" t="s">
        <v>12</v>
      </c>
      <c r="E59" t="s">
        <v>15</v>
      </c>
      <c r="F59" s="4">
        <v>0</v>
      </c>
    </row>
    <row r="60" spans="1:6" x14ac:dyDescent="0.25">
      <c r="A60" s="2">
        <v>44270</v>
      </c>
      <c r="B60" s="3" t="s">
        <v>49</v>
      </c>
      <c r="C60">
        <v>11</v>
      </c>
      <c r="D60" t="s">
        <v>13</v>
      </c>
      <c r="E60" t="s">
        <v>15</v>
      </c>
      <c r="F60" s="4">
        <v>0</v>
      </c>
    </row>
    <row r="61" spans="1:6" x14ac:dyDescent="0.25">
      <c r="A61" s="2">
        <v>44271</v>
      </c>
      <c r="B61" s="3" t="s">
        <v>50</v>
      </c>
      <c r="C61">
        <v>14</v>
      </c>
      <c r="D61" t="s">
        <v>17</v>
      </c>
      <c r="E61" t="s">
        <v>15</v>
      </c>
      <c r="F61" s="4">
        <v>0</v>
      </c>
    </row>
    <row r="62" spans="1:6" x14ac:dyDescent="0.25">
      <c r="A62" s="2">
        <v>44273</v>
      </c>
      <c r="B62" s="3" t="s">
        <v>25</v>
      </c>
      <c r="C62">
        <v>8</v>
      </c>
      <c r="D62" t="s">
        <v>12</v>
      </c>
      <c r="E62" t="s">
        <v>15</v>
      </c>
      <c r="F62" s="4">
        <v>0</v>
      </c>
    </row>
    <row r="63" spans="1:6" x14ac:dyDescent="0.25">
      <c r="A63" s="2">
        <v>44274</v>
      </c>
      <c r="B63" s="3" t="s">
        <v>48</v>
      </c>
      <c r="C63">
        <v>9</v>
      </c>
      <c r="D63" t="s">
        <v>13</v>
      </c>
      <c r="E63" t="s">
        <v>15</v>
      </c>
      <c r="F63" s="4">
        <v>0</v>
      </c>
    </row>
    <row r="64" spans="1:6" x14ac:dyDescent="0.25">
      <c r="A64" s="2">
        <v>44276</v>
      </c>
      <c r="B64" s="3" t="s">
        <v>29</v>
      </c>
      <c r="C64">
        <v>13</v>
      </c>
      <c r="D64" t="s">
        <v>13</v>
      </c>
      <c r="E64" t="s">
        <v>13</v>
      </c>
      <c r="F64" s="4">
        <v>0</v>
      </c>
    </row>
    <row r="65" spans="1:6" x14ac:dyDescent="0.25">
      <c r="A65" s="2">
        <v>44276</v>
      </c>
      <c r="B65" s="3" t="s">
        <v>49</v>
      </c>
      <c r="C65">
        <v>7</v>
      </c>
      <c r="D65" t="s">
        <v>17</v>
      </c>
      <c r="E65" t="s">
        <v>13</v>
      </c>
      <c r="F65" s="4">
        <v>0</v>
      </c>
    </row>
    <row r="66" spans="1:6" x14ac:dyDescent="0.25">
      <c r="A66" s="2">
        <v>44277</v>
      </c>
      <c r="B66" s="3" t="s">
        <v>44</v>
      </c>
      <c r="C66">
        <v>8</v>
      </c>
      <c r="D66" t="s">
        <v>13</v>
      </c>
      <c r="E66" t="s">
        <v>13</v>
      </c>
      <c r="F66" s="4">
        <v>0</v>
      </c>
    </row>
    <row r="67" spans="1:6" x14ac:dyDescent="0.25">
      <c r="A67" s="2">
        <v>44277</v>
      </c>
      <c r="B67" s="3" t="s">
        <v>50</v>
      </c>
      <c r="C67">
        <v>4</v>
      </c>
      <c r="D67" t="s">
        <v>13</v>
      </c>
      <c r="E67" t="s">
        <v>13</v>
      </c>
      <c r="F67" s="4">
        <v>0</v>
      </c>
    </row>
    <row r="68" spans="1:6" x14ac:dyDescent="0.25">
      <c r="A68" s="2">
        <v>44280</v>
      </c>
      <c r="B68" s="3" t="s">
        <v>11</v>
      </c>
      <c r="C68">
        <v>14</v>
      </c>
      <c r="D68" t="s">
        <v>13</v>
      </c>
      <c r="E68" t="s">
        <v>15</v>
      </c>
      <c r="F68" s="4">
        <v>0</v>
      </c>
    </row>
    <row r="69" spans="1:6" x14ac:dyDescent="0.25">
      <c r="A69" s="2">
        <v>44280</v>
      </c>
      <c r="B69" s="3" t="s">
        <v>30</v>
      </c>
      <c r="C69">
        <v>4</v>
      </c>
      <c r="D69" t="s">
        <v>17</v>
      </c>
      <c r="E69" t="s">
        <v>15</v>
      </c>
      <c r="F69" s="4">
        <v>0</v>
      </c>
    </row>
    <row r="70" spans="1:6" x14ac:dyDescent="0.25">
      <c r="A70" s="2">
        <v>44280</v>
      </c>
      <c r="B70" s="3" t="s">
        <v>34</v>
      </c>
      <c r="C70">
        <v>8</v>
      </c>
      <c r="D70" t="s">
        <v>17</v>
      </c>
      <c r="E70" t="s">
        <v>15</v>
      </c>
      <c r="F70" s="4">
        <v>0</v>
      </c>
    </row>
    <row r="71" spans="1:6" x14ac:dyDescent="0.25">
      <c r="A71" s="2">
        <v>44280</v>
      </c>
      <c r="B71" s="3" t="s">
        <v>14</v>
      </c>
      <c r="C71">
        <v>2</v>
      </c>
      <c r="D71" t="s">
        <v>17</v>
      </c>
      <c r="E71" t="s">
        <v>13</v>
      </c>
      <c r="F71" s="4">
        <v>0</v>
      </c>
    </row>
    <row r="72" spans="1:6" x14ac:dyDescent="0.25">
      <c r="A72" s="2">
        <v>44281</v>
      </c>
      <c r="B72" s="3" t="s">
        <v>31</v>
      </c>
      <c r="C72">
        <v>4</v>
      </c>
      <c r="D72" t="s">
        <v>17</v>
      </c>
      <c r="E72" t="s">
        <v>15</v>
      </c>
      <c r="F72" s="4">
        <v>0</v>
      </c>
    </row>
    <row r="73" spans="1:6" x14ac:dyDescent="0.25">
      <c r="A73" s="2">
        <v>44281</v>
      </c>
      <c r="B73" s="3" t="s">
        <v>25</v>
      </c>
      <c r="C73">
        <v>1</v>
      </c>
      <c r="D73" t="s">
        <v>17</v>
      </c>
      <c r="E73" t="s">
        <v>15</v>
      </c>
      <c r="F73" s="4">
        <v>0</v>
      </c>
    </row>
    <row r="74" spans="1:6" x14ac:dyDescent="0.25">
      <c r="A74" s="2">
        <v>44281</v>
      </c>
      <c r="B74" s="3" t="s">
        <v>35</v>
      </c>
      <c r="C74">
        <v>9</v>
      </c>
      <c r="D74" t="s">
        <v>17</v>
      </c>
      <c r="E74" t="s">
        <v>13</v>
      </c>
      <c r="F74" s="4">
        <v>0</v>
      </c>
    </row>
    <row r="75" spans="1:6" x14ac:dyDescent="0.25">
      <c r="A75" s="2">
        <v>44282</v>
      </c>
      <c r="B75" s="3" t="s">
        <v>43</v>
      </c>
      <c r="C75">
        <v>3</v>
      </c>
      <c r="D75" t="s">
        <v>17</v>
      </c>
      <c r="E75" t="s">
        <v>13</v>
      </c>
      <c r="F75" s="4">
        <v>0</v>
      </c>
    </row>
    <row r="76" spans="1:6" x14ac:dyDescent="0.25">
      <c r="A76" s="2">
        <v>44283</v>
      </c>
      <c r="B76" s="3" t="s">
        <v>51</v>
      </c>
      <c r="C76">
        <v>8</v>
      </c>
      <c r="D76" t="s">
        <v>13</v>
      </c>
      <c r="E76" t="s">
        <v>15</v>
      </c>
      <c r="F76" s="4">
        <v>0</v>
      </c>
    </row>
    <row r="77" spans="1:6" x14ac:dyDescent="0.25">
      <c r="A77" s="2">
        <v>44285</v>
      </c>
      <c r="B77" s="3" t="s">
        <v>14</v>
      </c>
      <c r="C77">
        <v>1</v>
      </c>
      <c r="D77" t="s">
        <v>13</v>
      </c>
      <c r="E77" t="s">
        <v>15</v>
      </c>
      <c r="F77" s="4">
        <v>0</v>
      </c>
    </row>
    <row r="78" spans="1:6" x14ac:dyDescent="0.25">
      <c r="A78" s="2">
        <v>44286</v>
      </c>
      <c r="B78" s="3" t="s">
        <v>25</v>
      </c>
      <c r="C78">
        <v>3</v>
      </c>
      <c r="D78" t="s">
        <v>17</v>
      </c>
      <c r="E78" t="s">
        <v>15</v>
      </c>
      <c r="F78" s="4">
        <v>0</v>
      </c>
    </row>
    <row r="79" spans="1:6" x14ac:dyDescent="0.25">
      <c r="A79" s="2">
        <v>44290</v>
      </c>
      <c r="B79" s="3" t="s">
        <v>32</v>
      </c>
      <c r="C79">
        <v>4</v>
      </c>
      <c r="D79" t="s">
        <v>17</v>
      </c>
      <c r="E79" t="s">
        <v>15</v>
      </c>
      <c r="F79" s="4">
        <v>0</v>
      </c>
    </row>
    <row r="80" spans="1:6" x14ac:dyDescent="0.25">
      <c r="A80" s="2">
        <v>44290</v>
      </c>
      <c r="B80" s="3" t="s">
        <v>52</v>
      </c>
      <c r="C80">
        <v>9</v>
      </c>
      <c r="D80" t="s">
        <v>13</v>
      </c>
      <c r="E80" t="s">
        <v>15</v>
      </c>
      <c r="F80" s="4">
        <v>0</v>
      </c>
    </row>
    <row r="81" spans="1:6" x14ac:dyDescent="0.25">
      <c r="A81" s="2">
        <v>44291</v>
      </c>
      <c r="B81" s="3" t="s">
        <v>20</v>
      </c>
      <c r="C81">
        <v>15</v>
      </c>
      <c r="D81" t="s">
        <v>13</v>
      </c>
      <c r="E81" t="s">
        <v>13</v>
      </c>
      <c r="F81" s="4">
        <v>0</v>
      </c>
    </row>
    <row r="82" spans="1:6" x14ac:dyDescent="0.25">
      <c r="A82" s="2">
        <v>44295</v>
      </c>
      <c r="B82" s="3" t="s">
        <v>39</v>
      </c>
      <c r="C82">
        <v>3</v>
      </c>
      <c r="D82" t="s">
        <v>13</v>
      </c>
      <c r="E82" t="s">
        <v>13</v>
      </c>
      <c r="F82" s="4">
        <v>0</v>
      </c>
    </row>
    <row r="83" spans="1:6" x14ac:dyDescent="0.25">
      <c r="A83" s="2">
        <v>44296</v>
      </c>
      <c r="B83" s="3" t="s">
        <v>37</v>
      </c>
      <c r="C83">
        <v>14</v>
      </c>
      <c r="D83" t="s">
        <v>17</v>
      </c>
      <c r="E83" t="s">
        <v>13</v>
      </c>
      <c r="F83" s="4">
        <v>0</v>
      </c>
    </row>
    <row r="84" spans="1:6" x14ac:dyDescent="0.25">
      <c r="A84" s="2">
        <v>44298</v>
      </c>
      <c r="B84" s="3" t="s">
        <v>23</v>
      </c>
      <c r="C84">
        <v>3</v>
      </c>
      <c r="D84" t="s">
        <v>17</v>
      </c>
      <c r="E84" t="s">
        <v>15</v>
      </c>
      <c r="F84" s="4">
        <v>0</v>
      </c>
    </row>
    <row r="85" spans="1:6" x14ac:dyDescent="0.25">
      <c r="A85" s="2">
        <v>44298</v>
      </c>
      <c r="B85" s="3" t="s">
        <v>34</v>
      </c>
      <c r="C85">
        <v>4</v>
      </c>
      <c r="D85" t="s">
        <v>17</v>
      </c>
      <c r="E85" t="s">
        <v>13</v>
      </c>
      <c r="F85" s="4">
        <v>0</v>
      </c>
    </row>
    <row r="86" spans="1:6" x14ac:dyDescent="0.25">
      <c r="A86" s="2">
        <v>44298</v>
      </c>
      <c r="B86" s="3" t="s">
        <v>41</v>
      </c>
      <c r="C86">
        <v>9</v>
      </c>
      <c r="D86" t="s">
        <v>17</v>
      </c>
      <c r="E86" t="s">
        <v>13</v>
      </c>
      <c r="F86" s="4">
        <v>0</v>
      </c>
    </row>
    <row r="87" spans="1:6" x14ac:dyDescent="0.25">
      <c r="A87" s="2">
        <v>44298</v>
      </c>
      <c r="B87" s="3" t="s">
        <v>53</v>
      </c>
      <c r="C87">
        <v>13</v>
      </c>
      <c r="D87" t="s">
        <v>17</v>
      </c>
      <c r="E87" t="s">
        <v>15</v>
      </c>
      <c r="F87" s="4">
        <v>0</v>
      </c>
    </row>
    <row r="88" spans="1:6" x14ac:dyDescent="0.25">
      <c r="A88" s="2">
        <v>44301</v>
      </c>
      <c r="B88" s="3" t="s">
        <v>54</v>
      </c>
      <c r="C88">
        <v>3</v>
      </c>
      <c r="D88" t="s">
        <v>17</v>
      </c>
      <c r="E88" t="s">
        <v>13</v>
      </c>
      <c r="F88" s="4">
        <v>0</v>
      </c>
    </row>
    <row r="89" spans="1:6" x14ac:dyDescent="0.25">
      <c r="A89" s="2">
        <v>44302</v>
      </c>
      <c r="B89" s="3" t="s">
        <v>45</v>
      </c>
      <c r="C89">
        <v>15</v>
      </c>
      <c r="D89" t="s">
        <v>17</v>
      </c>
      <c r="E89" t="s">
        <v>15</v>
      </c>
      <c r="F89" s="4">
        <v>0</v>
      </c>
    </row>
    <row r="90" spans="1:6" x14ac:dyDescent="0.25">
      <c r="A90" s="2">
        <v>44304</v>
      </c>
      <c r="B90" s="3" t="s">
        <v>14</v>
      </c>
      <c r="C90">
        <v>9</v>
      </c>
      <c r="D90" t="s">
        <v>12</v>
      </c>
      <c r="E90" t="s">
        <v>13</v>
      </c>
      <c r="F90" s="4">
        <v>0</v>
      </c>
    </row>
    <row r="91" spans="1:6" x14ac:dyDescent="0.25">
      <c r="A91" s="2">
        <v>44304</v>
      </c>
      <c r="B91" s="3" t="s">
        <v>55</v>
      </c>
      <c r="C91">
        <v>13</v>
      </c>
      <c r="D91" t="s">
        <v>17</v>
      </c>
      <c r="E91" t="s">
        <v>15</v>
      </c>
      <c r="F91" s="4">
        <v>0</v>
      </c>
    </row>
    <row r="92" spans="1:6" x14ac:dyDescent="0.25">
      <c r="A92" s="2">
        <v>44309</v>
      </c>
      <c r="B92" s="3" t="s">
        <v>25</v>
      </c>
      <c r="C92">
        <v>6</v>
      </c>
      <c r="D92" t="s">
        <v>17</v>
      </c>
      <c r="E92" t="s">
        <v>13</v>
      </c>
      <c r="F92" s="4">
        <v>0</v>
      </c>
    </row>
    <row r="93" spans="1:6" x14ac:dyDescent="0.25">
      <c r="A93" s="2">
        <v>44309</v>
      </c>
      <c r="B93" s="3" t="s">
        <v>48</v>
      </c>
      <c r="C93">
        <v>10</v>
      </c>
      <c r="D93" t="s">
        <v>17</v>
      </c>
      <c r="E93" t="s">
        <v>13</v>
      </c>
      <c r="F93" s="4">
        <v>0</v>
      </c>
    </row>
    <row r="94" spans="1:6" x14ac:dyDescent="0.25">
      <c r="A94" s="2">
        <v>44310</v>
      </c>
      <c r="B94" s="3" t="s">
        <v>43</v>
      </c>
      <c r="C94">
        <v>2</v>
      </c>
      <c r="D94" t="s">
        <v>13</v>
      </c>
      <c r="E94" t="s">
        <v>13</v>
      </c>
      <c r="F94" s="4">
        <v>0</v>
      </c>
    </row>
    <row r="95" spans="1:6" x14ac:dyDescent="0.25">
      <c r="A95" s="2">
        <v>44312</v>
      </c>
      <c r="B95" s="3" t="s">
        <v>23</v>
      </c>
      <c r="C95">
        <v>3</v>
      </c>
      <c r="D95" t="s">
        <v>17</v>
      </c>
      <c r="E95" t="s">
        <v>13</v>
      </c>
      <c r="F95" s="4">
        <v>0</v>
      </c>
    </row>
    <row r="96" spans="1:6" x14ac:dyDescent="0.25">
      <c r="A96" s="2">
        <v>44315</v>
      </c>
      <c r="B96" s="3" t="s">
        <v>43</v>
      </c>
      <c r="C96">
        <v>7</v>
      </c>
      <c r="D96" t="s">
        <v>17</v>
      </c>
      <c r="E96" t="s">
        <v>13</v>
      </c>
      <c r="F96" s="4">
        <v>0</v>
      </c>
    </row>
    <row r="97" spans="1:6" x14ac:dyDescent="0.25">
      <c r="A97" s="2">
        <v>44316</v>
      </c>
      <c r="B97" s="3" t="s">
        <v>34</v>
      </c>
      <c r="C97">
        <v>1</v>
      </c>
      <c r="D97" t="s">
        <v>17</v>
      </c>
      <c r="E97" t="s">
        <v>13</v>
      </c>
      <c r="F97" s="4">
        <v>0</v>
      </c>
    </row>
    <row r="98" spans="1:6" x14ac:dyDescent="0.25">
      <c r="A98" s="2">
        <v>44317</v>
      </c>
      <c r="B98" s="3" t="s">
        <v>45</v>
      </c>
      <c r="C98">
        <v>3</v>
      </c>
      <c r="D98" t="s">
        <v>13</v>
      </c>
      <c r="E98" t="s">
        <v>15</v>
      </c>
      <c r="F98" s="4">
        <v>0</v>
      </c>
    </row>
    <row r="99" spans="1:6" x14ac:dyDescent="0.25">
      <c r="A99" s="2">
        <v>44317</v>
      </c>
      <c r="B99" s="3" t="s">
        <v>25</v>
      </c>
      <c r="C99">
        <v>1</v>
      </c>
      <c r="D99" t="s">
        <v>13</v>
      </c>
      <c r="E99" t="s">
        <v>15</v>
      </c>
      <c r="F99" s="4">
        <v>0</v>
      </c>
    </row>
    <row r="100" spans="1:6" x14ac:dyDescent="0.25">
      <c r="A100" s="2">
        <v>44319</v>
      </c>
      <c r="B100" s="3" t="s">
        <v>28</v>
      </c>
      <c r="C100">
        <v>3</v>
      </c>
      <c r="D100" t="s">
        <v>13</v>
      </c>
      <c r="E100" t="s">
        <v>13</v>
      </c>
      <c r="F100" s="4">
        <v>0</v>
      </c>
    </row>
    <row r="101" spans="1:6" x14ac:dyDescent="0.25">
      <c r="A101" s="2">
        <v>44320</v>
      </c>
      <c r="B101" s="3" t="s">
        <v>42</v>
      </c>
      <c r="C101">
        <v>13</v>
      </c>
      <c r="D101" t="s">
        <v>13</v>
      </c>
      <c r="E101" t="s">
        <v>13</v>
      </c>
      <c r="F101" s="4">
        <v>0</v>
      </c>
    </row>
    <row r="102" spans="1:6" x14ac:dyDescent="0.25">
      <c r="A102" s="2">
        <v>44320</v>
      </c>
      <c r="B102" s="3" t="s">
        <v>24</v>
      </c>
      <c r="C102">
        <v>4</v>
      </c>
      <c r="D102" t="s">
        <v>17</v>
      </c>
      <c r="E102" t="s">
        <v>15</v>
      </c>
      <c r="F102" s="4">
        <v>0</v>
      </c>
    </row>
    <row r="103" spans="1:6" x14ac:dyDescent="0.25">
      <c r="A103" s="2">
        <v>44321</v>
      </c>
      <c r="B103" s="3" t="s">
        <v>52</v>
      </c>
      <c r="C103">
        <v>13</v>
      </c>
      <c r="D103" t="s">
        <v>17</v>
      </c>
      <c r="E103" t="s">
        <v>15</v>
      </c>
      <c r="F103" s="4">
        <v>0</v>
      </c>
    </row>
    <row r="104" spans="1:6" x14ac:dyDescent="0.25">
      <c r="A104" s="2">
        <v>44322</v>
      </c>
      <c r="B104" s="3" t="s">
        <v>40</v>
      </c>
      <c r="C104">
        <v>15</v>
      </c>
      <c r="D104" t="s">
        <v>17</v>
      </c>
      <c r="E104" t="s">
        <v>13</v>
      </c>
      <c r="F104" s="4">
        <v>0</v>
      </c>
    </row>
    <row r="105" spans="1:6" x14ac:dyDescent="0.25">
      <c r="A105" s="2">
        <v>44322</v>
      </c>
      <c r="B105" s="3" t="s">
        <v>52</v>
      </c>
      <c r="C105">
        <v>6</v>
      </c>
      <c r="D105" t="s">
        <v>13</v>
      </c>
      <c r="E105" t="s">
        <v>13</v>
      </c>
      <c r="F105" s="4">
        <v>0</v>
      </c>
    </row>
    <row r="106" spans="1:6" x14ac:dyDescent="0.25">
      <c r="A106" s="2">
        <v>44323</v>
      </c>
      <c r="B106" s="3" t="s">
        <v>45</v>
      </c>
      <c r="C106">
        <v>1</v>
      </c>
      <c r="D106" t="s">
        <v>17</v>
      </c>
      <c r="E106" t="s">
        <v>15</v>
      </c>
      <c r="F106" s="4">
        <v>0</v>
      </c>
    </row>
    <row r="107" spans="1:6" x14ac:dyDescent="0.25">
      <c r="A107" s="2">
        <v>44325</v>
      </c>
      <c r="B107" s="3" t="s">
        <v>36</v>
      </c>
      <c r="C107">
        <v>6</v>
      </c>
      <c r="D107" t="s">
        <v>13</v>
      </c>
      <c r="E107" t="s">
        <v>13</v>
      </c>
      <c r="F107" s="4">
        <v>0</v>
      </c>
    </row>
    <row r="108" spans="1:6" x14ac:dyDescent="0.25">
      <c r="A108" s="2">
        <v>44325</v>
      </c>
      <c r="B108" s="3" t="s">
        <v>48</v>
      </c>
      <c r="C108">
        <v>8</v>
      </c>
      <c r="D108" t="s">
        <v>17</v>
      </c>
      <c r="E108" t="s">
        <v>15</v>
      </c>
      <c r="F108" s="4">
        <v>0</v>
      </c>
    </row>
    <row r="109" spans="1:6" x14ac:dyDescent="0.25">
      <c r="A109" s="2">
        <v>44328</v>
      </c>
      <c r="B109" s="3" t="s">
        <v>36</v>
      </c>
      <c r="C109">
        <v>3</v>
      </c>
      <c r="D109" t="s">
        <v>17</v>
      </c>
      <c r="E109" t="s">
        <v>13</v>
      </c>
      <c r="F109" s="4">
        <v>0</v>
      </c>
    </row>
    <row r="110" spans="1:6" x14ac:dyDescent="0.25">
      <c r="A110" s="2">
        <v>44328</v>
      </c>
      <c r="B110" s="3" t="s">
        <v>19</v>
      </c>
      <c r="C110">
        <v>15</v>
      </c>
      <c r="D110" t="s">
        <v>17</v>
      </c>
      <c r="E110" t="s">
        <v>13</v>
      </c>
      <c r="F110" s="4">
        <v>0</v>
      </c>
    </row>
    <row r="111" spans="1:6" x14ac:dyDescent="0.25">
      <c r="A111" s="2">
        <v>44329</v>
      </c>
      <c r="B111" s="3" t="s">
        <v>34</v>
      </c>
      <c r="C111">
        <v>4</v>
      </c>
      <c r="D111" t="s">
        <v>17</v>
      </c>
      <c r="E111" t="s">
        <v>13</v>
      </c>
      <c r="F111" s="4">
        <v>0</v>
      </c>
    </row>
    <row r="112" spans="1:6" x14ac:dyDescent="0.25">
      <c r="A112" s="2">
        <v>44336</v>
      </c>
      <c r="B112" s="3" t="s">
        <v>25</v>
      </c>
      <c r="C112">
        <v>2</v>
      </c>
      <c r="D112" t="s">
        <v>13</v>
      </c>
      <c r="E112" t="s">
        <v>15</v>
      </c>
      <c r="F112" s="4">
        <v>0</v>
      </c>
    </row>
    <row r="113" spans="1:6" x14ac:dyDescent="0.25">
      <c r="A113" s="2">
        <v>44339</v>
      </c>
      <c r="B113" s="3" t="s">
        <v>32</v>
      </c>
      <c r="C113">
        <v>11</v>
      </c>
      <c r="D113" t="s">
        <v>17</v>
      </c>
      <c r="E113" t="s">
        <v>13</v>
      </c>
      <c r="F113" s="4">
        <v>0</v>
      </c>
    </row>
    <row r="114" spans="1:6" x14ac:dyDescent="0.25">
      <c r="A114" s="2">
        <v>44346</v>
      </c>
      <c r="B114" s="3" t="s">
        <v>27</v>
      </c>
      <c r="C114">
        <v>13</v>
      </c>
      <c r="D114" t="s">
        <v>13</v>
      </c>
      <c r="E114" t="s">
        <v>13</v>
      </c>
      <c r="F114" s="4">
        <v>0</v>
      </c>
    </row>
    <row r="115" spans="1:6" x14ac:dyDescent="0.25">
      <c r="A115" s="2">
        <v>44346</v>
      </c>
      <c r="B115" s="3" t="s">
        <v>16</v>
      </c>
      <c r="C115">
        <v>6</v>
      </c>
      <c r="D115" t="s">
        <v>13</v>
      </c>
      <c r="E115" t="s">
        <v>15</v>
      </c>
      <c r="F115" s="4">
        <v>0</v>
      </c>
    </row>
    <row r="116" spans="1:6" x14ac:dyDescent="0.25">
      <c r="A116" s="2">
        <v>44350</v>
      </c>
      <c r="B116" s="3" t="s">
        <v>47</v>
      </c>
      <c r="C116">
        <v>10</v>
      </c>
      <c r="D116" t="s">
        <v>17</v>
      </c>
      <c r="E116" t="s">
        <v>15</v>
      </c>
      <c r="F116" s="4">
        <v>0</v>
      </c>
    </row>
    <row r="117" spans="1:6" x14ac:dyDescent="0.25">
      <c r="A117" s="2">
        <v>44351</v>
      </c>
      <c r="B117" s="3" t="s">
        <v>29</v>
      </c>
      <c r="C117">
        <v>8</v>
      </c>
      <c r="D117" t="s">
        <v>12</v>
      </c>
      <c r="E117" t="s">
        <v>13</v>
      </c>
      <c r="F117" s="4">
        <v>0</v>
      </c>
    </row>
    <row r="118" spans="1:6" x14ac:dyDescent="0.25">
      <c r="A118" s="2">
        <v>44351</v>
      </c>
      <c r="B118" s="3" t="s">
        <v>29</v>
      </c>
      <c r="C118">
        <v>12</v>
      </c>
      <c r="D118" t="s">
        <v>13</v>
      </c>
      <c r="E118" t="s">
        <v>15</v>
      </c>
      <c r="F118" s="4">
        <v>0</v>
      </c>
    </row>
    <row r="119" spans="1:6" x14ac:dyDescent="0.25">
      <c r="A119" s="2">
        <v>44352</v>
      </c>
      <c r="B119" s="3" t="s">
        <v>37</v>
      </c>
      <c r="C119">
        <v>15</v>
      </c>
      <c r="D119" t="s">
        <v>12</v>
      </c>
      <c r="E119" t="s">
        <v>13</v>
      </c>
      <c r="F119" s="4">
        <v>0</v>
      </c>
    </row>
    <row r="120" spans="1:6" x14ac:dyDescent="0.25">
      <c r="A120" s="2">
        <v>44352</v>
      </c>
      <c r="B120" s="3" t="s">
        <v>19</v>
      </c>
      <c r="C120">
        <v>10</v>
      </c>
      <c r="D120" t="s">
        <v>17</v>
      </c>
      <c r="E120" t="s">
        <v>13</v>
      </c>
      <c r="F120" s="4">
        <v>0</v>
      </c>
    </row>
    <row r="121" spans="1:6" x14ac:dyDescent="0.25">
      <c r="A121" s="2">
        <v>44353</v>
      </c>
      <c r="B121" s="3" t="s">
        <v>53</v>
      </c>
      <c r="C121">
        <v>6</v>
      </c>
      <c r="D121" t="s">
        <v>17</v>
      </c>
      <c r="E121" t="s">
        <v>13</v>
      </c>
      <c r="F121" s="4">
        <v>0</v>
      </c>
    </row>
    <row r="122" spans="1:6" x14ac:dyDescent="0.25">
      <c r="A122" s="2">
        <v>44355</v>
      </c>
      <c r="B122" s="3" t="s">
        <v>48</v>
      </c>
      <c r="C122">
        <v>11</v>
      </c>
      <c r="D122" t="s">
        <v>17</v>
      </c>
      <c r="E122" t="s">
        <v>13</v>
      </c>
      <c r="F122" s="4">
        <v>0</v>
      </c>
    </row>
    <row r="123" spans="1:6" x14ac:dyDescent="0.25">
      <c r="A123" s="2">
        <v>44355</v>
      </c>
      <c r="B123" s="3" t="s">
        <v>18</v>
      </c>
      <c r="C123">
        <v>11</v>
      </c>
      <c r="D123" t="s">
        <v>12</v>
      </c>
      <c r="E123" t="s">
        <v>15</v>
      </c>
      <c r="F123" s="4">
        <v>0</v>
      </c>
    </row>
    <row r="124" spans="1:6" x14ac:dyDescent="0.25">
      <c r="A124" s="2">
        <v>44356</v>
      </c>
      <c r="B124" s="3" t="s">
        <v>31</v>
      </c>
      <c r="C124">
        <v>7</v>
      </c>
      <c r="D124" t="s">
        <v>17</v>
      </c>
      <c r="E124" t="s">
        <v>13</v>
      </c>
      <c r="F124" s="4">
        <v>0</v>
      </c>
    </row>
    <row r="125" spans="1:6" x14ac:dyDescent="0.25">
      <c r="A125" s="2">
        <v>44358</v>
      </c>
      <c r="B125" s="3" t="s">
        <v>33</v>
      </c>
      <c r="C125">
        <v>12</v>
      </c>
      <c r="D125" t="s">
        <v>12</v>
      </c>
      <c r="E125" t="s">
        <v>15</v>
      </c>
      <c r="F125" s="4">
        <v>0</v>
      </c>
    </row>
    <row r="126" spans="1:6" x14ac:dyDescent="0.25">
      <c r="A126" s="2">
        <v>44359</v>
      </c>
      <c r="B126" s="3" t="s">
        <v>56</v>
      </c>
      <c r="C126">
        <v>6</v>
      </c>
      <c r="D126" t="s">
        <v>17</v>
      </c>
      <c r="E126" t="s">
        <v>13</v>
      </c>
      <c r="F126" s="4">
        <v>0</v>
      </c>
    </row>
    <row r="127" spans="1:6" x14ac:dyDescent="0.25">
      <c r="A127" s="2">
        <v>44361</v>
      </c>
      <c r="B127" s="3" t="s">
        <v>22</v>
      </c>
      <c r="C127">
        <v>10</v>
      </c>
      <c r="D127" t="s">
        <v>13</v>
      </c>
      <c r="E127" t="s">
        <v>15</v>
      </c>
      <c r="F127" s="4">
        <v>0</v>
      </c>
    </row>
    <row r="128" spans="1:6" x14ac:dyDescent="0.25">
      <c r="A128" s="2">
        <v>44363</v>
      </c>
      <c r="B128" s="3" t="s">
        <v>55</v>
      </c>
      <c r="C128">
        <v>5</v>
      </c>
      <c r="D128" t="s">
        <v>12</v>
      </c>
      <c r="E128" t="s">
        <v>15</v>
      </c>
      <c r="F128" s="4">
        <v>0</v>
      </c>
    </row>
    <row r="129" spans="1:6" x14ac:dyDescent="0.25">
      <c r="A129" s="2">
        <v>44363</v>
      </c>
      <c r="B129" s="3" t="s">
        <v>42</v>
      </c>
      <c r="C129">
        <v>12</v>
      </c>
      <c r="D129" t="s">
        <v>13</v>
      </c>
      <c r="E129" t="s">
        <v>15</v>
      </c>
      <c r="F129" s="4">
        <v>0</v>
      </c>
    </row>
    <row r="130" spans="1:6" x14ac:dyDescent="0.25">
      <c r="A130" s="2">
        <v>44363</v>
      </c>
      <c r="B130" s="3" t="s">
        <v>49</v>
      </c>
      <c r="C130">
        <v>11</v>
      </c>
      <c r="D130" t="s">
        <v>17</v>
      </c>
      <c r="E130" t="s">
        <v>15</v>
      </c>
      <c r="F130" s="4">
        <v>0</v>
      </c>
    </row>
    <row r="131" spans="1:6" x14ac:dyDescent="0.25">
      <c r="A131" s="2">
        <v>44365</v>
      </c>
      <c r="B131" s="3" t="s">
        <v>22</v>
      </c>
      <c r="C131">
        <v>13</v>
      </c>
      <c r="D131" t="s">
        <v>17</v>
      </c>
      <c r="E131" t="s">
        <v>15</v>
      </c>
      <c r="F131" s="4">
        <v>0</v>
      </c>
    </row>
    <row r="132" spans="1:6" x14ac:dyDescent="0.25">
      <c r="A132" s="2">
        <v>44366</v>
      </c>
      <c r="B132" s="3" t="s">
        <v>56</v>
      </c>
      <c r="C132">
        <v>5</v>
      </c>
      <c r="D132" t="s">
        <v>17</v>
      </c>
      <c r="E132" t="s">
        <v>13</v>
      </c>
      <c r="F132" s="4">
        <v>0</v>
      </c>
    </row>
    <row r="133" spans="1:6" x14ac:dyDescent="0.25">
      <c r="A133" s="2">
        <v>44367</v>
      </c>
      <c r="B133" s="3" t="s">
        <v>36</v>
      </c>
      <c r="C133">
        <v>1</v>
      </c>
      <c r="D133" t="s">
        <v>12</v>
      </c>
      <c r="E133" t="s">
        <v>15</v>
      </c>
      <c r="F133" s="4">
        <v>0</v>
      </c>
    </row>
    <row r="134" spans="1:6" x14ac:dyDescent="0.25">
      <c r="A134" s="2">
        <v>44370</v>
      </c>
      <c r="B134" s="3" t="s">
        <v>36</v>
      </c>
      <c r="C134">
        <v>4</v>
      </c>
      <c r="D134" t="s">
        <v>17</v>
      </c>
      <c r="E134" t="s">
        <v>13</v>
      </c>
      <c r="F134" s="4">
        <v>0</v>
      </c>
    </row>
    <row r="135" spans="1:6" x14ac:dyDescent="0.25">
      <c r="A135" s="2">
        <v>44371</v>
      </c>
      <c r="B135" s="3" t="s">
        <v>46</v>
      </c>
      <c r="C135">
        <v>13</v>
      </c>
      <c r="D135" t="s">
        <v>17</v>
      </c>
      <c r="E135" t="s">
        <v>13</v>
      </c>
      <c r="F135" s="4">
        <v>0</v>
      </c>
    </row>
    <row r="136" spans="1:6" x14ac:dyDescent="0.25">
      <c r="A136" s="2">
        <v>44373</v>
      </c>
      <c r="B136" s="3" t="s">
        <v>52</v>
      </c>
      <c r="C136">
        <v>7</v>
      </c>
      <c r="D136" t="s">
        <v>13</v>
      </c>
      <c r="E136" t="s">
        <v>13</v>
      </c>
      <c r="F136" s="4">
        <v>0</v>
      </c>
    </row>
    <row r="137" spans="1:6" x14ac:dyDescent="0.25">
      <c r="A137" s="2">
        <v>44374</v>
      </c>
      <c r="B137" s="3" t="s">
        <v>39</v>
      </c>
      <c r="C137">
        <v>11</v>
      </c>
      <c r="D137" t="s">
        <v>17</v>
      </c>
      <c r="E137" t="s">
        <v>15</v>
      </c>
      <c r="F137" s="4">
        <v>0</v>
      </c>
    </row>
    <row r="138" spans="1:6" x14ac:dyDescent="0.25">
      <c r="A138" s="2">
        <v>44375</v>
      </c>
      <c r="B138" s="3" t="s">
        <v>47</v>
      </c>
      <c r="C138">
        <v>2</v>
      </c>
      <c r="D138" t="s">
        <v>13</v>
      </c>
      <c r="E138" t="s">
        <v>15</v>
      </c>
      <c r="F138" s="4">
        <v>0</v>
      </c>
    </row>
    <row r="139" spans="1:6" x14ac:dyDescent="0.25">
      <c r="A139" s="2">
        <v>44375</v>
      </c>
      <c r="B139" s="3" t="s">
        <v>19</v>
      </c>
      <c r="C139">
        <v>7</v>
      </c>
      <c r="D139" t="s">
        <v>13</v>
      </c>
      <c r="E139" t="s">
        <v>13</v>
      </c>
      <c r="F139" s="4">
        <v>0</v>
      </c>
    </row>
    <row r="140" spans="1:6" x14ac:dyDescent="0.25">
      <c r="A140" s="2">
        <v>44376</v>
      </c>
      <c r="B140" s="3" t="s">
        <v>24</v>
      </c>
      <c r="C140">
        <v>4</v>
      </c>
      <c r="D140" t="s">
        <v>17</v>
      </c>
      <c r="E140" t="s">
        <v>13</v>
      </c>
      <c r="F140" s="4">
        <v>0</v>
      </c>
    </row>
    <row r="141" spans="1:6" x14ac:dyDescent="0.25">
      <c r="A141" s="2">
        <v>44378</v>
      </c>
      <c r="B141" s="3" t="s">
        <v>39</v>
      </c>
      <c r="C141">
        <v>11</v>
      </c>
      <c r="D141" t="s">
        <v>17</v>
      </c>
      <c r="E141" t="s">
        <v>15</v>
      </c>
      <c r="F141" s="4">
        <v>0</v>
      </c>
    </row>
    <row r="142" spans="1:6" x14ac:dyDescent="0.25">
      <c r="A142" s="2">
        <v>44379</v>
      </c>
      <c r="B142" s="3" t="s">
        <v>35</v>
      </c>
      <c r="C142">
        <v>11</v>
      </c>
      <c r="D142" t="s">
        <v>17</v>
      </c>
      <c r="E142" t="s">
        <v>15</v>
      </c>
      <c r="F142" s="4">
        <v>0</v>
      </c>
    </row>
    <row r="143" spans="1:6" x14ac:dyDescent="0.25">
      <c r="A143" s="2">
        <v>44380</v>
      </c>
      <c r="B143" s="3" t="s">
        <v>53</v>
      </c>
      <c r="C143">
        <v>9</v>
      </c>
      <c r="D143" t="s">
        <v>13</v>
      </c>
      <c r="E143" t="s">
        <v>15</v>
      </c>
      <c r="F143" s="4">
        <v>0</v>
      </c>
    </row>
    <row r="144" spans="1:6" x14ac:dyDescent="0.25">
      <c r="A144" s="2">
        <v>44380</v>
      </c>
      <c r="B144" s="3" t="s">
        <v>21</v>
      </c>
      <c r="C144">
        <v>8</v>
      </c>
      <c r="D144" t="s">
        <v>13</v>
      </c>
      <c r="E144" t="s">
        <v>15</v>
      </c>
      <c r="F144" s="4">
        <v>0</v>
      </c>
    </row>
    <row r="145" spans="1:6" x14ac:dyDescent="0.25">
      <c r="A145" s="2">
        <v>44382</v>
      </c>
      <c r="B145" s="3" t="s">
        <v>44</v>
      </c>
      <c r="C145">
        <v>8</v>
      </c>
      <c r="D145" t="s">
        <v>17</v>
      </c>
      <c r="E145" t="s">
        <v>13</v>
      </c>
      <c r="F145" s="4">
        <v>0</v>
      </c>
    </row>
    <row r="146" spans="1:6" x14ac:dyDescent="0.25">
      <c r="A146" s="2">
        <v>44383</v>
      </c>
      <c r="B146" s="3" t="s">
        <v>56</v>
      </c>
      <c r="C146">
        <v>15</v>
      </c>
      <c r="D146" t="s">
        <v>17</v>
      </c>
      <c r="E146" t="s">
        <v>15</v>
      </c>
      <c r="F146" s="4">
        <v>0</v>
      </c>
    </row>
    <row r="147" spans="1:6" x14ac:dyDescent="0.25">
      <c r="A147" s="2">
        <v>44385</v>
      </c>
      <c r="B147" s="3" t="s">
        <v>18</v>
      </c>
      <c r="C147">
        <v>10</v>
      </c>
      <c r="D147" t="s">
        <v>17</v>
      </c>
      <c r="E147" t="s">
        <v>13</v>
      </c>
      <c r="F147" s="4">
        <v>0</v>
      </c>
    </row>
    <row r="148" spans="1:6" x14ac:dyDescent="0.25">
      <c r="A148" s="2">
        <v>44387</v>
      </c>
      <c r="B148" s="3" t="s">
        <v>28</v>
      </c>
      <c r="C148">
        <v>6</v>
      </c>
      <c r="D148" t="s">
        <v>12</v>
      </c>
      <c r="E148" t="s">
        <v>15</v>
      </c>
      <c r="F148" s="4">
        <v>0</v>
      </c>
    </row>
    <row r="149" spans="1:6" x14ac:dyDescent="0.25">
      <c r="A149" s="2">
        <v>44388</v>
      </c>
      <c r="B149" s="3" t="s">
        <v>52</v>
      </c>
      <c r="C149">
        <v>4</v>
      </c>
      <c r="D149" t="s">
        <v>12</v>
      </c>
      <c r="E149" t="s">
        <v>13</v>
      </c>
      <c r="F149" s="4">
        <v>0</v>
      </c>
    </row>
    <row r="150" spans="1:6" x14ac:dyDescent="0.25">
      <c r="A150" s="2">
        <v>44390</v>
      </c>
      <c r="B150" s="3" t="s">
        <v>55</v>
      </c>
      <c r="C150">
        <v>1</v>
      </c>
      <c r="D150" t="s">
        <v>17</v>
      </c>
      <c r="E150" t="s">
        <v>15</v>
      </c>
      <c r="F150" s="4">
        <v>0</v>
      </c>
    </row>
    <row r="151" spans="1:6" x14ac:dyDescent="0.25">
      <c r="A151" s="2">
        <v>44393</v>
      </c>
      <c r="B151" s="3" t="s">
        <v>27</v>
      </c>
      <c r="C151">
        <v>8</v>
      </c>
      <c r="D151" t="s">
        <v>12</v>
      </c>
      <c r="E151" t="s">
        <v>15</v>
      </c>
      <c r="F151" s="4">
        <v>0</v>
      </c>
    </row>
    <row r="152" spans="1:6" x14ac:dyDescent="0.25">
      <c r="A152" s="2">
        <v>44395</v>
      </c>
      <c r="B152" s="3" t="s">
        <v>41</v>
      </c>
      <c r="C152">
        <v>14</v>
      </c>
      <c r="D152" t="s">
        <v>13</v>
      </c>
      <c r="E152" t="s">
        <v>13</v>
      </c>
      <c r="F152" s="4">
        <v>0</v>
      </c>
    </row>
    <row r="153" spans="1:6" x14ac:dyDescent="0.25">
      <c r="A153" s="2">
        <v>44397</v>
      </c>
      <c r="B153" s="3" t="s">
        <v>14</v>
      </c>
      <c r="C153">
        <v>11</v>
      </c>
      <c r="D153" t="s">
        <v>13</v>
      </c>
      <c r="E153" t="s">
        <v>13</v>
      </c>
      <c r="F153" s="4">
        <v>0</v>
      </c>
    </row>
    <row r="154" spans="1:6" x14ac:dyDescent="0.25">
      <c r="A154" s="2">
        <v>44397</v>
      </c>
      <c r="B154" s="3" t="s">
        <v>38</v>
      </c>
      <c r="C154">
        <v>5</v>
      </c>
      <c r="D154" t="s">
        <v>17</v>
      </c>
      <c r="E154" t="s">
        <v>13</v>
      </c>
      <c r="F154" s="4">
        <v>0</v>
      </c>
    </row>
    <row r="155" spans="1:6" x14ac:dyDescent="0.25">
      <c r="A155" s="2">
        <v>44398</v>
      </c>
      <c r="B155" s="3" t="s">
        <v>34</v>
      </c>
      <c r="C155">
        <v>15</v>
      </c>
      <c r="D155" t="s">
        <v>17</v>
      </c>
      <c r="E155" t="s">
        <v>13</v>
      </c>
      <c r="F155" s="4">
        <v>0</v>
      </c>
    </row>
    <row r="156" spans="1:6" x14ac:dyDescent="0.25">
      <c r="A156" s="2">
        <v>44399</v>
      </c>
      <c r="B156" s="3" t="s">
        <v>57</v>
      </c>
      <c r="C156">
        <v>3</v>
      </c>
      <c r="D156" t="s">
        <v>12</v>
      </c>
      <c r="E156" t="s">
        <v>15</v>
      </c>
      <c r="F156" s="4">
        <v>0</v>
      </c>
    </row>
    <row r="157" spans="1:6" x14ac:dyDescent="0.25">
      <c r="A157" s="2">
        <v>44399</v>
      </c>
      <c r="B157" s="3" t="s">
        <v>11</v>
      </c>
      <c r="C157">
        <v>14</v>
      </c>
      <c r="D157" t="s">
        <v>13</v>
      </c>
      <c r="E157" t="s">
        <v>15</v>
      </c>
      <c r="F157" s="4">
        <v>0</v>
      </c>
    </row>
    <row r="158" spans="1:6" x14ac:dyDescent="0.25">
      <c r="A158" s="2">
        <v>44400</v>
      </c>
      <c r="B158" s="3" t="s">
        <v>58</v>
      </c>
      <c r="C158">
        <v>7</v>
      </c>
      <c r="D158" t="s">
        <v>12</v>
      </c>
      <c r="E158" t="s">
        <v>13</v>
      </c>
      <c r="F158" s="4">
        <v>0</v>
      </c>
    </row>
    <row r="159" spans="1:6" x14ac:dyDescent="0.25">
      <c r="A159" s="2">
        <v>44400</v>
      </c>
      <c r="B159" s="3" t="s">
        <v>23</v>
      </c>
      <c r="C159">
        <v>8</v>
      </c>
      <c r="D159" t="s">
        <v>17</v>
      </c>
      <c r="E159" t="s">
        <v>13</v>
      </c>
      <c r="F159" s="4">
        <v>0</v>
      </c>
    </row>
    <row r="160" spans="1:6" x14ac:dyDescent="0.25">
      <c r="A160" s="2">
        <v>44401</v>
      </c>
      <c r="B160" s="3" t="s">
        <v>52</v>
      </c>
      <c r="C160">
        <v>4</v>
      </c>
      <c r="D160" t="s">
        <v>13</v>
      </c>
      <c r="E160" t="s">
        <v>15</v>
      </c>
      <c r="F160" s="4">
        <v>0</v>
      </c>
    </row>
    <row r="161" spans="1:6" x14ac:dyDescent="0.25">
      <c r="A161" s="2">
        <v>44406</v>
      </c>
      <c r="B161" s="3" t="s">
        <v>26</v>
      </c>
      <c r="C161">
        <v>15</v>
      </c>
      <c r="D161" t="s">
        <v>13</v>
      </c>
      <c r="E161" t="s">
        <v>15</v>
      </c>
      <c r="F161" s="4">
        <v>0</v>
      </c>
    </row>
    <row r="162" spans="1:6" x14ac:dyDescent="0.25">
      <c r="A162" s="2">
        <v>44409</v>
      </c>
      <c r="B162" s="3" t="s">
        <v>31</v>
      </c>
      <c r="C162">
        <v>11</v>
      </c>
      <c r="D162" t="s">
        <v>17</v>
      </c>
      <c r="E162" t="s">
        <v>15</v>
      </c>
      <c r="F162" s="4">
        <v>0</v>
      </c>
    </row>
    <row r="163" spans="1:6" x14ac:dyDescent="0.25">
      <c r="A163" s="2">
        <v>44410</v>
      </c>
      <c r="B163" s="3" t="s">
        <v>27</v>
      </c>
      <c r="C163">
        <v>3</v>
      </c>
      <c r="D163" t="s">
        <v>17</v>
      </c>
      <c r="E163" t="s">
        <v>13</v>
      </c>
      <c r="F163" s="4">
        <v>0</v>
      </c>
    </row>
    <row r="164" spans="1:6" x14ac:dyDescent="0.25">
      <c r="A164" s="2">
        <v>44411</v>
      </c>
      <c r="B164" s="3" t="s">
        <v>37</v>
      </c>
      <c r="C164">
        <v>13</v>
      </c>
      <c r="D164" t="s">
        <v>13</v>
      </c>
      <c r="E164" t="s">
        <v>13</v>
      </c>
      <c r="F164" s="4">
        <v>0</v>
      </c>
    </row>
    <row r="165" spans="1:6" x14ac:dyDescent="0.25">
      <c r="A165" s="2">
        <v>44411</v>
      </c>
      <c r="B165" s="3" t="s">
        <v>28</v>
      </c>
      <c r="C165">
        <v>12</v>
      </c>
      <c r="D165" t="s">
        <v>13</v>
      </c>
      <c r="E165" t="s">
        <v>13</v>
      </c>
      <c r="F165" s="4">
        <v>0</v>
      </c>
    </row>
    <row r="166" spans="1:6" x14ac:dyDescent="0.25">
      <c r="A166" s="2">
        <v>44413</v>
      </c>
      <c r="B166" s="3" t="s">
        <v>48</v>
      </c>
      <c r="C166">
        <v>14</v>
      </c>
      <c r="D166" t="s">
        <v>17</v>
      </c>
      <c r="E166" t="s">
        <v>15</v>
      </c>
      <c r="F166" s="4">
        <v>0</v>
      </c>
    </row>
    <row r="167" spans="1:6" x14ac:dyDescent="0.25">
      <c r="A167" s="2">
        <v>44414</v>
      </c>
      <c r="B167" s="3" t="s">
        <v>23</v>
      </c>
      <c r="C167">
        <v>1</v>
      </c>
      <c r="D167" t="s">
        <v>12</v>
      </c>
      <c r="E167" t="s">
        <v>15</v>
      </c>
      <c r="F167" s="4">
        <v>0</v>
      </c>
    </row>
    <row r="168" spans="1:6" x14ac:dyDescent="0.25">
      <c r="A168" s="2">
        <v>44418</v>
      </c>
      <c r="B168" s="3" t="s">
        <v>39</v>
      </c>
      <c r="C168">
        <v>4</v>
      </c>
      <c r="D168" t="s">
        <v>12</v>
      </c>
      <c r="E168" t="s">
        <v>15</v>
      </c>
      <c r="F168" s="4">
        <v>0</v>
      </c>
    </row>
    <row r="169" spans="1:6" x14ac:dyDescent="0.25">
      <c r="A169" s="2">
        <v>44418</v>
      </c>
      <c r="B169" s="3" t="s">
        <v>26</v>
      </c>
      <c r="C169">
        <v>10</v>
      </c>
      <c r="D169" t="s">
        <v>13</v>
      </c>
      <c r="E169" t="s">
        <v>15</v>
      </c>
      <c r="F169" s="4">
        <v>0</v>
      </c>
    </row>
    <row r="170" spans="1:6" x14ac:dyDescent="0.25">
      <c r="A170" s="2">
        <v>44418</v>
      </c>
      <c r="B170" s="3" t="s">
        <v>30</v>
      </c>
      <c r="C170">
        <v>6</v>
      </c>
      <c r="D170" t="s">
        <v>17</v>
      </c>
      <c r="E170" t="s">
        <v>15</v>
      </c>
      <c r="F170" s="4">
        <v>0</v>
      </c>
    </row>
    <row r="171" spans="1:6" x14ac:dyDescent="0.25">
      <c r="A171" s="2">
        <v>44419</v>
      </c>
      <c r="B171" s="3" t="s">
        <v>27</v>
      </c>
      <c r="C171">
        <v>4</v>
      </c>
      <c r="D171" t="s">
        <v>17</v>
      </c>
      <c r="E171" t="s">
        <v>13</v>
      </c>
      <c r="F171" s="4">
        <v>0</v>
      </c>
    </row>
    <row r="172" spans="1:6" x14ac:dyDescent="0.25">
      <c r="A172" s="2">
        <v>44421</v>
      </c>
      <c r="B172" s="3" t="s">
        <v>46</v>
      </c>
      <c r="C172">
        <v>13</v>
      </c>
      <c r="D172" t="s">
        <v>17</v>
      </c>
      <c r="E172" t="s">
        <v>13</v>
      </c>
      <c r="F172" s="4">
        <v>0</v>
      </c>
    </row>
    <row r="173" spans="1:6" x14ac:dyDescent="0.25">
      <c r="A173" s="2">
        <v>44421</v>
      </c>
      <c r="B173" s="3" t="s">
        <v>41</v>
      </c>
      <c r="C173">
        <v>9</v>
      </c>
      <c r="D173" t="s">
        <v>17</v>
      </c>
      <c r="E173" t="s">
        <v>13</v>
      </c>
      <c r="F173" s="4">
        <v>0</v>
      </c>
    </row>
    <row r="174" spans="1:6" x14ac:dyDescent="0.25">
      <c r="A174" s="2">
        <v>44424</v>
      </c>
      <c r="B174" s="3" t="s">
        <v>21</v>
      </c>
      <c r="C174">
        <v>3</v>
      </c>
      <c r="D174" t="s">
        <v>13</v>
      </c>
      <c r="E174" t="s">
        <v>13</v>
      </c>
      <c r="F174" s="4">
        <v>0</v>
      </c>
    </row>
    <row r="175" spans="1:6" x14ac:dyDescent="0.25">
      <c r="A175" s="2">
        <v>44426</v>
      </c>
      <c r="B175" s="3" t="s">
        <v>22</v>
      </c>
      <c r="C175">
        <v>6</v>
      </c>
      <c r="D175" t="s">
        <v>17</v>
      </c>
      <c r="E175" t="s">
        <v>13</v>
      </c>
      <c r="F175" s="4">
        <v>0</v>
      </c>
    </row>
    <row r="176" spans="1:6" x14ac:dyDescent="0.25">
      <c r="A176" s="2">
        <v>44428</v>
      </c>
      <c r="B176" s="3" t="s">
        <v>29</v>
      </c>
      <c r="C176">
        <v>15</v>
      </c>
      <c r="D176" t="s">
        <v>17</v>
      </c>
      <c r="E176" t="s">
        <v>15</v>
      </c>
      <c r="F176" s="4">
        <v>0</v>
      </c>
    </row>
    <row r="177" spans="1:6" x14ac:dyDescent="0.25">
      <c r="A177" s="2">
        <v>44428</v>
      </c>
      <c r="B177" s="3" t="s">
        <v>20</v>
      </c>
      <c r="C177">
        <v>9</v>
      </c>
      <c r="D177" t="s">
        <v>17</v>
      </c>
      <c r="E177" t="s">
        <v>13</v>
      </c>
      <c r="F177" s="4">
        <v>0</v>
      </c>
    </row>
    <row r="178" spans="1:6" x14ac:dyDescent="0.25">
      <c r="A178" s="2">
        <v>44428</v>
      </c>
      <c r="B178" s="3" t="s">
        <v>48</v>
      </c>
      <c r="C178">
        <v>13</v>
      </c>
      <c r="D178" t="s">
        <v>17</v>
      </c>
      <c r="E178" t="s">
        <v>13</v>
      </c>
      <c r="F178" s="4">
        <v>0</v>
      </c>
    </row>
    <row r="179" spans="1:6" x14ac:dyDescent="0.25">
      <c r="A179" s="2">
        <v>44434</v>
      </c>
      <c r="B179" s="3" t="s">
        <v>49</v>
      </c>
      <c r="C179">
        <v>4</v>
      </c>
      <c r="D179" t="s">
        <v>17</v>
      </c>
      <c r="E179" t="s">
        <v>13</v>
      </c>
      <c r="F179" s="4">
        <v>0</v>
      </c>
    </row>
    <row r="180" spans="1:6" x14ac:dyDescent="0.25">
      <c r="A180" s="2">
        <v>44437</v>
      </c>
      <c r="B180" s="3" t="s">
        <v>28</v>
      </c>
      <c r="C180">
        <v>12</v>
      </c>
      <c r="D180" t="s">
        <v>12</v>
      </c>
      <c r="E180" t="s">
        <v>13</v>
      </c>
      <c r="F180" s="4">
        <v>0</v>
      </c>
    </row>
    <row r="181" spans="1:6" x14ac:dyDescent="0.25">
      <c r="A181" s="2">
        <v>44438</v>
      </c>
      <c r="B181" s="3" t="s">
        <v>16</v>
      </c>
      <c r="C181">
        <v>13</v>
      </c>
      <c r="D181" t="s">
        <v>17</v>
      </c>
      <c r="E181" t="s">
        <v>13</v>
      </c>
      <c r="F181" s="4">
        <v>0</v>
      </c>
    </row>
    <row r="182" spans="1:6" x14ac:dyDescent="0.25">
      <c r="A182" s="2">
        <v>44439</v>
      </c>
      <c r="B182" s="3" t="s">
        <v>31</v>
      </c>
      <c r="C182">
        <v>2</v>
      </c>
      <c r="D182" t="s">
        <v>17</v>
      </c>
      <c r="E182" t="s">
        <v>13</v>
      </c>
      <c r="F182" s="4">
        <v>0</v>
      </c>
    </row>
    <row r="183" spans="1:6" x14ac:dyDescent="0.25">
      <c r="A183" s="2">
        <v>44439</v>
      </c>
      <c r="B183" s="3" t="s">
        <v>19</v>
      </c>
      <c r="C183">
        <v>11</v>
      </c>
      <c r="D183" t="s">
        <v>17</v>
      </c>
      <c r="E183" t="s">
        <v>13</v>
      </c>
      <c r="F183" s="4">
        <v>0</v>
      </c>
    </row>
    <row r="184" spans="1:6" x14ac:dyDescent="0.25">
      <c r="A184" s="2">
        <v>44440</v>
      </c>
      <c r="B184" s="3" t="s">
        <v>11</v>
      </c>
      <c r="C184">
        <v>1</v>
      </c>
      <c r="D184" t="s">
        <v>12</v>
      </c>
      <c r="E184" t="s">
        <v>15</v>
      </c>
      <c r="F184" s="4">
        <v>0</v>
      </c>
    </row>
    <row r="185" spans="1:6" x14ac:dyDescent="0.25">
      <c r="A185" s="2">
        <v>44440</v>
      </c>
      <c r="B185" s="3" t="s">
        <v>21</v>
      </c>
      <c r="C185">
        <v>14</v>
      </c>
      <c r="D185" t="s">
        <v>13</v>
      </c>
      <c r="E185" t="s">
        <v>13</v>
      </c>
      <c r="F185" s="4">
        <v>0</v>
      </c>
    </row>
    <row r="186" spans="1:6" x14ac:dyDescent="0.25">
      <c r="A186" s="2">
        <v>44442</v>
      </c>
      <c r="B186" s="3" t="s">
        <v>56</v>
      </c>
      <c r="C186">
        <v>8</v>
      </c>
      <c r="D186" t="s">
        <v>17</v>
      </c>
      <c r="E186" t="s">
        <v>13</v>
      </c>
      <c r="F186" s="4">
        <v>0</v>
      </c>
    </row>
    <row r="187" spans="1:6" x14ac:dyDescent="0.25">
      <c r="A187" s="2">
        <v>44443</v>
      </c>
      <c r="B187" s="3" t="s">
        <v>48</v>
      </c>
      <c r="C187">
        <v>7</v>
      </c>
      <c r="D187" t="s">
        <v>17</v>
      </c>
      <c r="E187" t="s">
        <v>13</v>
      </c>
      <c r="F187" s="4">
        <v>0</v>
      </c>
    </row>
    <row r="188" spans="1:6" x14ac:dyDescent="0.25">
      <c r="A188" s="2">
        <v>44443</v>
      </c>
      <c r="B188" s="3" t="s">
        <v>27</v>
      </c>
      <c r="C188">
        <v>15</v>
      </c>
      <c r="D188" t="s">
        <v>17</v>
      </c>
      <c r="E188" t="s">
        <v>13</v>
      </c>
      <c r="F188" s="4">
        <v>0</v>
      </c>
    </row>
    <row r="189" spans="1:6" x14ac:dyDescent="0.25">
      <c r="A189" s="2">
        <v>44444</v>
      </c>
      <c r="B189" s="3" t="s">
        <v>33</v>
      </c>
      <c r="C189">
        <v>1</v>
      </c>
      <c r="D189" t="s">
        <v>17</v>
      </c>
      <c r="E189" t="s">
        <v>15</v>
      </c>
      <c r="F189" s="4">
        <v>0</v>
      </c>
    </row>
    <row r="190" spans="1:6" x14ac:dyDescent="0.25">
      <c r="A190" s="2">
        <v>44446</v>
      </c>
      <c r="B190" s="3" t="s">
        <v>55</v>
      </c>
      <c r="C190">
        <v>5</v>
      </c>
      <c r="D190" t="s">
        <v>17</v>
      </c>
      <c r="E190" t="s">
        <v>13</v>
      </c>
      <c r="F190" s="4">
        <v>0</v>
      </c>
    </row>
    <row r="191" spans="1:6" x14ac:dyDescent="0.25">
      <c r="A191" s="2">
        <v>44448</v>
      </c>
      <c r="B191" s="3" t="s">
        <v>26</v>
      </c>
      <c r="C191">
        <v>4</v>
      </c>
      <c r="D191" t="s">
        <v>17</v>
      </c>
      <c r="E191" t="s">
        <v>13</v>
      </c>
      <c r="F191" s="4">
        <v>0</v>
      </c>
    </row>
    <row r="192" spans="1:6" x14ac:dyDescent="0.25">
      <c r="A192" s="2">
        <v>44449</v>
      </c>
      <c r="B192" s="3" t="s">
        <v>43</v>
      </c>
      <c r="C192">
        <v>6</v>
      </c>
      <c r="D192" t="s">
        <v>17</v>
      </c>
      <c r="E192" t="s">
        <v>13</v>
      </c>
      <c r="F192" s="4">
        <v>0</v>
      </c>
    </row>
    <row r="193" spans="1:6" x14ac:dyDescent="0.25">
      <c r="A193" s="2">
        <v>44449</v>
      </c>
      <c r="B193" s="3" t="s">
        <v>31</v>
      </c>
      <c r="C193">
        <v>9</v>
      </c>
      <c r="D193" t="s">
        <v>12</v>
      </c>
      <c r="E193" t="s">
        <v>13</v>
      </c>
      <c r="F193" s="4">
        <v>0</v>
      </c>
    </row>
    <row r="194" spans="1:6" x14ac:dyDescent="0.25">
      <c r="A194" s="2">
        <v>44449</v>
      </c>
      <c r="B194" s="3" t="s">
        <v>57</v>
      </c>
      <c r="C194">
        <v>2</v>
      </c>
      <c r="D194" t="s">
        <v>17</v>
      </c>
      <c r="E194" t="s">
        <v>13</v>
      </c>
      <c r="F194" s="4">
        <v>0</v>
      </c>
    </row>
    <row r="195" spans="1:6" x14ac:dyDescent="0.25">
      <c r="A195" s="2">
        <v>44450</v>
      </c>
      <c r="B195" s="3" t="s">
        <v>31</v>
      </c>
      <c r="C195">
        <v>6</v>
      </c>
      <c r="D195" t="s">
        <v>12</v>
      </c>
      <c r="E195" t="s">
        <v>13</v>
      </c>
      <c r="F195" s="4">
        <v>0</v>
      </c>
    </row>
    <row r="196" spans="1:6" x14ac:dyDescent="0.25">
      <c r="A196" s="2">
        <v>44452</v>
      </c>
      <c r="B196" s="3" t="s">
        <v>56</v>
      </c>
      <c r="C196">
        <v>7</v>
      </c>
      <c r="D196" t="s">
        <v>17</v>
      </c>
      <c r="E196" t="s">
        <v>15</v>
      </c>
      <c r="F196" s="4">
        <v>0</v>
      </c>
    </row>
    <row r="197" spans="1:6" x14ac:dyDescent="0.25">
      <c r="A197" s="2">
        <v>44454</v>
      </c>
      <c r="B197" s="3" t="s">
        <v>25</v>
      </c>
      <c r="C197">
        <v>6</v>
      </c>
      <c r="D197" t="s">
        <v>17</v>
      </c>
      <c r="E197" t="s">
        <v>13</v>
      </c>
      <c r="F197" s="4">
        <v>0</v>
      </c>
    </row>
    <row r="198" spans="1:6" x14ac:dyDescent="0.25">
      <c r="A198" s="2">
        <v>44454</v>
      </c>
      <c r="B198" s="3" t="s">
        <v>25</v>
      </c>
      <c r="C198">
        <v>14</v>
      </c>
      <c r="D198" t="s">
        <v>17</v>
      </c>
      <c r="E198" t="s">
        <v>13</v>
      </c>
      <c r="F198" s="4">
        <v>0</v>
      </c>
    </row>
    <row r="199" spans="1:6" x14ac:dyDescent="0.25">
      <c r="A199" s="2">
        <v>44460</v>
      </c>
      <c r="B199" s="3" t="s">
        <v>29</v>
      </c>
      <c r="C199">
        <v>7</v>
      </c>
      <c r="D199" t="s">
        <v>12</v>
      </c>
      <c r="E199" t="s">
        <v>15</v>
      </c>
      <c r="F199" s="4">
        <v>0</v>
      </c>
    </row>
    <row r="200" spans="1:6" x14ac:dyDescent="0.25">
      <c r="A200" s="2">
        <v>44461</v>
      </c>
      <c r="B200" s="3" t="s">
        <v>32</v>
      </c>
      <c r="C200">
        <v>2</v>
      </c>
      <c r="D200" t="s">
        <v>13</v>
      </c>
      <c r="E200" t="s">
        <v>15</v>
      </c>
      <c r="F200" s="4">
        <v>0</v>
      </c>
    </row>
    <row r="201" spans="1:6" x14ac:dyDescent="0.25">
      <c r="A201" s="2">
        <v>44461</v>
      </c>
      <c r="B201" s="3" t="s">
        <v>44</v>
      </c>
      <c r="C201">
        <v>4</v>
      </c>
      <c r="D201" t="s">
        <v>17</v>
      </c>
      <c r="E201" t="s">
        <v>15</v>
      </c>
      <c r="F201" s="4">
        <v>0</v>
      </c>
    </row>
    <row r="202" spans="1:6" x14ac:dyDescent="0.25">
      <c r="A202" s="2">
        <v>44462</v>
      </c>
      <c r="B202" s="3" t="s">
        <v>45</v>
      </c>
      <c r="C202">
        <v>12</v>
      </c>
      <c r="D202" t="s">
        <v>17</v>
      </c>
      <c r="E202" t="s">
        <v>15</v>
      </c>
      <c r="F202" s="4">
        <v>0</v>
      </c>
    </row>
    <row r="203" spans="1:6" x14ac:dyDescent="0.25">
      <c r="A203" s="2">
        <v>44462</v>
      </c>
      <c r="B203" s="3" t="s">
        <v>47</v>
      </c>
      <c r="C203">
        <v>7</v>
      </c>
      <c r="D203" t="s">
        <v>13</v>
      </c>
      <c r="E203" t="s">
        <v>13</v>
      </c>
      <c r="F203" s="4">
        <v>0</v>
      </c>
    </row>
    <row r="204" spans="1:6" x14ac:dyDescent="0.25">
      <c r="A204" s="2">
        <v>44466</v>
      </c>
      <c r="B204" s="3" t="s">
        <v>28</v>
      </c>
      <c r="C204">
        <v>1</v>
      </c>
      <c r="D204" t="s">
        <v>17</v>
      </c>
      <c r="E204" t="s">
        <v>15</v>
      </c>
      <c r="F204" s="4">
        <v>0</v>
      </c>
    </row>
    <row r="205" spans="1:6" x14ac:dyDescent="0.25">
      <c r="A205" s="2">
        <v>44469</v>
      </c>
      <c r="B205" s="3" t="s">
        <v>24</v>
      </c>
      <c r="C205">
        <v>9</v>
      </c>
      <c r="D205" t="s">
        <v>13</v>
      </c>
      <c r="E205" t="s">
        <v>13</v>
      </c>
      <c r="F205" s="4">
        <v>0</v>
      </c>
    </row>
    <row r="206" spans="1:6" x14ac:dyDescent="0.25">
      <c r="A206" s="2">
        <v>44469</v>
      </c>
      <c r="B206" s="3" t="s">
        <v>30</v>
      </c>
      <c r="C206">
        <v>5</v>
      </c>
      <c r="D206" t="s">
        <v>13</v>
      </c>
      <c r="E206" t="s">
        <v>13</v>
      </c>
      <c r="F206" s="4">
        <v>0</v>
      </c>
    </row>
    <row r="207" spans="1:6" x14ac:dyDescent="0.25">
      <c r="A207" s="2">
        <v>44470</v>
      </c>
      <c r="B207" s="3" t="s">
        <v>43</v>
      </c>
      <c r="C207">
        <v>14</v>
      </c>
      <c r="D207" t="s">
        <v>13</v>
      </c>
      <c r="E207" t="s">
        <v>15</v>
      </c>
      <c r="F207" s="4">
        <v>0</v>
      </c>
    </row>
    <row r="208" spans="1:6" x14ac:dyDescent="0.25">
      <c r="A208" s="2">
        <v>44471</v>
      </c>
      <c r="B208" s="3" t="s">
        <v>24</v>
      </c>
      <c r="C208">
        <v>15</v>
      </c>
      <c r="D208" t="s">
        <v>17</v>
      </c>
      <c r="E208" t="s">
        <v>13</v>
      </c>
      <c r="F208" s="4">
        <v>0</v>
      </c>
    </row>
    <row r="209" spans="1:6" x14ac:dyDescent="0.25">
      <c r="A209" s="2">
        <v>44472</v>
      </c>
      <c r="B209" s="3" t="s">
        <v>55</v>
      </c>
      <c r="C209">
        <v>9</v>
      </c>
      <c r="D209" t="s">
        <v>17</v>
      </c>
      <c r="E209" t="s">
        <v>13</v>
      </c>
      <c r="F209" s="4">
        <v>0</v>
      </c>
    </row>
    <row r="210" spans="1:6" x14ac:dyDescent="0.25">
      <c r="A210" s="2">
        <v>44475</v>
      </c>
      <c r="B210" s="3" t="s">
        <v>19</v>
      </c>
      <c r="C210">
        <v>1</v>
      </c>
      <c r="D210" t="s">
        <v>17</v>
      </c>
      <c r="E210" t="s">
        <v>13</v>
      </c>
      <c r="F210" s="4">
        <v>0</v>
      </c>
    </row>
    <row r="211" spans="1:6" x14ac:dyDescent="0.25">
      <c r="A211" s="2">
        <v>44475</v>
      </c>
      <c r="B211" s="3" t="s">
        <v>58</v>
      </c>
      <c r="C211">
        <v>12</v>
      </c>
      <c r="D211" t="s">
        <v>13</v>
      </c>
      <c r="E211" t="s">
        <v>13</v>
      </c>
      <c r="F211" s="4">
        <v>0</v>
      </c>
    </row>
    <row r="212" spans="1:6" x14ac:dyDescent="0.25">
      <c r="A212" s="2">
        <v>44476</v>
      </c>
      <c r="B212" s="3" t="s">
        <v>57</v>
      </c>
      <c r="C212">
        <v>6</v>
      </c>
      <c r="D212" t="s">
        <v>17</v>
      </c>
      <c r="E212" t="s">
        <v>15</v>
      </c>
      <c r="F212" s="4">
        <v>0</v>
      </c>
    </row>
    <row r="213" spans="1:6" x14ac:dyDescent="0.25">
      <c r="A213" s="2">
        <v>44478</v>
      </c>
      <c r="B213" s="3" t="s">
        <v>14</v>
      </c>
      <c r="C213">
        <v>5</v>
      </c>
      <c r="D213" t="s">
        <v>17</v>
      </c>
      <c r="E213" t="s">
        <v>15</v>
      </c>
      <c r="F213" s="4">
        <v>0</v>
      </c>
    </row>
    <row r="214" spans="1:6" x14ac:dyDescent="0.25">
      <c r="A214" s="2">
        <v>44478</v>
      </c>
      <c r="B214" s="3" t="s">
        <v>33</v>
      </c>
      <c r="C214">
        <v>11</v>
      </c>
      <c r="D214" t="s">
        <v>13</v>
      </c>
      <c r="E214" t="s">
        <v>15</v>
      </c>
      <c r="F214" s="4">
        <v>0</v>
      </c>
    </row>
    <row r="215" spans="1:6" x14ac:dyDescent="0.25">
      <c r="A215" s="2">
        <v>44479</v>
      </c>
      <c r="B215" s="3" t="s">
        <v>19</v>
      </c>
      <c r="C215">
        <v>14</v>
      </c>
      <c r="D215" t="s">
        <v>17</v>
      </c>
      <c r="E215" t="s">
        <v>15</v>
      </c>
      <c r="F215" s="4">
        <v>0</v>
      </c>
    </row>
    <row r="216" spans="1:6" x14ac:dyDescent="0.25">
      <c r="A216" s="2">
        <v>44480</v>
      </c>
      <c r="B216" s="3" t="s">
        <v>46</v>
      </c>
      <c r="C216">
        <v>15</v>
      </c>
      <c r="D216" t="s">
        <v>17</v>
      </c>
      <c r="E216" t="s">
        <v>15</v>
      </c>
      <c r="F216" s="4">
        <v>0</v>
      </c>
    </row>
    <row r="217" spans="1:6" x14ac:dyDescent="0.25">
      <c r="A217" s="2">
        <v>44481</v>
      </c>
      <c r="B217" s="3" t="s">
        <v>41</v>
      </c>
      <c r="C217">
        <v>8</v>
      </c>
      <c r="D217" t="s">
        <v>13</v>
      </c>
      <c r="E217" t="s">
        <v>13</v>
      </c>
      <c r="F217" s="4">
        <v>0</v>
      </c>
    </row>
    <row r="218" spans="1:6" x14ac:dyDescent="0.25">
      <c r="A218" s="2">
        <v>44486</v>
      </c>
      <c r="B218" s="3" t="s">
        <v>31</v>
      </c>
      <c r="C218">
        <v>13</v>
      </c>
      <c r="D218" t="s">
        <v>17</v>
      </c>
      <c r="E218" t="s">
        <v>13</v>
      </c>
      <c r="F218" s="4">
        <v>0</v>
      </c>
    </row>
    <row r="219" spans="1:6" x14ac:dyDescent="0.25">
      <c r="A219" s="2">
        <v>44487</v>
      </c>
      <c r="B219" s="3" t="s">
        <v>22</v>
      </c>
      <c r="C219">
        <v>6</v>
      </c>
      <c r="D219" t="s">
        <v>13</v>
      </c>
      <c r="E219" t="s">
        <v>15</v>
      </c>
      <c r="F219" s="4">
        <v>0</v>
      </c>
    </row>
    <row r="220" spans="1:6" x14ac:dyDescent="0.25">
      <c r="A220" s="2">
        <v>44487</v>
      </c>
      <c r="B220" s="3" t="s">
        <v>47</v>
      </c>
      <c r="C220">
        <v>13</v>
      </c>
      <c r="D220" t="s">
        <v>13</v>
      </c>
      <c r="E220" t="s">
        <v>15</v>
      </c>
      <c r="F220" s="4">
        <v>0</v>
      </c>
    </row>
    <row r="221" spans="1:6" x14ac:dyDescent="0.25">
      <c r="A221" s="2">
        <v>44491</v>
      </c>
      <c r="B221" s="3" t="s">
        <v>46</v>
      </c>
      <c r="C221">
        <v>7</v>
      </c>
      <c r="D221" t="s">
        <v>17</v>
      </c>
      <c r="E221" t="s">
        <v>15</v>
      </c>
      <c r="F221" s="4">
        <v>0</v>
      </c>
    </row>
    <row r="222" spans="1:6" x14ac:dyDescent="0.25">
      <c r="A222" s="2">
        <v>44491</v>
      </c>
      <c r="B222" s="3" t="s">
        <v>11</v>
      </c>
      <c r="C222">
        <v>13</v>
      </c>
      <c r="D222" t="s">
        <v>13</v>
      </c>
      <c r="E222" t="s">
        <v>15</v>
      </c>
      <c r="F222" s="4">
        <v>0</v>
      </c>
    </row>
    <row r="223" spans="1:6" x14ac:dyDescent="0.25">
      <c r="A223" s="2">
        <v>44491</v>
      </c>
      <c r="B223" s="3" t="s">
        <v>52</v>
      </c>
      <c r="C223">
        <v>1</v>
      </c>
      <c r="D223" t="s">
        <v>17</v>
      </c>
      <c r="E223" t="s">
        <v>15</v>
      </c>
      <c r="F223" s="4">
        <v>0</v>
      </c>
    </row>
    <row r="224" spans="1:6" x14ac:dyDescent="0.25">
      <c r="A224" s="2">
        <v>44493</v>
      </c>
      <c r="B224" s="3" t="s">
        <v>46</v>
      </c>
      <c r="C224">
        <v>3</v>
      </c>
      <c r="D224" t="s">
        <v>12</v>
      </c>
      <c r="E224" t="s">
        <v>15</v>
      </c>
      <c r="F224" s="4">
        <v>0</v>
      </c>
    </row>
    <row r="225" spans="1:6" x14ac:dyDescent="0.25">
      <c r="A225" s="2">
        <v>44494</v>
      </c>
      <c r="B225" s="3" t="s">
        <v>26</v>
      </c>
      <c r="C225">
        <v>9</v>
      </c>
      <c r="D225" t="s">
        <v>13</v>
      </c>
      <c r="E225" t="s">
        <v>15</v>
      </c>
      <c r="F225" s="4">
        <v>0</v>
      </c>
    </row>
    <row r="226" spans="1:6" x14ac:dyDescent="0.25">
      <c r="A226" s="2">
        <v>44495</v>
      </c>
      <c r="B226" s="3" t="s">
        <v>18</v>
      </c>
      <c r="C226">
        <v>6</v>
      </c>
      <c r="D226" t="s">
        <v>12</v>
      </c>
      <c r="E226" t="s">
        <v>15</v>
      </c>
      <c r="F226" s="4">
        <v>0</v>
      </c>
    </row>
    <row r="227" spans="1:6" x14ac:dyDescent="0.25">
      <c r="A227" s="2">
        <v>44497</v>
      </c>
      <c r="B227" s="3" t="s">
        <v>40</v>
      </c>
      <c r="C227">
        <v>1</v>
      </c>
      <c r="D227" t="s">
        <v>17</v>
      </c>
      <c r="E227" t="s">
        <v>15</v>
      </c>
      <c r="F227" s="4">
        <v>0</v>
      </c>
    </row>
    <row r="228" spans="1:6" x14ac:dyDescent="0.25">
      <c r="A228" s="2">
        <v>44498</v>
      </c>
      <c r="B228" s="3" t="s">
        <v>14</v>
      </c>
      <c r="C228">
        <v>14</v>
      </c>
      <c r="D228" t="s">
        <v>13</v>
      </c>
      <c r="E228" t="s">
        <v>13</v>
      </c>
      <c r="F228" s="4">
        <v>0</v>
      </c>
    </row>
    <row r="229" spans="1:6" x14ac:dyDescent="0.25">
      <c r="A229" s="2">
        <v>44500</v>
      </c>
      <c r="B229" s="3" t="s">
        <v>47</v>
      </c>
      <c r="C229">
        <v>6</v>
      </c>
      <c r="D229" t="s">
        <v>13</v>
      </c>
      <c r="E229" t="s">
        <v>15</v>
      </c>
      <c r="F229" s="4">
        <v>0</v>
      </c>
    </row>
    <row r="230" spans="1:6" x14ac:dyDescent="0.25">
      <c r="A230" s="2">
        <v>44503</v>
      </c>
      <c r="B230" s="3" t="s">
        <v>16</v>
      </c>
      <c r="C230">
        <v>12</v>
      </c>
      <c r="D230" t="s">
        <v>17</v>
      </c>
      <c r="E230" t="s">
        <v>15</v>
      </c>
      <c r="F230" s="4">
        <v>0</v>
      </c>
    </row>
    <row r="231" spans="1:6" x14ac:dyDescent="0.25">
      <c r="A231" s="2">
        <v>44506</v>
      </c>
      <c r="B231" s="3" t="s">
        <v>58</v>
      </c>
      <c r="C231">
        <v>10</v>
      </c>
      <c r="D231" t="s">
        <v>17</v>
      </c>
      <c r="E231" t="s">
        <v>13</v>
      </c>
      <c r="F231" s="4">
        <v>0</v>
      </c>
    </row>
    <row r="232" spans="1:6" x14ac:dyDescent="0.25">
      <c r="A232" s="2">
        <v>44508</v>
      </c>
      <c r="B232" s="3" t="s">
        <v>51</v>
      </c>
      <c r="C232">
        <v>15</v>
      </c>
      <c r="D232" t="s">
        <v>17</v>
      </c>
      <c r="E232" t="s">
        <v>13</v>
      </c>
      <c r="F232" s="4">
        <v>0</v>
      </c>
    </row>
    <row r="233" spans="1:6" x14ac:dyDescent="0.25">
      <c r="A233" s="2">
        <v>44510</v>
      </c>
      <c r="B233" s="3" t="s">
        <v>25</v>
      </c>
      <c r="C233">
        <v>6</v>
      </c>
      <c r="D233" t="s">
        <v>13</v>
      </c>
      <c r="E233" t="s">
        <v>15</v>
      </c>
      <c r="F233" s="4">
        <v>0</v>
      </c>
    </row>
    <row r="234" spans="1:6" x14ac:dyDescent="0.25">
      <c r="A234" s="2">
        <v>44511</v>
      </c>
      <c r="B234" s="3" t="s">
        <v>32</v>
      </c>
      <c r="C234">
        <v>12</v>
      </c>
      <c r="D234" t="s">
        <v>12</v>
      </c>
      <c r="E234" t="s">
        <v>13</v>
      </c>
      <c r="F234" s="4">
        <v>0</v>
      </c>
    </row>
    <row r="235" spans="1:6" x14ac:dyDescent="0.25">
      <c r="A235" s="2">
        <v>44512</v>
      </c>
      <c r="B235" s="3" t="s">
        <v>35</v>
      </c>
      <c r="C235">
        <v>3</v>
      </c>
      <c r="D235" t="s">
        <v>13</v>
      </c>
      <c r="E235" t="s">
        <v>15</v>
      </c>
      <c r="F235" s="4">
        <v>0</v>
      </c>
    </row>
    <row r="236" spans="1:6" x14ac:dyDescent="0.25">
      <c r="A236" s="2">
        <v>44520</v>
      </c>
      <c r="B236" s="3" t="s">
        <v>28</v>
      </c>
      <c r="C236">
        <v>14</v>
      </c>
      <c r="D236" t="s">
        <v>13</v>
      </c>
      <c r="E236" t="s">
        <v>13</v>
      </c>
      <c r="F236" s="4">
        <v>0</v>
      </c>
    </row>
    <row r="237" spans="1:6" x14ac:dyDescent="0.25">
      <c r="A237" s="2">
        <v>44520</v>
      </c>
      <c r="B237" s="3" t="s">
        <v>40</v>
      </c>
      <c r="C237">
        <v>11</v>
      </c>
      <c r="D237" t="s">
        <v>13</v>
      </c>
      <c r="E237" t="s">
        <v>15</v>
      </c>
      <c r="F237" s="4">
        <v>0</v>
      </c>
    </row>
    <row r="238" spans="1:6" x14ac:dyDescent="0.25">
      <c r="A238" s="2">
        <v>44521</v>
      </c>
      <c r="B238" s="3" t="s">
        <v>24</v>
      </c>
      <c r="C238">
        <v>1</v>
      </c>
      <c r="D238" t="s">
        <v>12</v>
      </c>
      <c r="E238" t="s">
        <v>13</v>
      </c>
      <c r="F238" s="4">
        <v>0</v>
      </c>
    </row>
    <row r="239" spans="1:6" x14ac:dyDescent="0.25">
      <c r="A239" s="2">
        <v>44521</v>
      </c>
      <c r="B239" s="3" t="s">
        <v>30</v>
      </c>
      <c r="C239">
        <v>1</v>
      </c>
      <c r="D239" t="s">
        <v>13</v>
      </c>
      <c r="E239" t="s">
        <v>15</v>
      </c>
      <c r="F239" s="4">
        <v>0</v>
      </c>
    </row>
    <row r="240" spans="1:6" x14ac:dyDescent="0.25">
      <c r="A240" s="2">
        <v>44527</v>
      </c>
      <c r="B240" s="3" t="s">
        <v>50</v>
      </c>
      <c r="C240">
        <v>8</v>
      </c>
      <c r="D240" t="s">
        <v>13</v>
      </c>
      <c r="E240" t="s">
        <v>13</v>
      </c>
      <c r="F240" s="4">
        <v>0</v>
      </c>
    </row>
    <row r="241" spans="1:6" x14ac:dyDescent="0.25">
      <c r="A241" s="2">
        <v>44528</v>
      </c>
      <c r="B241" s="3" t="s">
        <v>32</v>
      </c>
      <c r="C241">
        <v>2</v>
      </c>
      <c r="D241" t="s">
        <v>17</v>
      </c>
      <c r="E241" t="s">
        <v>15</v>
      </c>
      <c r="F241" s="4">
        <v>0</v>
      </c>
    </row>
    <row r="242" spans="1:6" x14ac:dyDescent="0.25">
      <c r="A242" s="2">
        <v>44530</v>
      </c>
      <c r="B242" s="3" t="s">
        <v>49</v>
      </c>
      <c r="C242">
        <v>15</v>
      </c>
      <c r="D242" t="s">
        <v>17</v>
      </c>
      <c r="E242" t="s">
        <v>13</v>
      </c>
      <c r="F242" s="4">
        <v>0</v>
      </c>
    </row>
    <row r="243" spans="1:6" x14ac:dyDescent="0.25">
      <c r="A243" s="2">
        <v>44532</v>
      </c>
      <c r="B243" s="3" t="s">
        <v>36</v>
      </c>
      <c r="C243">
        <v>10</v>
      </c>
      <c r="D243" t="s">
        <v>17</v>
      </c>
      <c r="E243" t="s">
        <v>15</v>
      </c>
      <c r="F243" s="4">
        <v>0</v>
      </c>
    </row>
    <row r="244" spans="1:6" x14ac:dyDescent="0.25">
      <c r="A244" s="2">
        <v>44533</v>
      </c>
      <c r="B244" s="3" t="s">
        <v>28</v>
      </c>
      <c r="C244">
        <v>2</v>
      </c>
      <c r="D244" t="s">
        <v>13</v>
      </c>
      <c r="E244" t="s">
        <v>15</v>
      </c>
      <c r="F244" s="4">
        <v>0</v>
      </c>
    </row>
    <row r="245" spans="1:6" x14ac:dyDescent="0.25">
      <c r="A245" s="2">
        <v>44533</v>
      </c>
      <c r="B245" s="3" t="s">
        <v>55</v>
      </c>
      <c r="C245">
        <v>8</v>
      </c>
      <c r="D245" t="s">
        <v>13</v>
      </c>
      <c r="E245" t="s">
        <v>13</v>
      </c>
      <c r="F245" s="4">
        <v>0</v>
      </c>
    </row>
    <row r="246" spans="1:6" x14ac:dyDescent="0.25">
      <c r="A246" s="2">
        <v>44535</v>
      </c>
      <c r="B246" s="3" t="s">
        <v>18</v>
      </c>
      <c r="C246">
        <v>15</v>
      </c>
      <c r="D246" t="s">
        <v>17</v>
      </c>
      <c r="E246" t="s">
        <v>15</v>
      </c>
      <c r="F246" s="4">
        <v>0</v>
      </c>
    </row>
    <row r="247" spans="1:6" x14ac:dyDescent="0.25">
      <c r="A247" s="2">
        <v>44535</v>
      </c>
      <c r="B247" s="3" t="s">
        <v>35</v>
      </c>
      <c r="C247">
        <v>1</v>
      </c>
      <c r="D247" t="s">
        <v>17</v>
      </c>
      <c r="E247" t="s">
        <v>13</v>
      </c>
      <c r="F247" s="4">
        <v>0</v>
      </c>
    </row>
    <row r="248" spans="1:6" x14ac:dyDescent="0.25">
      <c r="A248" s="2">
        <v>44537</v>
      </c>
      <c r="B248" s="3" t="s">
        <v>16</v>
      </c>
      <c r="C248">
        <v>8</v>
      </c>
      <c r="D248" t="s">
        <v>17</v>
      </c>
      <c r="E248" t="s">
        <v>13</v>
      </c>
      <c r="F248" s="4">
        <v>0</v>
      </c>
    </row>
    <row r="249" spans="1:6" x14ac:dyDescent="0.25">
      <c r="A249" s="2">
        <v>44538</v>
      </c>
      <c r="B249" s="3" t="s">
        <v>26</v>
      </c>
      <c r="C249">
        <v>14</v>
      </c>
      <c r="D249" t="s">
        <v>17</v>
      </c>
      <c r="E249" t="s">
        <v>13</v>
      </c>
      <c r="F249" s="4">
        <v>0</v>
      </c>
    </row>
    <row r="250" spans="1:6" x14ac:dyDescent="0.25">
      <c r="A250" s="2">
        <v>44544</v>
      </c>
      <c r="B250" s="3" t="s">
        <v>25</v>
      </c>
      <c r="C250">
        <v>4</v>
      </c>
      <c r="D250" t="s">
        <v>17</v>
      </c>
      <c r="E250" t="s">
        <v>13</v>
      </c>
      <c r="F250" s="4">
        <v>0</v>
      </c>
    </row>
    <row r="251" spans="1:6" x14ac:dyDescent="0.25">
      <c r="A251" s="2">
        <v>44548</v>
      </c>
      <c r="B251" s="3" t="s">
        <v>21</v>
      </c>
      <c r="C251">
        <v>2</v>
      </c>
      <c r="D251" t="s">
        <v>17</v>
      </c>
      <c r="E251" t="s">
        <v>15</v>
      </c>
      <c r="F251" s="4">
        <v>0</v>
      </c>
    </row>
    <row r="252" spans="1:6" x14ac:dyDescent="0.25">
      <c r="A252" s="2">
        <v>44548</v>
      </c>
      <c r="B252" s="3" t="s">
        <v>37</v>
      </c>
      <c r="C252">
        <v>8</v>
      </c>
      <c r="D252" t="s">
        <v>13</v>
      </c>
      <c r="E252" t="s">
        <v>15</v>
      </c>
      <c r="F252" s="4">
        <v>0</v>
      </c>
    </row>
    <row r="253" spans="1:6" x14ac:dyDescent="0.25">
      <c r="A253" s="2">
        <v>44549</v>
      </c>
      <c r="B253" s="3" t="s">
        <v>27</v>
      </c>
      <c r="C253">
        <v>12</v>
      </c>
      <c r="D253" t="s">
        <v>17</v>
      </c>
      <c r="E253" t="s">
        <v>13</v>
      </c>
      <c r="F253" s="4">
        <v>0</v>
      </c>
    </row>
    <row r="254" spans="1:6" x14ac:dyDescent="0.25">
      <c r="A254" s="2">
        <v>44549</v>
      </c>
      <c r="B254" s="3" t="s">
        <v>34</v>
      </c>
      <c r="C254">
        <v>3</v>
      </c>
      <c r="D254" t="s">
        <v>12</v>
      </c>
      <c r="E254" t="s">
        <v>13</v>
      </c>
      <c r="F254" s="4">
        <v>0</v>
      </c>
    </row>
    <row r="255" spans="1:6" x14ac:dyDescent="0.25">
      <c r="A255" s="2">
        <v>44549</v>
      </c>
      <c r="B255" s="3" t="s">
        <v>46</v>
      </c>
      <c r="C255">
        <v>10</v>
      </c>
      <c r="D255" t="s">
        <v>13</v>
      </c>
      <c r="E255" t="s">
        <v>13</v>
      </c>
      <c r="F255" s="4">
        <v>0</v>
      </c>
    </row>
    <row r="256" spans="1:6" x14ac:dyDescent="0.25">
      <c r="A256" s="2">
        <v>44550</v>
      </c>
      <c r="B256" s="3" t="s">
        <v>50</v>
      </c>
      <c r="C256">
        <v>14</v>
      </c>
      <c r="D256" t="s">
        <v>17</v>
      </c>
      <c r="E256" t="s">
        <v>13</v>
      </c>
      <c r="F256" s="4">
        <v>0</v>
      </c>
    </row>
    <row r="257" spans="1:6" x14ac:dyDescent="0.25">
      <c r="A257" s="2">
        <v>44551</v>
      </c>
      <c r="B257" s="3" t="s">
        <v>57</v>
      </c>
      <c r="C257">
        <v>10</v>
      </c>
      <c r="D257" t="s">
        <v>13</v>
      </c>
      <c r="E257" t="s">
        <v>15</v>
      </c>
      <c r="F257" s="4">
        <v>0</v>
      </c>
    </row>
    <row r="258" spans="1:6" x14ac:dyDescent="0.25">
      <c r="A258" s="2">
        <v>44554</v>
      </c>
      <c r="B258" s="3" t="s">
        <v>25</v>
      </c>
      <c r="C258">
        <v>8</v>
      </c>
      <c r="D258" t="s">
        <v>12</v>
      </c>
      <c r="E258" t="s">
        <v>15</v>
      </c>
      <c r="F258" s="4">
        <v>0</v>
      </c>
    </row>
    <row r="259" spans="1:6" x14ac:dyDescent="0.25">
      <c r="A259" s="2">
        <v>44554</v>
      </c>
      <c r="B259" s="3" t="s">
        <v>58</v>
      </c>
      <c r="C259">
        <v>8</v>
      </c>
      <c r="D259" t="s">
        <v>12</v>
      </c>
      <c r="E259" t="s">
        <v>13</v>
      </c>
      <c r="F259" s="4">
        <v>0</v>
      </c>
    </row>
    <row r="260" spans="1:6" x14ac:dyDescent="0.25">
      <c r="A260" s="2">
        <v>44556</v>
      </c>
      <c r="B260" s="3" t="s">
        <v>56</v>
      </c>
      <c r="C260">
        <v>14</v>
      </c>
      <c r="D260" t="s">
        <v>13</v>
      </c>
      <c r="E260" t="s">
        <v>15</v>
      </c>
      <c r="F260" s="4">
        <v>0</v>
      </c>
    </row>
    <row r="261" spans="1:6" x14ac:dyDescent="0.25">
      <c r="A261" s="2">
        <v>44557</v>
      </c>
      <c r="B261" s="3" t="s">
        <v>34</v>
      </c>
      <c r="C261">
        <v>14</v>
      </c>
      <c r="D261" t="s">
        <v>17</v>
      </c>
      <c r="E261" t="s">
        <v>15</v>
      </c>
      <c r="F261" s="4">
        <v>0</v>
      </c>
    </row>
    <row r="262" spans="1:6" x14ac:dyDescent="0.25">
      <c r="A262" s="2">
        <v>44558</v>
      </c>
      <c r="B262" s="3" t="s">
        <v>34</v>
      </c>
      <c r="C262">
        <v>6</v>
      </c>
      <c r="D262" t="s">
        <v>17</v>
      </c>
      <c r="E262" t="s">
        <v>15</v>
      </c>
      <c r="F262" s="4">
        <v>0</v>
      </c>
    </row>
    <row r="263" spans="1:6" x14ac:dyDescent="0.25">
      <c r="A263" s="2">
        <v>44560</v>
      </c>
      <c r="B263" s="3" t="s">
        <v>35</v>
      </c>
      <c r="C263">
        <v>13</v>
      </c>
      <c r="D263" t="s">
        <v>13</v>
      </c>
      <c r="E263" t="s">
        <v>13</v>
      </c>
      <c r="F263" s="4">
        <v>0</v>
      </c>
    </row>
    <row r="264" spans="1:6" x14ac:dyDescent="0.25">
      <c r="A264" s="2">
        <v>44562</v>
      </c>
      <c r="B264" s="3" t="s">
        <v>37</v>
      </c>
      <c r="C264">
        <v>1</v>
      </c>
      <c r="D264" t="s">
        <v>12</v>
      </c>
      <c r="E264" t="s">
        <v>15</v>
      </c>
      <c r="F264" s="4">
        <v>0</v>
      </c>
    </row>
    <row r="265" spans="1:6" x14ac:dyDescent="0.25">
      <c r="A265" s="2">
        <v>44563</v>
      </c>
      <c r="B265" s="3" t="s">
        <v>35</v>
      </c>
      <c r="C265">
        <v>7</v>
      </c>
      <c r="D265" t="s">
        <v>17</v>
      </c>
      <c r="E265" t="s">
        <v>15</v>
      </c>
      <c r="F265" s="4">
        <v>0</v>
      </c>
    </row>
    <row r="266" spans="1:6" x14ac:dyDescent="0.25">
      <c r="A266" s="2">
        <v>44563</v>
      </c>
      <c r="B266" s="3" t="s">
        <v>42</v>
      </c>
      <c r="C266">
        <v>2</v>
      </c>
      <c r="D266" t="s">
        <v>13</v>
      </c>
      <c r="E266" t="s">
        <v>15</v>
      </c>
      <c r="F266" s="4">
        <v>0</v>
      </c>
    </row>
    <row r="267" spans="1:6" x14ac:dyDescent="0.25">
      <c r="A267" s="2">
        <v>44563</v>
      </c>
      <c r="B267" s="3" t="s">
        <v>53</v>
      </c>
      <c r="C267">
        <v>1</v>
      </c>
      <c r="D267" t="s">
        <v>17</v>
      </c>
      <c r="E267" t="s">
        <v>15</v>
      </c>
      <c r="F267" s="4">
        <v>0</v>
      </c>
    </row>
    <row r="268" spans="1:6" x14ac:dyDescent="0.25">
      <c r="A268" s="2">
        <v>44564</v>
      </c>
      <c r="B268" s="3" t="s">
        <v>38</v>
      </c>
      <c r="C268">
        <v>9</v>
      </c>
      <c r="D268" t="s">
        <v>17</v>
      </c>
      <c r="E268" t="s">
        <v>15</v>
      </c>
      <c r="F268" s="4">
        <v>0</v>
      </c>
    </row>
    <row r="269" spans="1:6" x14ac:dyDescent="0.25">
      <c r="A269" s="2">
        <v>44565</v>
      </c>
      <c r="B269" s="3" t="s">
        <v>50</v>
      </c>
      <c r="C269">
        <v>8</v>
      </c>
      <c r="D269" t="s">
        <v>17</v>
      </c>
      <c r="E269" t="s">
        <v>13</v>
      </c>
      <c r="F269" s="4">
        <v>0</v>
      </c>
    </row>
    <row r="270" spans="1:6" x14ac:dyDescent="0.25">
      <c r="A270" s="2">
        <v>44565</v>
      </c>
      <c r="B270" s="3" t="s">
        <v>34</v>
      </c>
      <c r="C270">
        <v>1</v>
      </c>
      <c r="D270" t="s">
        <v>13</v>
      </c>
      <c r="E270" t="s">
        <v>13</v>
      </c>
      <c r="F270" s="4">
        <v>0</v>
      </c>
    </row>
    <row r="271" spans="1:6" x14ac:dyDescent="0.25">
      <c r="A271" s="2">
        <v>44570</v>
      </c>
      <c r="B271" s="3" t="s">
        <v>33</v>
      </c>
      <c r="C271">
        <v>12</v>
      </c>
      <c r="D271" t="s">
        <v>17</v>
      </c>
      <c r="E271" t="s">
        <v>13</v>
      </c>
      <c r="F271" s="4">
        <v>0</v>
      </c>
    </row>
    <row r="272" spans="1:6" x14ac:dyDescent="0.25">
      <c r="A272" s="2">
        <v>44571</v>
      </c>
      <c r="B272" s="3" t="s">
        <v>28</v>
      </c>
      <c r="C272">
        <v>14</v>
      </c>
      <c r="D272" t="s">
        <v>13</v>
      </c>
      <c r="E272" t="s">
        <v>13</v>
      </c>
      <c r="F272" s="4">
        <v>0</v>
      </c>
    </row>
    <row r="273" spans="1:6" x14ac:dyDescent="0.25">
      <c r="A273" s="2">
        <v>44572</v>
      </c>
      <c r="B273" s="3" t="s">
        <v>33</v>
      </c>
      <c r="C273">
        <v>2</v>
      </c>
      <c r="D273" t="s">
        <v>17</v>
      </c>
      <c r="E273" t="s">
        <v>13</v>
      </c>
      <c r="F273" s="4">
        <v>0</v>
      </c>
    </row>
    <row r="274" spans="1:6" x14ac:dyDescent="0.25">
      <c r="A274" s="2">
        <v>44574</v>
      </c>
      <c r="B274" s="3" t="s">
        <v>55</v>
      </c>
      <c r="C274">
        <v>6</v>
      </c>
      <c r="D274" t="s">
        <v>13</v>
      </c>
      <c r="E274" t="s">
        <v>13</v>
      </c>
      <c r="F274" s="4">
        <v>0</v>
      </c>
    </row>
    <row r="275" spans="1:6" x14ac:dyDescent="0.25">
      <c r="A275" s="2">
        <v>44575</v>
      </c>
      <c r="B275" s="3" t="s">
        <v>46</v>
      </c>
      <c r="C275">
        <v>14</v>
      </c>
      <c r="D275" t="s">
        <v>17</v>
      </c>
      <c r="E275" t="s">
        <v>13</v>
      </c>
      <c r="F275" s="4">
        <v>0</v>
      </c>
    </row>
    <row r="276" spans="1:6" x14ac:dyDescent="0.25">
      <c r="A276" s="2">
        <v>44576</v>
      </c>
      <c r="B276" s="3" t="s">
        <v>37</v>
      </c>
      <c r="C276">
        <v>10</v>
      </c>
      <c r="D276" t="s">
        <v>17</v>
      </c>
      <c r="E276" t="s">
        <v>15</v>
      </c>
      <c r="F276" s="4">
        <v>0</v>
      </c>
    </row>
    <row r="277" spans="1:6" x14ac:dyDescent="0.25">
      <c r="A277" s="2">
        <v>44577</v>
      </c>
      <c r="B277" s="3" t="s">
        <v>24</v>
      </c>
      <c r="C277">
        <v>11</v>
      </c>
      <c r="D277" t="s">
        <v>13</v>
      </c>
      <c r="E277" t="s">
        <v>15</v>
      </c>
      <c r="F277" s="4">
        <v>0</v>
      </c>
    </row>
    <row r="278" spans="1:6" x14ac:dyDescent="0.25">
      <c r="A278" s="2">
        <v>44578</v>
      </c>
      <c r="B278" s="3" t="s">
        <v>32</v>
      </c>
      <c r="C278">
        <v>4</v>
      </c>
      <c r="D278" t="s">
        <v>13</v>
      </c>
      <c r="E278" t="s">
        <v>13</v>
      </c>
      <c r="F278" s="4">
        <v>0</v>
      </c>
    </row>
    <row r="279" spans="1:6" x14ac:dyDescent="0.25">
      <c r="A279" s="2">
        <v>44579</v>
      </c>
      <c r="B279" s="3" t="s">
        <v>40</v>
      </c>
      <c r="C279">
        <v>9</v>
      </c>
      <c r="D279" t="s">
        <v>12</v>
      </c>
      <c r="E279" t="s">
        <v>15</v>
      </c>
      <c r="F279" s="4">
        <v>0</v>
      </c>
    </row>
    <row r="280" spans="1:6" x14ac:dyDescent="0.25">
      <c r="A280" s="2">
        <v>44581</v>
      </c>
      <c r="B280" s="3" t="s">
        <v>47</v>
      </c>
      <c r="C280">
        <v>2</v>
      </c>
      <c r="D280" t="s">
        <v>17</v>
      </c>
      <c r="E280" t="s">
        <v>15</v>
      </c>
      <c r="F280" s="4">
        <v>0</v>
      </c>
    </row>
    <row r="281" spans="1:6" x14ac:dyDescent="0.25">
      <c r="A281" s="2">
        <v>44581</v>
      </c>
      <c r="B281" s="3" t="s">
        <v>24</v>
      </c>
      <c r="C281">
        <v>7</v>
      </c>
      <c r="D281" t="s">
        <v>13</v>
      </c>
      <c r="E281" t="s">
        <v>13</v>
      </c>
      <c r="F281" s="4">
        <v>0</v>
      </c>
    </row>
    <row r="282" spans="1:6" x14ac:dyDescent="0.25">
      <c r="A282" s="2">
        <v>44583</v>
      </c>
      <c r="B282" s="3" t="s">
        <v>31</v>
      </c>
      <c r="C282">
        <v>6</v>
      </c>
      <c r="D282" t="s">
        <v>13</v>
      </c>
      <c r="E282" t="s">
        <v>15</v>
      </c>
      <c r="F282" s="4">
        <v>0</v>
      </c>
    </row>
    <row r="283" spans="1:6" x14ac:dyDescent="0.25">
      <c r="A283" s="2">
        <v>44584</v>
      </c>
      <c r="B283" s="3" t="s">
        <v>44</v>
      </c>
      <c r="C283">
        <v>5</v>
      </c>
      <c r="D283" t="s">
        <v>12</v>
      </c>
      <c r="E283" t="s">
        <v>15</v>
      </c>
      <c r="F283" s="4">
        <v>0</v>
      </c>
    </row>
    <row r="284" spans="1:6" x14ac:dyDescent="0.25">
      <c r="A284" s="2">
        <v>44584</v>
      </c>
      <c r="B284" s="3" t="s">
        <v>25</v>
      </c>
      <c r="C284">
        <v>8</v>
      </c>
      <c r="D284" t="s">
        <v>17</v>
      </c>
      <c r="E284" t="s">
        <v>13</v>
      </c>
      <c r="F284" s="4">
        <v>0</v>
      </c>
    </row>
    <row r="285" spans="1:6" x14ac:dyDescent="0.25">
      <c r="A285" s="2">
        <v>44585</v>
      </c>
      <c r="B285" s="3" t="s">
        <v>43</v>
      </c>
      <c r="C285">
        <v>15</v>
      </c>
      <c r="D285" t="s">
        <v>13</v>
      </c>
      <c r="E285" t="s">
        <v>13</v>
      </c>
      <c r="F285" s="4">
        <v>0</v>
      </c>
    </row>
    <row r="286" spans="1:6" x14ac:dyDescent="0.25">
      <c r="A286" s="2">
        <v>44586</v>
      </c>
      <c r="B286" s="3" t="s">
        <v>54</v>
      </c>
      <c r="C286">
        <v>14</v>
      </c>
      <c r="D286" t="s">
        <v>17</v>
      </c>
      <c r="E286" t="s">
        <v>15</v>
      </c>
      <c r="F286" s="4">
        <v>0</v>
      </c>
    </row>
    <row r="287" spans="1:6" x14ac:dyDescent="0.25">
      <c r="A287" s="2">
        <v>44589</v>
      </c>
      <c r="B287" s="3" t="s">
        <v>36</v>
      </c>
      <c r="C287">
        <v>11</v>
      </c>
      <c r="D287" t="s">
        <v>17</v>
      </c>
      <c r="E287" t="s">
        <v>13</v>
      </c>
      <c r="F287" s="4">
        <v>0</v>
      </c>
    </row>
    <row r="288" spans="1:6" x14ac:dyDescent="0.25">
      <c r="A288" s="2">
        <v>44592</v>
      </c>
      <c r="B288" s="3" t="s">
        <v>27</v>
      </c>
      <c r="C288">
        <v>6</v>
      </c>
      <c r="D288" t="s">
        <v>13</v>
      </c>
      <c r="E288" t="s">
        <v>15</v>
      </c>
      <c r="F288" s="4">
        <v>0</v>
      </c>
    </row>
    <row r="289" spans="1:6" x14ac:dyDescent="0.25">
      <c r="A289" s="2">
        <v>44592</v>
      </c>
      <c r="B289" s="3" t="s">
        <v>56</v>
      </c>
      <c r="C289">
        <v>9</v>
      </c>
      <c r="D289" t="s">
        <v>17</v>
      </c>
      <c r="E289" t="s">
        <v>15</v>
      </c>
      <c r="F289" s="4">
        <v>0</v>
      </c>
    </row>
    <row r="290" spans="1:6" x14ac:dyDescent="0.25">
      <c r="A290" s="2">
        <v>44593</v>
      </c>
      <c r="B290" s="3" t="s">
        <v>39</v>
      </c>
      <c r="C290">
        <v>9</v>
      </c>
      <c r="D290" t="s">
        <v>17</v>
      </c>
      <c r="E290" t="s">
        <v>15</v>
      </c>
      <c r="F290" s="4">
        <v>0</v>
      </c>
    </row>
    <row r="291" spans="1:6" x14ac:dyDescent="0.25">
      <c r="A291" s="2">
        <v>44595</v>
      </c>
      <c r="B291" s="3" t="s">
        <v>24</v>
      </c>
      <c r="C291">
        <v>8</v>
      </c>
      <c r="D291" t="s">
        <v>17</v>
      </c>
      <c r="E291" t="s">
        <v>13</v>
      </c>
      <c r="F291" s="4">
        <v>0</v>
      </c>
    </row>
    <row r="292" spans="1:6" x14ac:dyDescent="0.25">
      <c r="A292" s="2">
        <v>44597</v>
      </c>
      <c r="B292" s="3" t="s">
        <v>45</v>
      </c>
      <c r="C292">
        <v>6</v>
      </c>
      <c r="D292" t="s">
        <v>17</v>
      </c>
      <c r="E292" t="s">
        <v>15</v>
      </c>
      <c r="F292" s="4">
        <v>0</v>
      </c>
    </row>
    <row r="293" spans="1:6" x14ac:dyDescent="0.25">
      <c r="A293" s="2">
        <v>44598</v>
      </c>
      <c r="B293" s="3" t="s">
        <v>44</v>
      </c>
      <c r="C293">
        <v>6</v>
      </c>
      <c r="D293" t="s">
        <v>17</v>
      </c>
      <c r="E293" t="s">
        <v>15</v>
      </c>
      <c r="F293" s="4">
        <v>0</v>
      </c>
    </row>
    <row r="294" spans="1:6" x14ac:dyDescent="0.25">
      <c r="A294" s="2">
        <v>44600</v>
      </c>
      <c r="B294" s="3" t="s">
        <v>39</v>
      </c>
      <c r="C294">
        <v>11</v>
      </c>
      <c r="D294" t="s">
        <v>13</v>
      </c>
      <c r="E294" t="s">
        <v>15</v>
      </c>
      <c r="F294" s="4">
        <v>0</v>
      </c>
    </row>
    <row r="295" spans="1:6" x14ac:dyDescent="0.25">
      <c r="A295" s="2">
        <v>44600</v>
      </c>
      <c r="B295" s="3" t="s">
        <v>18</v>
      </c>
      <c r="C295">
        <v>3</v>
      </c>
      <c r="D295" t="s">
        <v>13</v>
      </c>
      <c r="E295" t="s">
        <v>15</v>
      </c>
      <c r="F295" s="4">
        <v>0</v>
      </c>
    </row>
    <row r="296" spans="1:6" x14ac:dyDescent="0.25">
      <c r="A296" s="2">
        <v>44601</v>
      </c>
      <c r="B296" s="3" t="s">
        <v>33</v>
      </c>
      <c r="C296">
        <v>14</v>
      </c>
      <c r="D296" t="s">
        <v>13</v>
      </c>
      <c r="E296" t="s">
        <v>13</v>
      </c>
      <c r="F296" s="4">
        <v>0</v>
      </c>
    </row>
    <row r="297" spans="1:6" x14ac:dyDescent="0.25">
      <c r="A297" s="2">
        <v>44604</v>
      </c>
      <c r="B297" s="3" t="s">
        <v>35</v>
      </c>
      <c r="C297">
        <v>13</v>
      </c>
      <c r="D297" t="s">
        <v>17</v>
      </c>
      <c r="E297" t="s">
        <v>15</v>
      </c>
      <c r="F297" s="4">
        <v>0</v>
      </c>
    </row>
    <row r="298" spans="1:6" x14ac:dyDescent="0.25">
      <c r="A298" s="2">
        <v>44606</v>
      </c>
      <c r="B298" s="3" t="s">
        <v>57</v>
      </c>
      <c r="C298">
        <v>8</v>
      </c>
      <c r="D298" t="s">
        <v>13</v>
      </c>
      <c r="E298" t="s">
        <v>15</v>
      </c>
      <c r="F298" s="4">
        <v>0</v>
      </c>
    </row>
    <row r="299" spans="1:6" x14ac:dyDescent="0.25">
      <c r="A299" s="2">
        <v>44606</v>
      </c>
      <c r="B299" s="3" t="s">
        <v>48</v>
      </c>
      <c r="C299">
        <v>3</v>
      </c>
      <c r="D299" t="s">
        <v>17</v>
      </c>
      <c r="E299" t="s">
        <v>15</v>
      </c>
      <c r="F299" s="4">
        <v>0</v>
      </c>
    </row>
    <row r="300" spans="1:6" x14ac:dyDescent="0.25">
      <c r="A300" s="2">
        <v>44608</v>
      </c>
      <c r="B300" s="3" t="s">
        <v>33</v>
      </c>
      <c r="C300">
        <v>1</v>
      </c>
      <c r="D300" t="s">
        <v>13</v>
      </c>
      <c r="E300" t="s">
        <v>15</v>
      </c>
      <c r="F300" s="4">
        <v>0</v>
      </c>
    </row>
    <row r="301" spans="1:6" x14ac:dyDescent="0.25">
      <c r="A301" s="2">
        <v>44611</v>
      </c>
      <c r="B301" s="3" t="s">
        <v>44</v>
      </c>
      <c r="C301">
        <v>13</v>
      </c>
      <c r="D301" t="s">
        <v>13</v>
      </c>
      <c r="E301" t="s">
        <v>15</v>
      </c>
      <c r="F301" s="4">
        <v>0</v>
      </c>
    </row>
    <row r="302" spans="1:6" x14ac:dyDescent="0.25">
      <c r="A302" s="2">
        <v>44612</v>
      </c>
      <c r="B302" s="3" t="s">
        <v>50</v>
      </c>
      <c r="C302">
        <v>6</v>
      </c>
      <c r="D302" t="s">
        <v>17</v>
      </c>
      <c r="E302" t="s">
        <v>15</v>
      </c>
      <c r="F302" s="4">
        <v>0</v>
      </c>
    </row>
    <row r="303" spans="1:6" x14ac:dyDescent="0.25">
      <c r="A303" s="2">
        <v>44615</v>
      </c>
      <c r="B303" s="3" t="s">
        <v>16</v>
      </c>
      <c r="C303">
        <v>6</v>
      </c>
      <c r="D303" t="s">
        <v>13</v>
      </c>
      <c r="E303" t="s">
        <v>13</v>
      </c>
      <c r="F303" s="4">
        <v>0</v>
      </c>
    </row>
    <row r="304" spans="1:6" x14ac:dyDescent="0.25">
      <c r="A304" s="2">
        <v>44615</v>
      </c>
      <c r="B304" s="3" t="s">
        <v>36</v>
      </c>
      <c r="C304">
        <v>15</v>
      </c>
      <c r="D304" t="s">
        <v>13</v>
      </c>
      <c r="E304" t="s">
        <v>15</v>
      </c>
      <c r="F304" s="4">
        <v>0</v>
      </c>
    </row>
    <row r="305" spans="1:6" x14ac:dyDescent="0.25">
      <c r="A305" s="2">
        <v>44615</v>
      </c>
      <c r="B305" s="3" t="s">
        <v>58</v>
      </c>
      <c r="C305">
        <v>8</v>
      </c>
      <c r="D305" t="s">
        <v>17</v>
      </c>
      <c r="E305" t="s">
        <v>13</v>
      </c>
      <c r="F305" s="4">
        <v>0</v>
      </c>
    </row>
    <row r="306" spans="1:6" x14ac:dyDescent="0.25">
      <c r="A306" s="2">
        <v>44619</v>
      </c>
      <c r="B306" s="3" t="s">
        <v>50</v>
      </c>
      <c r="C306">
        <v>7</v>
      </c>
      <c r="D306" t="s">
        <v>17</v>
      </c>
      <c r="E306" t="s">
        <v>15</v>
      </c>
      <c r="F306" s="4">
        <v>0</v>
      </c>
    </row>
    <row r="307" spans="1:6" x14ac:dyDescent="0.25">
      <c r="A307" s="2">
        <v>44619</v>
      </c>
      <c r="B307" s="3" t="s">
        <v>39</v>
      </c>
      <c r="C307">
        <v>15</v>
      </c>
      <c r="D307" t="s">
        <v>17</v>
      </c>
      <c r="E307" t="s">
        <v>13</v>
      </c>
      <c r="F307" s="4">
        <v>0</v>
      </c>
    </row>
    <row r="308" spans="1:6" x14ac:dyDescent="0.25">
      <c r="A308" s="2">
        <v>44620</v>
      </c>
      <c r="B308" s="3" t="s">
        <v>23</v>
      </c>
      <c r="C308">
        <v>15</v>
      </c>
      <c r="D308" t="s">
        <v>17</v>
      </c>
      <c r="E308" t="s">
        <v>15</v>
      </c>
      <c r="F308" s="4">
        <v>0</v>
      </c>
    </row>
    <row r="309" spans="1:6" x14ac:dyDescent="0.25">
      <c r="A309" s="2">
        <v>44624</v>
      </c>
      <c r="B309" s="3" t="s">
        <v>57</v>
      </c>
      <c r="C309">
        <v>13</v>
      </c>
      <c r="D309" t="s">
        <v>12</v>
      </c>
      <c r="E309" t="s">
        <v>13</v>
      </c>
      <c r="F309" s="4">
        <v>0</v>
      </c>
    </row>
    <row r="310" spans="1:6" x14ac:dyDescent="0.25">
      <c r="A310" s="2">
        <v>44626</v>
      </c>
      <c r="B310" s="3" t="s">
        <v>18</v>
      </c>
      <c r="C310">
        <v>2</v>
      </c>
      <c r="D310" t="s">
        <v>17</v>
      </c>
      <c r="E310" t="s">
        <v>15</v>
      </c>
      <c r="F310" s="4">
        <v>0</v>
      </c>
    </row>
    <row r="311" spans="1:6" x14ac:dyDescent="0.25">
      <c r="A311" s="2">
        <v>44627</v>
      </c>
      <c r="B311" s="3" t="s">
        <v>21</v>
      </c>
      <c r="C311">
        <v>1</v>
      </c>
      <c r="D311" t="s">
        <v>17</v>
      </c>
      <c r="E311" t="s">
        <v>15</v>
      </c>
      <c r="F311" s="4">
        <v>0</v>
      </c>
    </row>
    <row r="312" spans="1:6" x14ac:dyDescent="0.25">
      <c r="A312" s="2">
        <v>44628</v>
      </c>
      <c r="B312" s="3" t="s">
        <v>26</v>
      </c>
      <c r="C312">
        <v>6</v>
      </c>
      <c r="D312" t="s">
        <v>17</v>
      </c>
      <c r="E312" t="s">
        <v>13</v>
      </c>
      <c r="F312" s="4">
        <v>0</v>
      </c>
    </row>
    <row r="313" spans="1:6" x14ac:dyDescent="0.25">
      <c r="A313" s="2">
        <v>44629</v>
      </c>
      <c r="B313" s="3" t="s">
        <v>43</v>
      </c>
      <c r="C313">
        <v>3</v>
      </c>
      <c r="D313" t="s">
        <v>17</v>
      </c>
      <c r="E313" t="s">
        <v>13</v>
      </c>
      <c r="F313" s="4">
        <v>0</v>
      </c>
    </row>
    <row r="314" spans="1:6" x14ac:dyDescent="0.25">
      <c r="A314" s="2">
        <v>44629</v>
      </c>
      <c r="B314" s="3" t="s">
        <v>18</v>
      </c>
      <c r="C314">
        <v>11</v>
      </c>
      <c r="D314" t="s">
        <v>13</v>
      </c>
      <c r="E314" t="s">
        <v>15</v>
      </c>
      <c r="F314" s="4">
        <v>0</v>
      </c>
    </row>
    <row r="315" spans="1:6" x14ac:dyDescent="0.25">
      <c r="A315" s="2">
        <v>44630</v>
      </c>
      <c r="B315" s="3" t="s">
        <v>53</v>
      </c>
      <c r="C315">
        <v>12</v>
      </c>
      <c r="D315" t="s">
        <v>12</v>
      </c>
      <c r="E315" t="s">
        <v>13</v>
      </c>
      <c r="F315" s="4">
        <v>0</v>
      </c>
    </row>
    <row r="316" spans="1:6" x14ac:dyDescent="0.25">
      <c r="A316" s="2">
        <v>44634</v>
      </c>
      <c r="B316" s="3" t="s">
        <v>36</v>
      </c>
      <c r="C316">
        <v>2</v>
      </c>
      <c r="D316" t="s">
        <v>17</v>
      </c>
      <c r="E316" t="s">
        <v>15</v>
      </c>
      <c r="F316" s="4">
        <v>0</v>
      </c>
    </row>
    <row r="317" spans="1:6" x14ac:dyDescent="0.25">
      <c r="A317" s="2">
        <v>44634</v>
      </c>
      <c r="B317" s="3" t="s">
        <v>57</v>
      </c>
      <c r="C317">
        <v>13</v>
      </c>
      <c r="D317" t="s">
        <v>17</v>
      </c>
      <c r="E317" t="s">
        <v>13</v>
      </c>
      <c r="F317" s="4">
        <v>0</v>
      </c>
    </row>
    <row r="318" spans="1:6" x14ac:dyDescent="0.25">
      <c r="A318" s="2">
        <v>44638</v>
      </c>
      <c r="B318" s="3" t="s">
        <v>55</v>
      </c>
      <c r="C318">
        <v>2</v>
      </c>
      <c r="D318" t="s">
        <v>13</v>
      </c>
      <c r="E318" t="s">
        <v>15</v>
      </c>
      <c r="F318" s="4">
        <v>0</v>
      </c>
    </row>
    <row r="319" spans="1:6" x14ac:dyDescent="0.25">
      <c r="A319" s="2">
        <v>44638</v>
      </c>
      <c r="B319" s="3" t="s">
        <v>41</v>
      </c>
      <c r="C319">
        <v>10</v>
      </c>
      <c r="D319" t="s">
        <v>17</v>
      </c>
      <c r="E319" t="s">
        <v>15</v>
      </c>
      <c r="F319" s="4">
        <v>0</v>
      </c>
    </row>
    <row r="320" spans="1:6" x14ac:dyDescent="0.25">
      <c r="A320" s="2">
        <v>44639</v>
      </c>
      <c r="B320" s="3" t="s">
        <v>56</v>
      </c>
      <c r="C320">
        <v>6</v>
      </c>
      <c r="D320" t="s">
        <v>12</v>
      </c>
      <c r="E320" t="s">
        <v>15</v>
      </c>
      <c r="F320" s="4">
        <v>0</v>
      </c>
    </row>
    <row r="321" spans="1:6" x14ac:dyDescent="0.25">
      <c r="A321" s="2">
        <v>44643</v>
      </c>
      <c r="B321" s="3" t="s">
        <v>33</v>
      </c>
      <c r="C321">
        <v>9</v>
      </c>
      <c r="D321" t="s">
        <v>17</v>
      </c>
      <c r="E321" t="s">
        <v>15</v>
      </c>
      <c r="F321" s="4">
        <v>0</v>
      </c>
    </row>
    <row r="322" spans="1:6" x14ac:dyDescent="0.25">
      <c r="A322" s="2">
        <v>44645</v>
      </c>
      <c r="B322" s="3" t="s">
        <v>31</v>
      </c>
      <c r="C322">
        <v>2</v>
      </c>
      <c r="D322" t="s">
        <v>12</v>
      </c>
      <c r="E322" t="s">
        <v>13</v>
      </c>
      <c r="F322" s="4">
        <v>0</v>
      </c>
    </row>
    <row r="323" spans="1:6" x14ac:dyDescent="0.25">
      <c r="A323" s="2">
        <v>44645</v>
      </c>
      <c r="B323" s="3" t="s">
        <v>43</v>
      </c>
      <c r="C323">
        <v>11</v>
      </c>
      <c r="D323" t="s">
        <v>17</v>
      </c>
      <c r="E323" t="s">
        <v>13</v>
      </c>
      <c r="F323" s="4">
        <v>0</v>
      </c>
    </row>
    <row r="324" spans="1:6" x14ac:dyDescent="0.25">
      <c r="A324" s="2">
        <v>44649</v>
      </c>
      <c r="B324" s="3" t="s">
        <v>33</v>
      </c>
      <c r="C324">
        <v>12</v>
      </c>
      <c r="D324" t="s">
        <v>13</v>
      </c>
      <c r="E324" t="s">
        <v>13</v>
      </c>
      <c r="F324" s="4">
        <v>0</v>
      </c>
    </row>
    <row r="325" spans="1:6" x14ac:dyDescent="0.25">
      <c r="A325" s="2">
        <v>44650</v>
      </c>
      <c r="B325" s="3" t="s">
        <v>31</v>
      </c>
      <c r="C325">
        <v>13</v>
      </c>
      <c r="D325" t="s">
        <v>13</v>
      </c>
      <c r="E325" t="s">
        <v>15</v>
      </c>
      <c r="F325" s="4">
        <v>0</v>
      </c>
    </row>
    <row r="326" spans="1:6" x14ac:dyDescent="0.25">
      <c r="A326" s="2">
        <v>44652</v>
      </c>
      <c r="B326" s="3" t="s">
        <v>44</v>
      </c>
      <c r="C326">
        <v>2</v>
      </c>
      <c r="D326" t="s">
        <v>13</v>
      </c>
      <c r="E326" t="s">
        <v>15</v>
      </c>
      <c r="F326" s="4">
        <v>0</v>
      </c>
    </row>
    <row r="327" spans="1:6" x14ac:dyDescent="0.25">
      <c r="A327" s="2">
        <v>44653</v>
      </c>
      <c r="B327" s="3" t="s">
        <v>44</v>
      </c>
      <c r="C327">
        <v>3</v>
      </c>
      <c r="D327" t="s">
        <v>17</v>
      </c>
      <c r="E327" t="s">
        <v>15</v>
      </c>
      <c r="F327" s="4">
        <v>0</v>
      </c>
    </row>
    <row r="328" spans="1:6" x14ac:dyDescent="0.25">
      <c r="A328" s="2">
        <v>44657</v>
      </c>
      <c r="B328" s="3" t="s">
        <v>32</v>
      </c>
      <c r="C328">
        <v>2</v>
      </c>
      <c r="D328" t="s">
        <v>12</v>
      </c>
      <c r="E328" t="s">
        <v>15</v>
      </c>
      <c r="F328" s="4">
        <v>0</v>
      </c>
    </row>
    <row r="329" spans="1:6" x14ac:dyDescent="0.25">
      <c r="A329" s="2">
        <v>44658</v>
      </c>
      <c r="B329" s="3" t="s">
        <v>57</v>
      </c>
      <c r="C329">
        <v>7</v>
      </c>
      <c r="D329" t="s">
        <v>17</v>
      </c>
      <c r="E329" t="s">
        <v>13</v>
      </c>
      <c r="F329" s="4">
        <v>0</v>
      </c>
    </row>
    <row r="330" spans="1:6" x14ac:dyDescent="0.25">
      <c r="A330" s="2">
        <v>44660</v>
      </c>
      <c r="B330" s="3" t="s">
        <v>49</v>
      </c>
      <c r="C330">
        <v>12</v>
      </c>
      <c r="D330" t="s">
        <v>12</v>
      </c>
      <c r="E330" t="s">
        <v>15</v>
      </c>
      <c r="F330" s="4">
        <v>0</v>
      </c>
    </row>
    <row r="331" spans="1:6" x14ac:dyDescent="0.25">
      <c r="A331" s="2">
        <v>44660</v>
      </c>
      <c r="B331" s="3" t="s">
        <v>44</v>
      </c>
      <c r="C331">
        <v>9</v>
      </c>
      <c r="D331" t="s">
        <v>13</v>
      </c>
      <c r="E331" t="s">
        <v>13</v>
      </c>
      <c r="F331" s="4">
        <v>0</v>
      </c>
    </row>
    <row r="332" spans="1:6" x14ac:dyDescent="0.25">
      <c r="A332" s="2">
        <v>44664</v>
      </c>
      <c r="B332" s="3" t="s">
        <v>36</v>
      </c>
      <c r="C332">
        <v>14</v>
      </c>
      <c r="D332" t="s">
        <v>12</v>
      </c>
      <c r="E332" t="s">
        <v>13</v>
      </c>
      <c r="F332" s="4">
        <v>0</v>
      </c>
    </row>
    <row r="333" spans="1:6" x14ac:dyDescent="0.25">
      <c r="A333" s="2">
        <v>44669</v>
      </c>
      <c r="B333" s="3" t="s">
        <v>56</v>
      </c>
      <c r="C333">
        <v>9</v>
      </c>
      <c r="D333" t="s">
        <v>17</v>
      </c>
      <c r="E333" t="s">
        <v>15</v>
      </c>
      <c r="F333" s="4">
        <v>0</v>
      </c>
    </row>
    <row r="334" spans="1:6" x14ac:dyDescent="0.25">
      <c r="A334" s="2">
        <v>44671</v>
      </c>
      <c r="B334" s="3" t="s">
        <v>45</v>
      </c>
      <c r="C334">
        <v>2</v>
      </c>
      <c r="D334" t="s">
        <v>12</v>
      </c>
      <c r="E334" t="s">
        <v>13</v>
      </c>
      <c r="F334" s="4">
        <v>0</v>
      </c>
    </row>
    <row r="335" spans="1:6" x14ac:dyDescent="0.25">
      <c r="A335" s="2">
        <v>44671</v>
      </c>
      <c r="B335" s="3" t="s">
        <v>50</v>
      </c>
      <c r="C335">
        <v>4</v>
      </c>
      <c r="D335" t="s">
        <v>17</v>
      </c>
      <c r="E335" t="s">
        <v>13</v>
      </c>
      <c r="F335" s="4">
        <v>0</v>
      </c>
    </row>
    <row r="336" spans="1:6" x14ac:dyDescent="0.25">
      <c r="A336" s="2">
        <v>44672</v>
      </c>
      <c r="B336" s="3" t="s">
        <v>43</v>
      </c>
      <c r="C336">
        <v>2</v>
      </c>
      <c r="D336" t="s">
        <v>17</v>
      </c>
      <c r="E336" t="s">
        <v>15</v>
      </c>
      <c r="F336" s="4">
        <v>0</v>
      </c>
    </row>
    <row r="337" spans="1:6" x14ac:dyDescent="0.25">
      <c r="A337" s="2">
        <v>44672</v>
      </c>
      <c r="B337" s="3" t="s">
        <v>57</v>
      </c>
      <c r="C337">
        <v>14</v>
      </c>
      <c r="D337" t="s">
        <v>13</v>
      </c>
      <c r="E337" t="s">
        <v>13</v>
      </c>
      <c r="F337" s="4">
        <v>0</v>
      </c>
    </row>
    <row r="338" spans="1:6" x14ac:dyDescent="0.25">
      <c r="A338" s="2">
        <v>44674</v>
      </c>
      <c r="B338" s="3" t="s">
        <v>26</v>
      </c>
      <c r="C338">
        <v>15</v>
      </c>
      <c r="D338" t="s">
        <v>13</v>
      </c>
      <c r="E338" t="s">
        <v>13</v>
      </c>
      <c r="F338" s="4">
        <v>0</v>
      </c>
    </row>
    <row r="339" spans="1:6" x14ac:dyDescent="0.25">
      <c r="A339" s="2">
        <v>44675</v>
      </c>
      <c r="B339" s="3" t="s">
        <v>28</v>
      </c>
      <c r="C339">
        <v>4</v>
      </c>
      <c r="D339" t="s">
        <v>17</v>
      </c>
      <c r="E339" t="s">
        <v>13</v>
      </c>
      <c r="F339" s="4">
        <v>0</v>
      </c>
    </row>
    <row r="340" spans="1:6" x14ac:dyDescent="0.25">
      <c r="A340" s="2">
        <v>44676</v>
      </c>
      <c r="B340" s="3" t="s">
        <v>18</v>
      </c>
      <c r="C340">
        <v>9</v>
      </c>
      <c r="D340" t="s">
        <v>17</v>
      </c>
      <c r="E340" t="s">
        <v>15</v>
      </c>
      <c r="F340" s="4">
        <v>0</v>
      </c>
    </row>
    <row r="341" spans="1:6" x14ac:dyDescent="0.25">
      <c r="A341" s="2">
        <v>44676</v>
      </c>
      <c r="B341" s="3" t="s">
        <v>21</v>
      </c>
      <c r="C341">
        <v>8</v>
      </c>
      <c r="D341" t="s">
        <v>13</v>
      </c>
      <c r="E341" t="s">
        <v>13</v>
      </c>
      <c r="F341" s="4">
        <v>0</v>
      </c>
    </row>
    <row r="342" spans="1:6" x14ac:dyDescent="0.25">
      <c r="A342" s="2">
        <v>44677</v>
      </c>
      <c r="B342" s="3" t="s">
        <v>41</v>
      </c>
      <c r="C342">
        <v>2</v>
      </c>
      <c r="D342" t="s">
        <v>17</v>
      </c>
      <c r="E342" t="s">
        <v>15</v>
      </c>
      <c r="F342" s="4">
        <v>0</v>
      </c>
    </row>
    <row r="343" spans="1:6" x14ac:dyDescent="0.25">
      <c r="A343" s="2">
        <v>44679</v>
      </c>
      <c r="B343" s="3" t="s">
        <v>24</v>
      </c>
      <c r="C343">
        <v>14</v>
      </c>
      <c r="D343" t="s">
        <v>17</v>
      </c>
      <c r="E343" t="s">
        <v>15</v>
      </c>
      <c r="F343" s="4">
        <v>0</v>
      </c>
    </row>
    <row r="344" spans="1:6" x14ac:dyDescent="0.25">
      <c r="A344" s="2">
        <v>44681</v>
      </c>
      <c r="B344" s="3" t="s">
        <v>36</v>
      </c>
      <c r="C344">
        <v>13</v>
      </c>
      <c r="D344" t="s">
        <v>13</v>
      </c>
      <c r="E344" t="s">
        <v>13</v>
      </c>
      <c r="F344" s="4">
        <v>0</v>
      </c>
    </row>
    <row r="345" spans="1:6" x14ac:dyDescent="0.25">
      <c r="A345" s="2">
        <v>44681</v>
      </c>
      <c r="B345" s="3" t="s">
        <v>41</v>
      </c>
      <c r="C345">
        <v>8</v>
      </c>
      <c r="D345" t="s">
        <v>17</v>
      </c>
      <c r="E345" t="s">
        <v>13</v>
      </c>
      <c r="F345" s="4">
        <v>0</v>
      </c>
    </row>
    <row r="346" spans="1:6" x14ac:dyDescent="0.25">
      <c r="A346" s="2">
        <v>44682</v>
      </c>
      <c r="B346" s="3" t="s">
        <v>28</v>
      </c>
      <c r="C346">
        <v>9</v>
      </c>
      <c r="D346" t="s">
        <v>12</v>
      </c>
      <c r="E346" t="s">
        <v>13</v>
      </c>
      <c r="F346" s="4">
        <v>0</v>
      </c>
    </row>
    <row r="347" spans="1:6" x14ac:dyDescent="0.25">
      <c r="A347" s="2">
        <v>44682</v>
      </c>
      <c r="B347" s="3" t="s">
        <v>53</v>
      </c>
      <c r="C347">
        <v>6</v>
      </c>
      <c r="D347" t="s">
        <v>13</v>
      </c>
      <c r="E347" t="s">
        <v>13</v>
      </c>
      <c r="F347" s="4">
        <v>0</v>
      </c>
    </row>
    <row r="348" spans="1:6" x14ac:dyDescent="0.25">
      <c r="A348" s="2">
        <v>44683</v>
      </c>
      <c r="B348" s="3" t="s">
        <v>16</v>
      </c>
      <c r="C348">
        <v>4</v>
      </c>
      <c r="D348" t="s">
        <v>13</v>
      </c>
      <c r="E348" t="s">
        <v>15</v>
      </c>
      <c r="F348" s="4">
        <v>0</v>
      </c>
    </row>
    <row r="349" spans="1:6" x14ac:dyDescent="0.25">
      <c r="A349" s="2">
        <v>44685</v>
      </c>
      <c r="B349" s="3" t="s">
        <v>29</v>
      </c>
      <c r="C349">
        <v>10</v>
      </c>
      <c r="D349" t="s">
        <v>17</v>
      </c>
      <c r="E349" t="s">
        <v>13</v>
      </c>
      <c r="F349" s="4">
        <v>0</v>
      </c>
    </row>
    <row r="350" spans="1:6" x14ac:dyDescent="0.25">
      <c r="A350" s="2">
        <v>44687</v>
      </c>
      <c r="B350" s="3" t="s">
        <v>28</v>
      </c>
      <c r="C350">
        <v>7</v>
      </c>
      <c r="D350" t="s">
        <v>17</v>
      </c>
      <c r="E350" t="s">
        <v>13</v>
      </c>
      <c r="F350" s="4">
        <v>0</v>
      </c>
    </row>
    <row r="351" spans="1:6" x14ac:dyDescent="0.25">
      <c r="A351" s="2">
        <v>44688</v>
      </c>
      <c r="B351" s="3" t="s">
        <v>42</v>
      </c>
      <c r="C351">
        <v>4</v>
      </c>
      <c r="D351" t="s">
        <v>13</v>
      </c>
      <c r="E351" t="s">
        <v>15</v>
      </c>
      <c r="F351" s="4">
        <v>0</v>
      </c>
    </row>
    <row r="352" spans="1:6" x14ac:dyDescent="0.25">
      <c r="A352" s="2">
        <v>44688</v>
      </c>
      <c r="B352" s="3" t="s">
        <v>41</v>
      </c>
      <c r="C352">
        <v>1</v>
      </c>
      <c r="D352" t="s">
        <v>13</v>
      </c>
      <c r="E352" t="s">
        <v>13</v>
      </c>
      <c r="F352" s="4">
        <v>0</v>
      </c>
    </row>
    <row r="353" spans="1:6" x14ac:dyDescent="0.25">
      <c r="A353" s="2">
        <v>44689</v>
      </c>
      <c r="B353" s="3" t="s">
        <v>37</v>
      </c>
      <c r="C353">
        <v>7</v>
      </c>
      <c r="D353" t="s">
        <v>13</v>
      </c>
      <c r="E353" t="s">
        <v>13</v>
      </c>
      <c r="F353" s="4">
        <v>0</v>
      </c>
    </row>
    <row r="354" spans="1:6" x14ac:dyDescent="0.25">
      <c r="A354" s="2">
        <v>44690</v>
      </c>
      <c r="B354" s="3" t="s">
        <v>54</v>
      </c>
      <c r="C354">
        <v>12</v>
      </c>
      <c r="D354" t="s">
        <v>12</v>
      </c>
      <c r="E354" t="s">
        <v>15</v>
      </c>
      <c r="F354" s="4">
        <v>0</v>
      </c>
    </row>
    <row r="355" spans="1:6" x14ac:dyDescent="0.25">
      <c r="A355" s="2">
        <v>44691</v>
      </c>
      <c r="B355" s="3" t="s">
        <v>52</v>
      </c>
      <c r="C355">
        <v>6</v>
      </c>
      <c r="D355" t="s">
        <v>17</v>
      </c>
      <c r="E355" t="s">
        <v>13</v>
      </c>
      <c r="F355" s="4">
        <v>0</v>
      </c>
    </row>
    <row r="356" spans="1:6" x14ac:dyDescent="0.25">
      <c r="A356" s="2">
        <v>44693</v>
      </c>
      <c r="B356" s="3" t="s">
        <v>46</v>
      </c>
      <c r="C356">
        <v>7</v>
      </c>
      <c r="D356" t="s">
        <v>13</v>
      </c>
      <c r="E356" t="s">
        <v>15</v>
      </c>
      <c r="F356" s="4">
        <v>0</v>
      </c>
    </row>
    <row r="357" spans="1:6" x14ac:dyDescent="0.25">
      <c r="A357" s="2">
        <v>44694</v>
      </c>
      <c r="B357" s="3" t="s">
        <v>50</v>
      </c>
      <c r="C357">
        <v>5</v>
      </c>
      <c r="D357" t="s">
        <v>17</v>
      </c>
      <c r="E357" t="s">
        <v>13</v>
      </c>
      <c r="F357" s="4">
        <v>0</v>
      </c>
    </row>
    <row r="358" spans="1:6" x14ac:dyDescent="0.25">
      <c r="A358" s="2">
        <v>44695</v>
      </c>
      <c r="B358" s="3" t="s">
        <v>40</v>
      </c>
      <c r="C358">
        <v>14</v>
      </c>
      <c r="D358" t="s">
        <v>17</v>
      </c>
      <c r="E358" t="s">
        <v>15</v>
      </c>
      <c r="F358" s="4">
        <v>0</v>
      </c>
    </row>
    <row r="359" spans="1:6" x14ac:dyDescent="0.25">
      <c r="A359" s="2">
        <v>44696</v>
      </c>
      <c r="B359" s="3" t="s">
        <v>29</v>
      </c>
      <c r="C359">
        <v>5</v>
      </c>
      <c r="D359" t="s">
        <v>13</v>
      </c>
      <c r="E359" t="s">
        <v>13</v>
      </c>
      <c r="F359" s="4">
        <v>0</v>
      </c>
    </row>
    <row r="360" spans="1:6" x14ac:dyDescent="0.25">
      <c r="A360" s="2">
        <v>44697</v>
      </c>
      <c r="B360" s="3" t="s">
        <v>35</v>
      </c>
      <c r="C360">
        <v>13</v>
      </c>
      <c r="D360" t="s">
        <v>17</v>
      </c>
      <c r="E360" t="s">
        <v>15</v>
      </c>
      <c r="F360" s="4">
        <v>0</v>
      </c>
    </row>
    <row r="361" spans="1:6" x14ac:dyDescent="0.25">
      <c r="A361" s="2">
        <v>44697</v>
      </c>
      <c r="B361" s="3" t="s">
        <v>20</v>
      </c>
      <c r="C361">
        <v>13</v>
      </c>
      <c r="D361" t="s">
        <v>13</v>
      </c>
      <c r="E361" t="s">
        <v>13</v>
      </c>
      <c r="F361" s="4">
        <v>0</v>
      </c>
    </row>
    <row r="362" spans="1:6" x14ac:dyDescent="0.25">
      <c r="A362" s="2">
        <v>44698</v>
      </c>
      <c r="B362" s="3" t="s">
        <v>41</v>
      </c>
      <c r="C362">
        <v>8</v>
      </c>
      <c r="D362" t="s">
        <v>17</v>
      </c>
      <c r="E362" t="s">
        <v>15</v>
      </c>
      <c r="F362" s="4">
        <v>0</v>
      </c>
    </row>
    <row r="363" spans="1:6" x14ac:dyDescent="0.25">
      <c r="A363" s="2">
        <v>44699</v>
      </c>
      <c r="B363" s="3" t="s">
        <v>41</v>
      </c>
      <c r="C363">
        <v>4</v>
      </c>
      <c r="D363" t="s">
        <v>12</v>
      </c>
      <c r="E363" t="s">
        <v>13</v>
      </c>
      <c r="F363" s="4">
        <v>0</v>
      </c>
    </row>
    <row r="364" spans="1:6" x14ac:dyDescent="0.25">
      <c r="A364" s="2">
        <v>44699</v>
      </c>
      <c r="B364" s="3" t="s">
        <v>14</v>
      </c>
      <c r="C364">
        <v>8</v>
      </c>
      <c r="D364" t="s">
        <v>12</v>
      </c>
      <c r="E364" t="s">
        <v>13</v>
      </c>
      <c r="F364" s="4">
        <v>0</v>
      </c>
    </row>
    <row r="365" spans="1:6" x14ac:dyDescent="0.25">
      <c r="A365" s="2">
        <v>44701</v>
      </c>
      <c r="B365" s="3" t="s">
        <v>26</v>
      </c>
      <c r="C365">
        <v>15</v>
      </c>
      <c r="D365" t="s">
        <v>13</v>
      </c>
      <c r="E365" t="s">
        <v>15</v>
      </c>
      <c r="F365" s="4">
        <v>0</v>
      </c>
    </row>
    <row r="366" spans="1:6" x14ac:dyDescent="0.25">
      <c r="A366" s="2">
        <v>44703</v>
      </c>
      <c r="B366" s="3" t="s">
        <v>42</v>
      </c>
      <c r="C366">
        <v>12</v>
      </c>
      <c r="D366" t="s">
        <v>17</v>
      </c>
      <c r="E366" t="s">
        <v>13</v>
      </c>
      <c r="F366" s="4">
        <v>0</v>
      </c>
    </row>
    <row r="367" spans="1:6" x14ac:dyDescent="0.25">
      <c r="A367" s="2">
        <v>44706</v>
      </c>
      <c r="B367" s="3" t="s">
        <v>44</v>
      </c>
      <c r="C367">
        <v>7</v>
      </c>
      <c r="D367" t="s">
        <v>13</v>
      </c>
      <c r="E367" t="s">
        <v>13</v>
      </c>
      <c r="F367" s="4">
        <v>0</v>
      </c>
    </row>
    <row r="368" spans="1:6" x14ac:dyDescent="0.25">
      <c r="A368" s="2">
        <v>44707</v>
      </c>
      <c r="B368" s="3" t="s">
        <v>48</v>
      </c>
      <c r="C368">
        <v>2</v>
      </c>
      <c r="D368" t="s">
        <v>17</v>
      </c>
      <c r="E368" t="s">
        <v>13</v>
      </c>
      <c r="F368" s="4">
        <v>0</v>
      </c>
    </row>
    <row r="369" spans="1:6" x14ac:dyDescent="0.25">
      <c r="A369" s="2">
        <v>44707</v>
      </c>
      <c r="B369" s="3" t="s">
        <v>41</v>
      </c>
      <c r="C369">
        <v>2</v>
      </c>
      <c r="D369" t="s">
        <v>13</v>
      </c>
      <c r="E369" t="s">
        <v>13</v>
      </c>
      <c r="F369" s="4">
        <v>0</v>
      </c>
    </row>
    <row r="370" spans="1:6" x14ac:dyDescent="0.25">
      <c r="A370" s="2">
        <v>44709</v>
      </c>
      <c r="B370" s="3" t="s">
        <v>56</v>
      </c>
      <c r="C370">
        <v>10</v>
      </c>
      <c r="D370" t="s">
        <v>12</v>
      </c>
      <c r="E370" t="s">
        <v>15</v>
      </c>
      <c r="F370" s="4">
        <v>0</v>
      </c>
    </row>
    <row r="371" spans="1:6" x14ac:dyDescent="0.25">
      <c r="A371" s="2">
        <v>44709</v>
      </c>
      <c r="B371" s="3" t="s">
        <v>40</v>
      </c>
      <c r="C371">
        <v>5</v>
      </c>
      <c r="D371" t="s">
        <v>12</v>
      </c>
      <c r="E371" t="s">
        <v>13</v>
      </c>
      <c r="F371" s="4">
        <v>0</v>
      </c>
    </row>
    <row r="372" spans="1:6" x14ac:dyDescent="0.25">
      <c r="A372" s="2">
        <v>44709</v>
      </c>
      <c r="B372" s="3" t="s">
        <v>35</v>
      </c>
      <c r="C372">
        <v>9</v>
      </c>
      <c r="D372" t="s">
        <v>13</v>
      </c>
      <c r="E372" t="s">
        <v>15</v>
      </c>
      <c r="F372" s="4">
        <v>0</v>
      </c>
    </row>
    <row r="373" spans="1:6" x14ac:dyDescent="0.25">
      <c r="A373" s="2">
        <v>44709</v>
      </c>
      <c r="B373" s="3" t="s">
        <v>18</v>
      </c>
      <c r="C373">
        <v>12</v>
      </c>
      <c r="D373" t="s">
        <v>13</v>
      </c>
      <c r="E373" t="s">
        <v>13</v>
      </c>
      <c r="F373" s="4">
        <v>0</v>
      </c>
    </row>
    <row r="374" spans="1:6" x14ac:dyDescent="0.25">
      <c r="A374" s="2">
        <v>44709</v>
      </c>
      <c r="B374" s="3" t="s">
        <v>29</v>
      </c>
      <c r="C374">
        <v>14</v>
      </c>
      <c r="D374" t="s">
        <v>17</v>
      </c>
      <c r="E374" t="s">
        <v>15</v>
      </c>
      <c r="F374" s="4">
        <v>0</v>
      </c>
    </row>
    <row r="375" spans="1:6" x14ac:dyDescent="0.25">
      <c r="A375" s="2">
        <v>44711</v>
      </c>
      <c r="B375" s="3" t="s">
        <v>26</v>
      </c>
      <c r="C375">
        <v>9</v>
      </c>
      <c r="D375" t="s">
        <v>17</v>
      </c>
      <c r="E375" t="s">
        <v>13</v>
      </c>
      <c r="F375" s="4">
        <v>0</v>
      </c>
    </row>
    <row r="376" spans="1:6" x14ac:dyDescent="0.25">
      <c r="A376" s="2">
        <v>44711</v>
      </c>
      <c r="B376" s="3" t="s">
        <v>39</v>
      </c>
      <c r="C376">
        <v>4</v>
      </c>
      <c r="D376" t="s">
        <v>12</v>
      </c>
      <c r="E376" t="s">
        <v>15</v>
      </c>
      <c r="F376" s="4">
        <v>0</v>
      </c>
    </row>
    <row r="377" spans="1:6" x14ac:dyDescent="0.25">
      <c r="A377" s="2">
        <v>44711</v>
      </c>
      <c r="B377" s="3" t="s">
        <v>53</v>
      </c>
      <c r="C377">
        <v>3</v>
      </c>
      <c r="D377" t="s">
        <v>13</v>
      </c>
      <c r="E377" t="s">
        <v>15</v>
      </c>
      <c r="F377" s="4">
        <v>0</v>
      </c>
    </row>
    <row r="378" spans="1:6" x14ac:dyDescent="0.25">
      <c r="A378" s="2">
        <v>44715</v>
      </c>
      <c r="B378" s="3" t="s">
        <v>40</v>
      </c>
      <c r="C378">
        <v>14</v>
      </c>
      <c r="D378" t="s">
        <v>13</v>
      </c>
      <c r="E378" t="s">
        <v>13</v>
      </c>
      <c r="F378" s="4">
        <v>0</v>
      </c>
    </row>
    <row r="379" spans="1:6" x14ac:dyDescent="0.25">
      <c r="A379" s="2">
        <v>44722</v>
      </c>
      <c r="B379" s="3" t="s">
        <v>48</v>
      </c>
      <c r="C379">
        <v>8</v>
      </c>
      <c r="D379" t="s">
        <v>12</v>
      </c>
      <c r="E379" t="s">
        <v>13</v>
      </c>
      <c r="F379" s="4">
        <v>0</v>
      </c>
    </row>
    <row r="380" spans="1:6" x14ac:dyDescent="0.25">
      <c r="A380" s="2">
        <v>44723</v>
      </c>
      <c r="B380" s="3" t="s">
        <v>49</v>
      </c>
      <c r="C380">
        <v>13</v>
      </c>
      <c r="D380" t="s">
        <v>13</v>
      </c>
      <c r="E380" t="s">
        <v>15</v>
      </c>
      <c r="F380" s="4">
        <v>0</v>
      </c>
    </row>
    <row r="381" spans="1:6" x14ac:dyDescent="0.25">
      <c r="A381" s="2">
        <v>44723</v>
      </c>
      <c r="B381" s="3" t="s">
        <v>47</v>
      </c>
      <c r="C381">
        <v>6</v>
      </c>
      <c r="D381" t="s">
        <v>17</v>
      </c>
      <c r="E381" t="s">
        <v>13</v>
      </c>
      <c r="F381" s="4">
        <v>0</v>
      </c>
    </row>
    <row r="382" spans="1:6" x14ac:dyDescent="0.25">
      <c r="A382" s="2">
        <v>44725</v>
      </c>
      <c r="B382" s="3" t="s">
        <v>57</v>
      </c>
      <c r="C382">
        <v>6</v>
      </c>
      <c r="D382" t="s">
        <v>17</v>
      </c>
      <c r="E382" t="s">
        <v>15</v>
      </c>
      <c r="F382" s="4">
        <v>0</v>
      </c>
    </row>
    <row r="383" spans="1:6" x14ac:dyDescent="0.25">
      <c r="A383" s="2">
        <v>44727</v>
      </c>
      <c r="B383" s="3" t="s">
        <v>25</v>
      </c>
      <c r="C383">
        <v>15</v>
      </c>
      <c r="D383" t="s">
        <v>12</v>
      </c>
      <c r="E383" t="s">
        <v>13</v>
      </c>
      <c r="F383" s="4">
        <v>0</v>
      </c>
    </row>
    <row r="384" spans="1:6" x14ac:dyDescent="0.25">
      <c r="A384" s="2">
        <v>44728</v>
      </c>
      <c r="B384" s="3" t="s">
        <v>34</v>
      </c>
      <c r="C384">
        <v>15</v>
      </c>
      <c r="D384" t="s">
        <v>13</v>
      </c>
      <c r="E384" t="s">
        <v>15</v>
      </c>
      <c r="F384" s="4">
        <v>0</v>
      </c>
    </row>
    <row r="385" spans="1:6" x14ac:dyDescent="0.25">
      <c r="A385" s="2">
        <v>44731</v>
      </c>
      <c r="B385" s="3" t="s">
        <v>44</v>
      </c>
      <c r="C385">
        <v>8</v>
      </c>
      <c r="D385" t="s">
        <v>17</v>
      </c>
      <c r="E385" t="s">
        <v>15</v>
      </c>
      <c r="F385" s="4">
        <v>0</v>
      </c>
    </row>
    <row r="386" spans="1:6" x14ac:dyDescent="0.25">
      <c r="A386" s="2">
        <v>44733</v>
      </c>
      <c r="B386" s="3" t="s">
        <v>54</v>
      </c>
      <c r="C386">
        <v>14</v>
      </c>
      <c r="D386" t="s">
        <v>17</v>
      </c>
      <c r="E386" t="s">
        <v>15</v>
      </c>
      <c r="F386" s="4">
        <v>0</v>
      </c>
    </row>
    <row r="387" spans="1:6" x14ac:dyDescent="0.25">
      <c r="A387" s="2">
        <v>44734</v>
      </c>
      <c r="B387" s="3" t="s">
        <v>32</v>
      </c>
      <c r="C387">
        <v>10</v>
      </c>
      <c r="D387" t="s">
        <v>13</v>
      </c>
      <c r="E387" t="s">
        <v>15</v>
      </c>
      <c r="F387" s="4">
        <v>0</v>
      </c>
    </row>
    <row r="388" spans="1:6" x14ac:dyDescent="0.25">
      <c r="A388" s="2">
        <v>44734</v>
      </c>
      <c r="B388" s="3" t="s">
        <v>31</v>
      </c>
      <c r="C388">
        <v>4</v>
      </c>
      <c r="D388" t="s">
        <v>17</v>
      </c>
      <c r="E388" t="s">
        <v>15</v>
      </c>
      <c r="F388" s="4">
        <v>0</v>
      </c>
    </row>
    <row r="389" spans="1:6" x14ac:dyDescent="0.25">
      <c r="A389" s="2">
        <v>44735</v>
      </c>
      <c r="B389" s="3" t="s">
        <v>18</v>
      </c>
      <c r="C389">
        <v>8</v>
      </c>
      <c r="D389" t="s">
        <v>17</v>
      </c>
      <c r="E389" t="s">
        <v>13</v>
      </c>
      <c r="F389" s="4">
        <v>0</v>
      </c>
    </row>
    <row r="390" spans="1:6" x14ac:dyDescent="0.25">
      <c r="A390" s="2">
        <v>44736</v>
      </c>
      <c r="B390" s="3" t="s">
        <v>45</v>
      </c>
      <c r="C390">
        <v>7</v>
      </c>
      <c r="D390" t="s">
        <v>17</v>
      </c>
      <c r="E390" t="s">
        <v>15</v>
      </c>
      <c r="F390" s="4">
        <v>0</v>
      </c>
    </row>
    <row r="391" spans="1:6" x14ac:dyDescent="0.25">
      <c r="A391" s="2">
        <v>44737</v>
      </c>
      <c r="B391" s="3" t="s">
        <v>50</v>
      </c>
      <c r="C391">
        <v>7</v>
      </c>
      <c r="D391" t="s">
        <v>13</v>
      </c>
      <c r="E391" t="s">
        <v>13</v>
      </c>
      <c r="F391" s="4">
        <v>0</v>
      </c>
    </row>
    <row r="392" spans="1:6" x14ac:dyDescent="0.25">
      <c r="A392" s="2">
        <v>44738</v>
      </c>
      <c r="B392" s="3" t="s">
        <v>28</v>
      </c>
      <c r="C392">
        <v>4</v>
      </c>
      <c r="D392" t="s">
        <v>17</v>
      </c>
      <c r="E392" t="s">
        <v>15</v>
      </c>
      <c r="F392" s="4">
        <v>0</v>
      </c>
    </row>
    <row r="393" spans="1:6" x14ac:dyDescent="0.25">
      <c r="A393" s="2">
        <v>44738</v>
      </c>
      <c r="B393" s="3" t="s">
        <v>38</v>
      </c>
      <c r="C393">
        <v>12</v>
      </c>
      <c r="D393" t="s">
        <v>17</v>
      </c>
      <c r="E393" t="s">
        <v>13</v>
      </c>
      <c r="F393" s="4">
        <v>0</v>
      </c>
    </row>
    <row r="394" spans="1:6" x14ac:dyDescent="0.25">
      <c r="A394" s="2">
        <v>44745</v>
      </c>
      <c r="B394" s="3" t="s">
        <v>53</v>
      </c>
      <c r="C394">
        <v>15</v>
      </c>
      <c r="D394" t="s">
        <v>17</v>
      </c>
      <c r="E394" t="s">
        <v>15</v>
      </c>
      <c r="F394" s="4">
        <v>0</v>
      </c>
    </row>
    <row r="395" spans="1:6" x14ac:dyDescent="0.25">
      <c r="A395" s="2">
        <v>44746</v>
      </c>
      <c r="B395" s="3" t="s">
        <v>51</v>
      </c>
      <c r="C395">
        <v>7</v>
      </c>
      <c r="D395" t="s">
        <v>17</v>
      </c>
      <c r="E395" t="s">
        <v>13</v>
      </c>
      <c r="F395" s="4">
        <v>0</v>
      </c>
    </row>
    <row r="396" spans="1:6" x14ac:dyDescent="0.25">
      <c r="A396" s="2">
        <v>44747</v>
      </c>
      <c r="B396" s="3" t="s">
        <v>22</v>
      </c>
      <c r="C396">
        <v>7</v>
      </c>
      <c r="D396" t="s">
        <v>13</v>
      </c>
      <c r="E396" t="s">
        <v>15</v>
      </c>
      <c r="F396" s="4">
        <v>0</v>
      </c>
    </row>
    <row r="397" spans="1:6" x14ac:dyDescent="0.25">
      <c r="A397" s="2">
        <v>44747</v>
      </c>
      <c r="B397" s="3" t="s">
        <v>42</v>
      </c>
      <c r="C397">
        <v>8</v>
      </c>
      <c r="D397" t="s">
        <v>17</v>
      </c>
      <c r="E397" t="s">
        <v>13</v>
      </c>
      <c r="F397" s="4">
        <v>0</v>
      </c>
    </row>
    <row r="398" spans="1:6" x14ac:dyDescent="0.25">
      <c r="A398" s="2">
        <v>44748</v>
      </c>
      <c r="B398" s="3" t="s">
        <v>56</v>
      </c>
      <c r="C398">
        <v>2</v>
      </c>
      <c r="D398" t="s">
        <v>17</v>
      </c>
      <c r="E398" t="s">
        <v>15</v>
      </c>
      <c r="F398" s="4">
        <v>0</v>
      </c>
    </row>
    <row r="399" spans="1:6" x14ac:dyDescent="0.25">
      <c r="A399" s="2">
        <v>44750</v>
      </c>
      <c r="B399" s="3" t="s">
        <v>45</v>
      </c>
      <c r="C399">
        <v>2</v>
      </c>
      <c r="D399" t="s">
        <v>17</v>
      </c>
      <c r="E399" t="s">
        <v>13</v>
      </c>
      <c r="F399" s="4">
        <v>0</v>
      </c>
    </row>
    <row r="400" spans="1:6" x14ac:dyDescent="0.25">
      <c r="A400" s="2">
        <v>44752</v>
      </c>
      <c r="B400" s="3" t="s">
        <v>33</v>
      </c>
      <c r="C400">
        <v>12</v>
      </c>
      <c r="D400" t="s">
        <v>13</v>
      </c>
      <c r="E400" t="s">
        <v>15</v>
      </c>
      <c r="F400" s="4">
        <v>0</v>
      </c>
    </row>
    <row r="401" spans="1:6" x14ac:dyDescent="0.25">
      <c r="A401" s="2">
        <v>44754</v>
      </c>
      <c r="B401" s="3" t="s">
        <v>48</v>
      </c>
      <c r="C401">
        <v>12</v>
      </c>
      <c r="D401" t="s">
        <v>17</v>
      </c>
      <c r="E401" t="s">
        <v>15</v>
      </c>
      <c r="F401" s="4">
        <v>0</v>
      </c>
    </row>
    <row r="402" spans="1:6" x14ac:dyDescent="0.25">
      <c r="A402" s="2">
        <v>44755</v>
      </c>
      <c r="B402" s="3" t="s">
        <v>22</v>
      </c>
      <c r="C402">
        <v>7</v>
      </c>
      <c r="D402" t="s">
        <v>17</v>
      </c>
      <c r="E402" t="s">
        <v>13</v>
      </c>
      <c r="F402" s="4">
        <v>0</v>
      </c>
    </row>
    <row r="403" spans="1:6" x14ac:dyDescent="0.25">
      <c r="A403" s="2">
        <v>44756</v>
      </c>
      <c r="B403" s="3" t="s">
        <v>53</v>
      </c>
      <c r="C403">
        <v>9</v>
      </c>
      <c r="D403" t="s">
        <v>17</v>
      </c>
      <c r="E403" t="s">
        <v>13</v>
      </c>
      <c r="F403" s="4">
        <v>0</v>
      </c>
    </row>
    <row r="404" spans="1:6" x14ac:dyDescent="0.25">
      <c r="A404" s="2">
        <v>44757</v>
      </c>
      <c r="B404" s="3" t="s">
        <v>18</v>
      </c>
      <c r="C404">
        <v>2</v>
      </c>
      <c r="D404" t="s">
        <v>13</v>
      </c>
      <c r="E404" t="s">
        <v>13</v>
      </c>
      <c r="F404" s="4">
        <v>0</v>
      </c>
    </row>
    <row r="405" spans="1:6" x14ac:dyDescent="0.25">
      <c r="A405" s="2">
        <v>44759</v>
      </c>
      <c r="B405" s="3" t="s">
        <v>56</v>
      </c>
      <c r="C405">
        <v>8</v>
      </c>
      <c r="D405" t="s">
        <v>13</v>
      </c>
      <c r="E405" t="s">
        <v>15</v>
      </c>
      <c r="F405" s="4">
        <v>0</v>
      </c>
    </row>
    <row r="406" spans="1:6" x14ac:dyDescent="0.25">
      <c r="A406" s="2">
        <v>44760</v>
      </c>
      <c r="B406" s="3" t="s">
        <v>35</v>
      </c>
      <c r="C406">
        <v>12</v>
      </c>
      <c r="D406" t="s">
        <v>17</v>
      </c>
      <c r="E406" t="s">
        <v>13</v>
      </c>
      <c r="F406" s="4">
        <v>0</v>
      </c>
    </row>
    <row r="407" spans="1:6" x14ac:dyDescent="0.25">
      <c r="A407" s="2">
        <v>44762</v>
      </c>
      <c r="B407" s="3" t="s">
        <v>25</v>
      </c>
      <c r="C407">
        <v>8</v>
      </c>
      <c r="D407" t="s">
        <v>12</v>
      </c>
      <c r="E407" t="s">
        <v>13</v>
      </c>
      <c r="F407" s="4">
        <v>0</v>
      </c>
    </row>
    <row r="408" spans="1:6" x14ac:dyDescent="0.25">
      <c r="A408" s="2">
        <v>44764</v>
      </c>
      <c r="B408" s="3" t="s">
        <v>28</v>
      </c>
      <c r="C408">
        <v>6</v>
      </c>
      <c r="D408" t="s">
        <v>17</v>
      </c>
      <c r="E408" t="s">
        <v>15</v>
      </c>
      <c r="F408" s="4">
        <v>0</v>
      </c>
    </row>
    <row r="409" spans="1:6" x14ac:dyDescent="0.25">
      <c r="A409" s="2">
        <v>44765</v>
      </c>
      <c r="B409" s="3" t="s">
        <v>45</v>
      </c>
      <c r="C409">
        <v>2</v>
      </c>
      <c r="D409" t="s">
        <v>13</v>
      </c>
      <c r="E409" t="s">
        <v>13</v>
      </c>
      <c r="F409" s="4">
        <v>0</v>
      </c>
    </row>
    <row r="410" spans="1:6" x14ac:dyDescent="0.25">
      <c r="A410" s="2">
        <v>44766</v>
      </c>
      <c r="B410" s="3" t="s">
        <v>30</v>
      </c>
      <c r="C410">
        <v>14</v>
      </c>
      <c r="D410" t="s">
        <v>17</v>
      </c>
      <c r="E410" t="s">
        <v>15</v>
      </c>
      <c r="F410" s="4">
        <v>0</v>
      </c>
    </row>
    <row r="411" spans="1:6" x14ac:dyDescent="0.25">
      <c r="A411" s="2">
        <v>44766</v>
      </c>
      <c r="B411" s="3" t="s">
        <v>41</v>
      </c>
      <c r="C411">
        <v>1</v>
      </c>
      <c r="D411" t="s">
        <v>13</v>
      </c>
      <c r="E411" t="s">
        <v>13</v>
      </c>
      <c r="F411" s="4">
        <v>0</v>
      </c>
    </row>
    <row r="412" spans="1:6" x14ac:dyDescent="0.25">
      <c r="A412" s="2">
        <v>44767</v>
      </c>
      <c r="B412" s="3" t="s">
        <v>26</v>
      </c>
      <c r="C412">
        <v>2</v>
      </c>
      <c r="D412" t="s">
        <v>17</v>
      </c>
      <c r="E412" t="s">
        <v>15</v>
      </c>
      <c r="F412" s="4">
        <v>0</v>
      </c>
    </row>
    <row r="413" spans="1:6" x14ac:dyDescent="0.25">
      <c r="A413" s="2">
        <v>44767</v>
      </c>
      <c r="B413" s="3" t="s">
        <v>54</v>
      </c>
      <c r="C413">
        <v>12</v>
      </c>
      <c r="D413" t="s">
        <v>17</v>
      </c>
      <c r="E413" t="s">
        <v>15</v>
      </c>
      <c r="F413" s="4">
        <v>0</v>
      </c>
    </row>
    <row r="414" spans="1:6" x14ac:dyDescent="0.25">
      <c r="A414" s="2">
        <v>44767</v>
      </c>
      <c r="B414" s="3" t="s">
        <v>21</v>
      </c>
      <c r="C414">
        <v>13</v>
      </c>
      <c r="D414" t="s">
        <v>13</v>
      </c>
      <c r="E414" t="s">
        <v>15</v>
      </c>
      <c r="F414" s="4">
        <v>0</v>
      </c>
    </row>
    <row r="415" spans="1:6" x14ac:dyDescent="0.25">
      <c r="A415" s="2">
        <v>44768</v>
      </c>
      <c r="B415" s="3" t="s">
        <v>21</v>
      </c>
      <c r="C415">
        <v>10</v>
      </c>
      <c r="D415" t="s">
        <v>13</v>
      </c>
      <c r="E415" t="s">
        <v>13</v>
      </c>
      <c r="F415" s="4">
        <v>0</v>
      </c>
    </row>
    <row r="416" spans="1:6" x14ac:dyDescent="0.25">
      <c r="A416" s="2">
        <v>44768</v>
      </c>
      <c r="B416" s="3" t="s">
        <v>57</v>
      </c>
      <c r="C416">
        <v>1</v>
      </c>
      <c r="D416" t="s">
        <v>13</v>
      </c>
      <c r="E416" t="s">
        <v>15</v>
      </c>
      <c r="F416" s="4">
        <v>0</v>
      </c>
    </row>
    <row r="417" spans="1:6" x14ac:dyDescent="0.25">
      <c r="A417" s="2">
        <v>44776</v>
      </c>
      <c r="B417" s="3" t="s">
        <v>50</v>
      </c>
      <c r="C417">
        <v>5</v>
      </c>
      <c r="D417" t="s">
        <v>17</v>
      </c>
      <c r="E417" t="s">
        <v>15</v>
      </c>
      <c r="F417" s="4">
        <v>0</v>
      </c>
    </row>
    <row r="418" spans="1:6" x14ac:dyDescent="0.25">
      <c r="A418" s="2">
        <v>44779</v>
      </c>
      <c r="B418" s="3" t="s">
        <v>36</v>
      </c>
      <c r="C418">
        <v>9</v>
      </c>
      <c r="D418" t="s">
        <v>13</v>
      </c>
      <c r="E418" t="s">
        <v>13</v>
      </c>
      <c r="F418" s="4">
        <v>0</v>
      </c>
    </row>
    <row r="419" spans="1:6" x14ac:dyDescent="0.25">
      <c r="A419" s="2">
        <v>44781</v>
      </c>
      <c r="B419" s="3" t="s">
        <v>36</v>
      </c>
      <c r="C419">
        <v>2</v>
      </c>
      <c r="D419" t="s">
        <v>17</v>
      </c>
      <c r="E419" t="s">
        <v>13</v>
      </c>
      <c r="F419" s="4">
        <v>0</v>
      </c>
    </row>
    <row r="420" spans="1:6" x14ac:dyDescent="0.25">
      <c r="A420" s="2">
        <v>44781</v>
      </c>
      <c r="B420" s="3" t="s">
        <v>33</v>
      </c>
      <c r="C420">
        <v>12</v>
      </c>
      <c r="D420" t="s">
        <v>17</v>
      </c>
      <c r="E420" t="s">
        <v>15</v>
      </c>
      <c r="F420" s="4">
        <v>0</v>
      </c>
    </row>
    <row r="421" spans="1:6" x14ac:dyDescent="0.25">
      <c r="A421" s="2">
        <v>44781</v>
      </c>
      <c r="B421" s="3" t="s">
        <v>47</v>
      </c>
      <c r="C421">
        <v>11</v>
      </c>
      <c r="D421" t="s">
        <v>17</v>
      </c>
      <c r="E421" t="s">
        <v>15</v>
      </c>
      <c r="F421" s="4">
        <v>0</v>
      </c>
    </row>
    <row r="422" spans="1:6" x14ac:dyDescent="0.25">
      <c r="A422" s="2">
        <v>44787</v>
      </c>
      <c r="B422" s="3" t="s">
        <v>43</v>
      </c>
      <c r="C422">
        <v>14</v>
      </c>
      <c r="D422" t="s">
        <v>17</v>
      </c>
      <c r="E422" t="s">
        <v>15</v>
      </c>
      <c r="F422" s="4">
        <v>0</v>
      </c>
    </row>
    <row r="423" spans="1:6" x14ac:dyDescent="0.25">
      <c r="A423" s="2">
        <v>44788</v>
      </c>
      <c r="B423" s="3" t="s">
        <v>46</v>
      </c>
      <c r="C423">
        <v>10</v>
      </c>
      <c r="D423" t="s">
        <v>12</v>
      </c>
      <c r="E423" t="s">
        <v>15</v>
      </c>
      <c r="F423" s="4">
        <v>0</v>
      </c>
    </row>
    <row r="424" spans="1:6" x14ac:dyDescent="0.25">
      <c r="A424" s="2">
        <v>44788</v>
      </c>
      <c r="B424" s="3" t="s">
        <v>42</v>
      </c>
      <c r="C424">
        <v>7</v>
      </c>
      <c r="D424" t="s">
        <v>17</v>
      </c>
      <c r="E424" t="s">
        <v>13</v>
      </c>
      <c r="F424" s="4">
        <v>0</v>
      </c>
    </row>
    <row r="425" spans="1:6" x14ac:dyDescent="0.25">
      <c r="A425" s="2">
        <v>44791</v>
      </c>
      <c r="B425" s="3" t="s">
        <v>34</v>
      </c>
      <c r="C425">
        <v>8</v>
      </c>
      <c r="D425" t="s">
        <v>13</v>
      </c>
      <c r="E425" t="s">
        <v>13</v>
      </c>
      <c r="F425" s="4">
        <v>0</v>
      </c>
    </row>
    <row r="426" spans="1:6" x14ac:dyDescent="0.25">
      <c r="A426" s="2">
        <v>44791</v>
      </c>
      <c r="B426" s="3" t="s">
        <v>35</v>
      </c>
      <c r="C426">
        <v>2</v>
      </c>
      <c r="D426" t="s">
        <v>13</v>
      </c>
      <c r="E426" t="s">
        <v>15</v>
      </c>
      <c r="F426" s="4">
        <v>0</v>
      </c>
    </row>
    <row r="427" spans="1:6" x14ac:dyDescent="0.25">
      <c r="A427" s="2">
        <v>44792</v>
      </c>
      <c r="B427" s="3" t="s">
        <v>51</v>
      </c>
      <c r="C427">
        <v>3</v>
      </c>
      <c r="D427" t="s">
        <v>13</v>
      </c>
      <c r="E427" t="s">
        <v>13</v>
      </c>
      <c r="F427" s="4">
        <v>0</v>
      </c>
    </row>
    <row r="428" spans="1:6" x14ac:dyDescent="0.25">
      <c r="A428" s="2">
        <v>44793</v>
      </c>
      <c r="B428" s="3" t="s">
        <v>27</v>
      </c>
      <c r="C428">
        <v>13</v>
      </c>
      <c r="D428" t="s">
        <v>17</v>
      </c>
      <c r="E428" t="s">
        <v>13</v>
      </c>
      <c r="F428" s="4">
        <v>0</v>
      </c>
    </row>
    <row r="429" spans="1:6" x14ac:dyDescent="0.25">
      <c r="A429" s="2">
        <v>44793</v>
      </c>
      <c r="B429" s="3" t="s">
        <v>53</v>
      </c>
      <c r="C429">
        <v>14</v>
      </c>
      <c r="D429" t="s">
        <v>17</v>
      </c>
      <c r="E429" t="s">
        <v>13</v>
      </c>
      <c r="F429" s="4">
        <v>0</v>
      </c>
    </row>
    <row r="430" spans="1:6" x14ac:dyDescent="0.25">
      <c r="A430" s="2">
        <v>44794</v>
      </c>
      <c r="B430" s="3" t="s">
        <v>36</v>
      </c>
      <c r="C430">
        <v>4</v>
      </c>
      <c r="D430" t="s">
        <v>17</v>
      </c>
      <c r="E430" t="s">
        <v>13</v>
      </c>
      <c r="F430" s="4">
        <v>0</v>
      </c>
    </row>
    <row r="431" spans="1:6" x14ac:dyDescent="0.25">
      <c r="A431" s="2">
        <v>44796</v>
      </c>
      <c r="B431" s="3" t="s">
        <v>26</v>
      </c>
      <c r="C431">
        <v>11</v>
      </c>
      <c r="D431" t="s">
        <v>13</v>
      </c>
      <c r="E431" t="s">
        <v>13</v>
      </c>
      <c r="F431" s="4">
        <v>0</v>
      </c>
    </row>
    <row r="432" spans="1:6" x14ac:dyDescent="0.25">
      <c r="A432" s="2">
        <v>44796</v>
      </c>
      <c r="B432" s="3" t="s">
        <v>34</v>
      </c>
      <c r="C432">
        <v>14</v>
      </c>
      <c r="D432" t="s">
        <v>17</v>
      </c>
      <c r="E432" t="s">
        <v>15</v>
      </c>
      <c r="F432" s="4">
        <v>0</v>
      </c>
    </row>
    <row r="433" spans="1:6" x14ac:dyDescent="0.25">
      <c r="A433" s="2">
        <v>44797</v>
      </c>
      <c r="B433" s="3" t="s">
        <v>39</v>
      </c>
      <c r="C433">
        <v>5</v>
      </c>
      <c r="D433" t="s">
        <v>17</v>
      </c>
      <c r="E433" t="s">
        <v>15</v>
      </c>
      <c r="F433" s="4">
        <v>0</v>
      </c>
    </row>
    <row r="434" spans="1:6" x14ac:dyDescent="0.25">
      <c r="A434" s="2">
        <v>44799</v>
      </c>
      <c r="B434" s="3" t="s">
        <v>55</v>
      </c>
      <c r="C434">
        <v>13</v>
      </c>
      <c r="D434" t="s">
        <v>12</v>
      </c>
      <c r="E434" t="s">
        <v>15</v>
      </c>
      <c r="F434" s="4">
        <v>0</v>
      </c>
    </row>
    <row r="435" spans="1:6" x14ac:dyDescent="0.25">
      <c r="A435" s="2">
        <v>44799</v>
      </c>
      <c r="B435" s="3" t="s">
        <v>23</v>
      </c>
      <c r="C435">
        <v>8</v>
      </c>
      <c r="D435" t="s">
        <v>13</v>
      </c>
      <c r="E435" t="s">
        <v>13</v>
      </c>
      <c r="F435" s="4">
        <v>0</v>
      </c>
    </row>
    <row r="436" spans="1:6" x14ac:dyDescent="0.25">
      <c r="A436" s="2">
        <v>44800</v>
      </c>
      <c r="B436" s="3" t="s">
        <v>49</v>
      </c>
      <c r="C436">
        <v>15</v>
      </c>
      <c r="D436" t="s">
        <v>12</v>
      </c>
      <c r="E436" t="s">
        <v>13</v>
      </c>
      <c r="F436" s="4">
        <v>0</v>
      </c>
    </row>
    <row r="437" spans="1:6" x14ac:dyDescent="0.25">
      <c r="A437" s="2">
        <v>44801</v>
      </c>
      <c r="B437" s="3" t="s">
        <v>39</v>
      </c>
      <c r="C437">
        <v>9</v>
      </c>
      <c r="D437" t="s">
        <v>13</v>
      </c>
      <c r="E437" t="s">
        <v>13</v>
      </c>
      <c r="F437" s="4">
        <v>0</v>
      </c>
    </row>
    <row r="438" spans="1:6" x14ac:dyDescent="0.25">
      <c r="A438" s="2">
        <v>44801</v>
      </c>
      <c r="B438" s="3" t="s">
        <v>49</v>
      </c>
      <c r="C438">
        <v>5</v>
      </c>
      <c r="D438" t="s">
        <v>17</v>
      </c>
      <c r="E438" t="s">
        <v>13</v>
      </c>
      <c r="F438" s="4">
        <v>0</v>
      </c>
    </row>
    <row r="439" spans="1:6" x14ac:dyDescent="0.25">
      <c r="A439" s="2">
        <v>44803</v>
      </c>
      <c r="B439" s="3" t="s">
        <v>30</v>
      </c>
      <c r="C439">
        <v>6</v>
      </c>
      <c r="D439" t="s">
        <v>13</v>
      </c>
      <c r="E439" t="s">
        <v>15</v>
      </c>
      <c r="F439" s="4">
        <v>0</v>
      </c>
    </row>
    <row r="440" spans="1:6" x14ac:dyDescent="0.25">
      <c r="A440" s="2">
        <v>44803</v>
      </c>
      <c r="B440" s="3" t="s">
        <v>38</v>
      </c>
      <c r="C440">
        <v>6</v>
      </c>
      <c r="D440" t="s">
        <v>17</v>
      </c>
      <c r="E440" t="s">
        <v>15</v>
      </c>
      <c r="F440" s="4">
        <v>0</v>
      </c>
    </row>
    <row r="441" spans="1:6" x14ac:dyDescent="0.25">
      <c r="A441" s="2">
        <v>44803</v>
      </c>
      <c r="B441" s="3" t="s">
        <v>22</v>
      </c>
      <c r="C441">
        <v>5</v>
      </c>
      <c r="D441" t="s">
        <v>17</v>
      </c>
      <c r="E441" t="s">
        <v>15</v>
      </c>
      <c r="F441" s="4">
        <v>0</v>
      </c>
    </row>
    <row r="442" spans="1:6" x14ac:dyDescent="0.25">
      <c r="A442" s="2">
        <v>44804</v>
      </c>
      <c r="B442" s="3" t="s">
        <v>42</v>
      </c>
      <c r="C442">
        <v>13</v>
      </c>
      <c r="D442" t="s">
        <v>17</v>
      </c>
      <c r="E442" t="s">
        <v>15</v>
      </c>
      <c r="F442" s="4">
        <v>0</v>
      </c>
    </row>
    <row r="443" spans="1:6" x14ac:dyDescent="0.25">
      <c r="A443" s="2">
        <v>44808</v>
      </c>
      <c r="B443" s="3" t="s">
        <v>44</v>
      </c>
      <c r="C443">
        <v>1</v>
      </c>
      <c r="D443" t="s">
        <v>17</v>
      </c>
      <c r="E443" t="s">
        <v>15</v>
      </c>
      <c r="F443" s="4">
        <v>0</v>
      </c>
    </row>
    <row r="444" spans="1:6" x14ac:dyDescent="0.25">
      <c r="A444" s="2">
        <v>44810</v>
      </c>
      <c r="B444" s="3" t="s">
        <v>39</v>
      </c>
      <c r="C444">
        <v>12</v>
      </c>
      <c r="D444" t="s">
        <v>12</v>
      </c>
      <c r="E444" t="s">
        <v>13</v>
      </c>
      <c r="F444" s="4">
        <v>0</v>
      </c>
    </row>
    <row r="445" spans="1:6" x14ac:dyDescent="0.25">
      <c r="A445" s="2">
        <v>44813</v>
      </c>
      <c r="B445" s="3" t="s">
        <v>56</v>
      </c>
      <c r="C445">
        <v>9</v>
      </c>
      <c r="D445" t="s">
        <v>17</v>
      </c>
      <c r="E445" t="s">
        <v>13</v>
      </c>
      <c r="F445" s="4">
        <v>0</v>
      </c>
    </row>
    <row r="446" spans="1:6" x14ac:dyDescent="0.25">
      <c r="A446" s="2">
        <v>44813</v>
      </c>
      <c r="B446" s="3" t="s">
        <v>21</v>
      </c>
      <c r="C446">
        <v>3</v>
      </c>
      <c r="D446" t="s">
        <v>17</v>
      </c>
      <c r="E446" t="s">
        <v>13</v>
      </c>
      <c r="F446" s="4">
        <v>0</v>
      </c>
    </row>
    <row r="447" spans="1:6" x14ac:dyDescent="0.25">
      <c r="A447" s="2">
        <v>44814</v>
      </c>
      <c r="B447" s="3" t="s">
        <v>19</v>
      </c>
      <c r="C447">
        <v>15</v>
      </c>
      <c r="D447" t="s">
        <v>13</v>
      </c>
      <c r="E447" t="s">
        <v>15</v>
      </c>
      <c r="F447" s="4">
        <v>0</v>
      </c>
    </row>
    <row r="448" spans="1:6" x14ac:dyDescent="0.25">
      <c r="A448" s="2">
        <v>44814</v>
      </c>
      <c r="B448" s="3" t="s">
        <v>14</v>
      </c>
      <c r="C448">
        <v>4</v>
      </c>
      <c r="D448" t="s">
        <v>17</v>
      </c>
      <c r="E448" t="s">
        <v>15</v>
      </c>
      <c r="F448" s="4">
        <v>0</v>
      </c>
    </row>
    <row r="449" spans="1:6" x14ac:dyDescent="0.25">
      <c r="A449" s="2">
        <v>44818</v>
      </c>
      <c r="B449" s="3" t="s">
        <v>34</v>
      </c>
      <c r="C449">
        <v>3</v>
      </c>
      <c r="D449" t="s">
        <v>17</v>
      </c>
      <c r="E449" t="s">
        <v>15</v>
      </c>
      <c r="F449" s="4">
        <v>0</v>
      </c>
    </row>
    <row r="450" spans="1:6" x14ac:dyDescent="0.25">
      <c r="A450" s="2">
        <v>44819</v>
      </c>
      <c r="B450" s="3" t="s">
        <v>23</v>
      </c>
      <c r="C450">
        <v>15</v>
      </c>
      <c r="D450" t="s">
        <v>13</v>
      </c>
      <c r="E450" t="s">
        <v>13</v>
      </c>
      <c r="F450" s="4">
        <v>0</v>
      </c>
    </row>
    <row r="451" spans="1:6" x14ac:dyDescent="0.25">
      <c r="A451" s="2">
        <v>44822</v>
      </c>
      <c r="B451" s="3" t="s">
        <v>57</v>
      </c>
      <c r="C451">
        <v>14</v>
      </c>
      <c r="D451" t="s">
        <v>13</v>
      </c>
      <c r="E451" t="s">
        <v>15</v>
      </c>
      <c r="F451" s="4">
        <v>0</v>
      </c>
    </row>
    <row r="452" spans="1:6" x14ac:dyDescent="0.25">
      <c r="A452" s="2">
        <v>44823</v>
      </c>
      <c r="B452" s="3" t="s">
        <v>53</v>
      </c>
      <c r="C452">
        <v>8</v>
      </c>
      <c r="D452" t="s">
        <v>12</v>
      </c>
      <c r="E452" t="s">
        <v>15</v>
      </c>
      <c r="F452" s="4">
        <v>0</v>
      </c>
    </row>
    <row r="453" spans="1:6" x14ac:dyDescent="0.25">
      <c r="A453" s="2">
        <v>44824</v>
      </c>
      <c r="B453" s="3" t="s">
        <v>53</v>
      </c>
      <c r="C453">
        <v>6</v>
      </c>
      <c r="D453" t="s">
        <v>17</v>
      </c>
      <c r="E453" t="s">
        <v>13</v>
      </c>
      <c r="F453" s="4">
        <v>0</v>
      </c>
    </row>
    <row r="454" spans="1:6" x14ac:dyDescent="0.25">
      <c r="A454" s="2">
        <v>44824</v>
      </c>
      <c r="B454" s="3" t="s">
        <v>31</v>
      </c>
      <c r="C454">
        <v>10</v>
      </c>
      <c r="D454" t="s">
        <v>17</v>
      </c>
      <c r="E454" t="s">
        <v>13</v>
      </c>
      <c r="F454" s="4">
        <v>0</v>
      </c>
    </row>
    <row r="455" spans="1:6" x14ac:dyDescent="0.25">
      <c r="A455" s="2">
        <v>44825</v>
      </c>
      <c r="B455" s="3" t="s">
        <v>45</v>
      </c>
      <c r="C455">
        <v>14</v>
      </c>
      <c r="D455" t="s">
        <v>13</v>
      </c>
      <c r="E455" t="s">
        <v>13</v>
      </c>
      <c r="F455" s="4">
        <v>0</v>
      </c>
    </row>
    <row r="456" spans="1:6" x14ac:dyDescent="0.25">
      <c r="A456" s="2">
        <v>44825</v>
      </c>
      <c r="B456" s="3" t="s">
        <v>57</v>
      </c>
      <c r="C456">
        <v>5</v>
      </c>
      <c r="D456" t="s">
        <v>17</v>
      </c>
      <c r="E456" t="s">
        <v>15</v>
      </c>
      <c r="F456" s="4">
        <v>0</v>
      </c>
    </row>
    <row r="457" spans="1:6" x14ac:dyDescent="0.25">
      <c r="A457" s="2">
        <v>44826</v>
      </c>
      <c r="B457" s="3" t="s">
        <v>38</v>
      </c>
      <c r="C457">
        <v>12</v>
      </c>
      <c r="D457" t="s">
        <v>13</v>
      </c>
      <c r="E457" t="s">
        <v>13</v>
      </c>
      <c r="F457" s="4">
        <v>0</v>
      </c>
    </row>
    <row r="458" spans="1:6" x14ac:dyDescent="0.25">
      <c r="A458" s="2">
        <v>44827</v>
      </c>
      <c r="B458" s="3" t="s">
        <v>50</v>
      </c>
      <c r="C458">
        <v>12</v>
      </c>
      <c r="D458" t="s">
        <v>17</v>
      </c>
      <c r="E458" t="s">
        <v>13</v>
      </c>
      <c r="F458" s="4">
        <v>0</v>
      </c>
    </row>
    <row r="459" spans="1:6" x14ac:dyDescent="0.25">
      <c r="A459" s="2">
        <v>44828</v>
      </c>
      <c r="B459" s="3" t="s">
        <v>33</v>
      </c>
      <c r="C459">
        <v>14</v>
      </c>
      <c r="D459" t="s">
        <v>17</v>
      </c>
      <c r="E459" t="s">
        <v>13</v>
      </c>
      <c r="F459" s="4">
        <v>0</v>
      </c>
    </row>
    <row r="460" spans="1:6" x14ac:dyDescent="0.25">
      <c r="A460" s="2">
        <v>44828</v>
      </c>
      <c r="B460" s="3" t="s">
        <v>33</v>
      </c>
      <c r="C460">
        <v>8</v>
      </c>
      <c r="D460" t="s">
        <v>17</v>
      </c>
      <c r="E460" t="s">
        <v>15</v>
      </c>
      <c r="F460" s="4">
        <v>0</v>
      </c>
    </row>
    <row r="461" spans="1:6" x14ac:dyDescent="0.25">
      <c r="A461" s="2">
        <v>44831</v>
      </c>
      <c r="B461" s="3" t="s">
        <v>58</v>
      </c>
      <c r="C461">
        <v>4</v>
      </c>
      <c r="D461" t="s">
        <v>17</v>
      </c>
      <c r="E461" t="s">
        <v>15</v>
      </c>
      <c r="F461" s="4">
        <v>0</v>
      </c>
    </row>
    <row r="462" spans="1:6" x14ac:dyDescent="0.25">
      <c r="A462" s="2">
        <v>44831</v>
      </c>
      <c r="B462" s="3" t="s">
        <v>26</v>
      </c>
      <c r="C462">
        <v>9</v>
      </c>
      <c r="D462" t="s">
        <v>17</v>
      </c>
      <c r="E462" t="s">
        <v>15</v>
      </c>
      <c r="F462" s="4">
        <v>0</v>
      </c>
    </row>
    <row r="463" spans="1:6" x14ac:dyDescent="0.25">
      <c r="A463" s="2">
        <v>44831</v>
      </c>
      <c r="B463" s="3" t="s">
        <v>14</v>
      </c>
      <c r="C463">
        <v>3</v>
      </c>
      <c r="D463" t="s">
        <v>12</v>
      </c>
      <c r="E463" t="s">
        <v>15</v>
      </c>
      <c r="F463" s="4">
        <v>0</v>
      </c>
    </row>
    <row r="464" spans="1:6" x14ac:dyDescent="0.25">
      <c r="A464" s="2">
        <v>44833</v>
      </c>
      <c r="B464" s="3" t="s">
        <v>28</v>
      </c>
      <c r="C464">
        <v>13</v>
      </c>
      <c r="D464" t="s">
        <v>17</v>
      </c>
      <c r="E464" t="s">
        <v>13</v>
      </c>
      <c r="F464" s="4">
        <v>0</v>
      </c>
    </row>
    <row r="465" spans="1:6" x14ac:dyDescent="0.25">
      <c r="A465" s="2">
        <v>44837</v>
      </c>
      <c r="B465" s="3" t="s">
        <v>46</v>
      </c>
      <c r="C465">
        <v>5</v>
      </c>
      <c r="D465" t="s">
        <v>17</v>
      </c>
      <c r="E465" t="s">
        <v>15</v>
      </c>
      <c r="F465" s="4">
        <v>0</v>
      </c>
    </row>
    <row r="466" spans="1:6" x14ac:dyDescent="0.25">
      <c r="A466" s="2">
        <v>44838</v>
      </c>
      <c r="B466" s="3" t="s">
        <v>51</v>
      </c>
      <c r="C466">
        <v>15</v>
      </c>
      <c r="D466" t="s">
        <v>17</v>
      </c>
      <c r="E466" t="s">
        <v>13</v>
      </c>
      <c r="F466" s="4">
        <v>0</v>
      </c>
    </row>
    <row r="467" spans="1:6" x14ac:dyDescent="0.25">
      <c r="A467" s="2">
        <v>44840</v>
      </c>
      <c r="B467" s="3" t="s">
        <v>19</v>
      </c>
      <c r="C467">
        <v>1</v>
      </c>
      <c r="D467" t="s">
        <v>17</v>
      </c>
      <c r="E467" t="s">
        <v>13</v>
      </c>
      <c r="F467" s="4">
        <v>0</v>
      </c>
    </row>
    <row r="468" spans="1:6" x14ac:dyDescent="0.25">
      <c r="A468" s="2">
        <v>44843</v>
      </c>
      <c r="B468" s="3" t="s">
        <v>14</v>
      </c>
      <c r="C468">
        <v>14</v>
      </c>
      <c r="D468" t="s">
        <v>13</v>
      </c>
      <c r="E468" t="s">
        <v>13</v>
      </c>
      <c r="F468" s="4">
        <v>0</v>
      </c>
    </row>
    <row r="469" spans="1:6" x14ac:dyDescent="0.25">
      <c r="A469" s="2">
        <v>44844</v>
      </c>
      <c r="B469" s="3" t="s">
        <v>55</v>
      </c>
      <c r="C469">
        <v>9</v>
      </c>
      <c r="D469" t="s">
        <v>17</v>
      </c>
      <c r="E469" t="s">
        <v>13</v>
      </c>
      <c r="F469" s="4">
        <v>0</v>
      </c>
    </row>
    <row r="470" spans="1:6" x14ac:dyDescent="0.25">
      <c r="A470" s="2">
        <v>44844</v>
      </c>
      <c r="B470" s="3" t="s">
        <v>26</v>
      </c>
      <c r="C470">
        <v>12</v>
      </c>
      <c r="D470" t="s">
        <v>13</v>
      </c>
      <c r="E470" t="s">
        <v>13</v>
      </c>
      <c r="F470" s="4">
        <v>0</v>
      </c>
    </row>
    <row r="471" spans="1:6" x14ac:dyDescent="0.25">
      <c r="A471" s="2">
        <v>44845</v>
      </c>
      <c r="B471" s="3" t="s">
        <v>40</v>
      </c>
      <c r="C471">
        <v>10</v>
      </c>
      <c r="D471" t="s">
        <v>17</v>
      </c>
      <c r="E471" t="s">
        <v>13</v>
      </c>
      <c r="F471" s="4">
        <v>0</v>
      </c>
    </row>
    <row r="472" spans="1:6" x14ac:dyDescent="0.25">
      <c r="A472" s="2">
        <v>44847</v>
      </c>
      <c r="B472" s="3" t="s">
        <v>44</v>
      </c>
      <c r="C472">
        <v>15</v>
      </c>
      <c r="D472" t="s">
        <v>13</v>
      </c>
      <c r="E472" t="s">
        <v>13</v>
      </c>
      <c r="F472" s="4">
        <v>0</v>
      </c>
    </row>
    <row r="473" spans="1:6" x14ac:dyDescent="0.25">
      <c r="A473" s="2">
        <v>44848</v>
      </c>
      <c r="B473" s="3" t="s">
        <v>26</v>
      </c>
      <c r="C473">
        <v>15</v>
      </c>
      <c r="D473" t="s">
        <v>12</v>
      </c>
      <c r="E473" t="s">
        <v>13</v>
      </c>
      <c r="F473" s="4">
        <v>0</v>
      </c>
    </row>
    <row r="474" spans="1:6" x14ac:dyDescent="0.25">
      <c r="A474" s="2">
        <v>44849</v>
      </c>
      <c r="B474" s="3" t="s">
        <v>42</v>
      </c>
      <c r="C474">
        <v>10</v>
      </c>
      <c r="D474" t="s">
        <v>17</v>
      </c>
      <c r="E474" t="s">
        <v>15</v>
      </c>
      <c r="F474" s="4">
        <v>0</v>
      </c>
    </row>
    <row r="475" spans="1:6" x14ac:dyDescent="0.25">
      <c r="A475" s="2">
        <v>44850</v>
      </c>
      <c r="B475" s="3" t="s">
        <v>58</v>
      </c>
      <c r="C475">
        <v>3</v>
      </c>
      <c r="D475" t="s">
        <v>13</v>
      </c>
      <c r="E475" t="s">
        <v>13</v>
      </c>
      <c r="F475" s="4">
        <v>0</v>
      </c>
    </row>
    <row r="476" spans="1:6" x14ac:dyDescent="0.25">
      <c r="A476" s="2">
        <v>44857</v>
      </c>
      <c r="B476" s="3" t="s">
        <v>11</v>
      </c>
      <c r="C476">
        <v>14</v>
      </c>
      <c r="D476" t="s">
        <v>13</v>
      </c>
      <c r="E476" t="s">
        <v>15</v>
      </c>
      <c r="F476" s="4">
        <v>0</v>
      </c>
    </row>
    <row r="477" spans="1:6" x14ac:dyDescent="0.25">
      <c r="A477" s="2">
        <v>44864</v>
      </c>
      <c r="B477" s="3" t="s">
        <v>25</v>
      </c>
      <c r="C477">
        <v>3</v>
      </c>
      <c r="D477" t="s">
        <v>17</v>
      </c>
      <c r="E477" t="s">
        <v>15</v>
      </c>
      <c r="F477" s="4">
        <v>0</v>
      </c>
    </row>
    <row r="478" spans="1:6" x14ac:dyDescent="0.25">
      <c r="A478" s="2">
        <v>44865</v>
      </c>
      <c r="B478" s="3" t="s">
        <v>14</v>
      </c>
      <c r="C478">
        <v>8</v>
      </c>
      <c r="D478" t="s">
        <v>17</v>
      </c>
      <c r="E478" t="s">
        <v>13</v>
      </c>
      <c r="F478" s="4">
        <v>0</v>
      </c>
    </row>
    <row r="479" spans="1:6" x14ac:dyDescent="0.25">
      <c r="A479" s="2">
        <v>44866</v>
      </c>
      <c r="B479" s="3" t="s">
        <v>50</v>
      </c>
      <c r="C479">
        <v>15</v>
      </c>
      <c r="D479" t="s">
        <v>12</v>
      </c>
      <c r="E479" t="s">
        <v>13</v>
      </c>
      <c r="F479" s="4">
        <v>0</v>
      </c>
    </row>
    <row r="480" spans="1:6" x14ac:dyDescent="0.25">
      <c r="A480" s="2">
        <v>44867</v>
      </c>
      <c r="B480" s="3" t="s">
        <v>42</v>
      </c>
      <c r="C480">
        <v>15</v>
      </c>
      <c r="D480" t="s">
        <v>12</v>
      </c>
      <c r="E480" t="s">
        <v>15</v>
      </c>
      <c r="F480" s="4">
        <v>0</v>
      </c>
    </row>
    <row r="481" spans="1:6" x14ac:dyDescent="0.25">
      <c r="A481" s="2">
        <v>44867</v>
      </c>
      <c r="B481" s="3" t="s">
        <v>43</v>
      </c>
      <c r="C481">
        <v>15</v>
      </c>
      <c r="D481" t="s">
        <v>17</v>
      </c>
      <c r="E481" t="s">
        <v>15</v>
      </c>
      <c r="F481" s="4">
        <v>0</v>
      </c>
    </row>
    <row r="482" spans="1:6" x14ac:dyDescent="0.25">
      <c r="A482" s="2">
        <v>44867</v>
      </c>
      <c r="B482" s="3" t="s">
        <v>19</v>
      </c>
      <c r="C482">
        <v>5</v>
      </c>
      <c r="D482" t="s">
        <v>17</v>
      </c>
      <c r="E482" t="s">
        <v>15</v>
      </c>
      <c r="F482" s="4">
        <v>0</v>
      </c>
    </row>
    <row r="483" spans="1:6" x14ac:dyDescent="0.25">
      <c r="A483" s="2">
        <v>44868</v>
      </c>
      <c r="B483" s="3" t="s">
        <v>29</v>
      </c>
      <c r="C483">
        <v>11</v>
      </c>
      <c r="D483" t="s">
        <v>13</v>
      </c>
      <c r="E483" t="s">
        <v>13</v>
      </c>
      <c r="F483" s="4">
        <v>0</v>
      </c>
    </row>
    <row r="484" spans="1:6" x14ac:dyDescent="0.25">
      <c r="A484" s="2">
        <v>44869</v>
      </c>
      <c r="B484" s="3" t="s">
        <v>40</v>
      </c>
      <c r="C484">
        <v>10</v>
      </c>
      <c r="D484" t="s">
        <v>17</v>
      </c>
      <c r="E484" t="s">
        <v>13</v>
      </c>
      <c r="F484" s="4">
        <v>0</v>
      </c>
    </row>
    <row r="485" spans="1:6" x14ac:dyDescent="0.25">
      <c r="A485" s="2">
        <v>44870</v>
      </c>
      <c r="B485" s="3" t="s">
        <v>55</v>
      </c>
      <c r="C485">
        <v>15</v>
      </c>
      <c r="D485" t="s">
        <v>17</v>
      </c>
      <c r="E485" t="s">
        <v>15</v>
      </c>
      <c r="F485" s="4">
        <v>0</v>
      </c>
    </row>
    <row r="486" spans="1:6" x14ac:dyDescent="0.25">
      <c r="A486" s="2">
        <v>44871</v>
      </c>
      <c r="B486" s="3" t="s">
        <v>38</v>
      </c>
      <c r="C486">
        <v>13</v>
      </c>
      <c r="D486" t="s">
        <v>17</v>
      </c>
      <c r="E486" t="s">
        <v>15</v>
      </c>
      <c r="F486" s="4">
        <v>0</v>
      </c>
    </row>
    <row r="487" spans="1:6" x14ac:dyDescent="0.25">
      <c r="A487" s="2">
        <v>44871</v>
      </c>
      <c r="B487" s="3" t="s">
        <v>42</v>
      </c>
      <c r="C487">
        <v>13</v>
      </c>
      <c r="D487" t="s">
        <v>13</v>
      </c>
      <c r="E487" t="s">
        <v>13</v>
      </c>
      <c r="F487" s="4">
        <v>0</v>
      </c>
    </row>
    <row r="488" spans="1:6" x14ac:dyDescent="0.25">
      <c r="A488" s="2">
        <v>44871</v>
      </c>
      <c r="B488" s="3" t="s">
        <v>25</v>
      </c>
      <c r="C488">
        <v>13</v>
      </c>
      <c r="D488" t="s">
        <v>17</v>
      </c>
      <c r="E488" t="s">
        <v>15</v>
      </c>
      <c r="F488" s="4">
        <v>0</v>
      </c>
    </row>
    <row r="489" spans="1:6" x14ac:dyDescent="0.25">
      <c r="A489" s="2">
        <v>44872</v>
      </c>
      <c r="B489" s="3" t="s">
        <v>32</v>
      </c>
      <c r="C489">
        <v>13</v>
      </c>
      <c r="D489" t="s">
        <v>13</v>
      </c>
      <c r="E489" t="s">
        <v>15</v>
      </c>
      <c r="F489" s="4">
        <v>0</v>
      </c>
    </row>
    <row r="490" spans="1:6" x14ac:dyDescent="0.25">
      <c r="A490" s="2">
        <v>44873</v>
      </c>
      <c r="B490" s="3" t="s">
        <v>58</v>
      </c>
      <c r="C490">
        <v>11</v>
      </c>
      <c r="D490" t="s">
        <v>12</v>
      </c>
      <c r="E490" t="s">
        <v>15</v>
      </c>
      <c r="F490" s="4">
        <v>0</v>
      </c>
    </row>
    <row r="491" spans="1:6" x14ac:dyDescent="0.25">
      <c r="A491" s="2">
        <v>44873</v>
      </c>
      <c r="B491" s="3" t="s">
        <v>55</v>
      </c>
      <c r="C491">
        <v>10</v>
      </c>
      <c r="D491" t="s">
        <v>12</v>
      </c>
      <c r="E491" t="s">
        <v>13</v>
      </c>
      <c r="F491" s="4">
        <v>0</v>
      </c>
    </row>
    <row r="492" spans="1:6" x14ac:dyDescent="0.25">
      <c r="A492" s="2">
        <v>44874</v>
      </c>
      <c r="B492" s="3" t="s">
        <v>41</v>
      </c>
      <c r="C492">
        <v>8</v>
      </c>
      <c r="D492" t="s">
        <v>13</v>
      </c>
      <c r="E492" t="s">
        <v>15</v>
      </c>
      <c r="F492" s="4">
        <v>0</v>
      </c>
    </row>
    <row r="493" spans="1:6" x14ac:dyDescent="0.25">
      <c r="A493" s="2">
        <v>44875</v>
      </c>
      <c r="B493" s="3" t="s">
        <v>45</v>
      </c>
      <c r="C493">
        <v>7</v>
      </c>
      <c r="D493" t="s">
        <v>17</v>
      </c>
      <c r="E493" t="s">
        <v>13</v>
      </c>
      <c r="F493" s="4">
        <v>0</v>
      </c>
    </row>
    <row r="494" spans="1:6" x14ac:dyDescent="0.25">
      <c r="A494" s="2">
        <v>44878</v>
      </c>
      <c r="B494" s="3" t="s">
        <v>41</v>
      </c>
      <c r="C494">
        <v>10</v>
      </c>
      <c r="D494" t="s">
        <v>12</v>
      </c>
      <c r="E494" t="s">
        <v>15</v>
      </c>
      <c r="F494" s="4">
        <v>0</v>
      </c>
    </row>
    <row r="495" spans="1:6" x14ac:dyDescent="0.25">
      <c r="A495" s="2">
        <v>44879</v>
      </c>
      <c r="B495" s="3" t="s">
        <v>44</v>
      </c>
      <c r="C495">
        <v>1</v>
      </c>
      <c r="D495" t="s">
        <v>17</v>
      </c>
      <c r="E495" t="s">
        <v>15</v>
      </c>
      <c r="F495" s="4">
        <v>0</v>
      </c>
    </row>
    <row r="496" spans="1:6" x14ac:dyDescent="0.25">
      <c r="A496" s="2">
        <v>44880</v>
      </c>
      <c r="B496" s="3" t="s">
        <v>50</v>
      </c>
      <c r="C496">
        <v>14</v>
      </c>
      <c r="D496" t="s">
        <v>17</v>
      </c>
      <c r="E496" t="s">
        <v>15</v>
      </c>
      <c r="F496" s="4">
        <v>0</v>
      </c>
    </row>
    <row r="497" spans="1:6" x14ac:dyDescent="0.25">
      <c r="A497" s="2">
        <v>44881</v>
      </c>
      <c r="B497" s="3" t="s">
        <v>54</v>
      </c>
      <c r="C497">
        <v>8</v>
      </c>
      <c r="D497" t="s">
        <v>13</v>
      </c>
      <c r="E497" t="s">
        <v>13</v>
      </c>
      <c r="F497" s="4">
        <v>0</v>
      </c>
    </row>
    <row r="498" spans="1:6" x14ac:dyDescent="0.25">
      <c r="A498" s="2">
        <v>44883</v>
      </c>
      <c r="B498" s="3" t="s">
        <v>28</v>
      </c>
      <c r="C498">
        <v>8</v>
      </c>
      <c r="D498" t="s">
        <v>17</v>
      </c>
      <c r="E498" t="s">
        <v>15</v>
      </c>
      <c r="F498" s="4">
        <v>0</v>
      </c>
    </row>
    <row r="499" spans="1:6" x14ac:dyDescent="0.25">
      <c r="A499" s="2">
        <v>44886</v>
      </c>
      <c r="B499" s="3" t="s">
        <v>29</v>
      </c>
      <c r="C499">
        <v>6</v>
      </c>
      <c r="D499" t="s">
        <v>17</v>
      </c>
      <c r="E499" t="s">
        <v>15</v>
      </c>
      <c r="F499" s="4">
        <v>0</v>
      </c>
    </row>
    <row r="500" spans="1:6" x14ac:dyDescent="0.25">
      <c r="A500" s="2">
        <v>44888</v>
      </c>
      <c r="B500" s="3" t="s">
        <v>58</v>
      </c>
      <c r="C500">
        <v>12</v>
      </c>
      <c r="D500" t="s">
        <v>13</v>
      </c>
      <c r="E500" t="s">
        <v>13</v>
      </c>
      <c r="F500" s="4">
        <v>0</v>
      </c>
    </row>
    <row r="501" spans="1:6" x14ac:dyDescent="0.25">
      <c r="A501" s="2">
        <v>44890</v>
      </c>
      <c r="B501" s="3" t="s">
        <v>18</v>
      </c>
      <c r="C501">
        <v>5</v>
      </c>
      <c r="D501" t="s">
        <v>17</v>
      </c>
      <c r="E501" t="s">
        <v>15</v>
      </c>
      <c r="F501" s="4">
        <v>0</v>
      </c>
    </row>
    <row r="502" spans="1:6" x14ac:dyDescent="0.25">
      <c r="A502" s="2">
        <v>44891</v>
      </c>
      <c r="B502" s="3" t="s">
        <v>33</v>
      </c>
      <c r="C502">
        <v>5</v>
      </c>
      <c r="D502" t="s">
        <v>17</v>
      </c>
      <c r="E502" t="s">
        <v>13</v>
      </c>
      <c r="F502" s="4">
        <v>0</v>
      </c>
    </row>
    <row r="503" spans="1:6" x14ac:dyDescent="0.25">
      <c r="A503" s="2">
        <v>44892</v>
      </c>
      <c r="B503" s="3" t="s">
        <v>28</v>
      </c>
      <c r="C503">
        <v>15</v>
      </c>
      <c r="D503" t="s">
        <v>17</v>
      </c>
      <c r="E503" t="s">
        <v>13</v>
      </c>
      <c r="F503" s="4">
        <v>0</v>
      </c>
    </row>
    <row r="504" spans="1:6" x14ac:dyDescent="0.25">
      <c r="A504" s="2">
        <v>44893</v>
      </c>
      <c r="B504" s="3" t="s">
        <v>20</v>
      </c>
      <c r="C504">
        <v>8</v>
      </c>
      <c r="D504" t="s">
        <v>17</v>
      </c>
      <c r="E504" t="s">
        <v>15</v>
      </c>
      <c r="F504" s="4">
        <v>0</v>
      </c>
    </row>
    <row r="505" spans="1:6" x14ac:dyDescent="0.25">
      <c r="A505" s="2">
        <v>44895</v>
      </c>
      <c r="B505" s="3" t="s">
        <v>42</v>
      </c>
      <c r="C505">
        <v>2</v>
      </c>
      <c r="D505" t="s">
        <v>17</v>
      </c>
      <c r="E505" t="s">
        <v>13</v>
      </c>
      <c r="F505" s="4">
        <v>0</v>
      </c>
    </row>
    <row r="506" spans="1:6" x14ac:dyDescent="0.25">
      <c r="A506" s="2">
        <v>44898</v>
      </c>
      <c r="B506" s="3" t="s">
        <v>48</v>
      </c>
      <c r="C506">
        <v>5</v>
      </c>
      <c r="D506" t="s">
        <v>12</v>
      </c>
      <c r="E506" t="s">
        <v>15</v>
      </c>
      <c r="F506" s="4">
        <v>0</v>
      </c>
    </row>
    <row r="507" spans="1:6" x14ac:dyDescent="0.25">
      <c r="A507" s="2">
        <v>44899</v>
      </c>
      <c r="B507" s="3" t="s">
        <v>57</v>
      </c>
      <c r="C507">
        <v>10</v>
      </c>
      <c r="D507" t="s">
        <v>17</v>
      </c>
      <c r="E507" t="s">
        <v>15</v>
      </c>
      <c r="F507" s="4">
        <v>0</v>
      </c>
    </row>
    <row r="508" spans="1:6" x14ac:dyDescent="0.25">
      <c r="A508" s="2">
        <v>44899</v>
      </c>
      <c r="B508" s="3" t="s">
        <v>26</v>
      </c>
      <c r="C508">
        <v>15</v>
      </c>
      <c r="D508" t="s">
        <v>17</v>
      </c>
      <c r="E508" t="s">
        <v>15</v>
      </c>
      <c r="F508" s="4">
        <v>0</v>
      </c>
    </row>
    <row r="509" spans="1:6" x14ac:dyDescent="0.25">
      <c r="A509" s="2">
        <v>44902</v>
      </c>
      <c r="B509" s="3" t="s">
        <v>14</v>
      </c>
      <c r="C509">
        <v>12</v>
      </c>
      <c r="D509" t="s">
        <v>17</v>
      </c>
      <c r="E509" t="s">
        <v>15</v>
      </c>
      <c r="F509" s="4">
        <v>0</v>
      </c>
    </row>
    <row r="510" spans="1:6" x14ac:dyDescent="0.25">
      <c r="A510" s="2">
        <v>44902</v>
      </c>
      <c r="B510" s="3" t="s">
        <v>36</v>
      </c>
      <c r="C510">
        <v>13</v>
      </c>
      <c r="D510" t="s">
        <v>17</v>
      </c>
      <c r="E510" t="s">
        <v>13</v>
      </c>
      <c r="F510" s="4">
        <v>0</v>
      </c>
    </row>
    <row r="511" spans="1:6" x14ac:dyDescent="0.25">
      <c r="A511" s="2">
        <v>44902</v>
      </c>
      <c r="B511" s="3" t="s">
        <v>14</v>
      </c>
      <c r="C511">
        <v>5</v>
      </c>
      <c r="D511" t="s">
        <v>17</v>
      </c>
      <c r="E511" t="s">
        <v>15</v>
      </c>
      <c r="F511" s="4">
        <v>0</v>
      </c>
    </row>
    <row r="512" spans="1:6" x14ac:dyDescent="0.25">
      <c r="A512" s="2">
        <v>44906</v>
      </c>
      <c r="B512" s="3" t="s">
        <v>41</v>
      </c>
      <c r="C512">
        <v>5</v>
      </c>
      <c r="D512" t="s">
        <v>17</v>
      </c>
      <c r="E512" t="s">
        <v>13</v>
      </c>
      <c r="F512" s="4">
        <v>0</v>
      </c>
    </row>
    <row r="513" spans="1:6" x14ac:dyDescent="0.25">
      <c r="A513" s="2">
        <v>44906</v>
      </c>
      <c r="B513" s="3" t="s">
        <v>16</v>
      </c>
      <c r="C513">
        <v>9</v>
      </c>
      <c r="D513" t="s">
        <v>12</v>
      </c>
      <c r="E513" t="s">
        <v>13</v>
      </c>
      <c r="F513" s="4">
        <v>0</v>
      </c>
    </row>
    <row r="514" spans="1:6" x14ac:dyDescent="0.25">
      <c r="A514" s="2">
        <v>44906</v>
      </c>
      <c r="B514" s="3" t="s">
        <v>24</v>
      </c>
      <c r="C514">
        <v>10</v>
      </c>
      <c r="D514" t="s">
        <v>13</v>
      </c>
      <c r="E514" t="s">
        <v>15</v>
      </c>
      <c r="F514" s="4">
        <v>0</v>
      </c>
    </row>
    <row r="515" spans="1:6" x14ac:dyDescent="0.25">
      <c r="A515" s="2">
        <v>44907</v>
      </c>
      <c r="B515" s="3" t="s">
        <v>43</v>
      </c>
      <c r="C515">
        <v>9</v>
      </c>
      <c r="D515" t="s">
        <v>12</v>
      </c>
      <c r="E515" t="s">
        <v>15</v>
      </c>
      <c r="F515" s="4">
        <v>0</v>
      </c>
    </row>
    <row r="516" spans="1:6" x14ac:dyDescent="0.25">
      <c r="A516" s="2">
        <v>44907</v>
      </c>
      <c r="B516" s="3" t="s">
        <v>56</v>
      </c>
      <c r="C516">
        <v>10</v>
      </c>
      <c r="D516" t="s">
        <v>12</v>
      </c>
      <c r="E516" t="s">
        <v>13</v>
      </c>
      <c r="F516" s="4">
        <v>0</v>
      </c>
    </row>
    <row r="517" spans="1:6" x14ac:dyDescent="0.25">
      <c r="A517" s="2">
        <v>44909</v>
      </c>
      <c r="B517" s="3" t="s">
        <v>39</v>
      </c>
      <c r="C517">
        <v>4</v>
      </c>
      <c r="D517" t="s">
        <v>17</v>
      </c>
      <c r="E517" t="s">
        <v>15</v>
      </c>
      <c r="F517" s="4">
        <v>0</v>
      </c>
    </row>
    <row r="518" spans="1:6" x14ac:dyDescent="0.25">
      <c r="A518" s="2">
        <v>44910</v>
      </c>
      <c r="B518" s="3" t="s">
        <v>52</v>
      </c>
      <c r="C518">
        <v>13</v>
      </c>
      <c r="D518" t="s">
        <v>17</v>
      </c>
      <c r="E518" t="s">
        <v>13</v>
      </c>
      <c r="F518" s="4">
        <v>0</v>
      </c>
    </row>
    <row r="519" spans="1:6" x14ac:dyDescent="0.25">
      <c r="A519" s="2">
        <v>44914</v>
      </c>
      <c r="B519" s="3" t="s">
        <v>26</v>
      </c>
      <c r="C519">
        <v>7</v>
      </c>
      <c r="D519" t="s">
        <v>17</v>
      </c>
      <c r="E519" t="s">
        <v>13</v>
      </c>
      <c r="F519" s="4">
        <v>0</v>
      </c>
    </row>
    <row r="520" spans="1:6" x14ac:dyDescent="0.25">
      <c r="A520" s="2">
        <v>44914</v>
      </c>
      <c r="B520" s="3" t="s">
        <v>46</v>
      </c>
      <c r="C520">
        <v>14</v>
      </c>
      <c r="D520" t="s">
        <v>17</v>
      </c>
      <c r="E520" t="s">
        <v>15</v>
      </c>
      <c r="F520" s="4">
        <v>0</v>
      </c>
    </row>
    <row r="521" spans="1:6" x14ac:dyDescent="0.25">
      <c r="A521" s="2">
        <v>44914</v>
      </c>
      <c r="B521" s="3" t="s">
        <v>52</v>
      </c>
      <c r="C521">
        <v>11</v>
      </c>
      <c r="D521" t="s">
        <v>13</v>
      </c>
      <c r="E521" t="s">
        <v>13</v>
      </c>
      <c r="F521" s="4">
        <v>0</v>
      </c>
    </row>
    <row r="522" spans="1:6" x14ac:dyDescent="0.25">
      <c r="A522" s="2">
        <v>44916</v>
      </c>
      <c r="B522" s="3" t="s">
        <v>30</v>
      </c>
      <c r="C522">
        <v>10</v>
      </c>
      <c r="D522" t="s">
        <v>17</v>
      </c>
      <c r="E522" t="s">
        <v>13</v>
      </c>
      <c r="F522" s="4">
        <v>0</v>
      </c>
    </row>
    <row r="523" spans="1:6" x14ac:dyDescent="0.25">
      <c r="A523" s="2">
        <v>44924</v>
      </c>
      <c r="B523" s="3" t="s">
        <v>40</v>
      </c>
      <c r="C523">
        <v>15</v>
      </c>
      <c r="D523" t="s">
        <v>17</v>
      </c>
      <c r="E523" t="s">
        <v>13</v>
      </c>
      <c r="F523" s="4">
        <v>0</v>
      </c>
    </row>
    <row r="524" spans="1:6" x14ac:dyDescent="0.25">
      <c r="A524" s="2">
        <v>44924</v>
      </c>
      <c r="B524" s="3" t="s">
        <v>25</v>
      </c>
      <c r="C524">
        <v>1</v>
      </c>
      <c r="D524" t="s">
        <v>12</v>
      </c>
      <c r="E524" t="s">
        <v>15</v>
      </c>
      <c r="F524" s="4">
        <v>0</v>
      </c>
    </row>
    <row r="525" spans="1:6" x14ac:dyDescent="0.25">
      <c r="A525" s="2">
        <v>44925</v>
      </c>
      <c r="B525" s="3" t="s">
        <v>56</v>
      </c>
      <c r="C525">
        <v>14</v>
      </c>
      <c r="D525" t="s">
        <v>17</v>
      </c>
      <c r="E525" t="s">
        <v>13</v>
      </c>
      <c r="F525" s="4">
        <v>0</v>
      </c>
    </row>
    <row r="526" spans="1:6" x14ac:dyDescent="0.25">
      <c r="A526" s="2">
        <v>44926</v>
      </c>
      <c r="B526" s="3" t="s">
        <v>53</v>
      </c>
      <c r="C526">
        <v>12</v>
      </c>
      <c r="D526" t="s">
        <v>13</v>
      </c>
      <c r="E526" t="s">
        <v>13</v>
      </c>
      <c r="F526" s="4">
        <v>0</v>
      </c>
    </row>
    <row r="527" spans="1:6" x14ac:dyDescent="0.25">
      <c r="A527" s="2">
        <v>44926</v>
      </c>
      <c r="B527" s="3" t="s">
        <v>46</v>
      </c>
      <c r="C527">
        <v>6</v>
      </c>
      <c r="D527" t="s">
        <v>13</v>
      </c>
      <c r="E527" t="s">
        <v>13</v>
      </c>
      <c r="F527" s="4">
        <v>0</v>
      </c>
    </row>
    <row r="528" spans="1:6" x14ac:dyDescent="0.25">
      <c r="A528" s="2">
        <v>44926</v>
      </c>
      <c r="B528" s="3" t="s">
        <v>46</v>
      </c>
      <c r="C528">
        <v>3</v>
      </c>
      <c r="D528" t="s">
        <v>12</v>
      </c>
      <c r="E528" t="s">
        <v>15</v>
      </c>
      <c r="F528" s="4">
        <v>0</v>
      </c>
    </row>
  </sheetData>
  <dataValidations count="3">
    <dataValidation type="list" allowBlank="1" showInputMessage="1" sqref="D2:D528" xr:uid="{4EBCF31F-CCCB-4FD7-BBB5-5EE289ADCE8E}">
      <formula1>"Online,Wholesaler,Direct Sales"</formula1>
    </dataValidation>
    <dataValidation type="whole" allowBlank="1" showInputMessage="1" showErrorMessage="1" sqref="C2:C528" xr:uid="{188AAC58-D1C1-4B53-B05A-A8B3BEC9E153}">
      <formula1>1</formula1>
      <formula2>1000</formula2>
    </dataValidation>
    <dataValidation type="list" allowBlank="1" showInputMessage="1" showErrorMessage="1" sqref="E2:E528" xr:uid="{439327E5-0BFA-484D-BAC2-8B6F9AD1CD6C}">
      <formula1>"Online,Cash"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9284-124D-44B0-89B0-E585396373D7}">
  <sheetPr>
    <tabColor theme="1" tint="0.34998626667073579"/>
  </sheetPr>
  <dimension ref="A1:F46"/>
  <sheetViews>
    <sheetView zoomScale="140" zoomScaleNormal="140" workbookViewId="0"/>
  </sheetViews>
  <sheetFormatPr defaultColWidth="9.140625"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t="s">
        <v>31</v>
      </c>
      <c r="B2" t="s">
        <v>59</v>
      </c>
      <c r="C2" t="s">
        <v>60</v>
      </c>
      <c r="D2" t="s">
        <v>61</v>
      </c>
      <c r="E2">
        <v>98</v>
      </c>
      <c r="F2">
        <v>103.88</v>
      </c>
    </row>
    <row r="3" spans="1:6" x14ac:dyDescent="0.25">
      <c r="A3" t="s">
        <v>44</v>
      </c>
      <c r="B3" t="s">
        <v>62</v>
      </c>
      <c r="C3" t="s">
        <v>60</v>
      </c>
      <c r="D3" t="s">
        <v>61</v>
      </c>
      <c r="E3">
        <v>105</v>
      </c>
      <c r="F3">
        <v>142.80000000000001</v>
      </c>
    </row>
    <row r="4" spans="1:6" x14ac:dyDescent="0.25">
      <c r="A4" t="s">
        <v>21</v>
      </c>
      <c r="B4" t="s">
        <v>63</v>
      </c>
      <c r="C4" t="s">
        <v>60</v>
      </c>
      <c r="D4" t="s">
        <v>61</v>
      </c>
      <c r="E4">
        <v>71</v>
      </c>
      <c r="F4">
        <v>80.94</v>
      </c>
    </row>
    <row r="5" spans="1:6" x14ac:dyDescent="0.25">
      <c r="A5" t="s">
        <v>18</v>
      </c>
      <c r="B5" t="s">
        <v>64</v>
      </c>
      <c r="C5" t="s">
        <v>60</v>
      </c>
      <c r="D5" t="s">
        <v>65</v>
      </c>
      <c r="E5">
        <v>44</v>
      </c>
      <c r="F5">
        <v>48.84</v>
      </c>
    </row>
    <row r="6" spans="1:6" x14ac:dyDescent="0.25">
      <c r="A6" t="s">
        <v>39</v>
      </c>
      <c r="B6" t="s">
        <v>66</v>
      </c>
      <c r="C6" t="s">
        <v>60</v>
      </c>
      <c r="D6" t="s">
        <v>67</v>
      </c>
      <c r="E6">
        <v>133</v>
      </c>
      <c r="F6">
        <v>155.61000000000001</v>
      </c>
    </row>
    <row r="7" spans="1:6" x14ac:dyDescent="0.25">
      <c r="A7" t="s">
        <v>30</v>
      </c>
      <c r="B7" t="s">
        <v>68</v>
      </c>
      <c r="C7" t="s">
        <v>60</v>
      </c>
      <c r="D7" t="s">
        <v>61</v>
      </c>
      <c r="E7">
        <v>75</v>
      </c>
      <c r="F7">
        <v>85.5</v>
      </c>
    </row>
    <row r="8" spans="1:6" x14ac:dyDescent="0.25">
      <c r="A8" t="s">
        <v>51</v>
      </c>
      <c r="B8" t="s">
        <v>69</v>
      </c>
      <c r="C8" t="s">
        <v>60</v>
      </c>
      <c r="D8" t="s">
        <v>65</v>
      </c>
      <c r="E8">
        <v>43</v>
      </c>
      <c r="F8">
        <v>47.730000000000004</v>
      </c>
    </row>
    <row r="9" spans="1:6" x14ac:dyDescent="0.25">
      <c r="A9" t="s">
        <v>40</v>
      </c>
      <c r="B9" t="s">
        <v>70</v>
      </c>
      <c r="C9" t="s">
        <v>60</v>
      </c>
      <c r="D9" t="s">
        <v>61</v>
      </c>
      <c r="E9">
        <v>83</v>
      </c>
      <c r="F9">
        <v>94.62</v>
      </c>
    </row>
    <row r="10" spans="1:6" x14ac:dyDescent="0.25">
      <c r="A10" t="s">
        <v>52</v>
      </c>
      <c r="B10" t="s">
        <v>71</v>
      </c>
      <c r="C10" t="s">
        <v>60</v>
      </c>
      <c r="D10" t="s">
        <v>72</v>
      </c>
      <c r="E10">
        <v>6</v>
      </c>
      <c r="F10">
        <v>7.8599999999999994</v>
      </c>
    </row>
    <row r="11" spans="1:6" x14ac:dyDescent="0.25">
      <c r="A11" t="s">
        <v>35</v>
      </c>
      <c r="B11" t="s">
        <v>73</v>
      </c>
      <c r="C11" t="s">
        <v>74</v>
      </c>
      <c r="D11" t="s">
        <v>67</v>
      </c>
      <c r="E11">
        <v>148</v>
      </c>
      <c r="F11">
        <v>164.28</v>
      </c>
    </row>
    <row r="12" spans="1:6" x14ac:dyDescent="0.25">
      <c r="A12" t="s">
        <v>46</v>
      </c>
      <c r="B12" t="s">
        <v>75</v>
      </c>
      <c r="C12" t="s">
        <v>74</v>
      </c>
      <c r="D12" t="s">
        <v>65</v>
      </c>
      <c r="E12">
        <v>44</v>
      </c>
      <c r="F12">
        <v>48.4</v>
      </c>
    </row>
    <row r="13" spans="1:6" x14ac:dyDescent="0.25">
      <c r="A13" t="s">
        <v>50</v>
      </c>
      <c r="B13" t="s">
        <v>76</v>
      </c>
      <c r="C13" t="s">
        <v>74</v>
      </c>
      <c r="D13" t="s">
        <v>61</v>
      </c>
      <c r="E13">
        <v>73</v>
      </c>
      <c r="F13">
        <v>94.17</v>
      </c>
    </row>
    <row r="14" spans="1:6" x14ac:dyDescent="0.25">
      <c r="A14" t="s">
        <v>16</v>
      </c>
      <c r="B14" t="s">
        <v>77</v>
      </c>
      <c r="C14" t="s">
        <v>74</v>
      </c>
      <c r="D14" t="s">
        <v>61</v>
      </c>
      <c r="E14">
        <v>112</v>
      </c>
      <c r="F14">
        <v>122.08</v>
      </c>
    </row>
    <row r="15" spans="1:6" x14ac:dyDescent="0.25">
      <c r="A15" t="s">
        <v>24</v>
      </c>
      <c r="B15" t="s">
        <v>78</v>
      </c>
      <c r="C15" t="s">
        <v>74</v>
      </c>
      <c r="D15" t="s">
        <v>61</v>
      </c>
      <c r="E15">
        <v>112</v>
      </c>
      <c r="F15">
        <v>146.72</v>
      </c>
    </row>
    <row r="16" spans="1:6" x14ac:dyDescent="0.25">
      <c r="A16" t="s">
        <v>42</v>
      </c>
      <c r="B16" t="s">
        <v>79</v>
      </c>
      <c r="C16" t="s">
        <v>74</v>
      </c>
      <c r="D16" t="s">
        <v>72</v>
      </c>
      <c r="E16">
        <v>12</v>
      </c>
      <c r="F16">
        <v>15.719999999999999</v>
      </c>
    </row>
    <row r="17" spans="1:6" x14ac:dyDescent="0.25">
      <c r="A17" t="s">
        <v>36</v>
      </c>
      <c r="B17" t="s">
        <v>80</v>
      </c>
      <c r="C17" t="s">
        <v>74</v>
      </c>
      <c r="D17" t="s">
        <v>72</v>
      </c>
      <c r="E17">
        <v>13</v>
      </c>
      <c r="F17">
        <v>16.64</v>
      </c>
    </row>
    <row r="18" spans="1:6" x14ac:dyDescent="0.25">
      <c r="A18" t="s">
        <v>54</v>
      </c>
      <c r="B18" t="s">
        <v>81</v>
      </c>
      <c r="C18" t="s">
        <v>74</v>
      </c>
      <c r="D18" t="s">
        <v>67</v>
      </c>
      <c r="E18">
        <v>134</v>
      </c>
      <c r="F18">
        <v>156.78</v>
      </c>
    </row>
    <row r="19" spans="1:6" x14ac:dyDescent="0.25">
      <c r="A19" t="s">
        <v>45</v>
      </c>
      <c r="B19" t="s">
        <v>82</v>
      </c>
      <c r="C19" t="s">
        <v>74</v>
      </c>
      <c r="D19" t="s">
        <v>72</v>
      </c>
      <c r="E19">
        <v>37</v>
      </c>
      <c r="F19">
        <v>49.21</v>
      </c>
    </row>
    <row r="20" spans="1:6" x14ac:dyDescent="0.25">
      <c r="A20" t="s">
        <v>55</v>
      </c>
      <c r="B20" t="s">
        <v>83</v>
      </c>
      <c r="C20" t="s">
        <v>74</v>
      </c>
      <c r="D20" t="s">
        <v>67</v>
      </c>
      <c r="E20">
        <v>150</v>
      </c>
      <c r="F20">
        <v>210</v>
      </c>
    </row>
    <row r="21" spans="1:6" x14ac:dyDescent="0.25">
      <c r="A21" t="s">
        <v>29</v>
      </c>
      <c r="B21" t="s">
        <v>84</v>
      </c>
      <c r="C21" t="s">
        <v>85</v>
      </c>
      <c r="D21" t="s">
        <v>65</v>
      </c>
      <c r="E21">
        <v>61</v>
      </c>
      <c r="F21">
        <v>76.25</v>
      </c>
    </row>
    <row r="22" spans="1:6" x14ac:dyDescent="0.25">
      <c r="A22" t="s">
        <v>47</v>
      </c>
      <c r="B22" t="s">
        <v>86</v>
      </c>
      <c r="C22" t="s">
        <v>85</v>
      </c>
      <c r="D22" t="s">
        <v>67</v>
      </c>
      <c r="E22">
        <v>126</v>
      </c>
      <c r="F22">
        <v>162.54</v>
      </c>
    </row>
    <row r="23" spans="1:6" x14ac:dyDescent="0.25">
      <c r="A23" t="s">
        <v>37</v>
      </c>
      <c r="B23" t="s">
        <v>87</v>
      </c>
      <c r="C23" t="s">
        <v>85</v>
      </c>
      <c r="D23" t="s">
        <v>67</v>
      </c>
      <c r="E23">
        <v>121</v>
      </c>
      <c r="F23">
        <v>141.57</v>
      </c>
    </row>
    <row r="24" spans="1:6" x14ac:dyDescent="0.25">
      <c r="A24" t="s">
        <v>27</v>
      </c>
      <c r="B24" t="s">
        <v>88</v>
      </c>
      <c r="C24" t="s">
        <v>85</v>
      </c>
      <c r="D24" t="s">
        <v>67</v>
      </c>
      <c r="E24">
        <v>141</v>
      </c>
      <c r="F24">
        <v>149.46</v>
      </c>
    </row>
    <row r="25" spans="1:6" x14ac:dyDescent="0.25">
      <c r="A25" t="s">
        <v>11</v>
      </c>
      <c r="B25" t="s">
        <v>89</v>
      </c>
      <c r="C25" t="s">
        <v>85</v>
      </c>
      <c r="D25" t="s">
        <v>67</v>
      </c>
      <c r="E25">
        <v>144</v>
      </c>
      <c r="F25">
        <v>156.96</v>
      </c>
    </row>
    <row r="26" spans="1:6" x14ac:dyDescent="0.25">
      <c r="A26" t="s">
        <v>22</v>
      </c>
      <c r="B26" t="s">
        <v>90</v>
      </c>
      <c r="C26" t="s">
        <v>85</v>
      </c>
      <c r="D26" t="s">
        <v>72</v>
      </c>
      <c r="E26">
        <v>7</v>
      </c>
      <c r="F26">
        <v>8.33</v>
      </c>
    </row>
    <row r="27" spans="1:6" x14ac:dyDescent="0.25">
      <c r="A27" t="s">
        <v>57</v>
      </c>
      <c r="B27" t="s">
        <v>91</v>
      </c>
      <c r="C27" t="s">
        <v>92</v>
      </c>
      <c r="D27" t="s">
        <v>72</v>
      </c>
      <c r="E27">
        <v>18</v>
      </c>
      <c r="F27">
        <v>24.66</v>
      </c>
    </row>
    <row r="28" spans="1:6" x14ac:dyDescent="0.25">
      <c r="A28" t="s">
        <v>41</v>
      </c>
      <c r="B28" t="s">
        <v>93</v>
      </c>
      <c r="C28" t="s">
        <v>92</v>
      </c>
      <c r="D28" t="s">
        <v>65</v>
      </c>
      <c r="E28">
        <v>48</v>
      </c>
      <c r="F28">
        <v>57.120000000000005</v>
      </c>
    </row>
    <row r="29" spans="1:6" x14ac:dyDescent="0.25">
      <c r="A29" t="s">
        <v>48</v>
      </c>
      <c r="B29" t="s">
        <v>94</v>
      </c>
      <c r="C29" t="s">
        <v>92</v>
      </c>
      <c r="D29" t="s">
        <v>72</v>
      </c>
      <c r="E29">
        <v>37</v>
      </c>
      <c r="F29">
        <v>41.81</v>
      </c>
    </row>
    <row r="30" spans="1:6" x14ac:dyDescent="0.25">
      <c r="A30" t="s">
        <v>34</v>
      </c>
      <c r="B30" t="s">
        <v>95</v>
      </c>
      <c r="C30" t="s">
        <v>92</v>
      </c>
      <c r="D30" t="s">
        <v>65</v>
      </c>
      <c r="E30">
        <v>47</v>
      </c>
      <c r="F30">
        <v>53.11</v>
      </c>
    </row>
    <row r="31" spans="1:6" x14ac:dyDescent="0.25">
      <c r="A31" t="s">
        <v>43</v>
      </c>
      <c r="B31" t="s">
        <v>96</v>
      </c>
      <c r="C31" t="s">
        <v>92</v>
      </c>
      <c r="D31" t="s">
        <v>67</v>
      </c>
      <c r="E31">
        <v>148</v>
      </c>
      <c r="F31">
        <v>201.28</v>
      </c>
    </row>
    <row r="32" spans="1:6" x14ac:dyDescent="0.25">
      <c r="A32" t="s">
        <v>20</v>
      </c>
      <c r="B32" t="s">
        <v>97</v>
      </c>
      <c r="C32" t="s">
        <v>92</v>
      </c>
      <c r="D32" t="s">
        <v>61</v>
      </c>
      <c r="E32">
        <v>93</v>
      </c>
      <c r="F32">
        <v>104.16</v>
      </c>
    </row>
    <row r="33" spans="1:6" x14ac:dyDescent="0.25">
      <c r="A33" t="s">
        <v>33</v>
      </c>
      <c r="B33" t="s">
        <v>98</v>
      </c>
      <c r="C33" t="s">
        <v>92</v>
      </c>
      <c r="D33" t="s">
        <v>61</v>
      </c>
      <c r="E33">
        <v>89</v>
      </c>
      <c r="F33">
        <v>117.48</v>
      </c>
    </row>
    <row r="34" spans="1:6" x14ac:dyDescent="0.25">
      <c r="A34" t="s">
        <v>53</v>
      </c>
      <c r="B34" t="s">
        <v>99</v>
      </c>
      <c r="C34" t="s">
        <v>92</v>
      </c>
      <c r="D34" t="s">
        <v>61</v>
      </c>
      <c r="E34">
        <v>95</v>
      </c>
      <c r="F34">
        <v>119.7</v>
      </c>
    </row>
    <row r="35" spans="1:6" x14ac:dyDescent="0.25">
      <c r="A35" t="s">
        <v>28</v>
      </c>
      <c r="B35" t="s">
        <v>100</v>
      </c>
      <c r="C35" t="s">
        <v>92</v>
      </c>
      <c r="D35" t="s">
        <v>65</v>
      </c>
      <c r="E35">
        <v>55</v>
      </c>
      <c r="F35">
        <v>58.3</v>
      </c>
    </row>
    <row r="36" spans="1:6" x14ac:dyDescent="0.25">
      <c r="A36" t="s">
        <v>19</v>
      </c>
      <c r="B36" t="s">
        <v>101</v>
      </c>
      <c r="C36" t="s">
        <v>92</v>
      </c>
      <c r="D36" t="s">
        <v>72</v>
      </c>
      <c r="E36">
        <v>5</v>
      </c>
      <c r="F36">
        <v>6.7</v>
      </c>
    </row>
    <row r="37" spans="1:6" x14ac:dyDescent="0.25">
      <c r="A37" t="s">
        <v>58</v>
      </c>
      <c r="B37" t="s">
        <v>102</v>
      </c>
      <c r="C37" t="s">
        <v>92</v>
      </c>
      <c r="D37" t="s">
        <v>61</v>
      </c>
      <c r="E37">
        <v>90</v>
      </c>
      <c r="F37">
        <v>96.3</v>
      </c>
    </row>
    <row r="38" spans="1:6" x14ac:dyDescent="0.25">
      <c r="A38" t="s">
        <v>23</v>
      </c>
      <c r="B38" t="s">
        <v>103</v>
      </c>
      <c r="C38" t="s">
        <v>104</v>
      </c>
      <c r="D38" t="s">
        <v>61</v>
      </c>
      <c r="E38">
        <v>67</v>
      </c>
      <c r="F38">
        <v>85.76</v>
      </c>
    </row>
    <row r="39" spans="1:6" x14ac:dyDescent="0.25">
      <c r="A39" t="s">
        <v>14</v>
      </c>
      <c r="B39" t="s">
        <v>105</v>
      </c>
      <c r="C39" t="s">
        <v>104</v>
      </c>
      <c r="D39" t="s">
        <v>61</v>
      </c>
      <c r="E39">
        <v>72</v>
      </c>
      <c r="F39">
        <v>79.92</v>
      </c>
    </row>
    <row r="40" spans="1:6" x14ac:dyDescent="0.25">
      <c r="A40" t="s">
        <v>49</v>
      </c>
      <c r="B40" t="s">
        <v>106</v>
      </c>
      <c r="C40" t="s">
        <v>104</v>
      </c>
      <c r="D40" t="s">
        <v>72</v>
      </c>
      <c r="E40">
        <v>37</v>
      </c>
      <c r="F40">
        <v>42.55</v>
      </c>
    </row>
    <row r="41" spans="1:6" x14ac:dyDescent="0.25">
      <c r="A41" t="s">
        <v>32</v>
      </c>
      <c r="B41" t="s">
        <v>107</v>
      </c>
      <c r="C41" t="s">
        <v>104</v>
      </c>
      <c r="D41" t="s">
        <v>61</v>
      </c>
      <c r="E41">
        <v>90</v>
      </c>
      <c r="F41">
        <v>115.2</v>
      </c>
    </row>
    <row r="42" spans="1:6" x14ac:dyDescent="0.25">
      <c r="A42" t="s">
        <v>56</v>
      </c>
      <c r="B42" t="s">
        <v>108</v>
      </c>
      <c r="C42" t="s">
        <v>104</v>
      </c>
      <c r="D42" t="s">
        <v>67</v>
      </c>
      <c r="E42">
        <v>138</v>
      </c>
      <c r="F42">
        <v>173.88</v>
      </c>
    </row>
    <row r="43" spans="1:6" x14ac:dyDescent="0.25">
      <c r="A43" t="s">
        <v>25</v>
      </c>
      <c r="B43" t="s">
        <v>109</v>
      </c>
      <c r="C43" t="s">
        <v>104</v>
      </c>
      <c r="D43" t="s">
        <v>67</v>
      </c>
      <c r="E43">
        <v>120</v>
      </c>
      <c r="F43">
        <v>162</v>
      </c>
    </row>
    <row r="44" spans="1:6" x14ac:dyDescent="0.25">
      <c r="A44" t="s">
        <v>38</v>
      </c>
      <c r="B44" t="s">
        <v>110</v>
      </c>
      <c r="C44" t="s">
        <v>104</v>
      </c>
      <c r="D44" t="s">
        <v>61</v>
      </c>
      <c r="E44">
        <v>67</v>
      </c>
      <c r="F44">
        <v>83.08</v>
      </c>
    </row>
    <row r="45" spans="1:6" x14ac:dyDescent="0.25">
      <c r="A45" t="s">
        <v>26</v>
      </c>
      <c r="B45" t="s">
        <v>111</v>
      </c>
      <c r="C45" t="s">
        <v>104</v>
      </c>
      <c r="D45" t="s">
        <v>61</v>
      </c>
      <c r="E45">
        <v>76</v>
      </c>
      <c r="F45">
        <v>82.08</v>
      </c>
    </row>
    <row r="46" spans="1:6" x14ac:dyDescent="0.25">
      <c r="A46" t="s">
        <v>112</v>
      </c>
      <c r="B46" t="s">
        <v>113</v>
      </c>
      <c r="C46" t="s">
        <v>104</v>
      </c>
      <c r="D46" t="s">
        <v>61</v>
      </c>
      <c r="E46">
        <v>50</v>
      </c>
      <c r="F46">
        <v>62</v>
      </c>
    </row>
  </sheetData>
  <dataValidations count="2">
    <dataValidation type="list" allowBlank="1" showInputMessage="1" showErrorMessage="1" sqref="D2:D46" xr:uid="{8925FF2B-9410-4991-8E5B-33E7EDC7E002}">
      <formula1>"Kg,Lt,Ft,Dozon,No."</formula1>
    </dataValidation>
    <dataValidation type="list" allowBlank="1" showInputMessage="1" showErrorMessage="1" sqref="C2:C46" xr:uid="{F7B38562-3F75-4BF9-843A-15F507CF538D}">
      <formula1>"Category01,Category02,Category03,Category04,Category05"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0AB-75CF-47A6-87EE-5876F4B479AC}">
  <sheetPr>
    <tabColor theme="9"/>
  </sheetPr>
  <dimension ref="A2:E17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8" style="26" bestFit="1" customWidth="1"/>
    <col min="2" max="2" width="11.7109375" style="26" bestFit="1" customWidth="1"/>
    <col min="3" max="3" width="12.7109375" style="26" customWidth="1"/>
    <col min="4" max="4" width="8.85546875" style="26"/>
    <col min="5" max="5" width="9.140625" style="26" customWidth="1"/>
    <col min="6" max="16384" width="8.85546875" style="26"/>
  </cols>
  <sheetData>
    <row r="2" spans="1:5" x14ac:dyDescent="0.25">
      <c r="A2" s="27" t="s">
        <v>181</v>
      </c>
      <c r="B2" s="27" t="s">
        <v>182</v>
      </c>
      <c r="C2" s="27" t="s">
        <v>183</v>
      </c>
      <c r="D2" s="28"/>
      <c r="E2" s="28"/>
    </row>
    <row r="3" spans="1:5" x14ac:dyDescent="0.25">
      <c r="A3" s="29" t="s">
        <v>184</v>
      </c>
      <c r="B3" s="29" t="s">
        <v>185</v>
      </c>
      <c r="C3" s="30">
        <v>17000</v>
      </c>
    </row>
    <row r="4" spans="1:5" x14ac:dyDescent="0.25">
      <c r="A4" s="29" t="s">
        <v>186</v>
      </c>
      <c r="B4" s="29" t="s">
        <v>187</v>
      </c>
      <c r="C4" s="30">
        <v>12000</v>
      </c>
    </row>
    <row r="5" spans="1:5" x14ac:dyDescent="0.25">
      <c r="A5" s="29" t="s">
        <v>188</v>
      </c>
      <c r="B5" s="29" t="s">
        <v>189</v>
      </c>
      <c r="C5" s="30">
        <v>25000</v>
      </c>
    </row>
    <row r="6" spans="1:5" x14ac:dyDescent="0.25">
      <c r="A6" s="29" t="s">
        <v>190</v>
      </c>
      <c r="B6" s="29" t="s">
        <v>191</v>
      </c>
      <c r="C6" s="30">
        <v>32000</v>
      </c>
    </row>
    <row r="7" spans="1:5" x14ac:dyDescent="0.25">
      <c r="A7" s="29" t="s">
        <v>192</v>
      </c>
      <c r="B7" s="29" t="s">
        <v>185</v>
      </c>
      <c r="C7" s="30">
        <v>19600</v>
      </c>
    </row>
    <row r="8" spans="1:5" x14ac:dyDescent="0.25">
      <c r="A8" s="29" t="s">
        <v>193</v>
      </c>
      <c r="B8" s="29" t="s">
        <v>194</v>
      </c>
      <c r="C8" s="30">
        <v>20000</v>
      </c>
    </row>
    <row r="9" spans="1:5" x14ac:dyDescent="0.25">
      <c r="A9" s="31" t="s">
        <v>195</v>
      </c>
      <c r="B9" s="31" t="s">
        <v>189</v>
      </c>
      <c r="C9" s="32">
        <v>25400</v>
      </c>
    </row>
    <row r="10" spans="1:5" x14ac:dyDescent="0.25">
      <c r="B10" s="29" t="s">
        <v>196</v>
      </c>
      <c r="C10" s="33">
        <f>SUM(C3:C9)</f>
        <v>151000</v>
      </c>
    </row>
    <row r="11" spans="1:5" x14ac:dyDescent="0.25">
      <c r="B11" s="29" t="s">
        <v>197</v>
      </c>
      <c r="C11" s="33">
        <f>AVERAGE(C3:C9)</f>
        <v>21571.428571428572</v>
      </c>
    </row>
    <row r="12" spans="1:5" x14ac:dyDescent="0.25">
      <c r="B12" s="29" t="s">
        <v>198</v>
      </c>
      <c r="C12" s="33">
        <f>MAX(C3:C9)</f>
        <v>32000</v>
      </c>
      <c r="E12" s="33"/>
    </row>
    <row r="13" spans="1:5" x14ac:dyDescent="0.25">
      <c r="B13" s="29" t="s">
        <v>199</v>
      </c>
      <c r="C13" s="33">
        <f>MIN(C3:C9)</f>
        <v>12000</v>
      </c>
    </row>
    <row r="14" spans="1:5" x14ac:dyDescent="0.25">
      <c r="B14" s="29" t="s">
        <v>200</v>
      </c>
      <c r="C14" s="26">
        <f>COUNT(C3:C9)</f>
        <v>7</v>
      </c>
    </row>
    <row r="15" spans="1:5" x14ac:dyDescent="0.25">
      <c r="B15" s="29" t="s">
        <v>201</v>
      </c>
      <c r="C15" s="26">
        <f>COUNTA(A3:A9)</f>
        <v>7</v>
      </c>
    </row>
    <row r="16" spans="1:5" x14ac:dyDescent="0.25">
      <c r="B16" s="34" t="s">
        <v>202</v>
      </c>
      <c r="C16" s="26">
        <f>COUNTBLANK(C3:C9)</f>
        <v>0</v>
      </c>
    </row>
    <row r="17" spans="2:2" x14ac:dyDescent="0.25">
      <c r="B17" s="29"/>
    </row>
  </sheetData>
  <conditionalFormatting sqref="A3">
    <cfRule type="duplicateValues" dxfId="9" priority="5"/>
  </conditionalFormatting>
  <conditionalFormatting sqref="A4">
    <cfRule type="duplicateValues" dxfId="8" priority="7"/>
  </conditionalFormatting>
  <conditionalFormatting sqref="A5">
    <cfRule type="duplicateValues" dxfId="7" priority="4"/>
  </conditionalFormatting>
  <conditionalFormatting sqref="A6">
    <cfRule type="duplicateValues" dxfId="6" priority="6"/>
  </conditionalFormatting>
  <conditionalFormatting sqref="A7">
    <cfRule type="duplicateValues" dxfId="5" priority="3"/>
  </conditionalFormatting>
  <conditionalFormatting sqref="A8">
    <cfRule type="duplicateValues" dxfId="4" priority="2"/>
  </conditionalFormatting>
  <conditionalFormatting sqref="A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36D8-243F-4369-86FD-3E38D9D42F71}">
  <sheetPr>
    <tabColor theme="9"/>
  </sheetPr>
  <dimension ref="B2:R49"/>
  <sheetViews>
    <sheetView zoomScale="140" zoomScaleNormal="140" workbookViewId="0">
      <selection activeCell="J13" sqref="J13"/>
    </sheetView>
  </sheetViews>
  <sheetFormatPr defaultRowHeight="15" x14ac:dyDescent="0.25"/>
  <cols>
    <col min="1" max="1" width="3" customWidth="1"/>
    <col min="2" max="2" width="8.85546875" style="3" customWidth="1"/>
    <col min="3" max="4" width="9.7109375" bestFit="1" customWidth="1"/>
    <col min="5" max="5" width="14" bestFit="1" customWidth="1"/>
    <col min="6" max="6" width="14" style="3" bestFit="1" customWidth="1"/>
    <col min="7" max="7" width="14.28515625" bestFit="1" customWidth="1"/>
    <col min="9" max="9" width="9" customWidth="1"/>
  </cols>
  <sheetData>
    <row r="2" spans="2:18" ht="15.75" thickBot="1" x14ac:dyDescent="0.3">
      <c r="B2" s="9" t="s">
        <v>155</v>
      </c>
      <c r="C2" s="9" t="s">
        <v>156</v>
      </c>
      <c r="D2" s="9" t="s">
        <v>157</v>
      </c>
      <c r="E2" s="9" t="s">
        <v>158</v>
      </c>
      <c r="F2" s="10" t="s">
        <v>159</v>
      </c>
    </row>
    <row r="3" spans="2:18" ht="15" customHeight="1" x14ac:dyDescent="0.25">
      <c r="B3" s="3">
        <v>2019</v>
      </c>
      <c r="C3" t="s">
        <v>160</v>
      </c>
      <c r="D3" t="s">
        <v>161</v>
      </c>
      <c r="E3" t="s">
        <v>162</v>
      </c>
      <c r="F3" s="3">
        <v>2371</v>
      </c>
      <c r="H3" s="121" t="s">
        <v>163</v>
      </c>
      <c r="I3" s="122"/>
      <c r="J3" s="122"/>
    </row>
    <row r="4" spans="2:18" x14ac:dyDescent="0.25">
      <c r="B4" s="3">
        <v>2019</v>
      </c>
      <c r="C4" t="s">
        <v>160</v>
      </c>
      <c r="D4" t="s">
        <v>164</v>
      </c>
      <c r="E4" t="s">
        <v>165</v>
      </c>
      <c r="F4" s="3">
        <v>1711</v>
      </c>
      <c r="H4" s="122"/>
      <c r="I4" s="122"/>
      <c r="J4" s="122"/>
    </row>
    <row r="5" spans="2:18" x14ac:dyDescent="0.25">
      <c r="B5" s="3">
        <v>2019</v>
      </c>
      <c r="C5" t="s">
        <v>166</v>
      </c>
      <c r="D5" t="s">
        <v>167</v>
      </c>
      <c r="E5" t="s">
        <v>162</v>
      </c>
      <c r="F5" s="3">
        <v>1899</v>
      </c>
      <c r="H5" s="122"/>
      <c r="I5" s="122"/>
      <c r="J5" s="122"/>
    </row>
    <row r="6" spans="2:18" x14ac:dyDescent="0.25">
      <c r="B6" s="3">
        <v>2019</v>
      </c>
      <c r="C6" t="s">
        <v>166</v>
      </c>
      <c r="D6" t="s">
        <v>168</v>
      </c>
      <c r="E6" t="s">
        <v>165</v>
      </c>
      <c r="F6" s="3">
        <v>2139</v>
      </c>
    </row>
    <row r="7" spans="2:18" x14ac:dyDescent="0.25">
      <c r="B7" s="3">
        <v>2019</v>
      </c>
      <c r="C7" t="s">
        <v>160</v>
      </c>
      <c r="D7" t="s">
        <v>169</v>
      </c>
      <c r="E7" t="s">
        <v>162</v>
      </c>
      <c r="F7" s="3">
        <v>2181</v>
      </c>
    </row>
    <row r="8" spans="2:18" ht="15.75" thickBot="1" x14ac:dyDescent="0.3">
      <c r="B8" s="3">
        <v>2019</v>
      </c>
      <c r="C8" t="s">
        <v>170</v>
      </c>
      <c r="D8" t="s">
        <v>169</v>
      </c>
      <c r="E8" t="s">
        <v>162</v>
      </c>
      <c r="F8" s="3">
        <v>918</v>
      </c>
    </row>
    <row r="9" spans="2:18" x14ac:dyDescent="0.25">
      <c r="B9" s="3">
        <v>2019</v>
      </c>
      <c r="C9" t="s">
        <v>170</v>
      </c>
      <c r="D9" t="s">
        <v>164</v>
      </c>
      <c r="E9" t="s">
        <v>165</v>
      </c>
      <c r="F9" s="3">
        <v>1940</v>
      </c>
      <c r="G9" s="123" t="s">
        <v>171</v>
      </c>
      <c r="H9" s="124"/>
      <c r="I9" s="125"/>
      <c r="J9" s="14">
        <f>SUM(F3:F36)</f>
        <v>56295</v>
      </c>
    </row>
    <row r="10" spans="2:18" x14ac:dyDescent="0.25">
      <c r="B10" s="3">
        <v>2019</v>
      </c>
      <c r="C10" t="s">
        <v>166</v>
      </c>
      <c r="D10" t="s">
        <v>168</v>
      </c>
      <c r="E10" t="s">
        <v>165</v>
      </c>
      <c r="F10" s="3">
        <v>2237</v>
      </c>
      <c r="G10" s="126" t="s">
        <v>172</v>
      </c>
      <c r="H10" s="127"/>
      <c r="I10" s="128"/>
      <c r="J10" s="14">
        <f>SUMIF(E3:E36,"Egypt",F3:F36)</f>
        <v>23449</v>
      </c>
    </row>
    <row r="11" spans="2:18" x14ac:dyDescent="0.25">
      <c r="B11" s="3">
        <v>2019</v>
      </c>
      <c r="C11" t="s">
        <v>166</v>
      </c>
      <c r="D11" t="s">
        <v>167</v>
      </c>
      <c r="E11" t="s">
        <v>173</v>
      </c>
      <c r="F11" s="3">
        <v>1167</v>
      </c>
      <c r="G11" s="126" t="s">
        <v>160</v>
      </c>
      <c r="H11" s="127"/>
      <c r="I11" s="128"/>
      <c r="J11" s="14">
        <f>SUMIF(C3:C36,"T-shirt",F3:F36)</f>
        <v>19885</v>
      </c>
    </row>
    <row r="12" spans="2:18" x14ac:dyDescent="0.25">
      <c r="B12" s="3">
        <v>2020</v>
      </c>
      <c r="C12" t="s">
        <v>166</v>
      </c>
      <c r="D12" t="s">
        <v>168</v>
      </c>
      <c r="E12" t="s">
        <v>162</v>
      </c>
      <c r="F12" s="3">
        <v>780</v>
      </c>
      <c r="G12" s="15" t="s">
        <v>160</v>
      </c>
      <c r="H12" t="s">
        <v>164</v>
      </c>
      <c r="J12" s="14">
        <f>SUMIFS(F3:F36,C3:C36,"T-shirt",D3:D36,"Black")</f>
        <v>4937</v>
      </c>
    </row>
    <row r="13" spans="2:18" ht="15.75" thickBot="1" x14ac:dyDescent="0.3">
      <c r="B13" s="3">
        <v>2020</v>
      </c>
      <c r="C13" t="s">
        <v>160</v>
      </c>
      <c r="D13" t="s">
        <v>161</v>
      </c>
      <c r="E13" t="s">
        <v>173</v>
      </c>
      <c r="F13" s="3">
        <v>1043</v>
      </c>
      <c r="G13" s="17" t="s">
        <v>160</v>
      </c>
      <c r="H13" s="18" t="s">
        <v>164</v>
      </c>
      <c r="I13" s="18" t="s">
        <v>174</v>
      </c>
      <c r="J13" s="14">
        <f>SUMIFS(F3:F36,C3:C36,"T-shirt",D3:D36,"Black",E3:E36,"UAE")</f>
        <v>0</v>
      </c>
    </row>
    <row r="14" spans="2:18" x14ac:dyDescent="0.25">
      <c r="B14" s="3">
        <v>2020</v>
      </c>
      <c r="C14" t="s">
        <v>160</v>
      </c>
      <c r="D14" t="s">
        <v>169</v>
      </c>
      <c r="E14" t="s">
        <v>162</v>
      </c>
      <c r="F14" s="3">
        <v>1078</v>
      </c>
      <c r="J14" s="114"/>
    </row>
    <row r="15" spans="2:18" x14ac:dyDescent="0.25">
      <c r="B15" s="3">
        <v>2020</v>
      </c>
      <c r="C15" t="s">
        <v>170</v>
      </c>
      <c r="D15" t="s">
        <v>175</v>
      </c>
      <c r="E15" t="s">
        <v>162</v>
      </c>
      <c r="F15" s="3">
        <v>1126</v>
      </c>
      <c r="J15" s="114"/>
    </row>
    <row r="16" spans="2:18" x14ac:dyDescent="0.25">
      <c r="B16" s="3">
        <v>2020</v>
      </c>
      <c r="C16" t="s">
        <v>160</v>
      </c>
      <c r="D16" t="s">
        <v>161</v>
      </c>
      <c r="E16" t="s">
        <v>173</v>
      </c>
      <c r="F16" s="3">
        <v>896</v>
      </c>
      <c r="J16" s="114"/>
      <c r="N16" s="3"/>
      <c r="R16" s="3"/>
    </row>
    <row r="17" spans="2:18" x14ac:dyDescent="0.25">
      <c r="B17" s="3">
        <v>2020</v>
      </c>
      <c r="C17" t="s">
        <v>166</v>
      </c>
      <c r="D17" t="s">
        <v>168</v>
      </c>
      <c r="E17" t="s">
        <v>174</v>
      </c>
      <c r="F17" s="3">
        <v>2406</v>
      </c>
      <c r="J17" s="114"/>
      <c r="N17" s="3"/>
      <c r="R17" s="3"/>
    </row>
    <row r="18" spans="2:18" x14ac:dyDescent="0.25">
      <c r="B18" s="3">
        <v>2020</v>
      </c>
      <c r="C18" t="s">
        <v>170</v>
      </c>
      <c r="D18" t="s">
        <v>175</v>
      </c>
      <c r="E18" t="s">
        <v>162</v>
      </c>
      <c r="F18" s="3">
        <v>2210</v>
      </c>
      <c r="J18" s="114"/>
      <c r="N18" s="3"/>
      <c r="R18" s="3"/>
    </row>
    <row r="19" spans="2:18" x14ac:dyDescent="0.25">
      <c r="B19" s="3">
        <v>2020</v>
      </c>
      <c r="C19" t="s">
        <v>160</v>
      </c>
      <c r="D19" t="s">
        <v>169</v>
      </c>
      <c r="E19" t="s">
        <v>174</v>
      </c>
      <c r="F19" s="3">
        <v>1043</v>
      </c>
      <c r="J19" s="114"/>
      <c r="N19" s="3"/>
      <c r="R19" s="3"/>
    </row>
    <row r="20" spans="2:18" x14ac:dyDescent="0.25">
      <c r="B20" s="3">
        <v>2021</v>
      </c>
      <c r="C20" t="s">
        <v>160</v>
      </c>
      <c r="D20" t="s">
        <v>169</v>
      </c>
      <c r="E20" t="s">
        <v>176</v>
      </c>
      <c r="F20" s="3">
        <v>2355</v>
      </c>
      <c r="J20" s="114"/>
      <c r="N20" s="3"/>
      <c r="R20" s="3"/>
    </row>
    <row r="21" spans="2:18" x14ac:dyDescent="0.25">
      <c r="B21" s="3">
        <v>2021</v>
      </c>
      <c r="C21" t="s">
        <v>170</v>
      </c>
      <c r="D21" t="s">
        <v>175</v>
      </c>
      <c r="E21" t="s">
        <v>165</v>
      </c>
      <c r="F21" s="3">
        <v>2461</v>
      </c>
      <c r="J21" s="114"/>
      <c r="N21" s="3"/>
      <c r="R21" s="3"/>
    </row>
    <row r="22" spans="2:18" x14ac:dyDescent="0.25">
      <c r="B22" s="3">
        <v>2021</v>
      </c>
      <c r="C22" t="s">
        <v>160</v>
      </c>
      <c r="D22" t="s">
        <v>164</v>
      </c>
      <c r="E22" t="s">
        <v>165</v>
      </c>
      <c r="F22" s="3">
        <v>836</v>
      </c>
      <c r="J22" s="114"/>
      <c r="N22" s="3"/>
      <c r="R22" s="3"/>
    </row>
    <row r="23" spans="2:18" x14ac:dyDescent="0.25">
      <c r="B23" s="3">
        <v>2021</v>
      </c>
      <c r="C23" t="s">
        <v>166</v>
      </c>
      <c r="D23" t="s">
        <v>167</v>
      </c>
      <c r="E23" t="s">
        <v>177</v>
      </c>
      <c r="F23" s="3">
        <v>2272</v>
      </c>
      <c r="J23" s="114"/>
      <c r="N23" s="3"/>
      <c r="R23" s="3"/>
    </row>
    <row r="24" spans="2:18" x14ac:dyDescent="0.25">
      <c r="B24" s="3">
        <v>2021</v>
      </c>
      <c r="C24" t="s">
        <v>166</v>
      </c>
      <c r="D24" t="s">
        <v>168</v>
      </c>
      <c r="E24" t="s">
        <v>178</v>
      </c>
      <c r="F24" s="3">
        <v>1005</v>
      </c>
      <c r="J24" s="114"/>
      <c r="N24" s="3"/>
      <c r="R24" s="3"/>
    </row>
    <row r="25" spans="2:18" x14ac:dyDescent="0.25">
      <c r="B25" s="3">
        <v>2021</v>
      </c>
      <c r="C25" t="s">
        <v>170</v>
      </c>
      <c r="D25" t="s">
        <v>175</v>
      </c>
      <c r="E25" t="s">
        <v>162</v>
      </c>
      <c r="F25" s="3">
        <v>2187</v>
      </c>
      <c r="J25" s="114"/>
      <c r="N25" s="3"/>
      <c r="R25" s="3"/>
    </row>
    <row r="26" spans="2:18" x14ac:dyDescent="0.25">
      <c r="B26" s="3">
        <v>2022</v>
      </c>
      <c r="C26" t="s">
        <v>160</v>
      </c>
      <c r="D26" t="s">
        <v>161</v>
      </c>
      <c r="E26" t="s">
        <v>178</v>
      </c>
      <c r="F26" s="3">
        <v>683</v>
      </c>
      <c r="J26" s="114"/>
      <c r="N26" s="3"/>
      <c r="R26" s="3"/>
    </row>
    <row r="27" spans="2:18" x14ac:dyDescent="0.25">
      <c r="B27" s="3">
        <v>2022</v>
      </c>
      <c r="C27" t="s">
        <v>166</v>
      </c>
      <c r="D27" t="s">
        <v>164</v>
      </c>
      <c r="E27" t="s">
        <v>162</v>
      </c>
      <c r="F27" s="3">
        <v>2360</v>
      </c>
      <c r="J27" s="114"/>
      <c r="N27" s="3"/>
      <c r="R27" s="3"/>
    </row>
    <row r="28" spans="2:18" x14ac:dyDescent="0.25">
      <c r="B28" s="3">
        <v>2022</v>
      </c>
      <c r="C28" t="s">
        <v>166</v>
      </c>
      <c r="D28" t="s">
        <v>164</v>
      </c>
      <c r="E28" t="s">
        <v>177</v>
      </c>
      <c r="F28" s="3">
        <v>2092</v>
      </c>
      <c r="J28" s="114"/>
      <c r="N28" s="3"/>
      <c r="R28" s="3"/>
    </row>
    <row r="29" spans="2:18" x14ac:dyDescent="0.25">
      <c r="B29" s="3">
        <v>2022</v>
      </c>
      <c r="C29" t="s">
        <v>166</v>
      </c>
      <c r="D29" t="s">
        <v>164</v>
      </c>
      <c r="E29" t="s">
        <v>162</v>
      </c>
      <c r="F29" s="3">
        <v>1873</v>
      </c>
      <c r="J29" s="114"/>
      <c r="N29" s="3"/>
      <c r="R29" s="3"/>
    </row>
    <row r="30" spans="2:18" x14ac:dyDescent="0.25">
      <c r="B30" s="3">
        <v>2022</v>
      </c>
      <c r="C30" t="s">
        <v>170</v>
      </c>
      <c r="D30" t="s">
        <v>164</v>
      </c>
      <c r="E30" t="s">
        <v>162</v>
      </c>
      <c r="F30" s="3">
        <v>1035</v>
      </c>
      <c r="J30" s="114"/>
      <c r="N30" s="3"/>
      <c r="R30" s="3"/>
    </row>
    <row r="31" spans="2:18" x14ac:dyDescent="0.25">
      <c r="B31" s="3">
        <v>2022</v>
      </c>
      <c r="C31" t="s">
        <v>160</v>
      </c>
      <c r="D31" t="s">
        <v>164</v>
      </c>
      <c r="E31" t="s">
        <v>162</v>
      </c>
      <c r="F31" s="3">
        <v>2390</v>
      </c>
      <c r="J31" s="114"/>
      <c r="N31" s="3"/>
      <c r="R31" s="3"/>
    </row>
    <row r="32" spans="2:18" x14ac:dyDescent="0.25">
      <c r="B32" s="3">
        <v>2022</v>
      </c>
      <c r="C32" t="s">
        <v>160</v>
      </c>
      <c r="D32" t="s">
        <v>161</v>
      </c>
      <c r="E32" t="s">
        <v>177</v>
      </c>
      <c r="F32" s="3">
        <v>1616</v>
      </c>
      <c r="J32" s="114"/>
      <c r="N32" s="3"/>
      <c r="R32" s="3"/>
    </row>
    <row r="33" spans="2:18" x14ac:dyDescent="0.25">
      <c r="B33" s="3">
        <v>2022</v>
      </c>
      <c r="C33" t="s">
        <v>160</v>
      </c>
      <c r="D33" t="s">
        <v>169</v>
      </c>
      <c r="E33" t="s">
        <v>165</v>
      </c>
      <c r="F33" s="3">
        <v>1682</v>
      </c>
      <c r="J33" s="114"/>
      <c r="N33" s="3"/>
      <c r="R33" s="3"/>
    </row>
    <row r="34" spans="2:18" x14ac:dyDescent="0.25">
      <c r="B34" s="3">
        <v>2022</v>
      </c>
      <c r="C34" t="s">
        <v>170</v>
      </c>
      <c r="D34" t="s">
        <v>164</v>
      </c>
      <c r="E34" t="s">
        <v>162</v>
      </c>
      <c r="F34" s="3">
        <v>1041</v>
      </c>
      <c r="J34" s="114"/>
      <c r="N34" s="3"/>
      <c r="R34" s="3"/>
    </row>
    <row r="35" spans="2:18" x14ac:dyDescent="0.25">
      <c r="B35" s="3">
        <v>2022</v>
      </c>
      <c r="C35" t="s">
        <v>166</v>
      </c>
      <c r="D35" t="s">
        <v>167</v>
      </c>
      <c r="E35" t="s">
        <v>174</v>
      </c>
      <c r="F35" s="3">
        <v>1081</v>
      </c>
      <c r="J35" s="114"/>
      <c r="N35" s="3"/>
      <c r="R35" s="3"/>
    </row>
    <row r="36" spans="2:18" x14ac:dyDescent="0.25">
      <c r="B36" s="3">
        <v>2022</v>
      </c>
      <c r="C36" t="s">
        <v>170</v>
      </c>
      <c r="D36" t="s">
        <v>164</v>
      </c>
      <c r="E36" t="s">
        <v>176</v>
      </c>
      <c r="F36" s="3">
        <v>2181</v>
      </c>
      <c r="J36" s="114"/>
      <c r="N36" s="3"/>
      <c r="R36" s="3"/>
    </row>
    <row r="37" spans="2:18" x14ac:dyDescent="0.25">
      <c r="B37" s="19"/>
      <c r="C37" s="20"/>
      <c r="D37" s="20"/>
      <c r="E37" s="20"/>
      <c r="F37" s="19"/>
      <c r="J37" s="114"/>
      <c r="N37" s="3"/>
      <c r="R37" s="3"/>
    </row>
    <row r="38" spans="2:18" x14ac:dyDescent="0.25">
      <c r="J38" s="114"/>
      <c r="N38" s="3"/>
      <c r="R38" s="3"/>
    </row>
    <row r="39" spans="2:18" x14ac:dyDescent="0.25">
      <c r="J39" s="114"/>
      <c r="N39" s="3"/>
      <c r="R39" s="3"/>
    </row>
    <row r="40" spans="2:18" x14ac:dyDescent="0.25">
      <c r="J40" s="114"/>
      <c r="N40" s="3"/>
      <c r="R40" s="3"/>
    </row>
    <row r="41" spans="2:18" x14ac:dyDescent="0.25">
      <c r="J41" s="114"/>
      <c r="N41" s="3"/>
      <c r="R41" s="3"/>
    </row>
    <row r="42" spans="2:18" x14ac:dyDescent="0.25">
      <c r="J42" s="114"/>
      <c r="N42" s="3"/>
      <c r="R42" s="3"/>
    </row>
    <row r="43" spans="2:18" x14ac:dyDescent="0.25">
      <c r="J43" s="114"/>
      <c r="N43" s="3"/>
      <c r="R43" s="3"/>
    </row>
    <row r="44" spans="2:18" x14ac:dyDescent="0.25">
      <c r="J44" s="114"/>
      <c r="N44" s="3"/>
      <c r="R44" s="3"/>
    </row>
    <row r="45" spans="2:18" x14ac:dyDescent="0.25">
      <c r="N45" s="3"/>
      <c r="R45" s="3"/>
    </row>
    <row r="46" spans="2:18" x14ac:dyDescent="0.25">
      <c r="N46" s="3"/>
      <c r="R46" s="3"/>
    </row>
    <row r="47" spans="2:18" x14ac:dyDescent="0.25">
      <c r="N47" s="3"/>
      <c r="R47" s="3"/>
    </row>
    <row r="48" spans="2:18" x14ac:dyDescent="0.25">
      <c r="N48" s="3"/>
      <c r="R48" s="3"/>
    </row>
    <row r="49" spans="14:18" x14ac:dyDescent="0.25">
      <c r="N49" s="3"/>
      <c r="R49" s="3"/>
    </row>
  </sheetData>
  <mergeCells count="4">
    <mergeCell ref="H3:J5"/>
    <mergeCell ref="G9:I9"/>
    <mergeCell ref="G10:I10"/>
    <mergeCell ref="G11:I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0F79-2B60-404B-B50F-F0A4985169C9}">
  <sheetPr>
    <tabColor theme="9"/>
  </sheetPr>
  <dimension ref="B2:J37"/>
  <sheetViews>
    <sheetView zoomScale="145" zoomScaleNormal="145" workbookViewId="0">
      <selection activeCell="J12" sqref="J12"/>
    </sheetView>
  </sheetViews>
  <sheetFormatPr defaultRowHeight="15" x14ac:dyDescent="0.25"/>
  <cols>
    <col min="1" max="1" width="2.28515625" customWidth="1"/>
    <col min="2" max="2" width="8" customWidth="1"/>
    <col min="3" max="3" width="9.140625" customWidth="1"/>
    <col min="4" max="4" width="10.7109375" customWidth="1"/>
    <col min="5" max="5" width="13.28515625" customWidth="1"/>
    <col min="6" max="6" width="14" bestFit="1" customWidth="1"/>
    <col min="7" max="7" width="15.28515625" customWidth="1"/>
    <col min="8" max="8" width="11.28515625" bestFit="1" customWidth="1"/>
    <col min="9" max="9" width="9.85546875" customWidth="1"/>
  </cols>
  <sheetData>
    <row r="2" spans="2:10" ht="15.75" thickBot="1" x14ac:dyDescent="0.3">
      <c r="B2" s="78" t="s">
        <v>155</v>
      </c>
      <c r="C2" s="78" t="s">
        <v>156</v>
      </c>
      <c r="D2" s="78" t="s">
        <v>157</v>
      </c>
      <c r="E2" s="78" t="s">
        <v>158</v>
      </c>
      <c r="F2" s="79" t="s">
        <v>159</v>
      </c>
    </row>
    <row r="3" spans="2:10" x14ac:dyDescent="0.25">
      <c r="B3" s="3">
        <v>2019</v>
      </c>
      <c r="C3" t="s">
        <v>160</v>
      </c>
      <c r="D3" t="s">
        <v>161</v>
      </c>
      <c r="E3" t="s">
        <v>162</v>
      </c>
      <c r="F3" s="3">
        <v>2371</v>
      </c>
      <c r="H3" s="121" t="s">
        <v>275</v>
      </c>
      <c r="I3" s="122"/>
      <c r="J3" s="122"/>
    </row>
    <row r="4" spans="2:10" x14ac:dyDescent="0.25">
      <c r="B4" s="3">
        <v>2019</v>
      </c>
      <c r="C4" t="s">
        <v>160</v>
      </c>
      <c r="D4" t="s">
        <v>164</v>
      </c>
      <c r="E4" t="s">
        <v>165</v>
      </c>
      <c r="F4" s="3">
        <v>1711</v>
      </c>
      <c r="H4" s="122"/>
      <c r="I4" s="122"/>
      <c r="J4" s="122"/>
    </row>
    <row r="5" spans="2:10" x14ac:dyDescent="0.25">
      <c r="B5" s="3">
        <v>2019</v>
      </c>
      <c r="C5" t="s">
        <v>166</v>
      </c>
      <c r="D5" t="s">
        <v>167</v>
      </c>
      <c r="E5" t="s">
        <v>162</v>
      </c>
      <c r="F5" s="3">
        <v>1899</v>
      </c>
      <c r="H5" s="122"/>
      <c r="I5" s="122"/>
      <c r="J5" s="122"/>
    </row>
    <row r="6" spans="2:10" x14ac:dyDescent="0.25">
      <c r="B6" s="3">
        <v>2019</v>
      </c>
      <c r="C6" t="s">
        <v>166</v>
      </c>
      <c r="D6" t="s">
        <v>168</v>
      </c>
      <c r="E6" t="s">
        <v>165</v>
      </c>
      <c r="F6" s="3">
        <v>2139</v>
      </c>
    </row>
    <row r="7" spans="2:10" x14ac:dyDescent="0.25">
      <c r="B7" s="3">
        <v>2019</v>
      </c>
      <c r="C7" t="s">
        <v>160</v>
      </c>
      <c r="D7" t="s">
        <v>169</v>
      </c>
      <c r="E7" t="s">
        <v>162</v>
      </c>
      <c r="F7" s="3">
        <v>2181</v>
      </c>
    </row>
    <row r="8" spans="2:10" ht="15.75" thickBot="1" x14ac:dyDescent="0.3">
      <c r="B8" s="3">
        <v>2019</v>
      </c>
      <c r="C8" t="s">
        <v>170</v>
      </c>
      <c r="D8" t="s">
        <v>169</v>
      </c>
      <c r="E8" t="s">
        <v>162</v>
      </c>
      <c r="F8" s="3">
        <v>918</v>
      </c>
    </row>
    <row r="9" spans="2:10" x14ac:dyDescent="0.25">
      <c r="B9" s="3">
        <v>2019</v>
      </c>
      <c r="C9" t="s">
        <v>170</v>
      </c>
      <c r="D9" t="s">
        <v>164</v>
      </c>
      <c r="E9" t="s">
        <v>165</v>
      </c>
      <c r="F9" s="3">
        <v>1940</v>
      </c>
      <c r="G9" s="123" t="s">
        <v>276</v>
      </c>
      <c r="H9" s="124"/>
      <c r="I9" s="125"/>
      <c r="J9" s="80">
        <f>AVERAGE(F3:F36)</f>
        <v>1655.7352941176471</v>
      </c>
    </row>
    <row r="10" spans="2:10" x14ac:dyDescent="0.25">
      <c r="B10" s="3">
        <v>2019</v>
      </c>
      <c r="C10" t="s">
        <v>166</v>
      </c>
      <c r="D10" t="s">
        <v>168</v>
      </c>
      <c r="E10" t="s">
        <v>165</v>
      </c>
      <c r="F10" s="3">
        <v>2237</v>
      </c>
      <c r="G10" s="126" t="s">
        <v>177</v>
      </c>
      <c r="H10" s="127"/>
      <c r="I10" s="128"/>
      <c r="J10" s="80">
        <f>AVERAGEIF(E3:E36,"Egypt",F3:F36)</f>
        <v>1674.9285714285713</v>
      </c>
    </row>
    <row r="11" spans="2:10" x14ac:dyDescent="0.25">
      <c r="B11" s="3">
        <v>2019</v>
      </c>
      <c r="C11" t="s">
        <v>166</v>
      </c>
      <c r="D11" t="s">
        <v>167</v>
      </c>
      <c r="E11" t="s">
        <v>173</v>
      </c>
      <c r="F11" s="3">
        <v>1167</v>
      </c>
      <c r="G11" s="126" t="s">
        <v>170</v>
      </c>
      <c r="H11" s="127"/>
      <c r="I11" s="128"/>
      <c r="J11" s="80">
        <f>AVERAGEIF(C3:C36,"Shoes",F3:F36)</f>
        <v>1677.6666666666667</v>
      </c>
    </row>
    <row r="12" spans="2:10" x14ac:dyDescent="0.25">
      <c r="B12" s="3">
        <v>2020</v>
      </c>
      <c r="C12" t="s">
        <v>166</v>
      </c>
      <c r="D12" t="s">
        <v>168</v>
      </c>
      <c r="E12" t="s">
        <v>162</v>
      </c>
      <c r="F12" s="3">
        <v>780</v>
      </c>
      <c r="G12" s="15" t="s">
        <v>160</v>
      </c>
      <c r="H12" t="s">
        <v>169</v>
      </c>
      <c r="I12" s="16"/>
      <c r="J12" s="80">
        <f>AVERAGEIFS(F3:F36,C3:C36,"T-shirt",D3:D36,"White")</f>
        <v>1667.8</v>
      </c>
    </row>
    <row r="13" spans="2:10" ht="15.75" thickBot="1" x14ac:dyDescent="0.3">
      <c r="B13" s="3">
        <v>2020</v>
      </c>
      <c r="C13" t="s">
        <v>160</v>
      </c>
      <c r="D13" t="s">
        <v>161</v>
      </c>
      <c r="E13" t="s">
        <v>173</v>
      </c>
      <c r="F13" s="3">
        <v>1043</v>
      </c>
      <c r="G13" s="17" t="s">
        <v>166</v>
      </c>
      <c r="H13" s="18" t="s">
        <v>167</v>
      </c>
      <c r="I13" s="25" t="s">
        <v>176</v>
      </c>
      <c r="J13" s="80" t="e">
        <f>AVERAGEIFS(F3:F36,C3:C36,"Jeans",D3:D36,"Light blue",E3:E36,"Kuwait")</f>
        <v>#DIV/0!</v>
      </c>
    </row>
    <row r="14" spans="2:10" x14ac:dyDescent="0.25">
      <c r="B14" s="3">
        <v>2020</v>
      </c>
      <c r="C14" t="s">
        <v>160</v>
      </c>
      <c r="D14" t="s">
        <v>169</v>
      </c>
      <c r="E14" t="s">
        <v>162</v>
      </c>
      <c r="F14" s="3">
        <v>1078</v>
      </c>
    </row>
    <row r="15" spans="2:10" x14ac:dyDescent="0.25">
      <c r="B15" s="3">
        <v>2020</v>
      </c>
      <c r="C15" t="s">
        <v>170</v>
      </c>
      <c r="D15" t="s">
        <v>175</v>
      </c>
      <c r="E15" t="s">
        <v>162</v>
      </c>
      <c r="F15" s="3">
        <v>1126</v>
      </c>
    </row>
    <row r="16" spans="2:10" x14ac:dyDescent="0.25">
      <c r="B16" s="3">
        <v>2020</v>
      </c>
      <c r="C16" t="s">
        <v>160</v>
      </c>
      <c r="D16" t="s">
        <v>161</v>
      </c>
      <c r="E16" t="s">
        <v>173</v>
      </c>
      <c r="F16" s="3">
        <v>896</v>
      </c>
    </row>
    <row r="17" spans="2:6" x14ac:dyDescent="0.25">
      <c r="B17" s="3">
        <v>2020</v>
      </c>
      <c r="C17" t="s">
        <v>166</v>
      </c>
      <c r="D17" t="s">
        <v>168</v>
      </c>
      <c r="E17" t="s">
        <v>174</v>
      </c>
      <c r="F17" s="3">
        <v>2406</v>
      </c>
    </row>
    <row r="18" spans="2:6" x14ac:dyDescent="0.25">
      <c r="B18" s="3">
        <v>2020</v>
      </c>
      <c r="C18" t="s">
        <v>170</v>
      </c>
      <c r="D18" t="s">
        <v>175</v>
      </c>
      <c r="E18" t="s">
        <v>162</v>
      </c>
      <c r="F18" s="3">
        <v>2210</v>
      </c>
    </row>
    <row r="19" spans="2:6" x14ac:dyDescent="0.25">
      <c r="B19" s="3">
        <v>2020</v>
      </c>
      <c r="C19" t="s">
        <v>160</v>
      </c>
      <c r="D19" t="s">
        <v>169</v>
      </c>
      <c r="E19" t="s">
        <v>174</v>
      </c>
      <c r="F19" s="3">
        <v>1043</v>
      </c>
    </row>
    <row r="20" spans="2:6" x14ac:dyDescent="0.25">
      <c r="B20" s="3">
        <v>2021</v>
      </c>
      <c r="C20" t="s">
        <v>160</v>
      </c>
      <c r="D20" t="s">
        <v>169</v>
      </c>
      <c r="E20" t="s">
        <v>176</v>
      </c>
      <c r="F20" s="3">
        <v>2355</v>
      </c>
    </row>
    <row r="21" spans="2:6" x14ac:dyDescent="0.25">
      <c r="B21" s="3">
        <v>2021</v>
      </c>
      <c r="C21" t="s">
        <v>170</v>
      </c>
      <c r="D21" t="s">
        <v>175</v>
      </c>
      <c r="E21" t="s">
        <v>165</v>
      </c>
      <c r="F21" s="3">
        <v>2461</v>
      </c>
    </row>
    <row r="22" spans="2:6" x14ac:dyDescent="0.25">
      <c r="B22" s="3">
        <v>2021</v>
      </c>
      <c r="C22" t="s">
        <v>160</v>
      </c>
      <c r="D22" t="s">
        <v>164</v>
      </c>
      <c r="E22" t="s">
        <v>165</v>
      </c>
      <c r="F22" s="3">
        <v>836</v>
      </c>
    </row>
    <row r="23" spans="2:6" x14ac:dyDescent="0.25">
      <c r="B23" s="3">
        <v>2021</v>
      </c>
      <c r="C23" t="s">
        <v>166</v>
      </c>
      <c r="D23" t="s">
        <v>167</v>
      </c>
      <c r="E23" t="s">
        <v>177</v>
      </c>
      <c r="F23" s="3">
        <v>2272</v>
      </c>
    </row>
    <row r="24" spans="2:6" x14ac:dyDescent="0.25">
      <c r="B24" s="3">
        <v>2021</v>
      </c>
      <c r="C24" t="s">
        <v>166</v>
      </c>
      <c r="D24" t="s">
        <v>168</v>
      </c>
      <c r="E24" t="s">
        <v>178</v>
      </c>
      <c r="F24" s="3">
        <v>1005</v>
      </c>
    </row>
    <row r="25" spans="2:6" x14ac:dyDescent="0.25">
      <c r="B25" s="3">
        <v>2021</v>
      </c>
      <c r="C25" t="s">
        <v>170</v>
      </c>
      <c r="D25" t="s">
        <v>175</v>
      </c>
      <c r="E25" t="s">
        <v>162</v>
      </c>
      <c r="F25" s="3">
        <v>2187</v>
      </c>
    </row>
    <row r="26" spans="2:6" x14ac:dyDescent="0.25">
      <c r="B26" s="3">
        <v>2022</v>
      </c>
      <c r="C26" t="s">
        <v>160</v>
      </c>
      <c r="D26" t="s">
        <v>161</v>
      </c>
      <c r="E26" t="s">
        <v>178</v>
      </c>
      <c r="F26" s="3">
        <v>683</v>
      </c>
    </row>
    <row r="27" spans="2:6" x14ac:dyDescent="0.25">
      <c r="B27" s="3">
        <v>2022</v>
      </c>
      <c r="C27" t="s">
        <v>166</v>
      </c>
      <c r="D27" t="s">
        <v>164</v>
      </c>
      <c r="E27" t="s">
        <v>162</v>
      </c>
      <c r="F27" s="3">
        <v>2360</v>
      </c>
    </row>
    <row r="28" spans="2:6" x14ac:dyDescent="0.25">
      <c r="B28" s="3">
        <v>2022</v>
      </c>
      <c r="C28" t="s">
        <v>166</v>
      </c>
      <c r="D28" t="s">
        <v>164</v>
      </c>
      <c r="E28" t="s">
        <v>177</v>
      </c>
      <c r="F28" s="3">
        <v>2092</v>
      </c>
    </row>
    <row r="29" spans="2:6" x14ac:dyDescent="0.25">
      <c r="B29" s="3">
        <v>2022</v>
      </c>
      <c r="C29" t="s">
        <v>166</v>
      </c>
      <c r="D29" t="s">
        <v>164</v>
      </c>
      <c r="E29" t="s">
        <v>162</v>
      </c>
      <c r="F29" s="3">
        <v>1873</v>
      </c>
    </row>
    <row r="30" spans="2:6" x14ac:dyDescent="0.25">
      <c r="B30" s="3">
        <v>2022</v>
      </c>
      <c r="C30" t="s">
        <v>170</v>
      </c>
      <c r="D30" t="s">
        <v>164</v>
      </c>
      <c r="E30" t="s">
        <v>162</v>
      </c>
      <c r="F30" s="3">
        <v>1035</v>
      </c>
    </row>
    <row r="31" spans="2:6" x14ac:dyDescent="0.25">
      <c r="B31" s="3">
        <v>2022</v>
      </c>
      <c r="C31" t="s">
        <v>160</v>
      </c>
      <c r="D31" t="s">
        <v>164</v>
      </c>
      <c r="E31" t="s">
        <v>162</v>
      </c>
      <c r="F31" s="3">
        <v>2390</v>
      </c>
    </row>
    <row r="32" spans="2:6" x14ac:dyDescent="0.25">
      <c r="B32" s="3">
        <v>2022</v>
      </c>
      <c r="C32" t="s">
        <v>160</v>
      </c>
      <c r="D32" t="s">
        <v>161</v>
      </c>
      <c r="E32" t="s">
        <v>177</v>
      </c>
      <c r="F32" s="3">
        <v>1616</v>
      </c>
    </row>
    <row r="33" spans="2:6" x14ac:dyDescent="0.25">
      <c r="B33" s="3">
        <v>2022</v>
      </c>
      <c r="C33" t="s">
        <v>160</v>
      </c>
      <c r="D33" t="s">
        <v>169</v>
      </c>
      <c r="E33" t="s">
        <v>165</v>
      </c>
      <c r="F33" s="3">
        <v>1682</v>
      </c>
    </row>
    <row r="34" spans="2:6" x14ac:dyDescent="0.25">
      <c r="B34" s="3">
        <v>2022</v>
      </c>
      <c r="C34" t="s">
        <v>170</v>
      </c>
      <c r="D34" t="s">
        <v>164</v>
      </c>
      <c r="E34" t="s">
        <v>162</v>
      </c>
      <c r="F34" s="3">
        <v>1041</v>
      </c>
    </row>
    <row r="35" spans="2:6" x14ac:dyDescent="0.25">
      <c r="B35" s="3">
        <v>2022</v>
      </c>
      <c r="C35" t="s">
        <v>166</v>
      </c>
      <c r="D35" t="s">
        <v>167</v>
      </c>
      <c r="E35" t="s">
        <v>174</v>
      </c>
      <c r="F35" s="3">
        <v>1081</v>
      </c>
    </row>
    <row r="36" spans="2:6" x14ac:dyDescent="0.25">
      <c r="B36" s="3">
        <v>2022</v>
      </c>
      <c r="C36" t="s">
        <v>170</v>
      </c>
      <c r="D36" t="s">
        <v>164</v>
      </c>
      <c r="E36" t="s">
        <v>176</v>
      </c>
      <c r="F36" s="3">
        <v>2181</v>
      </c>
    </row>
    <row r="37" spans="2:6" x14ac:dyDescent="0.25">
      <c r="B37" s="19"/>
      <c r="C37" s="20"/>
      <c r="D37" s="20"/>
      <c r="E37" s="20"/>
      <c r="F37" s="19"/>
    </row>
  </sheetData>
  <mergeCells count="4">
    <mergeCell ref="H3:J5"/>
    <mergeCell ref="G9:I9"/>
    <mergeCell ref="G10:I10"/>
    <mergeCell ref="G11:I11"/>
  </mergeCells>
  <dataValidations count="1">
    <dataValidation type="list" allowBlank="1" showInputMessage="1" showErrorMessage="1" sqref="H12:H13 G10:G13 I13" xr:uid="{A3679B25-B183-4D3E-929A-094C7FB22814}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3308B-0653-45F7-A8DF-7E972BF70602}">
  <sheetPr>
    <tabColor theme="9"/>
  </sheetPr>
  <dimension ref="B2:L37"/>
  <sheetViews>
    <sheetView zoomScale="140" zoomScaleNormal="140" workbookViewId="0">
      <selection activeCell="K7" sqref="K7"/>
    </sheetView>
  </sheetViews>
  <sheetFormatPr defaultRowHeight="15" x14ac:dyDescent="0.25"/>
  <cols>
    <col min="1" max="1" width="3.7109375" customWidth="1"/>
    <col min="3" max="3" width="10.5703125" customWidth="1"/>
    <col min="4" max="4" width="11" customWidth="1"/>
    <col min="5" max="5" width="13.140625" customWidth="1"/>
    <col min="6" max="6" width="14" bestFit="1" customWidth="1"/>
    <col min="10" max="10" width="11.85546875" bestFit="1" customWidth="1"/>
  </cols>
  <sheetData>
    <row r="2" spans="2:12" ht="15.75" thickBot="1" x14ac:dyDescent="0.3">
      <c r="B2" s="21" t="s">
        <v>155</v>
      </c>
      <c r="C2" s="21" t="s">
        <v>156</v>
      </c>
      <c r="D2" s="21" t="s">
        <v>157</v>
      </c>
      <c r="E2" s="21" t="s">
        <v>158</v>
      </c>
      <c r="F2" s="22" t="s">
        <v>159</v>
      </c>
    </row>
    <row r="3" spans="2:12" x14ac:dyDescent="0.25">
      <c r="B3" s="3">
        <v>2019</v>
      </c>
      <c r="C3" t="s">
        <v>160</v>
      </c>
      <c r="D3" t="s">
        <v>161</v>
      </c>
      <c r="E3" t="s">
        <v>162</v>
      </c>
      <c r="F3" s="3">
        <v>2371</v>
      </c>
      <c r="H3" s="129" t="s">
        <v>179</v>
      </c>
      <c r="I3" s="130"/>
      <c r="J3" s="130"/>
    </row>
    <row r="4" spans="2:12" x14ac:dyDescent="0.25">
      <c r="B4" s="3">
        <v>2019</v>
      </c>
      <c r="C4" t="s">
        <v>160</v>
      </c>
      <c r="D4" t="s">
        <v>164</v>
      </c>
      <c r="E4" t="s">
        <v>165</v>
      </c>
      <c r="F4" s="3">
        <v>1711</v>
      </c>
      <c r="H4" s="130"/>
      <c r="I4" s="130"/>
      <c r="J4" s="130"/>
    </row>
    <row r="5" spans="2:12" x14ac:dyDescent="0.25">
      <c r="B5" s="3">
        <v>2019</v>
      </c>
      <c r="C5" t="s">
        <v>166</v>
      </c>
      <c r="D5" t="s">
        <v>167</v>
      </c>
      <c r="E5" t="s">
        <v>162</v>
      </c>
      <c r="F5" s="3">
        <v>1899</v>
      </c>
      <c r="H5" s="130"/>
      <c r="I5" s="130"/>
      <c r="J5" s="130"/>
    </row>
    <row r="6" spans="2:12" x14ac:dyDescent="0.25">
      <c r="B6" s="3">
        <v>2019</v>
      </c>
      <c r="C6" t="s">
        <v>166</v>
      </c>
      <c r="D6" t="s">
        <v>168</v>
      </c>
      <c r="E6" t="s">
        <v>165</v>
      </c>
      <c r="F6" s="3">
        <v>2139</v>
      </c>
      <c r="L6" s="23" t="s">
        <v>162</v>
      </c>
    </row>
    <row r="7" spans="2:12" x14ac:dyDescent="0.25">
      <c r="B7" s="3">
        <v>2019</v>
      </c>
      <c r="C7" t="s">
        <v>160</v>
      </c>
      <c r="D7" t="s">
        <v>169</v>
      </c>
      <c r="E7" t="s">
        <v>162</v>
      </c>
      <c r="F7" s="3">
        <v>2181</v>
      </c>
      <c r="L7" s="23" t="s">
        <v>165</v>
      </c>
    </row>
    <row r="8" spans="2:12" ht="15.75" thickBot="1" x14ac:dyDescent="0.3">
      <c r="B8" s="3">
        <v>2019</v>
      </c>
      <c r="C8" t="s">
        <v>170</v>
      </c>
      <c r="D8" t="s">
        <v>169</v>
      </c>
      <c r="E8" t="s">
        <v>162</v>
      </c>
      <c r="F8" s="3">
        <v>918</v>
      </c>
      <c r="L8" s="23" t="s">
        <v>173</v>
      </c>
    </row>
    <row r="9" spans="2:12" x14ac:dyDescent="0.25">
      <c r="B9" s="3">
        <v>2019</v>
      </c>
      <c r="C9" t="s">
        <v>170</v>
      </c>
      <c r="D9" t="s">
        <v>164</v>
      </c>
      <c r="E9" t="s">
        <v>165</v>
      </c>
      <c r="F9" s="3">
        <v>1940</v>
      </c>
      <c r="G9" s="11" t="s">
        <v>180</v>
      </c>
      <c r="H9" s="12"/>
      <c r="I9" s="13"/>
      <c r="J9" s="24">
        <f>COUNTA(C3:C36)</f>
        <v>34</v>
      </c>
      <c r="L9" s="23" t="s">
        <v>174</v>
      </c>
    </row>
    <row r="10" spans="2:12" x14ac:dyDescent="0.25">
      <c r="B10" s="3">
        <v>2019</v>
      </c>
      <c r="C10" t="s">
        <v>166</v>
      </c>
      <c r="D10" t="s">
        <v>168</v>
      </c>
      <c r="E10" t="s">
        <v>165</v>
      </c>
      <c r="F10" s="3">
        <v>2237</v>
      </c>
      <c r="G10" s="126" t="s">
        <v>162</v>
      </c>
      <c r="H10" s="127"/>
      <c r="I10" s="128"/>
      <c r="J10" s="24">
        <f>COUNTIF(E3:E36,"Egypt")</f>
        <v>14</v>
      </c>
      <c r="L10" s="23" t="s">
        <v>176</v>
      </c>
    </row>
    <row r="11" spans="2:12" x14ac:dyDescent="0.25">
      <c r="B11" s="3">
        <v>2019</v>
      </c>
      <c r="C11" t="s">
        <v>166</v>
      </c>
      <c r="D11" t="s">
        <v>167</v>
      </c>
      <c r="E11" t="s">
        <v>173</v>
      </c>
      <c r="F11" s="3">
        <v>1167</v>
      </c>
      <c r="G11" s="126" t="s">
        <v>170</v>
      </c>
      <c r="H11" s="127"/>
      <c r="I11" s="128"/>
      <c r="J11" s="24">
        <f>COUNTIF(C3:C36,"Shoes")</f>
        <v>9</v>
      </c>
      <c r="L11" s="23" t="s">
        <v>177</v>
      </c>
    </row>
    <row r="12" spans="2:12" x14ac:dyDescent="0.25">
      <c r="B12" s="3">
        <v>2020</v>
      </c>
      <c r="C12" t="s">
        <v>166</v>
      </c>
      <c r="D12" t="s">
        <v>168</v>
      </c>
      <c r="E12" t="s">
        <v>162</v>
      </c>
      <c r="F12" s="3">
        <v>780</v>
      </c>
      <c r="G12" s="15" t="s">
        <v>166</v>
      </c>
      <c r="H12" t="s">
        <v>168</v>
      </c>
      <c r="I12" s="16"/>
      <c r="J12" s="24">
        <f>COUNTIFS(C3:C36,"Jeans",D3:D36,"Dark blue")</f>
        <v>5</v>
      </c>
      <c r="L12" s="23" t="s">
        <v>178</v>
      </c>
    </row>
    <row r="13" spans="2:12" ht="15.75" thickBot="1" x14ac:dyDescent="0.3">
      <c r="B13" s="3">
        <v>2020</v>
      </c>
      <c r="C13" t="s">
        <v>160</v>
      </c>
      <c r="D13" t="s">
        <v>161</v>
      </c>
      <c r="E13" t="s">
        <v>173</v>
      </c>
      <c r="F13" s="3">
        <v>1043</v>
      </c>
      <c r="G13" s="17" t="s">
        <v>166</v>
      </c>
      <c r="H13" s="18" t="s">
        <v>168</v>
      </c>
      <c r="I13" s="25" t="s">
        <v>176</v>
      </c>
      <c r="J13" s="24">
        <f>COUNTIFS(C3:C36,"Jeans",D3:D36,"Dark blue",E3:E36,"Kuwait")</f>
        <v>0</v>
      </c>
      <c r="L13" s="23" t="s">
        <v>161</v>
      </c>
    </row>
    <row r="14" spans="2:12" x14ac:dyDescent="0.25">
      <c r="B14" s="3">
        <v>2020</v>
      </c>
      <c r="C14" t="s">
        <v>160</v>
      </c>
      <c r="D14" t="s">
        <v>169</v>
      </c>
      <c r="E14" t="s">
        <v>162</v>
      </c>
      <c r="F14" s="3">
        <v>1078</v>
      </c>
      <c r="L14" s="23" t="s">
        <v>164</v>
      </c>
    </row>
    <row r="15" spans="2:12" x14ac:dyDescent="0.25">
      <c r="B15" s="3">
        <v>2020</v>
      </c>
      <c r="C15" t="s">
        <v>170</v>
      </c>
      <c r="D15" t="s">
        <v>175</v>
      </c>
      <c r="E15" t="s">
        <v>162</v>
      </c>
      <c r="F15" s="3">
        <v>1126</v>
      </c>
      <c r="L15" s="23" t="s">
        <v>167</v>
      </c>
    </row>
    <row r="16" spans="2:12" x14ac:dyDescent="0.25">
      <c r="B16" s="3">
        <v>2020</v>
      </c>
      <c r="C16" t="s">
        <v>160</v>
      </c>
      <c r="D16" t="s">
        <v>161</v>
      </c>
      <c r="E16" t="s">
        <v>173</v>
      </c>
      <c r="F16" s="3">
        <v>896</v>
      </c>
      <c r="L16" s="23" t="s">
        <v>168</v>
      </c>
    </row>
    <row r="17" spans="2:12" x14ac:dyDescent="0.25">
      <c r="B17" s="3">
        <v>2020</v>
      </c>
      <c r="C17" t="s">
        <v>166</v>
      </c>
      <c r="D17" t="s">
        <v>168</v>
      </c>
      <c r="E17" t="s">
        <v>174</v>
      </c>
      <c r="F17" s="3">
        <v>2406</v>
      </c>
      <c r="L17" s="23" t="s">
        <v>169</v>
      </c>
    </row>
    <row r="18" spans="2:12" x14ac:dyDescent="0.25">
      <c r="B18" s="3">
        <v>2020</v>
      </c>
      <c r="C18" t="s">
        <v>170</v>
      </c>
      <c r="D18" t="s">
        <v>175</v>
      </c>
      <c r="E18" t="s">
        <v>162</v>
      </c>
      <c r="F18" s="3">
        <v>2210</v>
      </c>
      <c r="L18" s="23" t="s">
        <v>175</v>
      </c>
    </row>
    <row r="19" spans="2:12" x14ac:dyDescent="0.25">
      <c r="B19" s="3">
        <v>2020</v>
      </c>
      <c r="C19" t="s">
        <v>160</v>
      </c>
      <c r="D19" t="s">
        <v>169</v>
      </c>
      <c r="E19" t="s">
        <v>174</v>
      </c>
      <c r="F19" s="3">
        <v>1043</v>
      </c>
    </row>
    <row r="20" spans="2:12" x14ac:dyDescent="0.25">
      <c r="B20" s="3">
        <v>2021</v>
      </c>
      <c r="C20" t="s">
        <v>160</v>
      </c>
      <c r="D20" t="s">
        <v>169</v>
      </c>
      <c r="E20" t="s">
        <v>176</v>
      </c>
      <c r="F20" s="3">
        <v>2355</v>
      </c>
    </row>
    <row r="21" spans="2:12" x14ac:dyDescent="0.25">
      <c r="B21" s="3">
        <v>2021</v>
      </c>
      <c r="C21" t="s">
        <v>170</v>
      </c>
      <c r="D21" t="s">
        <v>175</v>
      </c>
      <c r="E21" t="s">
        <v>165</v>
      </c>
      <c r="F21" s="3">
        <v>2461</v>
      </c>
    </row>
    <row r="22" spans="2:12" x14ac:dyDescent="0.25">
      <c r="B22" s="3">
        <v>2021</v>
      </c>
      <c r="C22" t="s">
        <v>160</v>
      </c>
      <c r="D22" t="s">
        <v>164</v>
      </c>
      <c r="E22" t="s">
        <v>165</v>
      </c>
      <c r="F22" s="3">
        <v>836</v>
      </c>
    </row>
    <row r="23" spans="2:12" x14ac:dyDescent="0.25">
      <c r="B23" s="3">
        <v>2021</v>
      </c>
      <c r="C23" t="s">
        <v>166</v>
      </c>
      <c r="D23" t="s">
        <v>167</v>
      </c>
      <c r="E23" t="s">
        <v>177</v>
      </c>
      <c r="F23" s="3">
        <v>2272</v>
      </c>
    </row>
    <row r="24" spans="2:12" x14ac:dyDescent="0.25">
      <c r="B24" s="3">
        <v>2021</v>
      </c>
      <c r="C24" t="s">
        <v>166</v>
      </c>
      <c r="D24" t="s">
        <v>168</v>
      </c>
      <c r="E24" t="s">
        <v>178</v>
      </c>
      <c r="F24" s="3">
        <v>1005</v>
      </c>
    </row>
    <row r="25" spans="2:12" x14ac:dyDescent="0.25">
      <c r="B25" s="3">
        <v>2021</v>
      </c>
      <c r="C25" t="s">
        <v>170</v>
      </c>
      <c r="D25" t="s">
        <v>175</v>
      </c>
      <c r="E25" t="s">
        <v>162</v>
      </c>
      <c r="F25" s="3">
        <v>2187</v>
      </c>
    </row>
    <row r="26" spans="2:12" x14ac:dyDescent="0.25">
      <c r="B26" s="3">
        <v>2022</v>
      </c>
      <c r="C26" t="s">
        <v>160</v>
      </c>
      <c r="D26" t="s">
        <v>161</v>
      </c>
      <c r="E26" t="s">
        <v>178</v>
      </c>
      <c r="F26" s="3">
        <v>683</v>
      </c>
    </row>
    <row r="27" spans="2:12" x14ac:dyDescent="0.25">
      <c r="B27" s="3">
        <v>2022</v>
      </c>
      <c r="C27" t="s">
        <v>166</v>
      </c>
      <c r="D27" t="s">
        <v>164</v>
      </c>
      <c r="E27" t="s">
        <v>162</v>
      </c>
      <c r="F27" s="3">
        <v>2360</v>
      </c>
    </row>
    <row r="28" spans="2:12" x14ac:dyDescent="0.25">
      <c r="B28" s="3">
        <v>2022</v>
      </c>
      <c r="C28" t="s">
        <v>166</v>
      </c>
      <c r="D28" t="s">
        <v>164</v>
      </c>
      <c r="E28" t="s">
        <v>177</v>
      </c>
      <c r="F28" s="3">
        <v>2092</v>
      </c>
    </row>
    <row r="29" spans="2:12" x14ac:dyDescent="0.25">
      <c r="B29" s="3">
        <v>2022</v>
      </c>
      <c r="C29" t="s">
        <v>166</v>
      </c>
      <c r="D29" t="s">
        <v>164</v>
      </c>
      <c r="E29" t="s">
        <v>162</v>
      </c>
      <c r="F29" s="3">
        <v>1873</v>
      </c>
    </row>
    <row r="30" spans="2:12" x14ac:dyDescent="0.25">
      <c r="B30" s="3">
        <v>2022</v>
      </c>
      <c r="C30" t="s">
        <v>170</v>
      </c>
      <c r="D30" t="s">
        <v>164</v>
      </c>
      <c r="E30" t="s">
        <v>162</v>
      </c>
      <c r="F30" s="3">
        <v>1035</v>
      </c>
    </row>
    <row r="31" spans="2:12" x14ac:dyDescent="0.25">
      <c r="B31" s="3">
        <v>2022</v>
      </c>
      <c r="C31" t="s">
        <v>160</v>
      </c>
      <c r="D31" t="s">
        <v>164</v>
      </c>
      <c r="E31" t="s">
        <v>162</v>
      </c>
      <c r="F31" s="3">
        <v>2390</v>
      </c>
    </row>
    <row r="32" spans="2:12" x14ac:dyDescent="0.25">
      <c r="B32" s="3">
        <v>2022</v>
      </c>
      <c r="C32" t="s">
        <v>160</v>
      </c>
      <c r="D32" t="s">
        <v>161</v>
      </c>
      <c r="E32" t="s">
        <v>177</v>
      </c>
      <c r="F32" s="3">
        <v>1616</v>
      </c>
    </row>
    <row r="33" spans="2:6" x14ac:dyDescent="0.25">
      <c r="B33" s="3">
        <v>2022</v>
      </c>
      <c r="C33" t="s">
        <v>160</v>
      </c>
      <c r="D33" t="s">
        <v>169</v>
      </c>
      <c r="E33" t="s">
        <v>165</v>
      </c>
      <c r="F33" s="3">
        <v>1682</v>
      </c>
    </row>
    <row r="34" spans="2:6" x14ac:dyDescent="0.25">
      <c r="B34" s="3">
        <v>2022</v>
      </c>
      <c r="C34" t="s">
        <v>170</v>
      </c>
      <c r="D34" t="s">
        <v>164</v>
      </c>
      <c r="E34" t="s">
        <v>162</v>
      </c>
      <c r="F34" s="3">
        <v>1041</v>
      </c>
    </row>
    <row r="35" spans="2:6" x14ac:dyDescent="0.25">
      <c r="B35" s="3">
        <v>2022</v>
      </c>
      <c r="C35" t="s">
        <v>166</v>
      </c>
      <c r="D35" t="s">
        <v>167</v>
      </c>
      <c r="E35" t="s">
        <v>174</v>
      </c>
      <c r="F35" s="3">
        <v>1081</v>
      </c>
    </row>
    <row r="36" spans="2:6" x14ac:dyDescent="0.25">
      <c r="B36" s="3">
        <v>2022</v>
      </c>
      <c r="C36" t="s">
        <v>170</v>
      </c>
      <c r="D36" t="s">
        <v>164</v>
      </c>
      <c r="E36" t="s">
        <v>176</v>
      </c>
      <c r="F36" s="3">
        <v>2181</v>
      </c>
    </row>
    <row r="37" spans="2:6" x14ac:dyDescent="0.25">
      <c r="B37" s="19"/>
      <c r="C37" s="20"/>
      <c r="D37" s="20"/>
      <c r="E37" s="20"/>
      <c r="F37" s="19"/>
    </row>
  </sheetData>
  <mergeCells count="3">
    <mergeCell ref="H3:J5"/>
    <mergeCell ref="G10:I10"/>
    <mergeCell ref="G11:I11"/>
  </mergeCells>
  <dataValidations count="3">
    <dataValidation type="list" allowBlank="1" showInputMessage="1" showErrorMessage="1" sqref="G10 I13" xr:uid="{4058224B-F334-4B3D-A35A-D9E24F6ECF68}">
      <formula1>$L$6:$L$12</formula1>
    </dataValidation>
    <dataValidation type="list" allowBlank="1" showInputMessage="1" showErrorMessage="1" sqref="H12:H13" xr:uid="{E8B26D21-95C0-485F-9451-179928AB98C9}">
      <formula1>$L$13:$L$18</formula1>
    </dataValidation>
    <dataValidation type="list" allowBlank="1" showInputMessage="1" showErrorMessage="1" sqref="G11:G13" xr:uid="{F8503BE3-8608-4BB0-A75D-C4120F0F4B51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AC69-EFEE-4EAB-BCB7-2ACC61C1F7E3}">
  <sheetPr>
    <tabColor theme="4"/>
  </sheetPr>
  <dimension ref="B1:W15"/>
  <sheetViews>
    <sheetView showGridLines="0" topLeftCell="N1" zoomScale="150" zoomScaleNormal="150" workbookViewId="0">
      <selection activeCell="U8" sqref="U8"/>
    </sheetView>
  </sheetViews>
  <sheetFormatPr defaultRowHeight="15" x14ac:dyDescent="0.25"/>
  <cols>
    <col min="2" max="2" width="21.140625" customWidth="1"/>
    <col min="3" max="3" width="13" customWidth="1"/>
    <col min="4" max="4" width="14.140625" customWidth="1"/>
    <col min="5" max="5" width="5.5703125" customWidth="1"/>
    <col min="6" max="6" width="7.42578125" bestFit="1" customWidth="1"/>
    <col min="7" max="7" width="9.7109375" bestFit="1" customWidth="1"/>
    <col min="8" max="8" width="8.42578125" customWidth="1"/>
    <col min="10" max="10" width="17.85546875" bestFit="1" customWidth="1"/>
    <col min="11" max="11" width="13.140625" bestFit="1" customWidth="1"/>
    <col min="12" max="12" width="14.85546875" bestFit="1" customWidth="1"/>
    <col min="17" max="17" width="15" bestFit="1" customWidth="1"/>
    <col min="18" max="18" width="9.42578125" bestFit="1" customWidth="1"/>
    <col min="19" max="19" width="11.85546875" bestFit="1" customWidth="1"/>
    <col min="22" max="22" width="3.85546875" customWidth="1"/>
    <col min="23" max="23" width="36.7109375" bestFit="1" customWidth="1"/>
    <col min="24" max="24" width="8.85546875" customWidth="1"/>
  </cols>
  <sheetData>
    <row r="1" spans="2:23" x14ac:dyDescent="0.25">
      <c r="F1" s="131" t="s">
        <v>203</v>
      </c>
      <c r="G1" s="131"/>
      <c r="H1" s="131"/>
    </row>
    <row r="2" spans="2:23" ht="15" customHeight="1" x14ac:dyDescent="0.25">
      <c r="F2" s="131"/>
      <c r="G2" s="131"/>
      <c r="H2" s="131"/>
      <c r="L2" s="35">
        <v>29000</v>
      </c>
    </row>
    <row r="3" spans="2:23" ht="15" customHeight="1" x14ac:dyDescent="0.25">
      <c r="D3" s="3" t="s">
        <v>350</v>
      </c>
      <c r="F3" s="131"/>
      <c r="G3" s="131"/>
      <c r="H3" s="131"/>
      <c r="T3">
        <v>46</v>
      </c>
    </row>
    <row r="4" spans="2:23" ht="15" customHeight="1" x14ac:dyDescent="0.25">
      <c r="B4" s="36" t="s">
        <v>204</v>
      </c>
      <c r="C4" s="36" t="s">
        <v>205</v>
      </c>
      <c r="D4" s="36" t="s">
        <v>206</v>
      </c>
      <c r="F4" s="37"/>
      <c r="G4" s="37"/>
      <c r="H4" s="37"/>
      <c r="J4" s="38" t="s">
        <v>204</v>
      </c>
      <c r="K4" s="38" t="s">
        <v>207</v>
      </c>
      <c r="L4" s="38" t="s">
        <v>208</v>
      </c>
      <c r="Q4" s="39" t="s">
        <v>209</v>
      </c>
      <c r="R4" s="39" t="s">
        <v>210</v>
      </c>
      <c r="S4" s="39" t="s">
        <v>211</v>
      </c>
    </row>
    <row r="5" spans="2:23" x14ac:dyDescent="0.25">
      <c r="B5" s="40" t="s">
        <v>212</v>
      </c>
      <c r="C5" s="41">
        <v>95</v>
      </c>
      <c r="D5" s="41" t="str">
        <f>IF(C5&gt;=50,"Good","Bad")</f>
        <v>Good</v>
      </c>
      <c r="J5" s="40" t="s">
        <v>212</v>
      </c>
      <c r="K5" s="41">
        <v>29000</v>
      </c>
      <c r="L5" s="41" t="str">
        <f>IF(K5&gt;=$L$2,"Completed","Not Completed")</f>
        <v>Completed</v>
      </c>
      <c r="Q5" s="40" t="s">
        <v>213</v>
      </c>
      <c r="R5" s="42">
        <v>10</v>
      </c>
      <c r="S5" s="42">
        <f>IF(R5&gt;=46,10*R5,R5)</f>
        <v>10</v>
      </c>
      <c r="W5" s="132" t="s">
        <v>214</v>
      </c>
    </row>
    <row r="6" spans="2:23" x14ac:dyDescent="0.25">
      <c r="B6" s="40" t="s">
        <v>215</v>
      </c>
      <c r="C6" s="41">
        <v>35</v>
      </c>
      <c r="D6" s="41" t="str">
        <f t="shared" ref="D6:D15" si="0">IF(C6&gt;=50,"Good","Bad")</f>
        <v>Bad</v>
      </c>
      <c r="J6" s="40" t="s">
        <v>215</v>
      </c>
      <c r="K6" s="41">
        <v>5000</v>
      </c>
      <c r="L6" s="41" t="str">
        <f t="shared" ref="L6:L15" si="1">IF(K6&gt;=$L$2,"Completed","Not Completed")</f>
        <v>Not Completed</v>
      </c>
      <c r="Q6" s="40" t="s">
        <v>216</v>
      </c>
      <c r="R6" s="42">
        <v>46</v>
      </c>
      <c r="S6" s="42">
        <f t="shared" ref="S6:S11" si="2">IF(R6&gt;=46,10*R6,R6)</f>
        <v>460</v>
      </c>
      <c r="W6" s="132"/>
    </row>
    <row r="7" spans="2:23" x14ac:dyDescent="0.25">
      <c r="B7" s="40" t="s">
        <v>217</v>
      </c>
      <c r="C7" s="41">
        <v>70</v>
      </c>
      <c r="D7" s="41" t="str">
        <f t="shared" si="0"/>
        <v>Good</v>
      </c>
      <c r="J7" s="40" t="s">
        <v>217</v>
      </c>
      <c r="K7" s="41">
        <v>29000</v>
      </c>
      <c r="L7" s="41" t="str">
        <f t="shared" si="1"/>
        <v>Completed</v>
      </c>
      <c r="Q7" s="40" t="s">
        <v>218</v>
      </c>
      <c r="R7" s="42">
        <v>35</v>
      </c>
      <c r="S7" s="42">
        <f t="shared" si="2"/>
        <v>35</v>
      </c>
      <c r="W7" s="132"/>
    </row>
    <row r="8" spans="2:23" x14ac:dyDescent="0.25">
      <c r="B8" s="40" t="s">
        <v>219</v>
      </c>
      <c r="C8" s="41">
        <v>47</v>
      </c>
      <c r="D8" s="41" t="str">
        <f t="shared" si="0"/>
        <v>Bad</v>
      </c>
      <c r="J8" s="40" t="s">
        <v>219</v>
      </c>
      <c r="K8" s="41">
        <v>29000</v>
      </c>
      <c r="L8" s="41" t="str">
        <f t="shared" si="1"/>
        <v>Completed</v>
      </c>
      <c r="Q8" s="40" t="s">
        <v>220</v>
      </c>
      <c r="R8" s="42">
        <v>57</v>
      </c>
      <c r="S8" s="42">
        <f t="shared" si="2"/>
        <v>570</v>
      </c>
    </row>
    <row r="9" spans="2:23" x14ac:dyDescent="0.25">
      <c r="B9" s="40" t="s">
        <v>221</v>
      </c>
      <c r="C9" s="41">
        <v>52</v>
      </c>
      <c r="D9" s="41" t="str">
        <f t="shared" si="0"/>
        <v>Good</v>
      </c>
      <c r="J9" s="40" t="s">
        <v>221</v>
      </c>
      <c r="K9" s="41">
        <v>13560</v>
      </c>
      <c r="L9" s="41" t="str">
        <f t="shared" si="1"/>
        <v>Not Completed</v>
      </c>
      <c r="Q9" s="40" t="s">
        <v>222</v>
      </c>
      <c r="R9" s="42">
        <v>-3</v>
      </c>
      <c r="S9" s="42">
        <f t="shared" si="2"/>
        <v>-3</v>
      </c>
    </row>
    <row r="10" spans="2:23" x14ac:dyDescent="0.25">
      <c r="B10" s="40" t="s">
        <v>223</v>
      </c>
      <c r="C10" s="41">
        <v>23</v>
      </c>
      <c r="D10" s="41" t="str">
        <f t="shared" si="0"/>
        <v>Bad</v>
      </c>
      <c r="J10" s="40" t="s">
        <v>223</v>
      </c>
      <c r="K10" s="41">
        <v>20000</v>
      </c>
      <c r="L10" s="41" t="str">
        <f t="shared" si="1"/>
        <v>Not Completed</v>
      </c>
      <c r="Q10" s="40" t="s">
        <v>224</v>
      </c>
      <c r="R10" s="42">
        <v>52</v>
      </c>
      <c r="S10" s="42">
        <f t="shared" si="2"/>
        <v>520</v>
      </c>
    </row>
    <row r="11" spans="2:23" x14ac:dyDescent="0.25">
      <c r="B11" s="40" t="s">
        <v>213</v>
      </c>
      <c r="C11" s="41">
        <v>50</v>
      </c>
      <c r="D11" s="41" t="str">
        <f t="shared" si="0"/>
        <v>Good</v>
      </c>
      <c r="J11" s="40" t="s">
        <v>213</v>
      </c>
      <c r="K11" s="41">
        <v>29000</v>
      </c>
      <c r="L11" s="41" t="str">
        <f t="shared" si="1"/>
        <v>Completed</v>
      </c>
      <c r="Q11" s="40" t="s">
        <v>225</v>
      </c>
      <c r="R11" s="42">
        <v>47</v>
      </c>
      <c r="S11" s="42">
        <f t="shared" si="2"/>
        <v>470</v>
      </c>
    </row>
    <row r="12" spans="2:23" x14ac:dyDescent="0.25">
      <c r="B12" s="40" t="s">
        <v>216</v>
      </c>
      <c r="C12" s="41">
        <v>76</v>
      </c>
      <c r="D12" s="41" t="str">
        <f t="shared" si="0"/>
        <v>Good</v>
      </c>
      <c r="J12" s="40" t="s">
        <v>216</v>
      </c>
      <c r="K12" s="41">
        <v>30000</v>
      </c>
      <c r="L12" s="41" t="str">
        <f t="shared" si="1"/>
        <v>Completed</v>
      </c>
    </row>
    <row r="13" spans="2:23" x14ac:dyDescent="0.25">
      <c r="B13" s="40" t="s">
        <v>218</v>
      </c>
      <c r="C13" s="41">
        <v>66</v>
      </c>
      <c r="D13" s="41" t="str">
        <f t="shared" si="0"/>
        <v>Good</v>
      </c>
      <c r="J13" s="40" t="s">
        <v>218</v>
      </c>
      <c r="K13" s="41">
        <v>35000</v>
      </c>
      <c r="L13" s="41" t="str">
        <f t="shared" si="1"/>
        <v>Completed</v>
      </c>
    </row>
    <row r="14" spans="2:23" x14ac:dyDescent="0.25">
      <c r="B14" s="40" t="s">
        <v>220</v>
      </c>
      <c r="C14" s="41">
        <v>78</v>
      </c>
      <c r="D14" s="41" t="str">
        <f t="shared" si="0"/>
        <v>Good</v>
      </c>
      <c r="J14" s="40" t="s">
        <v>220</v>
      </c>
      <c r="K14" s="41">
        <v>10000</v>
      </c>
      <c r="L14" s="41" t="str">
        <f t="shared" si="1"/>
        <v>Not Completed</v>
      </c>
    </row>
    <row r="15" spans="2:23" x14ac:dyDescent="0.25">
      <c r="B15" s="40" t="s">
        <v>222</v>
      </c>
      <c r="C15" s="41">
        <v>92</v>
      </c>
      <c r="D15" s="41" t="str">
        <f t="shared" si="0"/>
        <v>Good</v>
      </c>
      <c r="J15" s="40" t="s">
        <v>222</v>
      </c>
      <c r="K15" s="41">
        <v>21780</v>
      </c>
      <c r="L15" s="41" t="str">
        <f t="shared" si="1"/>
        <v>Not Completed</v>
      </c>
    </row>
  </sheetData>
  <mergeCells count="2">
    <mergeCell ref="F1:H3"/>
    <mergeCell ref="W5:W7"/>
  </mergeCells>
  <conditionalFormatting sqref="Q5:Q1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1FAC-C4A3-492D-BC47-3F6724C60D8F}">
  <sheetPr>
    <tabColor theme="4"/>
  </sheetPr>
  <dimension ref="B1:O15"/>
  <sheetViews>
    <sheetView showGridLines="0" zoomScale="190" zoomScaleNormal="190" workbookViewId="0">
      <selection activeCell="G18" sqref="G18"/>
    </sheetView>
  </sheetViews>
  <sheetFormatPr defaultRowHeight="15" x14ac:dyDescent="0.25"/>
  <cols>
    <col min="2" max="2" width="17.85546875" bestFit="1" customWidth="1"/>
    <col min="3" max="3" width="8.85546875" customWidth="1"/>
    <col min="4" max="4" width="17.7109375" customWidth="1"/>
    <col min="9" max="9" width="9.42578125" customWidth="1"/>
    <col min="10" max="10" width="15" bestFit="1" customWidth="1"/>
    <col min="11" max="11" width="10.7109375" customWidth="1"/>
    <col min="12" max="12" width="11.85546875" bestFit="1" customWidth="1"/>
    <col min="15" max="16" width="9.42578125" customWidth="1"/>
    <col min="22" max="22" width="9.85546875" bestFit="1" customWidth="1"/>
    <col min="23" max="23" width="10" bestFit="1" customWidth="1"/>
  </cols>
  <sheetData>
    <row r="1" spans="2:15" x14ac:dyDescent="0.25">
      <c r="F1" s="131" t="s">
        <v>121</v>
      </c>
      <c r="G1" s="131"/>
      <c r="H1" s="131"/>
    </row>
    <row r="2" spans="2:15" x14ac:dyDescent="0.25">
      <c r="F2" s="131"/>
      <c r="G2" s="131"/>
      <c r="H2" s="131"/>
    </row>
    <row r="3" spans="2:15" x14ac:dyDescent="0.25">
      <c r="F3" s="131"/>
      <c r="G3" s="131"/>
      <c r="H3" s="131"/>
    </row>
    <row r="4" spans="2:15" x14ac:dyDescent="0.25">
      <c r="B4" s="36" t="s">
        <v>204</v>
      </c>
      <c r="C4" s="36" t="s">
        <v>205</v>
      </c>
      <c r="D4" s="36" t="s">
        <v>226</v>
      </c>
    </row>
    <row r="5" spans="2:15" ht="15.75" thickBot="1" x14ac:dyDescent="0.3">
      <c r="B5" s="40" t="s">
        <v>212</v>
      </c>
      <c r="C5" s="41">
        <v>95</v>
      </c>
      <c r="D5" s="41" t="str">
        <f>IF(C5&gt;90,$F$6,IF(C5&gt;=85,$F$7,IF(C5&gt;=79,$F$8,IF(C5&gt;=70,$F$9,IF(C5&gt;=50,$F$10,$F$11)))))</f>
        <v>A+</v>
      </c>
      <c r="J5" s="39" t="s">
        <v>209</v>
      </c>
      <c r="K5" s="39" t="s">
        <v>227</v>
      </c>
      <c r="L5" s="39" t="s">
        <v>228</v>
      </c>
    </row>
    <row r="6" spans="2:15" x14ac:dyDescent="0.25">
      <c r="B6" s="40" t="s">
        <v>215</v>
      </c>
      <c r="C6" s="41">
        <v>35</v>
      </c>
      <c r="D6" s="41" t="str">
        <f t="shared" ref="D6:D15" si="0">IF(C6&gt;90,$F$6,IF(C6&gt;=85,$F$7,IF(C6&gt;=79,$F$8,IF(C6&gt;=70,$F$9,IF(C6&gt;=50,$F$10,$F$11)))))</f>
        <v>F</v>
      </c>
      <c r="F6" s="43" t="s">
        <v>229</v>
      </c>
      <c r="G6" s="44" t="s">
        <v>230</v>
      </c>
      <c r="J6" s="40" t="s">
        <v>213</v>
      </c>
      <c r="K6" s="42" t="s">
        <v>231</v>
      </c>
      <c r="L6" s="45">
        <f>IF(K6=$N$8,$O$8,IF(K6=$N$9,$O$9,$O$10))</f>
        <v>0.17</v>
      </c>
    </row>
    <row r="7" spans="2:15" ht="15.75" thickBot="1" x14ac:dyDescent="0.3">
      <c r="B7" s="40" t="s">
        <v>217</v>
      </c>
      <c r="C7" s="41">
        <v>70</v>
      </c>
      <c r="D7" s="41" t="str">
        <f t="shared" si="0"/>
        <v>B</v>
      </c>
      <c r="F7" s="46" t="s">
        <v>232</v>
      </c>
      <c r="G7" s="47" t="s">
        <v>233</v>
      </c>
      <c r="J7" s="40" t="s">
        <v>216</v>
      </c>
      <c r="K7" s="42" t="s">
        <v>234</v>
      </c>
      <c r="L7" s="45">
        <f t="shared" ref="L7:L12" si="1">IF(K7=$N$8,$O$8,IF(K7=$N$9,$O$9,$O$10))</f>
        <v>0.17</v>
      </c>
    </row>
    <row r="8" spans="2:15" x14ac:dyDescent="0.25">
      <c r="B8" s="40" t="s">
        <v>219</v>
      </c>
      <c r="C8" s="41">
        <v>47</v>
      </c>
      <c r="D8" s="41" t="str">
        <f t="shared" si="0"/>
        <v>F</v>
      </c>
      <c r="F8" s="48" t="s">
        <v>235</v>
      </c>
      <c r="G8" s="49" t="s">
        <v>236</v>
      </c>
      <c r="J8" s="40" t="s">
        <v>218</v>
      </c>
      <c r="K8" s="42" t="s">
        <v>237</v>
      </c>
      <c r="L8" s="45">
        <f t="shared" si="1"/>
        <v>0.23</v>
      </c>
      <c r="N8" s="50" t="s">
        <v>237</v>
      </c>
      <c r="O8" s="51">
        <v>0.23</v>
      </c>
    </row>
    <row r="9" spans="2:15" x14ac:dyDescent="0.25">
      <c r="B9" s="40" t="s">
        <v>221</v>
      </c>
      <c r="C9" s="41">
        <v>52</v>
      </c>
      <c r="D9" s="41" t="str">
        <f t="shared" si="0"/>
        <v>C</v>
      </c>
      <c r="F9" s="46" t="s">
        <v>238</v>
      </c>
      <c r="G9" s="47" t="s">
        <v>239</v>
      </c>
      <c r="J9" s="40" t="s">
        <v>220</v>
      </c>
      <c r="K9" s="42" t="s">
        <v>240</v>
      </c>
      <c r="L9" s="45">
        <f t="shared" si="1"/>
        <v>0.17</v>
      </c>
      <c r="N9" s="52" t="s">
        <v>241</v>
      </c>
      <c r="O9" s="53">
        <v>0.35</v>
      </c>
    </row>
    <row r="10" spans="2:15" ht="15.75" thickBot="1" x14ac:dyDescent="0.3">
      <c r="B10" s="40" t="s">
        <v>223</v>
      </c>
      <c r="C10" s="41">
        <v>23</v>
      </c>
      <c r="D10" s="41" t="str">
        <f t="shared" si="0"/>
        <v>F</v>
      </c>
      <c r="F10" s="48" t="s">
        <v>242</v>
      </c>
      <c r="G10" s="49" t="s">
        <v>243</v>
      </c>
      <c r="J10" s="40" t="s">
        <v>222</v>
      </c>
      <c r="K10" s="42" t="s">
        <v>241</v>
      </c>
      <c r="L10" s="45">
        <f t="shared" si="1"/>
        <v>0.35</v>
      </c>
      <c r="N10" s="54" t="s">
        <v>244</v>
      </c>
      <c r="O10" s="55">
        <v>0.17</v>
      </c>
    </row>
    <row r="11" spans="2:15" ht="15.75" thickBot="1" x14ac:dyDescent="0.3">
      <c r="B11" s="40" t="s">
        <v>213</v>
      </c>
      <c r="C11" s="41">
        <v>50</v>
      </c>
      <c r="D11" s="41" t="str">
        <f t="shared" si="0"/>
        <v>C</v>
      </c>
      <c r="F11" s="56" t="s">
        <v>245</v>
      </c>
      <c r="G11" s="57" t="s">
        <v>246</v>
      </c>
      <c r="J11" s="40" t="s">
        <v>224</v>
      </c>
      <c r="K11" s="42" t="s">
        <v>247</v>
      </c>
      <c r="L11" s="45">
        <f t="shared" si="1"/>
        <v>0.17</v>
      </c>
    </row>
    <row r="12" spans="2:15" x14ac:dyDescent="0.25">
      <c r="B12" s="40" t="s">
        <v>216</v>
      </c>
      <c r="C12" s="41">
        <v>76</v>
      </c>
      <c r="D12" s="41" t="str">
        <f t="shared" si="0"/>
        <v>B</v>
      </c>
      <c r="J12" s="40" t="s">
        <v>225</v>
      </c>
      <c r="K12" s="42" t="s">
        <v>248</v>
      </c>
      <c r="L12" s="45">
        <f t="shared" si="1"/>
        <v>0.17</v>
      </c>
    </row>
    <row r="13" spans="2:15" x14ac:dyDescent="0.25">
      <c r="B13" s="40" t="s">
        <v>218</v>
      </c>
      <c r="C13" s="41">
        <v>66</v>
      </c>
      <c r="D13" s="41" t="str">
        <f t="shared" si="0"/>
        <v>C</v>
      </c>
    </row>
    <row r="14" spans="2:15" x14ac:dyDescent="0.25">
      <c r="B14" s="40" t="s">
        <v>220</v>
      </c>
      <c r="C14" s="41">
        <v>78</v>
      </c>
      <c r="D14" s="41" t="str">
        <f t="shared" si="0"/>
        <v>B</v>
      </c>
    </row>
    <row r="15" spans="2:15" x14ac:dyDescent="0.25">
      <c r="B15" s="40" t="s">
        <v>222</v>
      </c>
      <c r="C15" s="41">
        <v>92</v>
      </c>
      <c r="D15" s="41" t="str">
        <f t="shared" si="0"/>
        <v>A+</v>
      </c>
    </row>
  </sheetData>
  <mergeCells count="1">
    <mergeCell ref="F1:H3"/>
  </mergeCells>
  <conditionalFormatting sqref="B16:B24">
    <cfRule type="duplicateValues" dxfId="1" priority="2"/>
  </conditionalFormatting>
  <conditionalFormatting sqref="J6:J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Outline</vt:lpstr>
      <vt:lpstr>Input Data</vt:lpstr>
      <vt:lpstr>Master Data</vt:lpstr>
      <vt:lpstr>Basics</vt:lpstr>
      <vt:lpstr>Sum</vt:lpstr>
      <vt:lpstr>Average</vt:lpstr>
      <vt:lpstr>Count</vt:lpstr>
      <vt:lpstr>Simple if</vt:lpstr>
      <vt:lpstr>Nested if</vt:lpstr>
      <vt:lpstr>If + and &amp; Or</vt:lpstr>
      <vt:lpstr>Position</vt:lpstr>
      <vt:lpstr>Case</vt:lpstr>
      <vt:lpstr>Space</vt:lpstr>
      <vt:lpstr>Concat</vt:lpstr>
      <vt:lpstr>Date</vt:lpstr>
      <vt:lpstr>Sum!Criteria</vt:lpstr>
      <vt:lpstr>Sum!Extract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احمد صلاح امام سيد</cp:lastModifiedBy>
  <dcterms:created xsi:type="dcterms:W3CDTF">2023-03-05T12:29:07Z</dcterms:created>
  <dcterms:modified xsi:type="dcterms:W3CDTF">2025-02-15T12:56:23Z</dcterms:modified>
</cp:coreProperties>
</file>