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OneDrive\Documents\"/>
    </mc:Choice>
  </mc:AlternateContent>
  <xr:revisionPtr revIDLastSave="0" documentId="13_ncr:1_{87FFFFD3-4943-41B8-8F3C-D263F523E703}" xr6:coauthVersionLast="47" xr6:coauthVersionMax="47" xr10:uidLastSave="{00000000-0000-0000-0000-000000000000}"/>
  <bookViews>
    <workbookView xWindow="-108" yWindow="-108" windowWidth="23256" windowHeight="12456" firstSheet="1" activeTab="1" xr2:uid="{84583D42-096B-4A98-9767-EDAEAB802BC7}"/>
  </bookViews>
  <sheets>
    <sheet name="Sheet2" sheetId="2" state="hidden" r:id="rId1"/>
    <sheet name="Dashboard" sheetId="3" r:id="rId2"/>
    <sheet name="Sheet1" sheetId="1" state="hidden" r:id="rId3"/>
  </sheets>
  <definedNames>
    <definedName name="_xlchart.v5.0" hidden="1">Sheet2!$J$45</definedName>
    <definedName name="_xlchart.v5.1" hidden="1">Sheet2!$J$46:$J$87</definedName>
    <definedName name="_xlchart.v5.2" hidden="1">Sheet2!$K$45</definedName>
    <definedName name="_xlchart.v5.3" hidden="1">Sheet2!$K$46:$K$87</definedName>
    <definedName name="_xlchart.v5.4" hidden="1">Sheet2!$J$45</definedName>
    <definedName name="_xlchart.v5.5" hidden="1">Sheet2!$J$46:$J$87</definedName>
    <definedName name="_xlchart.v5.6" hidden="1">Sheet2!$K$45</definedName>
    <definedName name="_xlchart.v5.7" hidden="1">Sheet2!$K$46:$K$87</definedName>
    <definedName name="Slicer_State">#N/A</definedName>
  </definedNames>
  <calcPr calcId="191029"/>
  <pivotCaches>
    <pivotCache cacheId="0" r:id="rId4"/>
    <pivotCache cacheId="1" r:id="rId5"/>
    <pivotCache cacheId="65" r:id="rId6"/>
    <pivotCache cacheId="68" r:id="rId7"/>
    <pivotCache cacheId="71" r:id="rId8"/>
    <pivotCache cacheId="74" r:id="rId9"/>
    <pivotCache cacheId="77" r:id="rId10"/>
    <pivotCache cacheId="80" r:id="rId11"/>
    <pivotCache cacheId="83" r:id="rId12"/>
    <pivotCache cacheId="86" r:id="rId13"/>
    <pivotCache cacheId="89" r:id="rId14"/>
    <pivotCache cacheId="92" r:id="rId15"/>
    <pivotCache cacheId="95" r:id="rId16"/>
    <pivotCache cacheId="98" r:id="rId17"/>
    <pivotCache cacheId="101" r:id="rId18"/>
    <pivotCache cacheId="104" r:id="rId19"/>
    <pivotCache cacheId="107" r:id="rId20"/>
  </pivotCaches>
  <extLst>
    <ext xmlns:x14="http://schemas.microsoft.com/office/spreadsheetml/2009/9/main" uri="{876F7934-8845-4945-9796-88D515C7AA90}">
      <x14:pivotCaches>
        <pivotCache cacheId="17" r:id="rId21"/>
      </x14:pivotCaches>
    </ex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_a8f894a3-6866-4dfc-ba61-8ada5089ddb2" name="products" connection="Query - products"/>
          <x15:modelTable id="Coustmers_dc426223-4617-4b8e-8b5e-33d662eec1f2" name="Coustmers" connection="Query - Coustmers"/>
          <x15:modelTable id="ActOrders_e9dc0496-5808-45a0-a00e-19ed16481bad" name="ActOrders" connection="Query - ActOrders"/>
          <x15:modelTable id="People_6551588a-f8f1-43f2-a9f6-d60a8d544269" name="People" connection="Query - People"/>
          <x15:modelTable id="Returns_d221dc3b-8a69-434d-8d81-68fab5bfd5b7" name="Returns" connection="Query - Returns"/>
        </x15:modelTables>
        <x15:modelRelationships>
          <x15:modelRelationship fromTable="ActOrders" fromColumn="Product ID" toTable="products" toColumn="Product ID"/>
          <x15:modelRelationship fromTable="ActOrders" fromColumn="Order ID" toTable="Returns" toColumn="Order ID"/>
          <x15:modelRelationship fromTable="ActOrders" fromColumn="Region index" toTable="People" toColumn="Region index"/>
          <x15:modelRelationship fromTable="ActOrders" fromColumn="Customer ID" toTable="Coustmers" toColumn="Customer ID"/>
        </x15:modelRelationships>
        <x15:extLst>
          <ext xmlns:x16="http://schemas.microsoft.com/office/spreadsheetml/2014/11/main" uri="{9835A34E-60A6-4A7C-AAB8-D5F71C897F49}">
            <x16:modelTimeGroupings>
              <x16:modelTimeGrouping tableName="Act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4" i="2" l="1"/>
  <c r="D104" i="2"/>
  <c r="E94" i="2"/>
  <c r="E95" i="2"/>
  <c r="E96" i="2"/>
  <c r="E97" i="2"/>
  <c r="E98" i="2"/>
  <c r="E99" i="2"/>
  <c r="E100" i="2"/>
  <c r="E101" i="2"/>
  <c r="E102" i="2"/>
  <c r="E103" i="2"/>
  <c r="D94" i="2"/>
  <c r="D95" i="2"/>
  <c r="D96" i="2"/>
  <c r="D97" i="2"/>
  <c r="D98" i="2"/>
  <c r="D99" i="2"/>
  <c r="D100" i="2"/>
  <c r="D101" i="2"/>
  <c r="D102" i="2"/>
  <c r="D103" i="2"/>
  <c r="E93" i="2"/>
  <c r="D93" i="2"/>
  <c r="J61" i="2"/>
  <c r="K61" i="2"/>
  <c r="J62" i="2"/>
  <c r="K62" i="2"/>
  <c r="J63" i="2"/>
  <c r="K63" i="2"/>
  <c r="J64" i="2"/>
  <c r="K64" i="2"/>
  <c r="J65" i="2"/>
  <c r="K65" i="2"/>
  <c r="J66" i="2"/>
  <c r="K66" i="2"/>
  <c r="J67" i="2"/>
  <c r="K67" i="2"/>
  <c r="J68" i="2"/>
  <c r="K68" i="2"/>
  <c r="J69" i="2"/>
  <c r="K69" i="2"/>
  <c r="J70" i="2"/>
  <c r="K70" i="2"/>
  <c r="J71" i="2"/>
  <c r="K71" i="2"/>
  <c r="J72" i="2"/>
  <c r="K72" i="2"/>
  <c r="J73" i="2"/>
  <c r="K73" i="2"/>
  <c r="J74" i="2"/>
  <c r="K74" i="2"/>
  <c r="J75" i="2"/>
  <c r="K75" i="2"/>
  <c r="J76" i="2"/>
  <c r="K76" i="2"/>
  <c r="J77" i="2"/>
  <c r="K77" i="2"/>
  <c r="J78" i="2"/>
  <c r="K78" i="2"/>
  <c r="J79" i="2"/>
  <c r="K79" i="2"/>
  <c r="J80" i="2"/>
  <c r="K80" i="2"/>
  <c r="J81" i="2"/>
  <c r="K81" i="2"/>
  <c r="J82" i="2"/>
  <c r="K82" i="2"/>
  <c r="J83" i="2"/>
  <c r="K83" i="2"/>
  <c r="J84" i="2"/>
  <c r="K84" i="2"/>
  <c r="J85" i="2"/>
  <c r="K85" i="2"/>
  <c r="J86" i="2"/>
  <c r="K86" i="2"/>
  <c r="J87" i="2"/>
  <c r="K87" i="2"/>
  <c r="J47" i="2"/>
  <c r="K47" i="2"/>
  <c r="J48" i="2"/>
  <c r="K48" i="2"/>
  <c r="J49" i="2"/>
  <c r="K49" i="2"/>
  <c r="J50" i="2"/>
  <c r="K50" i="2"/>
  <c r="J51" i="2"/>
  <c r="K51" i="2"/>
  <c r="J52" i="2"/>
  <c r="K52" i="2"/>
  <c r="J53" i="2"/>
  <c r="K53" i="2"/>
  <c r="J54" i="2"/>
  <c r="K54" i="2"/>
  <c r="J55" i="2"/>
  <c r="K55" i="2"/>
  <c r="J56" i="2"/>
  <c r="K56" i="2"/>
  <c r="J57" i="2"/>
  <c r="K57" i="2"/>
  <c r="J58" i="2"/>
  <c r="K58" i="2"/>
  <c r="J59" i="2"/>
  <c r="K59" i="2"/>
  <c r="J60" i="2"/>
  <c r="K60" i="2"/>
  <c r="K46" i="2"/>
  <c r="J46" i="2"/>
  <c r="I6" i="2"/>
  <c r="P6" i="2"/>
  <c r="G5" i="2"/>
  <c r="M6" i="2"/>
  <c r="A6" i="2"/>
  <c r="C6" i="2"/>
  <c r="E6" i="2"/>
  <c r="O6" i="2"/>
  <c r="K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72F5B6-801D-461E-A957-04E27FC8CB4F}" name="Query - ActOrders" description="Connection to the 'ActOrders' query in the workbook." type="100" refreshedVersion="8" minRefreshableVersion="5">
    <extLst>
      <ext xmlns:x15="http://schemas.microsoft.com/office/spreadsheetml/2010/11/main" uri="{DE250136-89BD-433C-8126-D09CA5730AF9}">
        <x15:connection id="ca75582e-1342-43d3-945b-ecb4a82f80fb"/>
      </ext>
    </extLst>
  </connection>
  <connection id="2" xr16:uid="{CB90B1B5-D235-4A5B-9FD7-76D7DE6C15AE}" name="Query - Coustmers" description="Connection to the 'Coustmers' query in the workbook." type="100" refreshedVersion="8" minRefreshableVersion="5">
    <extLst>
      <ext xmlns:x15="http://schemas.microsoft.com/office/spreadsheetml/2010/11/main" uri="{DE250136-89BD-433C-8126-D09CA5730AF9}">
        <x15:connection id="29749996-9cea-451e-b038-1a25462d99c3"/>
      </ext>
    </extLst>
  </connection>
  <connection id="3" xr16:uid="{D9BB9FDB-D303-4BA9-9EFF-27CCCB0F62B0}" name="Query - People" description="Connection to the 'People' query in the workbook." type="100" refreshedVersion="8" minRefreshableVersion="5">
    <extLst>
      <ext xmlns:x15="http://schemas.microsoft.com/office/spreadsheetml/2010/11/main" uri="{DE250136-89BD-433C-8126-D09CA5730AF9}">
        <x15:connection id="1bae380f-b2d9-43b2-aa2c-e4dc633d6491"/>
      </ext>
    </extLst>
  </connection>
  <connection id="4" xr16:uid="{166291A4-07DF-4B20-8706-625A9A848EA4}" name="Query - products" description="Connection to the 'products' query in the workbook." type="100" refreshedVersion="8" minRefreshableVersion="5">
    <extLst>
      <ext xmlns:x15="http://schemas.microsoft.com/office/spreadsheetml/2010/11/main" uri="{DE250136-89BD-433C-8126-D09CA5730AF9}">
        <x15:connection id="a4696e6d-f542-401b-ae25-c98dde8419b7"/>
      </ext>
    </extLst>
  </connection>
  <connection id="5" xr16:uid="{D3C02AE6-CBF2-4637-8429-C4553D7B3892}" name="Query - Returns" description="Connection to the 'Returns' query in the workbook." type="100" refreshedVersion="8" minRefreshableVersion="5">
    <extLst>
      <ext xmlns:x15="http://schemas.microsoft.com/office/spreadsheetml/2010/11/main" uri="{DE250136-89BD-433C-8126-D09CA5730AF9}">
        <x15:connection id="46b7dd44-6d8f-47f3-9853-50903483caff"/>
      </ext>
    </extLst>
  </connection>
  <connection id="6" xr16:uid="{BD6A1F8E-E922-4B7F-A2AE-699BE98A9DA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Coustmers].[State].[All]}"/>
  </metadataStrings>
  <mdxMetadata count="1">
    <mdx n="0" f="s">
      <ms ns="1" c="0"/>
    </mdx>
  </mdxMetadata>
  <valueMetadata count="1">
    <bk>
      <rc t="1" v="0"/>
    </bk>
  </valueMetadata>
</metadata>
</file>

<file path=xl/sharedStrings.xml><?xml version="1.0" encoding="utf-8"?>
<sst xmlns="http://schemas.openxmlformats.org/spreadsheetml/2006/main" count="120" uniqueCount="81">
  <si>
    <t>Number of orders</t>
  </si>
  <si>
    <t>percentage  of profit</t>
  </si>
  <si>
    <t>Average of waiting time</t>
  </si>
  <si>
    <t>Number of products</t>
  </si>
  <si>
    <t>Completed orders</t>
  </si>
  <si>
    <t>Total Sales</t>
  </si>
  <si>
    <t>Total Cost</t>
  </si>
  <si>
    <t>Highest Discount</t>
  </si>
  <si>
    <t>Number of coustmers</t>
  </si>
  <si>
    <t>Row Labels</t>
  </si>
  <si>
    <t>Grand Total</t>
  </si>
  <si>
    <t>2016</t>
  </si>
  <si>
    <t>Jan</t>
  </si>
  <si>
    <t>Feb</t>
  </si>
  <si>
    <t>Mar</t>
  </si>
  <si>
    <t>Apr</t>
  </si>
  <si>
    <t>May</t>
  </si>
  <si>
    <t>Jun</t>
  </si>
  <si>
    <t>Jul</t>
  </si>
  <si>
    <t>Aug</t>
  </si>
  <si>
    <t>Sep</t>
  </si>
  <si>
    <t>Oct</t>
  </si>
  <si>
    <t>Nov</t>
  </si>
  <si>
    <t>Dec</t>
  </si>
  <si>
    <t>2017</t>
  </si>
  <si>
    <t>2018</t>
  </si>
  <si>
    <t>2019</t>
  </si>
  <si>
    <t>Total Profit</t>
  </si>
  <si>
    <t>Alabama</t>
  </si>
  <si>
    <t>Arizona</t>
  </si>
  <si>
    <t>Arkansas</t>
  </si>
  <si>
    <t>California</t>
  </si>
  <si>
    <t>Colorado</t>
  </si>
  <si>
    <t>Connecticut</t>
  </si>
  <si>
    <t>Delaware</t>
  </si>
  <si>
    <t>District of Columbia</t>
  </si>
  <si>
    <t>Florida</t>
  </si>
  <si>
    <t>Georgia</t>
  </si>
  <si>
    <t>Illinois</t>
  </si>
  <si>
    <t>Indiana</t>
  </si>
  <si>
    <t>Iowa</t>
  </si>
  <si>
    <t>Kansas</t>
  </si>
  <si>
    <t>Kentucky</t>
  </si>
  <si>
    <t>Louisiana</t>
  </si>
  <si>
    <t>Maryland</t>
  </si>
  <si>
    <t>Massachusetts</t>
  </si>
  <si>
    <t>Michigan</t>
  </si>
  <si>
    <t>Minnesota</t>
  </si>
  <si>
    <t>Mississippi</t>
  </si>
  <si>
    <t>Missouri</t>
  </si>
  <si>
    <t>Nebraska</t>
  </si>
  <si>
    <t>Nevada</t>
  </si>
  <si>
    <t>New Hampshire</t>
  </si>
  <si>
    <t>New Jersey</t>
  </si>
  <si>
    <t>New Mexico</t>
  </si>
  <si>
    <t>New York</t>
  </si>
  <si>
    <t>North Carolina</t>
  </si>
  <si>
    <t>Ohio</t>
  </si>
  <si>
    <t>Oklahoma</t>
  </si>
  <si>
    <t>Oregon</t>
  </si>
  <si>
    <t>Pennsylvania</t>
  </si>
  <si>
    <t>Rhode Island</t>
  </si>
  <si>
    <t>South Dakota</t>
  </si>
  <si>
    <t>Tennessee</t>
  </si>
  <si>
    <t>Texas</t>
  </si>
  <si>
    <t>Utah</t>
  </si>
  <si>
    <t>Virginia</t>
  </si>
  <si>
    <t>Washington</t>
  </si>
  <si>
    <t>Wisconsin</t>
  </si>
  <si>
    <t>State</t>
  </si>
  <si>
    <t>Number</t>
  </si>
  <si>
    <t>Central</t>
  </si>
  <si>
    <t>East</t>
  </si>
  <si>
    <t>South</t>
  </si>
  <si>
    <t>West</t>
  </si>
  <si>
    <t>Binders</t>
  </si>
  <si>
    <t>Furnishings</t>
  </si>
  <si>
    <t>Paper</t>
  </si>
  <si>
    <t>Phones</t>
  </si>
  <si>
    <t>Storage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</si>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</sst>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0.00%;\-0.00%;0.00%"/>
    <numFmt numFmtId="165" formatCode="\$#,##0;\(\$#,##0\);\$#,##0"/>
    <numFmt numFmtId="166" formatCode="0%;\-0%;0%"/>
    <numFmt numFmtId="167" formatCode="_(&quot;$&quot;* #,##0_);_(&quot;$&quot;* \(#,##0\);_(&quot;$&quot;* &quot;-&quot;??_);_(@_)"/>
    <numFmt numFmtId="168" formatCode="0.0%"/>
  </numFmts>
  <fonts count="4" x14ac:knownFonts="1">
    <font>
      <sz val="11"/>
      <color theme="1"/>
      <name val="Aptos Narrow"/>
      <family val="2"/>
      <scheme val="minor"/>
    </font>
    <font>
      <sz val="11"/>
      <color theme="1"/>
      <name val="Aptos Narrow"/>
      <family val="2"/>
      <scheme val="minor"/>
    </font>
    <font>
      <sz val="11"/>
      <color theme="1"/>
      <name val="Amasis MT Pro Black"/>
      <family val="1"/>
    </font>
    <font>
      <sz val="11"/>
      <color theme="1"/>
      <name val="Batang"/>
      <family val="1"/>
      <charset val="129"/>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14">
    <xf numFmtId="0" fontId="0" fillId="0" borderId="0" xfId="0"/>
    <xf numFmtId="164" fontId="0" fillId="0" borderId="0" xfId="0" applyNumberFormat="1"/>
    <xf numFmtId="1"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2" borderId="0" xfId="0" applyFill="1"/>
    <xf numFmtId="0" fontId="2" fillId="0" borderId="0" xfId="0" applyFont="1"/>
    <xf numFmtId="9" fontId="0" fillId="0" borderId="0" xfId="1" applyFont="1"/>
    <xf numFmtId="167" fontId="0" fillId="0" borderId="0" xfId="2" applyNumberFormat="1" applyFont="1"/>
    <xf numFmtId="168" fontId="0" fillId="0" borderId="0" xfId="1" applyNumberFormat="1" applyFont="1"/>
    <xf numFmtId="0" fontId="3" fillId="2" borderId="0" xfId="0" applyFont="1" applyFill="1"/>
    <xf numFmtId="0" fontId="0" fillId="0" borderId="0" xfId="0" applyNumberFormat="1"/>
  </cellXfs>
  <cellStyles count="3">
    <cellStyle name="Currency" xfId="2" builtinId="4"/>
    <cellStyle name="Normal" xfId="0" builtinId="0"/>
    <cellStyle name="Percent" xfId="1" builtinId="5"/>
  </cellStyles>
  <dxfs count="4">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name val="Andalus"/>
        <family val="1"/>
        <scheme val="none"/>
      </font>
      <fill>
        <patternFill>
          <bgColor theme="7"/>
        </patternFill>
      </fill>
      <border diagonalUp="0" diagonalDown="0">
        <left/>
        <right/>
        <top/>
        <bottom/>
        <vertical/>
        <horizontal/>
      </border>
    </dxf>
  </dxfs>
  <tableStyles count="2" defaultTableStyle="TableStyleMedium2" defaultPivotStyle="PivotStyleLight16">
    <tableStyle name="SlicerStyleLight1 2" pivot="0" table="0" count="10" xr9:uid="{C7BD73B2-69A6-4249-AB3B-1D7B221294F4}">
      <tableStyleElement type="wholeTable" dxfId="3"/>
      <tableStyleElement type="headerRow" dxfId="2"/>
    </tableStyle>
    <tableStyle name="SlicerStyleLight1 2 2" pivot="0" table="0" count="10" xr9:uid="{98AC90E0-E4D5-48BD-B874-5A36538DCD74}">
      <tableStyleElement type="wholeTable" dxfId="1"/>
      <tableStyleElement type="headerRow" dxfId="0"/>
    </tableStyle>
  </tableStyles>
  <colors>
    <mruColors>
      <color rgb="FF99FF99"/>
      <color rgb="FF000000"/>
      <color rgb="FFCC660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5"/>
          </font>
          <fill>
            <patternFill patternType="solid">
              <fgColor theme="4" tint="0.59999389629810485"/>
              <bgColor theme="6"/>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270">
              <stop position="0">
                <color theme="0"/>
              </stop>
              <stop position="1">
                <color theme="4"/>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828282"/>
          </font>
          <fill>
            <patternFill patternType="solid">
              <fgColor theme="4" tint="0.79998168889431442"/>
              <bgColor theme="4" tint="0.79998168889431442"/>
            </patternFill>
          </fill>
          <border diagonalUp="0" diagonalDown="0">
            <left/>
            <right/>
            <top/>
            <bottom/>
            <vertical/>
            <horizontal/>
          </border>
        </dxf>
        <dxf>
          <font>
            <color theme="1"/>
          </font>
          <fill>
            <patternFill patternType="solid">
              <fgColor theme="4" tint="0.59999389629810485"/>
              <bgColor theme="7"/>
            </patternFill>
          </fill>
          <border diagonalUp="0" diagonalDown="0">
            <left/>
            <right/>
            <top/>
            <bottom/>
            <vertical/>
            <horizontal/>
          </border>
        </dxf>
        <dxf>
          <font>
            <color rgb="FF828282"/>
          </font>
          <fill>
            <patternFill patternType="solid">
              <fgColor rgb="FFFFFFFF"/>
              <bgColor rgb="FFFFFFFF"/>
            </patternFill>
          </fill>
          <border diagonalUp="0" diagonalDown="0">
            <left/>
            <right/>
            <top/>
            <bottom/>
            <vertical/>
            <horizontal/>
          </border>
        </dxf>
        <dxf>
          <font>
            <color rgb="FF000000"/>
          </font>
          <fill>
            <patternFill patternType="none">
              <fgColor indexed="64"/>
              <bgColor auto="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haredStrings" Target="sharedStrings.xml"/><Relationship Id="rId21" Type="http://schemas.openxmlformats.org/officeDocument/2006/relationships/pivotCacheDefinition" Target="pivotCache/pivotCacheDefinition18.xml"/><Relationship Id="rId42" Type="http://schemas.openxmlformats.org/officeDocument/2006/relationships/customXml" Target="../customXml/item13.xml"/><Relationship Id="rId47" Type="http://schemas.openxmlformats.org/officeDocument/2006/relationships/customXml" Target="../customXml/item18.xml"/><Relationship Id="rId63" Type="http://schemas.openxmlformats.org/officeDocument/2006/relationships/customXml" Target="../customXml/item34.xml"/><Relationship Id="rId68" Type="http://schemas.openxmlformats.org/officeDocument/2006/relationships/customXml" Target="../customXml/item39.xml"/><Relationship Id="rId16" Type="http://schemas.openxmlformats.org/officeDocument/2006/relationships/pivotCacheDefinition" Target="pivotCache/pivotCacheDefinition13.xml"/><Relationship Id="rId11" Type="http://schemas.openxmlformats.org/officeDocument/2006/relationships/pivotCacheDefinition" Target="pivotCache/pivotCacheDefinition8.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66" Type="http://schemas.openxmlformats.org/officeDocument/2006/relationships/customXml" Target="../customXml/item37.xml"/><Relationship Id="rId74" Type="http://schemas.openxmlformats.org/officeDocument/2006/relationships/customXml" Target="../customXml/item45.xml"/><Relationship Id="rId5" Type="http://schemas.openxmlformats.org/officeDocument/2006/relationships/pivotCacheDefinition" Target="pivotCache/pivotCacheDefinition2.xml"/><Relationship Id="rId61" Type="http://schemas.openxmlformats.org/officeDocument/2006/relationships/customXml" Target="../customXml/item32.xml"/><Relationship Id="rId19" Type="http://schemas.openxmlformats.org/officeDocument/2006/relationships/pivotCacheDefinition" Target="pivotCache/pivotCacheDefinition16.xml"/><Relationship Id="rId14" Type="http://schemas.openxmlformats.org/officeDocument/2006/relationships/pivotCacheDefinition" Target="pivotCache/pivotCacheDefinition11.xml"/><Relationship Id="rId22" Type="http://schemas.microsoft.com/office/2007/relationships/slicerCache" Target="slicerCaches/slicerCache1.xml"/><Relationship Id="rId27" Type="http://schemas.openxmlformats.org/officeDocument/2006/relationships/sheetMetadata" Target="metadata.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64" Type="http://schemas.openxmlformats.org/officeDocument/2006/relationships/customXml" Target="../customXml/item35.xml"/><Relationship Id="rId69" Type="http://schemas.openxmlformats.org/officeDocument/2006/relationships/customXml" Target="../customXml/item40.xml"/><Relationship Id="rId77" Type="http://schemas.openxmlformats.org/officeDocument/2006/relationships/customXml" Target="../customXml/item48.xml"/><Relationship Id="rId8" Type="http://schemas.openxmlformats.org/officeDocument/2006/relationships/pivotCacheDefinition" Target="pivotCache/pivotCacheDefinition5.xml"/><Relationship Id="rId51" Type="http://schemas.openxmlformats.org/officeDocument/2006/relationships/customXml" Target="../customXml/item22.xml"/><Relationship Id="rId72" Type="http://schemas.openxmlformats.org/officeDocument/2006/relationships/customXml" Target="../customXml/item43.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67" Type="http://schemas.openxmlformats.org/officeDocument/2006/relationships/customXml" Target="../customXml/item38.xml"/><Relationship Id="rId20" Type="http://schemas.openxmlformats.org/officeDocument/2006/relationships/pivotCacheDefinition" Target="pivotCache/pivotCacheDefinition17.xml"/><Relationship Id="rId41" Type="http://schemas.openxmlformats.org/officeDocument/2006/relationships/customXml" Target="../customXml/item12.xml"/><Relationship Id="rId54" Type="http://schemas.openxmlformats.org/officeDocument/2006/relationships/customXml" Target="../customXml/item25.xml"/><Relationship Id="rId62" Type="http://schemas.openxmlformats.org/officeDocument/2006/relationships/customXml" Target="../customXml/item33.xml"/><Relationship Id="rId70" Type="http://schemas.openxmlformats.org/officeDocument/2006/relationships/customXml" Target="../customXml/item41.xml"/><Relationship Id="rId75" Type="http://schemas.openxmlformats.org/officeDocument/2006/relationships/customXml" Target="../customXml/item46.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theme" Target="theme/theme1.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7.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60" Type="http://schemas.openxmlformats.org/officeDocument/2006/relationships/customXml" Target="../customXml/item31.xml"/><Relationship Id="rId65" Type="http://schemas.openxmlformats.org/officeDocument/2006/relationships/customXml" Target="../customXml/item36.xml"/><Relationship Id="rId73" Type="http://schemas.openxmlformats.org/officeDocument/2006/relationships/customXml" Target="../customXml/item44.xml"/><Relationship Id="rId78" Type="http://schemas.openxmlformats.org/officeDocument/2006/relationships/customXml" Target="../customXml/item49.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39" Type="http://schemas.openxmlformats.org/officeDocument/2006/relationships/customXml" Target="../customXml/item10.xml"/><Relationship Id="rId34" Type="http://schemas.openxmlformats.org/officeDocument/2006/relationships/customXml" Target="../customXml/item5.xml"/><Relationship Id="rId50" Type="http://schemas.openxmlformats.org/officeDocument/2006/relationships/customXml" Target="../customXml/item21.xml"/><Relationship Id="rId55" Type="http://schemas.openxmlformats.org/officeDocument/2006/relationships/customXml" Target="../customXml/item26.xml"/><Relationship Id="rId76" Type="http://schemas.openxmlformats.org/officeDocument/2006/relationships/customXml" Target="../customXml/item47.xml"/><Relationship Id="rId7" Type="http://schemas.openxmlformats.org/officeDocument/2006/relationships/pivotCacheDefinition" Target="pivotCache/pivotCacheDefinition4.xml"/><Relationship Id="rId71" Type="http://schemas.openxmlformats.org/officeDocument/2006/relationships/customXml" Target="../customXml/item42.xml"/><Relationship Id="rId2" Type="http://schemas.openxmlformats.org/officeDocument/2006/relationships/worksheet" Target="worksheets/sheet2.xml"/><Relationship Id="rId2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6.xlsx]Sheet2!state</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Sheet2!$B$23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Sheet2!$A$24:$A$28</c:f>
              <c:strCache>
                <c:ptCount val="4"/>
                <c:pt idx="0">
                  <c:v>2016</c:v>
                </c:pt>
                <c:pt idx="1">
                  <c:v>2017</c:v>
                </c:pt>
                <c:pt idx="2">
                  <c:v>2018</c:v>
                </c:pt>
                <c:pt idx="3">
                  <c:v>2019</c:v>
                </c:pt>
              </c:strCache>
            </c:strRef>
          </c:cat>
          <c:val>
            <c:numRef>
              <c:f>Sheet2!$B$24:$B$28</c:f>
              <c:numCache>
                <c:formatCode>\$#,##0;\(\$#,##0\);\$#,##0</c:formatCode>
                <c:ptCount val="4"/>
                <c:pt idx="0">
                  <c:v>49556.032899999998</c:v>
                </c:pt>
                <c:pt idx="1">
                  <c:v>61577.176099999997</c:v>
                </c:pt>
                <c:pt idx="2">
                  <c:v>81613.282399999996</c:v>
                </c:pt>
                <c:pt idx="3">
                  <c:v>93267.328200000004</c:v>
                </c:pt>
              </c:numCache>
            </c:numRef>
          </c:val>
          <c:smooth val="0"/>
          <c:extLst>
            <c:ext xmlns:c16="http://schemas.microsoft.com/office/drawing/2014/chart" uri="{C3380CC4-5D6E-409C-BE32-E72D297353CC}">
              <c16:uniqueId val="{00000002-4C86-41CE-864F-B614C06DA4D4}"/>
            </c:ext>
          </c:extLst>
        </c:ser>
        <c:dLbls>
          <c:showLegendKey val="0"/>
          <c:showVal val="0"/>
          <c:showCatName val="0"/>
          <c:showSerName val="0"/>
          <c:showPercent val="0"/>
          <c:showBubbleSize val="0"/>
        </c:dLbls>
        <c:marker val="1"/>
        <c:smooth val="0"/>
        <c:axId val="54162192"/>
        <c:axId val="54145872"/>
      </c:lineChart>
      <c:catAx>
        <c:axId val="5416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45872"/>
        <c:crosses val="autoZero"/>
        <c:auto val="1"/>
        <c:lblAlgn val="ctr"/>
        <c:lblOffset val="100"/>
        <c:noMultiLvlLbl val="0"/>
      </c:catAx>
      <c:valAx>
        <c:axId val="541458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62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6.xlsx]Sheet2!state2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Sheet2!$G$29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Sheet2!$F$30:$F$42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Sheet2!$G$30:$G$42</c:f>
              <c:numCache>
                <c:formatCode>\$#,##0;\(\$#,##0\);\$#,##0</c:formatCode>
                <c:ptCount val="12"/>
                <c:pt idx="0">
                  <c:v>9134.4460999999992</c:v>
                </c:pt>
                <c:pt idx="1">
                  <c:v>10294.610699999999</c:v>
                </c:pt>
                <c:pt idx="2">
                  <c:v>28573.6744</c:v>
                </c:pt>
                <c:pt idx="3">
                  <c:v>11544.7526</c:v>
                </c:pt>
                <c:pt idx="4">
                  <c:v>22411.307799999999</c:v>
                </c:pt>
                <c:pt idx="5">
                  <c:v>21285.795399999999</c:v>
                </c:pt>
                <c:pt idx="6">
                  <c:v>13791.2372</c:v>
                </c:pt>
                <c:pt idx="7">
                  <c:v>21776.938399999999</c:v>
                </c:pt>
                <c:pt idx="8">
                  <c:v>36834.388899999998</c:v>
                </c:pt>
                <c:pt idx="9">
                  <c:v>31784.041300000001</c:v>
                </c:pt>
                <c:pt idx="10">
                  <c:v>35310.556299999997</c:v>
                </c:pt>
                <c:pt idx="11">
                  <c:v>43272.070500000002</c:v>
                </c:pt>
              </c:numCache>
            </c:numRef>
          </c:val>
          <c:smooth val="0"/>
          <c:extLst>
            <c:ext xmlns:c16="http://schemas.microsoft.com/office/drawing/2014/chart" uri="{C3380CC4-5D6E-409C-BE32-E72D297353CC}">
              <c16:uniqueId val="{00000000-AD29-4969-A40C-0F9F463A0D5A}"/>
            </c:ext>
          </c:extLst>
        </c:ser>
        <c:dLbls>
          <c:showLegendKey val="0"/>
          <c:showVal val="0"/>
          <c:showCatName val="0"/>
          <c:showSerName val="0"/>
          <c:showPercent val="0"/>
          <c:showBubbleSize val="0"/>
        </c:dLbls>
        <c:marker val="1"/>
        <c:smooth val="0"/>
        <c:axId val="54149232"/>
        <c:axId val="54149712"/>
      </c:lineChart>
      <c:catAx>
        <c:axId val="5414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49712"/>
        <c:crosses val="autoZero"/>
        <c:auto val="1"/>
        <c:lblAlgn val="ctr"/>
        <c:lblOffset val="100"/>
        <c:noMultiLvlLbl val="0"/>
      </c:catAx>
      <c:valAx>
        <c:axId val="541497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4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6.xlsx]Sheet2!state1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Sheet2!$I$23</c:f>
              <c:strCache>
                <c:ptCount val="1"/>
                <c:pt idx="0">
                  <c:v>Total Sales</c:v>
                </c:pt>
              </c:strCache>
            </c:strRef>
          </c:tx>
          <c:spPr>
            <a:solidFill>
              <a:schemeClr val="accent1"/>
            </a:solidFill>
            <a:ln>
              <a:noFill/>
            </a:ln>
            <a:effectLst/>
          </c:spPr>
          <c:invertIfNegative val="0"/>
          <c:cat>
            <c:strRef>
              <c:f>Sheet2!$H$24:$H$28</c:f>
              <c:strCache>
                <c:ptCount val="4"/>
                <c:pt idx="0">
                  <c:v>2016</c:v>
                </c:pt>
                <c:pt idx="1">
                  <c:v>2017</c:v>
                </c:pt>
                <c:pt idx="2">
                  <c:v>2018</c:v>
                </c:pt>
                <c:pt idx="3">
                  <c:v>2019</c:v>
                </c:pt>
              </c:strCache>
            </c:strRef>
          </c:cat>
          <c:val>
            <c:numRef>
              <c:f>Sheet2!$I$24:$I$28</c:f>
              <c:numCache>
                <c:formatCode>\$#,##0;\(\$#,##0\);\$#,##0</c:formatCode>
                <c:ptCount val="4"/>
                <c:pt idx="0">
                  <c:v>483966.12609999999</c:v>
                </c:pt>
                <c:pt idx="1">
                  <c:v>470442.44900000002</c:v>
                </c:pt>
                <c:pt idx="2">
                  <c:v>608532.45799999998</c:v>
                </c:pt>
                <c:pt idx="3">
                  <c:v>732568.5392</c:v>
                </c:pt>
              </c:numCache>
            </c:numRef>
          </c:val>
          <c:extLst>
            <c:ext xmlns:c16="http://schemas.microsoft.com/office/drawing/2014/chart" uri="{C3380CC4-5D6E-409C-BE32-E72D297353CC}">
              <c16:uniqueId val="{00000000-CBA5-4FDB-BCE4-816911CE241F}"/>
            </c:ext>
          </c:extLst>
        </c:ser>
        <c:ser>
          <c:idx val="1"/>
          <c:order val="1"/>
          <c:tx>
            <c:strRef>
              <c:f>Sheet2!$J$23</c:f>
              <c:strCache>
                <c:ptCount val="1"/>
                <c:pt idx="0">
                  <c:v>Total Cost</c:v>
                </c:pt>
              </c:strCache>
            </c:strRef>
          </c:tx>
          <c:spPr>
            <a:solidFill>
              <a:schemeClr val="accent2"/>
            </a:solidFill>
            <a:ln>
              <a:noFill/>
            </a:ln>
            <a:effectLst/>
          </c:spPr>
          <c:invertIfNegative val="0"/>
          <c:cat>
            <c:strRef>
              <c:f>Sheet2!$H$24:$H$28</c:f>
              <c:strCache>
                <c:ptCount val="4"/>
                <c:pt idx="0">
                  <c:v>2016</c:v>
                </c:pt>
                <c:pt idx="1">
                  <c:v>2017</c:v>
                </c:pt>
                <c:pt idx="2">
                  <c:v>2018</c:v>
                </c:pt>
                <c:pt idx="3">
                  <c:v>2019</c:v>
                </c:pt>
              </c:strCache>
            </c:strRef>
          </c:cat>
          <c:val>
            <c:numRef>
              <c:f>Sheet2!$J$24:$J$28</c:f>
              <c:numCache>
                <c:formatCode>\$#,##0;\(\$#,##0\);\$#,##0</c:formatCode>
                <c:ptCount val="4"/>
                <c:pt idx="0">
                  <c:v>434410.09319999971</c:v>
                </c:pt>
                <c:pt idx="1">
                  <c:v>408865.27289999917</c:v>
                </c:pt>
                <c:pt idx="2">
                  <c:v>526919.17559999984</c:v>
                </c:pt>
                <c:pt idx="3">
                  <c:v>639301.21100000013</c:v>
                </c:pt>
              </c:numCache>
            </c:numRef>
          </c:val>
          <c:extLst>
            <c:ext xmlns:c16="http://schemas.microsoft.com/office/drawing/2014/chart" uri="{C3380CC4-5D6E-409C-BE32-E72D297353CC}">
              <c16:uniqueId val="{00000001-CBA5-4FDB-BCE4-816911CE241F}"/>
            </c:ext>
          </c:extLst>
        </c:ser>
        <c:dLbls>
          <c:showLegendKey val="0"/>
          <c:showVal val="0"/>
          <c:showCatName val="0"/>
          <c:showSerName val="0"/>
          <c:showPercent val="0"/>
          <c:showBubbleSize val="0"/>
        </c:dLbls>
        <c:gapWidth val="219"/>
        <c:axId val="54185232"/>
        <c:axId val="54176592"/>
      </c:barChart>
      <c:catAx>
        <c:axId val="54185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76592"/>
        <c:crosses val="autoZero"/>
        <c:auto val="1"/>
        <c:lblAlgn val="ctr"/>
        <c:lblOffset val="100"/>
        <c:noMultiLvlLbl val="0"/>
      </c:catAx>
      <c:valAx>
        <c:axId val="5417659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85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6.xlsx]Sheet2!state3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Sheet2!$B$43</c:f>
              <c:strCache>
                <c:ptCount val="1"/>
                <c:pt idx="0">
                  <c:v>Total Sales</c:v>
                </c:pt>
              </c:strCache>
            </c:strRef>
          </c:tx>
          <c:spPr>
            <a:solidFill>
              <a:schemeClr val="accent1"/>
            </a:solidFill>
            <a:ln>
              <a:noFill/>
            </a:ln>
            <a:effectLst/>
          </c:spPr>
          <c:invertIfNegative val="0"/>
          <c:cat>
            <c:strRef>
              <c:f>Sheet2!$A$44:$A$56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Sheet2!$B$44:$B$56</c:f>
              <c:numCache>
                <c:formatCode>\$#,##0;\(\$#,##0\);\$#,##0</c:formatCode>
                <c:ptCount val="12"/>
                <c:pt idx="0">
                  <c:v>94924.835600000006</c:v>
                </c:pt>
                <c:pt idx="1">
                  <c:v>59751.251400000001</c:v>
                </c:pt>
                <c:pt idx="2">
                  <c:v>204959.8088</c:v>
                </c:pt>
                <c:pt idx="3">
                  <c:v>137188.7966</c:v>
                </c:pt>
                <c:pt idx="4">
                  <c:v>155028.81169999999</c:v>
                </c:pt>
                <c:pt idx="5">
                  <c:v>152718.67929999999</c:v>
                </c:pt>
                <c:pt idx="6">
                  <c:v>147148.03700000001</c:v>
                </c:pt>
                <c:pt idx="7">
                  <c:v>159044.06299999999</c:v>
                </c:pt>
                <c:pt idx="8">
                  <c:v>307600.82569999999</c:v>
                </c:pt>
                <c:pt idx="9">
                  <c:v>200322.9847</c:v>
                </c:pt>
                <c:pt idx="10">
                  <c:v>351916.69099999999</c:v>
                </c:pt>
                <c:pt idx="11">
                  <c:v>324904.78749999998</c:v>
                </c:pt>
              </c:numCache>
            </c:numRef>
          </c:val>
          <c:extLst>
            <c:ext xmlns:c16="http://schemas.microsoft.com/office/drawing/2014/chart" uri="{C3380CC4-5D6E-409C-BE32-E72D297353CC}">
              <c16:uniqueId val="{00000000-E283-49EC-BDCB-A23156308E60}"/>
            </c:ext>
          </c:extLst>
        </c:ser>
        <c:ser>
          <c:idx val="1"/>
          <c:order val="1"/>
          <c:tx>
            <c:strRef>
              <c:f>Sheet2!$C$43</c:f>
              <c:strCache>
                <c:ptCount val="1"/>
                <c:pt idx="0">
                  <c:v>Total Cost</c:v>
                </c:pt>
              </c:strCache>
            </c:strRef>
          </c:tx>
          <c:spPr>
            <a:solidFill>
              <a:schemeClr val="accent2"/>
            </a:solidFill>
            <a:ln>
              <a:noFill/>
            </a:ln>
            <a:effectLst/>
          </c:spPr>
          <c:invertIfNegative val="0"/>
          <c:cat>
            <c:strRef>
              <c:f>Sheet2!$A$44:$A$56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Sheet2!$C$44:$C$56</c:f>
              <c:numCache>
                <c:formatCode>\$#,##0;\(\$#,##0\);\$#,##0</c:formatCode>
                <c:ptCount val="12"/>
                <c:pt idx="0">
                  <c:v>85790.389500000034</c:v>
                </c:pt>
                <c:pt idx="1">
                  <c:v>49456.640700000018</c:v>
                </c:pt>
                <c:pt idx="2">
                  <c:v>176386.13439999995</c:v>
                </c:pt>
                <c:pt idx="3">
                  <c:v>125644.04400000014</c:v>
                </c:pt>
                <c:pt idx="4">
                  <c:v>132617.5039000003</c:v>
                </c:pt>
                <c:pt idx="5">
                  <c:v>131432.8839000001</c:v>
                </c:pt>
                <c:pt idx="6">
                  <c:v>133356.79979999992</c:v>
                </c:pt>
                <c:pt idx="7">
                  <c:v>137267.12459999984</c:v>
                </c:pt>
                <c:pt idx="8">
                  <c:v>270766.43679999997</c:v>
                </c:pt>
                <c:pt idx="9">
                  <c:v>168538.94339999987</c:v>
                </c:pt>
                <c:pt idx="10">
                  <c:v>316606.13469999947</c:v>
                </c:pt>
                <c:pt idx="11">
                  <c:v>281632.717</c:v>
                </c:pt>
              </c:numCache>
            </c:numRef>
          </c:val>
          <c:extLst>
            <c:ext xmlns:c16="http://schemas.microsoft.com/office/drawing/2014/chart" uri="{C3380CC4-5D6E-409C-BE32-E72D297353CC}">
              <c16:uniqueId val="{00000001-E283-49EC-BDCB-A23156308E60}"/>
            </c:ext>
          </c:extLst>
        </c:ser>
        <c:dLbls>
          <c:showLegendKey val="0"/>
          <c:showVal val="0"/>
          <c:showCatName val="0"/>
          <c:showSerName val="0"/>
          <c:showPercent val="0"/>
          <c:showBubbleSize val="0"/>
        </c:dLbls>
        <c:gapWidth val="219"/>
        <c:overlap val="-27"/>
        <c:axId val="54190992"/>
        <c:axId val="54190032"/>
      </c:barChart>
      <c:catAx>
        <c:axId val="5419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90032"/>
        <c:crosses val="autoZero"/>
        <c:auto val="1"/>
        <c:lblAlgn val="ctr"/>
        <c:lblOffset val="100"/>
        <c:noMultiLvlLbl val="0"/>
      </c:catAx>
      <c:valAx>
        <c:axId val="541900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9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6.xlsx]Sheet2!state4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26539160415598945"/>
          <c:y val="0.4033299826883342"/>
          <c:w val="0.3606039074997282"/>
          <c:h val="0.51865583291450268"/>
        </c:manualLayout>
      </c:layout>
      <c:doughnutChart>
        <c:varyColors val="1"/>
        <c:ser>
          <c:idx val="0"/>
          <c:order val="0"/>
          <c:tx>
            <c:strRef>
              <c:f>Sheet2!$B$62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C7-4BEA-A3FF-76CE90FD38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C7-4BEA-A3FF-76CE90FD38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1C7-4BEA-A3FF-76CE90FD38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1C7-4BEA-A3FF-76CE90FD381B}"/>
              </c:ext>
            </c:extLst>
          </c:dPt>
          <c:cat>
            <c:strRef>
              <c:f>Sheet2!$A$63:$A$67</c:f>
              <c:strCache>
                <c:ptCount val="4"/>
                <c:pt idx="0">
                  <c:v>Central</c:v>
                </c:pt>
                <c:pt idx="1">
                  <c:v>East</c:v>
                </c:pt>
                <c:pt idx="2">
                  <c:v>South</c:v>
                </c:pt>
                <c:pt idx="3">
                  <c:v>West</c:v>
                </c:pt>
              </c:strCache>
            </c:strRef>
          </c:cat>
          <c:val>
            <c:numRef>
              <c:f>Sheet2!$B$63:$B$67</c:f>
              <c:numCache>
                <c:formatCode>General</c:formatCode>
                <c:ptCount val="4"/>
                <c:pt idx="0">
                  <c:v>1175</c:v>
                </c:pt>
                <c:pt idx="1">
                  <c:v>1401</c:v>
                </c:pt>
                <c:pt idx="2">
                  <c:v>822</c:v>
                </c:pt>
                <c:pt idx="3">
                  <c:v>1611</c:v>
                </c:pt>
              </c:numCache>
            </c:numRef>
          </c:val>
          <c:extLst>
            <c:ext xmlns:c16="http://schemas.microsoft.com/office/drawing/2014/chart" uri="{C3380CC4-5D6E-409C-BE32-E72D297353CC}">
              <c16:uniqueId val="{00000000-DE56-4E10-918A-FA38FD4C6F4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6.xlsx]Sheet2!state5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Sheet2!$B$77</c:f>
              <c:strCache>
                <c:ptCount val="1"/>
                <c:pt idx="0">
                  <c:v>Total</c:v>
                </c:pt>
              </c:strCache>
            </c:strRef>
          </c:tx>
          <c:spPr>
            <a:solidFill>
              <a:schemeClr val="accent1"/>
            </a:solidFill>
            <a:ln>
              <a:noFill/>
            </a:ln>
            <a:effectLst/>
          </c:spPr>
          <c:invertIfNegative val="0"/>
          <c:cat>
            <c:strRef>
              <c:f>Sheet2!$A$78:$A$83</c:f>
              <c:strCache>
                <c:ptCount val="5"/>
                <c:pt idx="0">
                  <c:v>Storage</c:v>
                </c:pt>
                <c:pt idx="1">
                  <c:v>Phones</c:v>
                </c:pt>
                <c:pt idx="2">
                  <c:v>Furnishings</c:v>
                </c:pt>
                <c:pt idx="3">
                  <c:v>Paper</c:v>
                </c:pt>
                <c:pt idx="4">
                  <c:v>Binders</c:v>
                </c:pt>
              </c:strCache>
            </c:strRef>
          </c:cat>
          <c:val>
            <c:numRef>
              <c:f>Sheet2!$B$78:$B$83</c:f>
              <c:numCache>
                <c:formatCode>General</c:formatCode>
                <c:ptCount val="5"/>
                <c:pt idx="0">
                  <c:v>771</c:v>
                </c:pt>
                <c:pt idx="1">
                  <c:v>814</c:v>
                </c:pt>
                <c:pt idx="2">
                  <c:v>864</c:v>
                </c:pt>
                <c:pt idx="3">
                  <c:v>1158</c:v>
                </c:pt>
                <c:pt idx="4">
                  <c:v>1301</c:v>
                </c:pt>
              </c:numCache>
            </c:numRef>
          </c:val>
          <c:extLst>
            <c:ext xmlns:c16="http://schemas.microsoft.com/office/drawing/2014/chart" uri="{C3380CC4-5D6E-409C-BE32-E72D297353CC}">
              <c16:uniqueId val="{00000000-95A7-4C40-B2FF-D6606EE05A68}"/>
            </c:ext>
          </c:extLst>
        </c:ser>
        <c:dLbls>
          <c:showLegendKey val="0"/>
          <c:showVal val="0"/>
          <c:showCatName val="0"/>
          <c:showSerName val="0"/>
          <c:showPercent val="0"/>
          <c:showBubbleSize val="0"/>
        </c:dLbls>
        <c:gapWidth val="182"/>
        <c:axId val="54233712"/>
        <c:axId val="54238032"/>
      </c:barChart>
      <c:catAx>
        <c:axId val="54233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38032"/>
        <c:crosses val="autoZero"/>
        <c:auto val="1"/>
        <c:lblAlgn val="ctr"/>
        <c:lblOffset val="100"/>
        <c:noMultiLvlLbl val="0"/>
      </c:catAx>
      <c:valAx>
        <c:axId val="54238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33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Sheet2!$D$93:$D$104</c:f>
              <c:numCache>
                <c:formatCode>General</c:formatCode>
                <c:ptCount val="12"/>
                <c:pt idx="0">
                  <c:v>0</c:v>
                </c:pt>
                <c:pt idx="1">
                  <c:v>0.1</c:v>
                </c:pt>
                <c:pt idx="2">
                  <c:v>0.15</c:v>
                </c:pt>
                <c:pt idx="3">
                  <c:v>0.2</c:v>
                </c:pt>
                <c:pt idx="4">
                  <c:v>0.3</c:v>
                </c:pt>
                <c:pt idx="5">
                  <c:v>0.32</c:v>
                </c:pt>
                <c:pt idx="6">
                  <c:v>0.4</c:v>
                </c:pt>
                <c:pt idx="7">
                  <c:v>0.45</c:v>
                </c:pt>
                <c:pt idx="8">
                  <c:v>0.5</c:v>
                </c:pt>
                <c:pt idx="9">
                  <c:v>0.6</c:v>
                </c:pt>
                <c:pt idx="10">
                  <c:v>0.7</c:v>
                </c:pt>
                <c:pt idx="11">
                  <c:v>0.8</c:v>
                </c:pt>
              </c:numCache>
            </c:numRef>
          </c:xVal>
          <c:yVal>
            <c:numRef>
              <c:f>Sheet2!$E$93:$E$104</c:f>
              <c:numCache>
                <c:formatCode>General</c:formatCode>
                <c:ptCount val="12"/>
                <c:pt idx="0">
                  <c:v>320661.15600000002</c:v>
                </c:pt>
                <c:pt idx="1">
                  <c:v>9029.1769999999997</c:v>
                </c:pt>
                <c:pt idx="2">
                  <c:v>1418.9915000000001</c:v>
                </c:pt>
                <c:pt idx="3">
                  <c:v>90268.492299999998</c:v>
                </c:pt>
                <c:pt idx="4">
                  <c:v>-10357.2186</c:v>
                </c:pt>
                <c:pt idx="5">
                  <c:v>-2391.1377000000002</c:v>
                </c:pt>
                <c:pt idx="6">
                  <c:v>-23057.0504</c:v>
                </c:pt>
                <c:pt idx="7">
                  <c:v>-2493.1111000000001</c:v>
                </c:pt>
                <c:pt idx="8">
                  <c:v>-20506.428100000001</c:v>
                </c:pt>
                <c:pt idx="9">
                  <c:v>-5944.6552000000001</c:v>
                </c:pt>
                <c:pt idx="10">
                  <c:v>-40075.356899999999</c:v>
                </c:pt>
                <c:pt idx="11">
                  <c:v>-30539.039199999999</c:v>
                </c:pt>
              </c:numCache>
            </c:numRef>
          </c:yVal>
          <c:smooth val="1"/>
          <c:extLst>
            <c:ext xmlns:c16="http://schemas.microsoft.com/office/drawing/2014/chart" uri="{C3380CC4-5D6E-409C-BE32-E72D297353CC}">
              <c16:uniqueId val="{00000000-169E-4A8D-853E-DAE130A61395}"/>
            </c:ext>
          </c:extLst>
        </c:ser>
        <c:dLbls>
          <c:showLegendKey val="0"/>
          <c:showVal val="0"/>
          <c:showCatName val="0"/>
          <c:showSerName val="0"/>
          <c:showPercent val="0"/>
          <c:showBubbleSize val="0"/>
        </c:dLbls>
        <c:axId val="2042227167"/>
        <c:axId val="2042219007"/>
      </c:scatterChart>
      <c:valAx>
        <c:axId val="2042227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219007"/>
        <c:crosses val="autoZero"/>
        <c:crossBetween val="midCat"/>
      </c:valAx>
      <c:valAx>
        <c:axId val="2042219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22716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6.xlsx]Sheet2!state3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latin typeface="Arial Nova" panose="020F0502020204030204" pitchFamily="34" charset="0"/>
              </a:rPr>
              <a:t>Comparison between sales</a:t>
            </a:r>
            <a:r>
              <a:rPr lang="en-US" sz="900" baseline="0">
                <a:latin typeface="Arial Nova" panose="020F0502020204030204" pitchFamily="34" charset="0"/>
              </a:rPr>
              <a:t> and cost monthly</a:t>
            </a:r>
            <a:endParaRPr lang="en-US" sz="900">
              <a:latin typeface="Arial Nova"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Sheet2!$B$43</c:f>
              <c:strCache>
                <c:ptCount val="1"/>
                <c:pt idx="0">
                  <c:v>Total Sales</c:v>
                </c:pt>
              </c:strCache>
            </c:strRef>
          </c:tx>
          <c:spPr>
            <a:solidFill>
              <a:schemeClr val="accent1"/>
            </a:solidFill>
            <a:ln>
              <a:noFill/>
            </a:ln>
            <a:effectLst/>
          </c:spPr>
          <c:invertIfNegative val="0"/>
          <c:cat>
            <c:strRef>
              <c:f>Sheet2!$A$44:$A$56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Sheet2!$B$44:$B$56</c:f>
              <c:numCache>
                <c:formatCode>\$#,##0;\(\$#,##0\);\$#,##0</c:formatCode>
                <c:ptCount val="12"/>
                <c:pt idx="0">
                  <c:v>94924.835600000006</c:v>
                </c:pt>
                <c:pt idx="1">
                  <c:v>59751.251400000001</c:v>
                </c:pt>
                <c:pt idx="2">
                  <c:v>204959.8088</c:v>
                </c:pt>
                <c:pt idx="3">
                  <c:v>137188.7966</c:v>
                </c:pt>
                <c:pt idx="4">
                  <c:v>155028.81169999999</c:v>
                </c:pt>
                <c:pt idx="5">
                  <c:v>152718.67929999999</c:v>
                </c:pt>
                <c:pt idx="6">
                  <c:v>147148.03700000001</c:v>
                </c:pt>
                <c:pt idx="7">
                  <c:v>159044.06299999999</c:v>
                </c:pt>
                <c:pt idx="8">
                  <c:v>307600.82569999999</c:v>
                </c:pt>
                <c:pt idx="9">
                  <c:v>200322.9847</c:v>
                </c:pt>
                <c:pt idx="10">
                  <c:v>351916.69099999999</c:v>
                </c:pt>
                <c:pt idx="11">
                  <c:v>324904.78749999998</c:v>
                </c:pt>
              </c:numCache>
            </c:numRef>
          </c:val>
          <c:extLst>
            <c:ext xmlns:c16="http://schemas.microsoft.com/office/drawing/2014/chart" uri="{C3380CC4-5D6E-409C-BE32-E72D297353CC}">
              <c16:uniqueId val="{00000000-7ABF-400E-ACB4-EE706DC523C6}"/>
            </c:ext>
          </c:extLst>
        </c:ser>
        <c:ser>
          <c:idx val="1"/>
          <c:order val="1"/>
          <c:tx>
            <c:strRef>
              <c:f>Sheet2!$C$43</c:f>
              <c:strCache>
                <c:ptCount val="1"/>
                <c:pt idx="0">
                  <c:v>Total Cost</c:v>
                </c:pt>
              </c:strCache>
            </c:strRef>
          </c:tx>
          <c:spPr>
            <a:solidFill>
              <a:schemeClr val="accent2"/>
            </a:solidFill>
            <a:ln>
              <a:noFill/>
            </a:ln>
            <a:effectLst/>
          </c:spPr>
          <c:invertIfNegative val="0"/>
          <c:cat>
            <c:strRef>
              <c:f>Sheet2!$A$44:$A$56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Sheet2!$C$44:$C$56</c:f>
              <c:numCache>
                <c:formatCode>\$#,##0;\(\$#,##0\);\$#,##0</c:formatCode>
                <c:ptCount val="12"/>
                <c:pt idx="0">
                  <c:v>85790.389500000034</c:v>
                </c:pt>
                <c:pt idx="1">
                  <c:v>49456.640700000018</c:v>
                </c:pt>
                <c:pt idx="2">
                  <c:v>176386.13439999995</c:v>
                </c:pt>
                <c:pt idx="3">
                  <c:v>125644.04400000014</c:v>
                </c:pt>
                <c:pt idx="4">
                  <c:v>132617.5039000003</c:v>
                </c:pt>
                <c:pt idx="5">
                  <c:v>131432.8839000001</c:v>
                </c:pt>
                <c:pt idx="6">
                  <c:v>133356.79979999992</c:v>
                </c:pt>
                <c:pt idx="7">
                  <c:v>137267.12459999984</c:v>
                </c:pt>
                <c:pt idx="8">
                  <c:v>270766.43679999997</c:v>
                </c:pt>
                <c:pt idx="9">
                  <c:v>168538.94339999987</c:v>
                </c:pt>
                <c:pt idx="10">
                  <c:v>316606.13469999947</c:v>
                </c:pt>
                <c:pt idx="11">
                  <c:v>281632.717</c:v>
                </c:pt>
              </c:numCache>
            </c:numRef>
          </c:val>
          <c:extLst>
            <c:ext xmlns:c16="http://schemas.microsoft.com/office/drawing/2014/chart" uri="{C3380CC4-5D6E-409C-BE32-E72D297353CC}">
              <c16:uniqueId val="{00000001-7ABF-400E-ACB4-EE706DC523C6}"/>
            </c:ext>
          </c:extLst>
        </c:ser>
        <c:dLbls>
          <c:showLegendKey val="0"/>
          <c:showVal val="0"/>
          <c:showCatName val="0"/>
          <c:showSerName val="0"/>
          <c:showPercent val="0"/>
          <c:showBubbleSize val="0"/>
        </c:dLbls>
        <c:gapWidth val="219"/>
        <c:overlap val="-27"/>
        <c:axId val="54190992"/>
        <c:axId val="54190032"/>
      </c:barChart>
      <c:catAx>
        <c:axId val="5419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90032"/>
        <c:crosses val="autoZero"/>
        <c:auto val="1"/>
        <c:lblAlgn val="ctr"/>
        <c:lblOffset val="100"/>
        <c:noMultiLvlLbl val="0"/>
      </c:catAx>
      <c:valAx>
        <c:axId val="541900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9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6.xlsx]Sheet2!state2</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900" b="0" i="0">
                <a:effectLst/>
              </a:rPr>
              <a:t>Monthly </a:t>
            </a:r>
            <a:r>
              <a:rPr lang="en-US" sz="900" b="0" i="0" u="none" strike="noStrike" kern="1200" spc="0" baseline="0">
                <a:solidFill>
                  <a:sysClr val="windowText" lastClr="000000">
                    <a:lumMod val="65000"/>
                    <a:lumOff val="35000"/>
                  </a:sysClr>
                </a:solidFill>
                <a:latin typeface="Arial Nova" panose="020B0504020202020204" pitchFamily="34" charset="0"/>
              </a:rPr>
              <a:t>increase of profit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Sheet2!$G$29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Sheet2!$F$30:$F$42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Sheet2!$G$30:$G$42</c:f>
              <c:numCache>
                <c:formatCode>\$#,##0;\(\$#,##0\);\$#,##0</c:formatCode>
                <c:ptCount val="12"/>
                <c:pt idx="0">
                  <c:v>9134.4460999999992</c:v>
                </c:pt>
                <c:pt idx="1">
                  <c:v>10294.610699999999</c:v>
                </c:pt>
                <c:pt idx="2">
                  <c:v>28573.6744</c:v>
                </c:pt>
                <c:pt idx="3">
                  <c:v>11544.7526</c:v>
                </c:pt>
                <c:pt idx="4">
                  <c:v>22411.307799999999</c:v>
                </c:pt>
                <c:pt idx="5">
                  <c:v>21285.795399999999</c:v>
                </c:pt>
                <c:pt idx="6">
                  <c:v>13791.2372</c:v>
                </c:pt>
                <c:pt idx="7">
                  <c:v>21776.938399999999</c:v>
                </c:pt>
                <c:pt idx="8">
                  <c:v>36834.388899999998</c:v>
                </c:pt>
                <c:pt idx="9">
                  <c:v>31784.041300000001</c:v>
                </c:pt>
                <c:pt idx="10">
                  <c:v>35310.556299999997</c:v>
                </c:pt>
                <c:pt idx="11">
                  <c:v>43272.070500000002</c:v>
                </c:pt>
              </c:numCache>
            </c:numRef>
          </c:val>
          <c:smooth val="0"/>
          <c:extLst>
            <c:ext xmlns:c16="http://schemas.microsoft.com/office/drawing/2014/chart" uri="{C3380CC4-5D6E-409C-BE32-E72D297353CC}">
              <c16:uniqueId val="{00000000-A06E-4D0D-A1D7-C76841BAC83C}"/>
            </c:ext>
          </c:extLst>
        </c:ser>
        <c:dLbls>
          <c:showLegendKey val="0"/>
          <c:showVal val="0"/>
          <c:showCatName val="0"/>
          <c:showSerName val="0"/>
          <c:showPercent val="0"/>
          <c:showBubbleSize val="0"/>
        </c:dLbls>
        <c:marker val="1"/>
        <c:smooth val="0"/>
        <c:axId val="54149232"/>
        <c:axId val="54149712"/>
      </c:lineChart>
      <c:catAx>
        <c:axId val="5414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49712"/>
        <c:crosses val="autoZero"/>
        <c:auto val="1"/>
        <c:lblAlgn val="ctr"/>
        <c:lblOffset val="100"/>
        <c:noMultiLvlLbl val="0"/>
      </c:catAx>
      <c:valAx>
        <c:axId val="541497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4923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6.xlsx]Sheet2!state5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latin typeface="Arial Nova" panose="020B0504020202020204" pitchFamily="34" charset="0"/>
              </a:rPr>
              <a:t>TOP Sub_Catigories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Sheet2!$B$77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Sheet2!$A$78:$A$83</c:f>
              <c:strCache>
                <c:ptCount val="5"/>
                <c:pt idx="0">
                  <c:v>Storage</c:v>
                </c:pt>
                <c:pt idx="1">
                  <c:v>Phones</c:v>
                </c:pt>
                <c:pt idx="2">
                  <c:v>Furnishings</c:v>
                </c:pt>
                <c:pt idx="3">
                  <c:v>Paper</c:v>
                </c:pt>
                <c:pt idx="4">
                  <c:v>Binders</c:v>
                </c:pt>
              </c:strCache>
            </c:strRef>
          </c:cat>
          <c:val>
            <c:numRef>
              <c:f>Sheet2!$B$78:$B$83</c:f>
              <c:numCache>
                <c:formatCode>General</c:formatCode>
                <c:ptCount val="5"/>
                <c:pt idx="0">
                  <c:v>771</c:v>
                </c:pt>
                <c:pt idx="1">
                  <c:v>814</c:v>
                </c:pt>
                <c:pt idx="2">
                  <c:v>864</c:v>
                </c:pt>
                <c:pt idx="3">
                  <c:v>1158</c:v>
                </c:pt>
                <c:pt idx="4">
                  <c:v>1301</c:v>
                </c:pt>
              </c:numCache>
            </c:numRef>
          </c:val>
          <c:extLst>
            <c:ext xmlns:c16="http://schemas.microsoft.com/office/drawing/2014/chart" uri="{C3380CC4-5D6E-409C-BE32-E72D297353CC}">
              <c16:uniqueId val="{00000000-AC18-45E2-AAE0-DE63A6F04FDD}"/>
            </c:ext>
          </c:extLst>
        </c:ser>
        <c:dLbls>
          <c:dLblPos val="outEnd"/>
          <c:showLegendKey val="0"/>
          <c:showVal val="1"/>
          <c:showCatName val="0"/>
          <c:showSerName val="0"/>
          <c:showPercent val="0"/>
          <c:showBubbleSize val="0"/>
        </c:dLbls>
        <c:gapWidth val="182"/>
        <c:axId val="54233712"/>
        <c:axId val="54238032"/>
      </c:barChart>
      <c:catAx>
        <c:axId val="542337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38032"/>
        <c:crosses val="autoZero"/>
        <c:auto val="1"/>
        <c:lblAlgn val="ctr"/>
        <c:lblOffset val="100"/>
        <c:noMultiLvlLbl val="0"/>
      </c:catAx>
      <c:valAx>
        <c:axId val="54238032"/>
        <c:scaling>
          <c:orientation val="minMax"/>
        </c:scaling>
        <c:delete val="1"/>
        <c:axPos val="b"/>
        <c:numFmt formatCode="General" sourceLinked="1"/>
        <c:majorTickMark val="none"/>
        <c:minorTickMark val="none"/>
        <c:tickLblPos val="nextTo"/>
        <c:crossAx val="54233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6.xlsx]Sheet2!state</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latin typeface="Arial Nova" panose="020B0504020202020204" pitchFamily="34" charset="0"/>
              </a:rPr>
              <a:t>Annual</a:t>
            </a:r>
            <a:r>
              <a:rPr lang="en-US" sz="900" baseline="0">
                <a:latin typeface="Arial Nova" panose="020B0504020202020204" pitchFamily="34" charset="0"/>
              </a:rPr>
              <a:t> increase of profit</a:t>
            </a:r>
            <a:endParaRPr lang="en-US" sz="900">
              <a:latin typeface="Arial Nova" panose="020B05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3"/>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Sheet2!$B$23</c:f>
              <c:strCache>
                <c:ptCount val="1"/>
                <c:pt idx="0">
                  <c:v>Total</c:v>
                </c:pt>
              </c:strCache>
            </c:strRef>
          </c:tx>
          <c:spPr>
            <a:ln w="28575" cap="rnd">
              <a:solidFill>
                <a:schemeClr val="accent1"/>
              </a:solidFill>
              <a:round/>
            </a:ln>
            <a:effectLst/>
          </c:spPr>
          <c:marker>
            <c:symbol val="circle"/>
            <c:size val="5"/>
            <c:spPr>
              <a:solidFill>
                <a:schemeClr val="accent3"/>
              </a:solidFill>
              <a:ln w="9525">
                <a:solidFill>
                  <a:schemeClr val="accent2"/>
                </a:solidFill>
              </a:ln>
              <a:effectLst/>
            </c:spPr>
          </c:marker>
          <c:cat>
            <c:strRef>
              <c:f>Sheet2!$A$24:$A$28</c:f>
              <c:strCache>
                <c:ptCount val="4"/>
                <c:pt idx="0">
                  <c:v>2016</c:v>
                </c:pt>
                <c:pt idx="1">
                  <c:v>2017</c:v>
                </c:pt>
                <c:pt idx="2">
                  <c:v>2018</c:v>
                </c:pt>
                <c:pt idx="3">
                  <c:v>2019</c:v>
                </c:pt>
              </c:strCache>
            </c:strRef>
          </c:cat>
          <c:val>
            <c:numRef>
              <c:f>Sheet2!$B$24:$B$28</c:f>
              <c:numCache>
                <c:formatCode>\$#,##0;\(\$#,##0\);\$#,##0</c:formatCode>
                <c:ptCount val="4"/>
                <c:pt idx="0">
                  <c:v>49556.032899999998</c:v>
                </c:pt>
                <c:pt idx="1">
                  <c:v>61577.176099999997</c:v>
                </c:pt>
                <c:pt idx="2">
                  <c:v>81613.282399999996</c:v>
                </c:pt>
                <c:pt idx="3">
                  <c:v>93267.328200000004</c:v>
                </c:pt>
              </c:numCache>
            </c:numRef>
          </c:val>
          <c:smooth val="0"/>
          <c:extLst>
            <c:ext xmlns:c16="http://schemas.microsoft.com/office/drawing/2014/chart" uri="{C3380CC4-5D6E-409C-BE32-E72D297353CC}">
              <c16:uniqueId val="{00000000-3046-48C2-A6B6-8D6E4637A9BC}"/>
            </c:ext>
          </c:extLst>
        </c:ser>
        <c:dLbls>
          <c:showLegendKey val="0"/>
          <c:showVal val="0"/>
          <c:showCatName val="0"/>
          <c:showSerName val="0"/>
          <c:showPercent val="0"/>
          <c:showBubbleSize val="0"/>
        </c:dLbls>
        <c:marker val="1"/>
        <c:smooth val="0"/>
        <c:axId val="54162192"/>
        <c:axId val="54145872"/>
      </c:lineChart>
      <c:catAx>
        <c:axId val="5416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45872"/>
        <c:crosses val="autoZero"/>
        <c:auto val="1"/>
        <c:lblAlgn val="ctr"/>
        <c:lblOffset val="100"/>
        <c:noMultiLvlLbl val="0"/>
      </c:catAx>
      <c:valAx>
        <c:axId val="54145872"/>
        <c:scaling>
          <c:orientation val="minMax"/>
        </c:scaling>
        <c:delete val="0"/>
        <c:axPos val="l"/>
        <c:minorGridlines>
          <c:spPr>
            <a:ln w="9525" cap="flat" cmpd="sng" algn="ctr">
              <a:solidFill>
                <a:schemeClr val="tx1">
                  <a:lumMod val="5000"/>
                  <a:lumOff val="95000"/>
                </a:schemeClr>
              </a:solidFill>
              <a:round/>
            </a:ln>
            <a:effectLst/>
          </c:spPr>
        </c:min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6219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6.xlsx]Sheet2!state4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latin typeface="Arial Nova" panose="020B0504020202020204" pitchFamily="34" charset="0"/>
              </a:rPr>
              <a:t>Percentage of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1"/>
          </a:solidFill>
          <a:ln w="19050">
            <a:solidFill>
              <a:schemeClr val="lt1"/>
            </a:solidFill>
          </a:ln>
          <a:effectLst/>
        </c:spPr>
        <c:dLbl>
          <c:idx val="0"/>
          <c:layout>
            <c:manualLayout>
              <c:x val="7.8125E-2"/>
              <c:y val="-6.64010624169987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8.6805555555555552E-2"/>
              <c:y val="3.3200531208499334E-2"/>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accent1"/>
          </a:solidFill>
          <a:ln w="19050">
            <a:solidFill>
              <a:schemeClr val="lt1"/>
            </a:solidFill>
          </a:ln>
          <a:effectLst/>
        </c:spPr>
        <c:dLbl>
          <c:idx val="0"/>
          <c:layout>
            <c:manualLayout>
              <c:x val="-9.5486111111111105E-2"/>
              <c:y val="3.9840637450199202E-2"/>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accent1"/>
          </a:solidFill>
          <a:ln w="19050">
            <a:solidFill>
              <a:schemeClr val="lt1"/>
            </a:solidFill>
          </a:ln>
          <a:effectLst/>
        </c:spPr>
        <c:dLbl>
          <c:idx val="0"/>
          <c:layout>
            <c:manualLayout>
              <c:x val="-2.6041666666666668E-2"/>
              <c:y val="-0.15936254980079687"/>
            </c:manualLayout>
          </c:layout>
          <c:spPr>
            <a:noFill/>
            <a:ln>
              <a:noFill/>
            </a:ln>
            <a:effectLst/>
          </c:spPr>
          <c:txPr>
            <a:bodyPr rot="0" spcFirstLastPara="1" vertOverflow="overflow" horzOverflow="overflow" vert="horz" wrap="square" lIns="38100" tIns="19050" rIns="38100" bIns="19050" anchor="t" anchorCtr="0">
              <a:no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26539158191163603"/>
          <c:y val="0.25060754357896503"/>
          <c:w val="0.43016322178477689"/>
          <c:h val="0.658098315399818"/>
        </c:manualLayout>
      </c:layout>
      <c:doughnutChart>
        <c:varyColors val="1"/>
        <c:ser>
          <c:idx val="0"/>
          <c:order val="0"/>
          <c:tx>
            <c:strRef>
              <c:f>Sheet2!$B$62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CB-4CFA-8EA8-5047A918BE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CB-4CFA-8EA8-5047A918BE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6CB-4CFA-8EA8-5047A918BEC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6CB-4CFA-8EA8-5047A918BEC6}"/>
              </c:ext>
            </c:extLst>
          </c:dPt>
          <c:dLbls>
            <c:dLbl>
              <c:idx val="0"/>
              <c:layout>
                <c:manualLayout>
                  <c:x val="7.8125E-2"/>
                  <c:y val="-6.64010624169987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6CB-4CFA-8EA8-5047A918BEC6}"/>
                </c:ext>
              </c:extLst>
            </c:dLbl>
            <c:dLbl>
              <c:idx val="1"/>
              <c:layout>
                <c:manualLayout>
                  <c:x val="8.6805555555555552E-2"/>
                  <c:y val="3.320053120849933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6CB-4CFA-8EA8-5047A918BEC6}"/>
                </c:ext>
              </c:extLst>
            </c:dLbl>
            <c:dLbl>
              <c:idx val="2"/>
              <c:layout>
                <c:manualLayout>
                  <c:x val="-9.5486111111111105E-2"/>
                  <c:y val="3.984063745019920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6CB-4CFA-8EA8-5047A918BEC6}"/>
                </c:ext>
              </c:extLst>
            </c:dLbl>
            <c:dLbl>
              <c:idx val="3"/>
              <c:layout>
                <c:manualLayout>
                  <c:x val="-2.6041666666666668E-2"/>
                  <c:y val="-0.15936254980079687"/>
                </c:manualLayout>
              </c:layout>
              <c:spPr>
                <a:noFill/>
                <a:ln>
                  <a:noFill/>
                </a:ln>
                <a:effectLst/>
              </c:spPr>
              <c:txPr>
                <a:bodyPr rot="0" spcFirstLastPara="1" vertOverflow="overflow" horzOverflow="overflow" vert="horz" wrap="square" lIns="38100" tIns="19050" rIns="38100" bIns="19050" anchor="t" anchorCtr="0">
                  <a:no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7-76CB-4CFA-8EA8-5047A918BEC6}"/>
                </c:ext>
              </c:extLst>
            </c:dLbl>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Sheet2!$A$63:$A$67</c:f>
              <c:strCache>
                <c:ptCount val="4"/>
                <c:pt idx="0">
                  <c:v>Central</c:v>
                </c:pt>
                <c:pt idx="1">
                  <c:v>East</c:v>
                </c:pt>
                <c:pt idx="2">
                  <c:v>South</c:v>
                </c:pt>
                <c:pt idx="3">
                  <c:v>West</c:v>
                </c:pt>
              </c:strCache>
            </c:strRef>
          </c:cat>
          <c:val>
            <c:numRef>
              <c:f>Sheet2!$B$63:$B$67</c:f>
              <c:numCache>
                <c:formatCode>General</c:formatCode>
                <c:ptCount val="4"/>
                <c:pt idx="0">
                  <c:v>1175</c:v>
                </c:pt>
                <c:pt idx="1">
                  <c:v>1401</c:v>
                </c:pt>
                <c:pt idx="2">
                  <c:v>822</c:v>
                </c:pt>
                <c:pt idx="3">
                  <c:v>1611</c:v>
                </c:pt>
              </c:numCache>
            </c:numRef>
          </c:val>
          <c:extLst>
            <c:ext xmlns:c16="http://schemas.microsoft.com/office/drawing/2014/chart" uri="{C3380CC4-5D6E-409C-BE32-E72D297353CC}">
              <c16:uniqueId val="{00000008-76CB-4CFA-8EA8-5047A918BEC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latin typeface="Arial Nova" panose="020B0504020202020204" pitchFamily="34" charset="0"/>
              </a:rPr>
              <a:t>Relation between</a:t>
            </a:r>
            <a:r>
              <a:rPr lang="en-US" sz="900" baseline="0">
                <a:latin typeface="Arial Nova" panose="020B0504020202020204" pitchFamily="34" charset="0"/>
              </a:rPr>
              <a:t> discount &amp; profit</a:t>
            </a:r>
            <a:endParaRPr lang="en-US" sz="900">
              <a:latin typeface="Arial Nova" panose="020B05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1702499144128723"/>
          <c:y val="0.19195268055607881"/>
          <c:w val="0.74297500855871279"/>
          <c:h val="0.73494790423924283"/>
        </c:manualLayout>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Sheet2!$D$93:$D$104</c:f>
              <c:numCache>
                <c:formatCode>General</c:formatCode>
                <c:ptCount val="12"/>
                <c:pt idx="0">
                  <c:v>0</c:v>
                </c:pt>
                <c:pt idx="1">
                  <c:v>0.1</c:v>
                </c:pt>
                <c:pt idx="2">
                  <c:v>0.15</c:v>
                </c:pt>
                <c:pt idx="3">
                  <c:v>0.2</c:v>
                </c:pt>
                <c:pt idx="4">
                  <c:v>0.3</c:v>
                </c:pt>
                <c:pt idx="5">
                  <c:v>0.32</c:v>
                </c:pt>
                <c:pt idx="6">
                  <c:v>0.4</c:v>
                </c:pt>
                <c:pt idx="7">
                  <c:v>0.45</c:v>
                </c:pt>
                <c:pt idx="8">
                  <c:v>0.5</c:v>
                </c:pt>
                <c:pt idx="9">
                  <c:v>0.6</c:v>
                </c:pt>
                <c:pt idx="10">
                  <c:v>0.7</c:v>
                </c:pt>
                <c:pt idx="11">
                  <c:v>0.8</c:v>
                </c:pt>
              </c:numCache>
            </c:numRef>
          </c:xVal>
          <c:yVal>
            <c:numRef>
              <c:f>Sheet2!$E$93:$E$104</c:f>
              <c:numCache>
                <c:formatCode>General</c:formatCode>
                <c:ptCount val="12"/>
                <c:pt idx="0">
                  <c:v>320661.15600000002</c:v>
                </c:pt>
                <c:pt idx="1">
                  <c:v>9029.1769999999997</c:v>
                </c:pt>
                <c:pt idx="2">
                  <c:v>1418.9915000000001</c:v>
                </c:pt>
                <c:pt idx="3">
                  <c:v>90268.492299999998</c:v>
                </c:pt>
                <c:pt idx="4">
                  <c:v>-10357.2186</c:v>
                </c:pt>
                <c:pt idx="5">
                  <c:v>-2391.1377000000002</c:v>
                </c:pt>
                <c:pt idx="6">
                  <c:v>-23057.0504</c:v>
                </c:pt>
                <c:pt idx="7">
                  <c:v>-2493.1111000000001</c:v>
                </c:pt>
                <c:pt idx="8">
                  <c:v>-20506.428100000001</c:v>
                </c:pt>
                <c:pt idx="9">
                  <c:v>-5944.6552000000001</c:v>
                </c:pt>
                <c:pt idx="10">
                  <c:v>-40075.356899999999</c:v>
                </c:pt>
                <c:pt idx="11">
                  <c:v>-30539.039199999999</c:v>
                </c:pt>
              </c:numCache>
            </c:numRef>
          </c:yVal>
          <c:smooth val="1"/>
          <c:extLst>
            <c:ext xmlns:c16="http://schemas.microsoft.com/office/drawing/2014/chart" uri="{C3380CC4-5D6E-409C-BE32-E72D297353CC}">
              <c16:uniqueId val="{00000000-D1F5-4AFC-8F49-36D6E60E8916}"/>
            </c:ext>
          </c:extLst>
        </c:ser>
        <c:dLbls>
          <c:showLegendKey val="0"/>
          <c:showVal val="0"/>
          <c:showCatName val="0"/>
          <c:showSerName val="0"/>
          <c:showPercent val="0"/>
          <c:showBubbleSize val="0"/>
        </c:dLbls>
        <c:axId val="2042227167"/>
        <c:axId val="2042219007"/>
      </c:scatterChart>
      <c:valAx>
        <c:axId val="2042227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219007"/>
        <c:crosses val="autoZero"/>
        <c:crossBetween val="midCat"/>
      </c:valAx>
      <c:valAx>
        <c:axId val="2042219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22716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6.xlsx]Sheet2!state1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Sheet2!$I$23</c:f>
              <c:strCache>
                <c:ptCount val="1"/>
                <c:pt idx="0">
                  <c:v>Total Sales</c:v>
                </c:pt>
              </c:strCache>
            </c:strRef>
          </c:tx>
          <c:spPr>
            <a:solidFill>
              <a:schemeClr val="accent1"/>
            </a:solidFill>
            <a:ln>
              <a:noFill/>
            </a:ln>
            <a:effectLst/>
          </c:spPr>
          <c:invertIfNegative val="0"/>
          <c:cat>
            <c:strRef>
              <c:f>Sheet2!$H$24:$H$28</c:f>
              <c:strCache>
                <c:ptCount val="4"/>
                <c:pt idx="0">
                  <c:v>2016</c:v>
                </c:pt>
                <c:pt idx="1">
                  <c:v>2017</c:v>
                </c:pt>
                <c:pt idx="2">
                  <c:v>2018</c:v>
                </c:pt>
                <c:pt idx="3">
                  <c:v>2019</c:v>
                </c:pt>
              </c:strCache>
            </c:strRef>
          </c:cat>
          <c:val>
            <c:numRef>
              <c:f>Sheet2!$I$24:$I$28</c:f>
              <c:numCache>
                <c:formatCode>\$#,##0;\(\$#,##0\);\$#,##0</c:formatCode>
                <c:ptCount val="4"/>
                <c:pt idx="0">
                  <c:v>483966.12609999999</c:v>
                </c:pt>
                <c:pt idx="1">
                  <c:v>470442.44900000002</c:v>
                </c:pt>
                <c:pt idx="2">
                  <c:v>608532.45799999998</c:v>
                </c:pt>
                <c:pt idx="3">
                  <c:v>732568.5392</c:v>
                </c:pt>
              </c:numCache>
            </c:numRef>
          </c:val>
          <c:extLst>
            <c:ext xmlns:c16="http://schemas.microsoft.com/office/drawing/2014/chart" uri="{C3380CC4-5D6E-409C-BE32-E72D297353CC}">
              <c16:uniqueId val="{00000000-3DCD-4060-98D9-4DF89338D56B}"/>
            </c:ext>
          </c:extLst>
        </c:ser>
        <c:ser>
          <c:idx val="1"/>
          <c:order val="1"/>
          <c:tx>
            <c:strRef>
              <c:f>Sheet2!$J$23</c:f>
              <c:strCache>
                <c:ptCount val="1"/>
                <c:pt idx="0">
                  <c:v>Total Cost</c:v>
                </c:pt>
              </c:strCache>
            </c:strRef>
          </c:tx>
          <c:spPr>
            <a:solidFill>
              <a:schemeClr val="accent2"/>
            </a:solidFill>
            <a:ln>
              <a:noFill/>
            </a:ln>
            <a:effectLst/>
          </c:spPr>
          <c:invertIfNegative val="0"/>
          <c:cat>
            <c:strRef>
              <c:f>Sheet2!$H$24:$H$28</c:f>
              <c:strCache>
                <c:ptCount val="4"/>
                <c:pt idx="0">
                  <c:v>2016</c:v>
                </c:pt>
                <c:pt idx="1">
                  <c:v>2017</c:v>
                </c:pt>
                <c:pt idx="2">
                  <c:v>2018</c:v>
                </c:pt>
                <c:pt idx="3">
                  <c:v>2019</c:v>
                </c:pt>
              </c:strCache>
            </c:strRef>
          </c:cat>
          <c:val>
            <c:numRef>
              <c:f>Sheet2!$J$24:$J$28</c:f>
              <c:numCache>
                <c:formatCode>\$#,##0;\(\$#,##0\);\$#,##0</c:formatCode>
                <c:ptCount val="4"/>
                <c:pt idx="0">
                  <c:v>434410.09319999971</c:v>
                </c:pt>
                <c:pt idx="1">
                  <c:v>408865.27289999917</c:v>
                </c:pt>
                <c:pt idx="2">
                  <c:v>526919.17559999984</c:v>
                </c:pt>
                <c:pt idx="3">
                  <c:v>639301.21100000013</c:v>
                </c:pt>
              </c:numCache>
            </c:numRef>
          </c:val>
          <c:extLst>
            <c:ext xmlns:c16="http://schemas.microsoft.com/office/drawing/2014/chart" uri="{C3380CC4-5D6E-409C-BE32-E72D297353CC}">
              <c16:uniqueId val="{00000001-3DCD-4060-98D9-4DF89338D56B}"/>
            </c:ext>
          </c:extLst>
        </c:ser>
        <c:dLbls>
          <c:showLegendKey val="0"/>
          <c:showVal val="0"/>
          <c:showCatName val="0"/>
          <c:showSerName val="0"/>
          <c:showPercent val="0"/>
          <c:showBubbleSize val="0"/>
        </c:dLbls>
        <c:gapWidth val="219"/>
        <c:axId val="54185232"/>
        <c:axId val="54176592"/>
      </c:barChart>
      <c:catAx>
        <c:axId val="54185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76592"/>
        <c:crosses val="autoZero"/>
        <c:auto val="1"/>
        <c:lblAlgn val="ctr"/>
        <c:lblOffset val="100"/>
        <c:noMultiLvlLbl val="0"/>
      </c:catAx>
      <c:valAx>
        <c:axId val="5417659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85232"/>
        <c:crosses val="autoZero"/>
        <c:crossBetween val="between"/>
      </c:valAx>
      <c:spPr>
        <a:noFill/>
        <a:ln>
          <a:noFill/>
        </a:ln>
        <a:effectLst/>
      </c:spPr>
    </c:plotArea>
    <c:legend>
      <c:legendPos val="r"/>
      <c:layout>
        <c:manualLayout>
          <c:xMode val="edge"/>
          <c:yMode val="edge"/>
          <c:x val="0.72580229836135335"/>
          <c:y val="0.35783177317427595"/>
          <c:w val="0.24717067461161948"/>
          <c:h val="0.241417998715825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DBF188C7-FBB7-4AAE-B4A7-D201BB2DB620}">
          <cx:tx>
            <cx:txData>
              <cx:f>_xlchart.v5.2</cx:f>
              <cx:v>Number</cx:v>
            </cx:txData>
          </cx:tx>
          <cx:dataLabels>
            <cx:visibility seriesName="0" categoryName="0" value="1"/>
          </cx:dataLabels>
          <cx:dataId val="0"/>
          <cx:layoutPr>
            <cx:geography cultureLanguage="en-US" cultureRegion="EG" attribution="Powered by Bing">
              <cx:geoCache provider="{E9337A44-BEBE-4D9F-B70C-5C5E7DAFC167}">
                <cx:binary>1H1pb9u61vVfKfr5VQ5nihf3XOBIthNnbtKmp/0iOENFzRQ169c/W4nTJjpum4sbvECMoq4t0drk
4t5ceyD775v+Xzfp3ca+67M0r/510//5Xte1+dcff1Q3+i7bVHtZdGOLqvhW790U2R/Ft2/Rzd0f
t3bTRXn4B0GY/XGjN7a+69//59/wa+FdcVzcbOqoyD80d3a4uKuatK5+cW3npXeb2yzKF1FV2+im
xn++94u0sJvb4v27u7yO6uHjYO7+fP/srvfv/pj/1j+e+y4F0ermFtpSd08pl3PECLp/4ffv0iIP
t5cdjPgeZ9Klgj4+9HSTQcOXiHIvyOb21t5VFfTl/v1py2eCw4Wz9+9uiiavpwELYez+fP8pj+q7
23eX9aa+q96/i6rCf7jBLybpP13ed/eP50P+n3/PvoABmH3zBJX5aP3u0j9A+ctGY5FvHofnFTBh
e0RRQlzM1P1LzjDBeE8IxpXg4hGzh/nwAM0LBNqNzPeGM2D++vo2gUk315vsNYEhexIGnhAyQ8QV
ey5DlBJEHhBTj7Nhi8jvJfkJIo8N54gcv0lEFnfpptvYu8fReQVdUXsIuVIQyr+P/FP7JfkeE65g
FLsP1/njsx+QeYlEu6H50XKGzWL5JrH5eJfnYKfvXhMcDmoBGoFc92FxIc8NGagNZZQILH8sPk8N
2YtE2o3Ok6YzeD6evkl4/rLJJq82sAi+2tLP9kAnXETxVnXc5+gosseowpzzLXoz1XmJRLvB+dFy
hs1fF28Sm6vIhlEeveZKI/c4Jq6iQj6YrRk20t0TAB1XaHt9xs5eItFubH60nGFz9debxMbfpNG3
wr42OoQzIRRWu0kzVnuTUZOY4Qf4HrV2y51fJNNufJ72Z4aQ/zYROtnYId3kt49j9AqkAJwaTiRQ
gucWTYo9iTBwa7Ul1jOteYkku1H50XKGycnibWpNAWTgpo5umvr1YGF4j0uOOaV8p9pIoNfUBbeH
zFYa/2XS7IbmWeMZOv7HN4nOSVRVRWOj14MGwgCw1MBCz/BOpjZxASmpxGRr0GYIvUSi3fD8aDnD
5uRtRgMeozXvim/vIEbSZNevygvAsiEIx2DKZqZN7iEsiBJ06+fA9adU+r8VazdYu39lBtzCf5NK
daEhpPRuXb3uUgQ2TxCXKL6FRc2JHNhEDO7RFM65f82WpJdKtRuv561nOF2s3yROKwiBRrevyLWJ
u8cV55jRB9OH8HPVcsH2uZIy4m5vmEH0AoF2o/O94QyY1dsM7pzede++FDZ5NDz/O49jZA+4GmFT
YO3+BSM/C+4IuMLFY6BUPD77gWe/RKLd0PxoOcPm9MubVJr9uwJc1FdUGkr2BAOuxtSWMMyVhu4x
xqhkaBs8mCnNCwTajcz3hjNg9v96k8BcFk2t3y02SVG/IjqMQegGtILLbXhgFq8GzPYIRQCemPGE
l8qzG5znrWcIXS7eJELrNI3yIqoeTcsrmDW0hwnDkFPbuqEzN9VVe5i5gnL3R0z7KZd7iUS78fnR
cobN+m0uOZ+j6qbIqyh/RXDYnqBKcSrQAyH7JziSAp/jajcbeJFIu9F50nQGz+e3SdXW+W20edXM
qNqDmJti7mNIekYIIKEA4QOweY+EYeamvkCg3dB8bzgDZv02kwnronvN1YbsIckEl4ztpGmK7k0B
H4HR9vqMpv1Omp9Act+HOR5vkwVMdPNgk5lKR6+ZHGV0T7jAjtVjwG2mLnIKyEHuVKFtHBvyc08X
mheLtRuhWfMZVKcHb5IOHL12Fs4F75JJoqR8UB783MdREJlzEYY03ZYMAJV7itHv5dkNzmO7GSpH
l28TFRiS5iYZHsfmfydpFDJwRBJX8G1Jxyxw43JYaiTERPGWB8yWmqMXSPQTZL63nGPz5U1ic1w0
UfXKPADtKRecGAG27eE1UxoMqW3sQgnVlsTNvJwXibQbnSdNZ/Acv821ZwrAT3+MiV5ReyCVQ6Au
57sHo54DBC4OFK8RqDrcRnZmlOCFQu2G6FnjGUgnb9O+nWyqanOjm+qurqvXgwkCbJCmphLW/wc1
mhk5IAgCcShsc2erzovl+QlCz7szx+htKtKZjl6xMJehPQa1N1gBOPevGTQQlYYrFOLSW94A3O4p
L/idNLuBeWg1w+PsbTK1k+hGR+HmdWMDrmRSQf5tNyYcEthIgf+5vf4Pq/Z7iXbj8qMvM2xO1m+S
E5xEU7Hh68Y8p2JCBVkcqIu6f82JNNvDClI4UFj9XFNeJMvPYPnejTkubzMwcHp3bTdVsnkcof+d
R09FH1AIRcHPfIBlVgOq1B4wOUmggPfh+kxnXiLRbnB+tJxhc7p8kzpzetduXjPvSdUe5YIxDiZr
1wqDsQCSxmHt35bvgkI9XWF+L8/PcHnoxxyVqzeJyjmUTVdD2m5etcIQVn9XQYHh1pSheU5ayj2X
uu4UNPiO3VNsXirVboSet57hdP422dkUjDq8s9Xd8DiLX8G2QSKHAnXmdHfVlIRcArhAsD/sASQ1
c0NfJtNujJ62nSF0evgmNWnq0cldH928IoumkAglsPhgtl19gCU/rSDASOxh5AKI7j+s20uk+Tk2
jz2ZY3PyJrE5S9KNLl51LxXsK3Qpg7TBw7I/t3AK4m8ADEKPKWyIIDy1cC+RaDc6P1rOsDk7epPY
nBYWSgj8jS0gUf2KzI0CQhQ8zO/8YFZEICFN7QI9EGKrW3Pm9mK5duM079cMrVP/TaJ1Zu/C4jV9
Ugo1Ui5scaNiu8jMLBxBe7CDB/bxslkM5/eS7Mblsd0Mj7O3uXfn413/qpuqMOw3pC5z8e66KHB3
KJSzAXH7kVZ4atZ+K85uTLbNZpB8/PtNqsineqMfjf3/TtImNwdCnJDm3K40MwcUT7upJeQKiJgZ
sN/JsRuKh1YzJD59fJNIfN5ARjoP61c1WBICm5hy6f6kNu3eYEFx4eNehBkxe5lMu7F52naG0Oe3
6dbsW9g59e4jRNLS36nMKx6BcPPLUxoe7NmD5j678789m0IBBYSJAmWkDxxxRt7BlkJiHE6meNzO
NXOvZodH/Fys3ZNl1vxZT/4/nUzxc8i+n+mx2NSb5f1hIE8Orvj11fvuwhEls6Zber3T4j6M3fr2
z/dQmYggFfH9kJHpR54R8x81hv9odLep6j/fOy5YAAVpJxc2HkOxlnDh97q7+0sKooVQzw2xDeUq
AjYClD+feOSf7yFXxZEAR41hISfrAHSmmqpn4RATsaeEhDCVULDZQiFBvh/Dcl6kA/Ct7wOy/fwu
b7LzIsrr6s/3gqH378zDfVMPOSzesHlQwXKhGLBfiPfD9ZvNBVhCuB3/v0hELE5xpQ/7EsvI60zB
PR4P4siU0qm8ocdswZpYXZqkLFOvDngU+Kh1eb8Iq7ooDyzOgsB3i1QcjqNkwTJti7HzaoT6Dw1l
GdvHsRycD4mK7ecyByfJbw0NY38IUmG8llTtcdplbumlAW+I12RoZF5QNOJYxUIWXtXZcT3isWZe
HhdqOaaS2mWL4177tCuCw6oKTOsx1ymvVTzIGzfV7aJ2VbgMR0RzTxs4r8YfIHjBFzjsGDlWpNaL
SmXipGNIelnbXFQpcVaywjT0IAKG6AJqjaJLE8fDh16j+tSGJLvIYqfPl7IvHO3Hbh9yL+codD0R
m4uUm3Yffr5c4rEYDsJOqENibHSEtbvfR8Q6ni6iYsVzLnxS6QQGsyMJXvQ8KFesluRzqhLiRdSm
l5j0Yqk0+xq2gznjxaAW+UjpeUNiu26LgS00JudajNWC50IunSESXm+c9JxKJz2leXfBUVf5PE1t
6ple6hsRELPPZEF9K/PkCGdZuohEX160lkoYdsgvnVRNxU47nVOQrRmbY9QtS1IUp4Gx2be4FWrV
JmxYVTxy/dDK6oIIdcODoFjgAAe+cHTpiQr+0nz8rJiDPSuz3DcpP2y7IvNlpPLL2Fb0gvaqP6JG
dudRhcoPJtHXMaF6wwvRLcawP0oRHxa8sbEnSMA8K4zzoS367DK1SebnSVqdEppov4YR8QOVfLBp
XJ86fdL4EVQ4f0r6MfBYRfrTIaqyhek5WWIOkjp9Fy5QG4QfR1c6mZe6JWn8OC8U/Gwc2yUyBh9R
XaLDATW3Kdx/FjYs/SDbPNWLoQ/UhYy4+eAS1nqjDeLAM+E4njKH1n5sWmc/QX2xPzpNfoEIzGgp
mvqYJIwdDSnxjKVshWHanxQ9Hb+0VvJo6dS1PmSxxgvDkrT0KG3ZokySbr+Jg3DllM0RLA3VIdLi
pG2rUnqjyFOvLNzYd+PeOaB52iZeBXNw0aMh85rAqX0x1leOk650NV640YBWgTxireq9qsz/Hrom
PtfUnjl1eoUHqxYqZRe4ROkyd81NZaRcZ3FxNVCdeympvmbSpqskIvXgZxE54qxL/XxCarh1wsB4
Ba6NNzboM2tU77eDCg5M1zonHWwXWwaNCRcxYl/AGFZnxGT9yqls4adJyNdDWbErJpzO72NZLbLA
Is+hBNTKOZSB5l4QkS+tDMplIzO7n8qSrOPqcKyj4zqrtVfWozfk0WkeVJHHhPIcy7JF1sfZsutM
tEq6uPdZElcXbkDTD8bl4bqNYZiHMaFrpUT/IevTcT+vE7Iwxtj9MenFCbPt4WBpt7YDC5JFh6vu
Q8fqqwYPzoFTDvy0Y1jnoGBFxTp0mccOS9WixJbE50PQ0ey4K/hpZt3roiz4UohRfYzpYFaM5Imn
3Sg4H6gbnXFdbXJm2JqXWemNEd4I0/La0xbVXysLXUaZNgtrUnIUpnm2QoTDlEZh6rcZS5fpoNPz
Acyup3uwd7CprCh8mQ9fx0ZFXhuAfW4bmIPR0A9f1dBHoZdFqLwsbX+ZI1F6oZtnZ0WmmfJalTbm
POQBXlPT6WrfECaNl/IWedUYF2uTtEHhwXKTLgqTq4s6lt9MgTo/JD1eddpNGw989Kj0HFG7nhF5
VgQ+i7KmD/2i4XHjmUg4KzzqceWSOlsNuuxBxXPTpX1zpdOhwuxgaPP6MMuRbmBtccqbxImLwdMs
btCy1x0RZ4l1i8aLi949SBo3Ho97ZsWHHjY4XFIbgIokHUy9ta1b/neFI3uox2yovHqk/LqG2R/5
uClD7WMnkMzrhJEXZeq4ZBFgZA8LKPk5LIfAWdUqzsODoKzXQ0TDM5026aXrxFR6tnXkvk4CmLhq
7PQX47Jq2RKWHeAo1BsXck3Ky1wbx3441Ow4pBZHnmRGCm/smmDdGhf0g7Zt69F+dD4YMO3f8oSh
zoM9et1J3VbV+dCTEi2kGHrrjTg3oRfzhvYe68fmMwpouSktir7AmhzmXpc1JxUds7Og5eob6nUz
LnQa0AunTdrPTpKOpxmSa4lFepdlVNzyXPHIizQtG6/hbboMFYvWvGjXGVhbvwL+MCyG1LqZpwIY
RS+OtXvVtAM/TkWV3joxioPDrCGk8oSJug9BycQVrCNqafoxXDXDQBy/kNIEPk6wDtc26vubJIoU
A2MUBlcqydvzXpYIZuWgnfMoFpXxCM3sl3gIklOamjCEWVwz6ROVjWvVlMktq8vkwnT5ZVqlHfGj
MQ/WCU6yBU40KKsp6vJsLGkZ+FVXuYNHqijIlgPUB5+YVHdfeDd0d4Gry68uY+0qd2JlPSdUofL6
cnAOLY7b85yDvfFoZZ0bhobqbLB5GHjUcauDRg7GHkinM19V2OeuP4xBsza4pt0ijuJy8JTM4s+l
GzHmuQWtL2IWNKnn9LQ8FbVJ16BzUbzfEGQGf2B96YHkakmlRV8CVQdsmUco6Re4dfh+k7LoIlAG
7Zd0kH7eNHnslS6L98E8x67HcZv5NCHyeOjq8hDrWiyEYWgxtE21SAlMOJma0e9dy5Yl4qUvYlIv
uc4V83BlPuCmqhcV7AQ5Tp22yTwZFPWil7FZV5LZ3IPDBO2XxMa19KKwqbDf9FXxdzIQky9rpobS
M3E53gkgUCcB6swCjkK6ZqFWn6TOs00RVsWK6rRNF2Dig8wb2qRw/E4lYBF5P6B1JJE8USOTX1tu
0wOjzRD6JORj7g10oNeys/qoDjC9UrXWkedmtGdeadvKywtSHIRuD/9MxiZxD2Kqhws3CcrW74nG
m1a1xDc5N19DFtQfuKpV7sc9QV+aEQjkMkRdA3MJVY3n5hLfqpKU8TLIROgcukUc/B2pOv80jLWo
VjTX/VFTNcN+GzuOXoy2Kv1M0mQdh8k5Gpvo7zKXp+HQLgqdtX7rOsvObbSfD7X6wGqFThvJwkWo
MhktuDLkTKTADV0cyv1SALHwuG3ZtZIjER4rTHiVs0EOXpx1zPGwQ/Hg4ypC+yoNw9OqJuOyI2Ow
JnHa7o+M14vR0HTVINQcY0cvRWOzOx2TxvpRI+SdiCOrvbbK9SIRtf0UchlcC1YEq7ZANPEAzbHy
jWXNiSZ9sg6BZlVeEHBkPDgbKGZemLD41iDV5p6d/jKOTsG00O6kCEr9OQ369GPEkd5HEXfAPwia
Y2t6FcMEF+5RYjPlhwg4YtaFh+6YOdUqt2Vz4Eaq1F5OwuTvypXYejroWu3piNfB0hgilmUwjkeJ
g81hJxg+hh6mx4RF0U0wRvUqi+r6IDNluwoVzddlGtIFScbPZui7xofTHuwmpKU8p2Xp3GEUWSg3
Atdv65c+c65uCjNYMOHbYy6/f/zPxyKDP/dtfnw5nZL54xOUNz0cr/nLu2Dr57Svt5rfNEnz/bd+
nPU4eabfRZ35ug8Hcv7EEf7lxWde8rOYwGP8ZfIhCYNYxM995Flo4YejfN9u6yYL8GolpbCvBmIc
UNiEIDz54CZDzeZ0PBT4wrCzAw4imhzorZcMFZsUIv0QFNmeo7J1kTEcHEEJlBMq8G2hqBBOMHzs
/TMUISyww0WmEHl54iFPT8QEKYEpWElIPxAQ4KmHnOLY5rhL+J2Lg7pRS2IYOFo+Mm00XnHemGTD
HMthFpdDBZ5ZTXque98pAnQd5pblsPyBIslDpfnQLBLl5OVBp7K0Okl5ZpzBK5Kem2ue1HEP/okQ
aUz9UEqG78DVHJqLVPcyBTrBTXBDM1qK01BEpaFehqMKRGGG2+xMY1R3+SJMuU2AjXc8y46xHEoQ
OcwyPByRjObxN6dqC2jzBNIdgzRFCX5EEYBSI9i6rqDCZirkgOGCGfF0jCTOokYL7d4FXZHH5UEN
tJQdpKytrDwYq7COOn+MDBxflSIg88Hq14/HENd+/vzpwBYKu+chvQ17r9R0/UkUY4ypWwkkotsY
JzSJ/LqgnGpPKeKU8cqCy2frhdV1yLTnMGc0+XnH6FARH7NRdPSwFjqvEq8oSuBop3DERQnXfi0k
TOGnMkooLaaw1RXOOYMt/NO0fC5jryOHaEudW+HYFpFFOMpQlqvUZTVFXm5rIb4mHAX1g116OAf2
99hMz2UQ3CGQEyBQFDh/rmmGQhYOdW/DAeac8Fpk0upvzQKSh14XR010lgdwRjD4G7qAzIH3625D
7nrWbYhgQSSNKMYh8yCnYXkCTcjbyAEeSm8dCY4b9XmHBN+AIjn1uhgjmZ5GDi7wCU3KoblMKoRG
7UGoPoVB+W8lgfIuAQEmoN0IAqlTKOyJJFrqII0HZG+Z6EDlVgMWI05W3HZAV5eRGzDx1TYwBKVX
QQhOfC3Q0Fq1bKMCme43qMCWmefDwgnE/SFbOe0NIJzOZkMtIhQPSR7cBGrMud0vSpMFw9IJskoN
+4Nre5giv+4/nlkyOZ2hB2dQTooKQUfYavV8AEI1xkA4aucatubJzDnoaz0pRNYXGg4jbrqYjcyP
sgpYndcrQmEgeAQe2GVmRDz4uYNtfqkyndl8UfLCkousjfLq+tdiTvb0iS2RkDBBsLuScQwHaIG2
zGxJ0wWuReXYX/e2tjAJUJMgwAf1HeWO11vaOpeGJOWkNHVXTG+RCZvf4POPwYKSQNjoSREUpjHK
wLQ9HyyIClX1UIniOk+5AzY8BusFcc12QPXAj2jAwe5XYQNHWWYxz8GiWpNZzA/ANQRfyys1WNvJ
8g8aWuXRmLZHrE8MRMF+PVx4rmB4GiRJprweICzEbH3qaZcbBdHB6yogwsmWcV2ZtDkvITxicr8r
hxKEc2TWwrViKLNiWLjJODiXnTHBulIQOAv9bBzRcJTpMq8DL4ewc1D7DUdOeiEyFY6ZT6jqwSQS
Jx5wfohGlcKvJlHQleVv1BRD3PvZBIBDUqEgUAkEmTMBx9XMLAbMzLxs89Z8lbzgMfcNgtBtCRS0
Ucr6eJQOmPZgeLCeacPgWnNvTgwOXLjUdzUV5arp6O91iM2tOAG2oUCRMIagPujubFokfVJlgS7M
V2NBi8olrRKXnRCs6XBEwS2A4VBBm45Xme6HQUJc1Xal9sHgd+IiLMcAGHHG4vHKOk0lTt1ITASh
Z22Wqv2k4RM8RUUVTKGhlby9MDZOxqsxFUmXeCiF6Ah4uzD6AFCRKw1fUuCq45Wb9T1gRyF4D2/V
iMLaXRhe0WolJHhrxE/6MAKCUd4/XrmhM3TgmfYx/EQB5AEkj5x84ga14Vmy6SuRl2alWovbS0aL
sT62Ngmsl6aZJZkPQb+sPwgZLK5fcjcP2FWLWgyTTEIgIv7WlnkBFOXXk31uNWH0wQ+UkAljUkAp
4mxq0GDIQ6xM+nXEWWVDD3w4aSqvK+IiXdOm7MBQ/PqJc2tEpp3eBMO6DXV16h9PrCyqdJfR7gsd
IXbF/a5hk/kjlUxg8RZtycXXIKYjTMKONHUVnkBsRcI8/bUY07GAz5SCwmncRMJaweHgbQYs+bk5
GmnblI4S2VXG8qymXg2hNOeuKDXEIY90UuV4aQNZROdt5YZgcYzmBSRA3Jq0hQebO7u09WoSlkdp
4IrLHpIMEBSpOizai9p1UOSXfOyLI5hESHsQqA0i47FA4EnZNYJ5WLQa2MU6iJN60vwWaq3PptPD
zeDRxNK+3f91j+d2zYWdWGgqVCD3J/KDT/C8x4kIdN6VlfzUNjkCEsutJUBi23GatwxIFjvQuOth
2vaJAqfOC+t7ZusIM01p2sQdCS6DXkxTmpTRmNmDyBA6mchyrBBelWlrqmh/5EMCWhd02cSp8eBm
oJ0Sl6BGv+4SmVk2FxiQC8smWDVAEKpmZqa6pHk2FnFOPrk1BNzMqjbhJEDt0GZS3Xs9hk2EA8gW
6H5ScbCVk0mxpoSFxtEYaDzu+fRVUSawuSFVsWQHEURO4aty6ApxGpQ93AURvamLQ5hB0CJxpKUr
49qWQiIM1gvo7m+6NvMAoGsKDuoj4EbDUb0M+N5ztOo+wTJtiuETDdvJUtW2hKk1pmNU3NTITQjE
cSBdOF5Jkk/rY+YUGADpRZaGw3LMBK7DlaJO030ClmphODoZU5h9tB3BmuSRo2CKQc7BTNatAbN5
EBHTgVmrgZHAA6M6QPAJfCwMQ5GFDIairqWGPAhPmxhUQisSw6eH8ZlM4bQ35Ltje/7AUZ5mU2c6
6gJdAHYlCYfwhEL/oLq4G5kYROl8bDNZgHV4oLdEQ2gq8cGz1GH+O7MwW46mRzLYTUIQLEtwsN7c
8UJxAawV8nsfqwbDDKkH2FMZ7cPaD+PDYsMg7RB0TtFDcDalAwx42gY5UBYwejBKne3T+lyKyg3i
FQRYXTAGoJDthYXCYlgBMgcUv+5zWKi2sIVll8NQ9qmbg66AFk1whEk/AeHEEYY3NcSqvUBFVoAk
PElgbYJA0+Sn/nq0maLPbSJ0floEwEhgOHz4nx4V0MHKCVE/fNR6EGkAOcuEGj/oUBCfCjIyOyxL
DZlD11OEqFh71pZReYhSCJ9zzwDbcY5smDnsJMi0pH7ZFX14g6IUHXRBw8QikXmR3kKCfLQXWSEy
+E9SRpx2Z6zFqB8XbgzBc+OXwB+rZtV13G1PbamDvvBEhjJ8TJHFkLnNrcIQb6wbG3iQrijH2NN5
a1nvh33SgjK0o+2G1OsdHrN4pQhu2KVI64GFPupx0zX7RnUaB8DfgrBe11oCM/PlmHbjCG4tTEWz
7pMhaLyyMrFYtUpC8ItnTj9+7ERBoitIYIbBgrKaYH8A/xRyKSKsK0j6RaRL/JCn4QGUMdSLElI5
41GgcoT2cYc1WYVO5Wq0NEmRsU8Db8PE+aQK1Pcf+7qn9YlT1blzASuGbG65FcJ+GmUb5oVnigLr
6oPqxzTZDyKIbqzGgrlZ4amkoET70o5V6V7jLHbzW01M0fZTTHIo71RTdx3yk7SrcHxQB3nJ3QX4
ATwV+0HmJOIUqi2cJNlvhSFVqu+0m9MaRrnHFELcJyMtWpjSI7aV0R/g/KNaoGUOOTYj140KIp0e
57xPynAZt2HdtccdD8IoWgUs6xp+EeSElmsRMx26K5grAuKiph0RLOtp5Uad8kKHibJe6MCO8bDu
wsrR0X4XZbDa+InqGBjY1kQN/7twGsGrNUyOzgl8yAlWEF9oDLAu5dWQ/evFGYTnJbzVD186UZTC
NdgPy+BxI6QWy+uxKRVpD2NhTUgOcO84UvpDzJNG7vd5jLPU46yd1kXEnQi6E1IOi8qmDwY4+smP
uVY8PBs60xl5HgdO3KUrmVCHmHXSDMptz0RMeaS8UqkpJiFtzXVyJcMgcMYjxtIKRsoZSjDZJ2C1
S82PHBpYmR5Dni/C6Xkcd7EbLCHP2lXhsohgK4n1wWRNIg2tkyKyRKEeonKBTBJbd5HXyOH53yQk
OTwvi1OlPjWhW5a+BdcbRpa4TQQriI+Fnn4E5AfK4pWlmjg90xX03jca51SsYt1NI0bTOoG3otK1
c5lncjL5rK1DV/qqqwuYAGMOfGO/VjaD+8xDV3XNRxi+MobzLySsJVUAT0s1ZF0ucxxN8GDDNOGf
cdpP45wzqGOpF07jQEXIgZMnrmZ3ZQkOTbmyUQRMy+9cPMjSj1zNGwcQZE3ZXNVx3kQ5jJejx2If
0nIM9yduLCeRI0DajJcCZhY8gcKl8jpw+mmCCetMyPPBge9SyBnAd22L4VZYYt2yAxlaODQM+rjt
j7WUltcQcNPwHe9NIS4TzgJFfdYpCAB5RmoMY7GdPcFYKfhJGTtT54J6uB+MBmaNhSKVe46r+Min
T7TiyQmFuLlzuR1q5+H2x0F+uA8iBSQ5kZDiBwFw7uj2OokgM2j3o5wO0OmSjPB/U3mQVwgjdAkO
eFgojz8AVYxtDVMNPO/GhuscqyHgU16sHcSZypoCRqklWQq3EAMxNutDmOP/2Pu27jhxbetfpDPE
HV6BqnKV7YovcdrJCyNOuoUkQEJCIPj13yTOPt9O9hjd57yfl/Zop1wgIS2tNS+LZi5KSdc96WU9
Opxgj2bgF96K9xlUGjsIce19TG3IUaNVWg3pEtysLt+rc/r+aN+XR9rIDvOTxmBL6CHJun3wPl1b
rFMWmP0ybdym+OWqRpq1LxvhsZsuGGm0T+/7QtrcCnL5gEHu3wLe1OLvoP+LsLrs1O63/j6hZFs2
/I/qIhVDx0OTQYrzBrmY1ydGASLRw8Kdwp4uBNuRD7vg+fI5C8e3IGUDlo9NkLFi8GZGsvvBAsve
vzCEXMdUYFhz/OgGum+Hfkv2+x9cytrlxXWsY/w4sBzf245RwKIbadcsmG6j97XChS2m7PRzygsx
G9yO55HEl+AEULi40FzinJ+DcUvpCzI3kc+1Hsk08Ipa1uDiiWjx0oJ66jSwzQ6AASAbPKbWnTPF
9u3scL7id3J1qciPEsmiXy+Qu3Re3Uyxon1fdUXc9XPZWAbYMCgCh8+302jxA0lj0l370eG/a78A
t4P0KQBUNALL766znBqAAosRuDr4ZzV/SofGowpo1m1f+0uBUC6O4GVDRJjcgODPD12PI7Y/eDI0
hT0nBY4q/5mmXiDesE4pKW9+wsli6lojjq7tUO9+W2OLFq83WrSYjlP0Y89ApdNhwmyzyGb7FLW5
WqaXMVraJb2Z3ofuC2YxRREoc4kRSbZY6EU2GiDKTSbepy/wel81wKv2Jf6On+ZWLpiBwIX7eCfO
Q/wwWOD4/MiBPpKSdxtw5SIO5VCUgCzWtL+PdGDwiXQN9hp2TpzFunoHWbYg6UxzdMNomvDMmnHD
d2zv0FuDshyo4ZjEEhBlE0iUvn2P2mmopg7ARHLby3TfT1O8cIDwTOYTQmWUNivOPLsi0ogjKtt9
8hyPdqggdLkEFi+6geHP8e4EjPLzgvSsIZelscbwaxGJHaRUDsfdfSabKJ0eY8BYa3PwjSBre0wX
nXS2BnSBFqBlBhAo/RKzKEBJjsOwwMPfSAyh1hFSlP3Y6JNmX24mNAEW3/tMikkBiY445dF8Wbak
b7JHkMkLeTZIpoEqbHos0i+It1hfIP03zICI6T6GRg8EwR/l5Y5SdRz5KjLroleQBqQFxC3BW+y7
tLum6ajXBuIfZSfy18KhYGwOONGiLiltB/ybVHkXZOYTEMlFTh8pGwVjVZOA4/dPS4bcZvxezHwe
w8+2yQFNnIx0M+hUEm5WftpiF8aqdDgdPIr9IFDIKbMsKVzgsMp7UYTVjF+SbC6zBcyUr3+O5P1Z
jloAIK5gk173Yf0IN1037/GvWNkeTZD975sXgrr9E8MP9L4R4f67JKAEn1jZun+wiYBO9AdU7ju3
wbtGYyszZIvNdZvWQB/AZmf7riz6/V9+LlnklIhEBfq44Z/eIfg9nBJWGQ8hVlYGoaH5g2sztqhy
oRCTfomhuyjC8zIO+y5nZNvhQAueCD9ipGXTedwo1ndMwT9cgVvudy45mMYvPy+UmAJH2oilQp7f
K7aBiy2TpRi0ix/le8CS70DjCPcRVgPpxh2EtCY1cVz3rB9VU7Zj6sizA4WPMU8LWLz5wkO2p3Ft
7HGNbO7223I/NhxREudICc3rvsl1uNOM9bD4fU1mzRZKXkIXNvT9oYVUDav3fUKAA+9BT8Ikhe+N
bUDEbRtGXZb/A/D1W0EPLAfxASs4RHBLg/+AlaEgQXIqdfjcKpXirjPGPHYDFG3ddSTxvoMgOdx3
18zH/d7/obr7tbbbL4/Xz8Exubcrx/V/w1mNg8h2sRmgqvfQKIAB4y5QB2An/f2lfgPQsZsoRPe4
FiAr/Dfdy/p/44WWXI55g1TyX2sEqhvo50bdxPEHCKb31V2k7f5QHRd4wio2MR7Zz+D49/fyK4SQ
4P1uQIXw2pA8BR2OdR7+ei/NHIWAbwV7LsCqpV94AlnIeLQQRESHTSF1/qd5/s8LwpwF4CCFBh3g
YvEbriihMQy6njZPox9wUDCJE/+crRJh7ufO/vsBBr8JzjHCvY1PkuGVTyG6ZP4OZPpOxAziwfTp
Z8RY2m0H7dc0WpPk6GObz0ehm808uiVaRd27YY/nEcR2z8RC4EL+AZULfl3pmHOUUnsLNajfE7SI
+J0WWwtKlmyNxqfufVMtyOuwx72TDeI6z2eOR9DGbsXOLCIcDkgtSLvfiNDR6LZqHlHZH5M+Ugkt
PULLWiHUj/g49kcTXPkaoZ6slnc+S7+H2b+f1t8fIx4cXspIEzAmMHnhJYG/rhucu+MUejJfWyv3
yLT9SIS0TQb3uJLcxWiK/D+HuuBbwPUS+BJ+mFV2V+yv18s8shF0pHPXn8eeZ+0oSqoQWVVpLHoV
/e+uB8h/f3UENgZs0nBF/BYOoqUBEj1zcX0/lpAk708jk/ACHAbooTHkv7/g/oX/n4UEPluAftrf
AwM9SgxE8zc8c1k3z82WyJtsIEYmVdZD5PUlNdgw/7QF//NSeHQ5GDy8QBBF5u9j65uwXx1L2c17
KjInQEewjsKxx4+/H9VPKca/DQxYIS71o2twhBACN+2vT45S8DIZh7DXbCFt7SFM/K5GcOhf59Rf
dhvAoVfKMmCrEK82G6rFckrYFPS3OK0hwYGKV2ogP5BeAXugD32TMKZuVuQGCawCnsvAr1UTgnL6
bEcomtnBiDAexkPfuS2cKqpoCkl+bhJAbXeRD1SUPhTvfB4UYjOJPjRDH4z+XrJ2LiCZcXPKA2Ai
AlKNGxQaGe/rjgiNR/EzQckI/qwt5XtagQw9x2GR/ghj76WGXChC99L2IUI3SsM9DVjmkCChVWGO
OmEIHT6AFCt12TWy3Z7MkffcRoMcxW6nOg82Xko79cFWDtYUA68hG+4gaf4X5DHi2GzLn4nMjwwK
zNqC+d3GfD/Es3EGsoTaQqbhQUPATJ57iapivlCwFZxVne/RwPAEPL8T3UuEtLeIrim0g7E+i5SS
HQywswHOCjXyXocVy2qjsW6l6wG7AoHJwDKUop1yyK6JU2yhfTmiwUoSPhRjAcvFgY3Y3OPHZC3m
TX0E37AzWsgBaZhe1WRBInzkGmgzqyFCgpzg2JoxCETVB0g6/1pRetr8kqR+Cb8EEG9O+RWwWaMf
h6IQMjyIwRKKShg9Lf1UwfAELv0wqBXPtl58uJm1pATIxFwhNQsSSGdjqOXvZGEnu5WgoxeOarrI
DXhR3lJ7imk3LW8p7eXa1k2MhBuC1GzozesA5IVAtflOuf2MRSP4cJbe5T3itjgObZfC4PEzzwLw
veeJ6zDth8770uh+ZIND1kmUbKaAIga2JEPTHvYVy1SG2wglnDmLJHPxEUFc5c9QvsNY0fMEHqCW
seU5WXki6pUvzYnHc3TDabSde+PnGyAZ6ikzaVj5ImmvGZ86Csx4Nh8bLOqbmCXKlth9cMBA4f/K
KFe1L4IGtWgXTScUu4CUwiG5zTX9oiS247Do9C5duK6zuG3xdCkxR5H5+CAUdx820U30gKx8OuQr
hZdH2rT/1mr3HAaxvjUxYbf9bCH/tYCgoX1hN7NyRd0WS/6Y6XYEr6/5d27Hpu5a6M3XeBjqpClG
yDVD6PWbASzwoJMYX52vQxWLITsu+MpzjnrszXjlTtA9NN/HQnYn6YMO/oxCJMdWUPWsY2DzZQeI
xsLlodjL4rf8a0eGBKW86z8uecgPNJzoJaYFlL6KkOguBkx3NJNFpzXohx8BHnLolaao+B6A6kE9
E+jgaQ5Fy496HcghsP30ZOcYgANCQW1X7y7Qca+yTPolr5qsaNr8lc9hsZ6hQHDfbBiL4KCcnlDm
8L5dyxkvLfgznyABr0lDzKUvIEeo42ASj36OJOqkXt0mdgrGCjpy9ZUKq+98FtNbmwb7CoVVDhwq
m5eLRzp7TzM5n4F+kwuXURvWOaLf92BZ4NjYtjxoUTZr8nnR4/LnSIivQh5sX60VKoSiQEM+uG0W
K7ftNFTkgTKu1tsi/SV1bGQlDTS/rkGGQIySqpqXqIsusBZ2+mL8aI6hdvDsdL0vgfR+gvr9G3VN
c40DbJ/ZuqkGtEh5yXw/Z3WyqugQZ9Nw1W1sPq/aIyeDl2litnQSGggJKxeDVJm4KP4KZlqVUdgN
JwWgoAxpPz36YJCPtl0nWclpYi9ju46vxus+LEfvfNUERotS4P7AuObA3LDxfLtVsc+XhwL2OHiL
tll8Fb3eIMun/Se8twIicz0HjwVIhLMOTV45Q5tLzIf4q81TfyeA98+gHWKHizZT2TgyoiJ17C7N
ieJlF8jiqyFIauoc+ZmA0dGOD+mSyiMCfZpWBd+ymylQ7QN0OtB2LK15CdWgT7PzwQnervSriZqX
BXXyyzb2W34adQxp9tizP1dMyKmdMucOSAPX58kUSVOaeARjK9lU0naez2kh9WlEHhqULLPFSzFM
xVvkdfRRmEa9zdu8/emwwOs5U+F9DGHBieKkqEc/Ts/IL0mZLMN8R4yVXzaqhlPUBQ2UWYCTr+1K
Y5xluyuRCp4DD0pkepOBmKm0HcRJwk33Am1XhPufw0tAh+go0sh+Bi43PhRDa26CtSue+95st8yK
8eAzhFyUwT2sVTGdLsbFy8NgG/PR5Hn8LZIzgkM4rvM1XntsHmBaH4JocrfeZMuZLz5SwG3y4dSk
PRyLYwqFJWCP4rwR09w1TWsetzBvX3JAJ5/HLZ8+4sCH1YaY7H4LyAQNU8qPXdEkd2C4g6ia+qKr
820dIqx3Mxw3RtSDBAT/wLzSYwVlCD2aRYyf9eRihuJ62+5MEbtbCJUk0IFefWTRVvSI2b2H1wJm
gQCcXzXrLf6QzywCMm/Id9KE0KDdrUm88aJae49ct84cIO38TibRnE0HirdDdVPZFbq5W4hmD0BZ
uiuJ1+FTN5mv+BsGoJcHn2yPDEa4TFwhgYf8MtEBvxRKh18cadxSwYxC7yH1cS88nOfx1IZdFFdF
G8Cr1yiTHwvaD8Wlb3Ndg8eNt3IG313nxdZnpdimYi77qBmuioDvv13JmGGuU7pM5m4sZhA9gTfB
ch7isf8AywR5zIaC6yr1plWHttDmSTA+9wdQvmt723OpeE3MkECE2DQBOWXwIG1Paz4Y15721IPW
xehVpyRmTS1MXiRqctNVQYbMpUp618z3QEuErSIXsI9LBjtspWiX3kGu1wTw0SFFvJ1QiE+fEo7q
zyCOGD0lKRInNkBWdDNPaXZJQk8H8XGL1iacYUQeaeEuIYIdPecxGIHT2K2DqdvZJu65IEwKKHBY
BxuPIQ3rZEXiwj/zCKqZMmxh4FRrQLbTgkJTVBQeQnq3FMIPVWiA49/v/pilhkBuqxWQrQv8MbzC
m2/lZSKrt+JDt5K02CJM/0A9fEY07OWu0tIw432YpljkU72mIoXHc3BWYT/koDcruAXD/hAHrmvv
ZAt2tuwHwLzVNvlxKKN+BfGTOSFvBh4n6sBAFN5LDpi0Fp77m4jh7Tp1mtM2AyQmTHCWzGjQkS6B
KSRcwH6nUwjna1L4rOpFE1s4zGQEKA6Y3adAE/N9LpCaREav4UkpWGgObG5DF1ZI4VqiKnDzkKIt
ZdamTyuJVYbEzOUr7ypE0gkfUJRw9DJDEBrz9AA7NTwqbAx8cZB9FmTtQYdeJcl9QObUvYDM7Zsb
MebxVzbPX7atZS+shfem0IkoUSb0zwu0HYcmb2BsxOFBESRSA/or22AmDburibg7zq0pKj3qTZcZ
ZJq67PukfzZDl9bGpGvp4KxCfJ2n/tvEmu2YqQ40HvPNPRjGnFaBt8tYbzhs4ofCttFzBgGRqfkM
rAfrAQumhB5u+R4oLR/1ONj8YLOM3VkFA6Eb7cQOcCzOzRmoMctK0vsCljgx1uEwwgc7NsnzIGlw
gB1J3comIfeh9PFtqEFawu4E8rpAWVSHYYN+ii5zp82HYVfSDIdwDfPMaA86SNUV+sFlOmuzNGVh
F+qrUcIcH6d21mUBbz00pBBEurNNMbjDCpD7eWvw1sAGvPd4EuDXaoNNuZTbKs0VpzwOf55KmLsF
8gvcQvOEU4cfHboTVG7Q7SfBWfAFyJs/QrRTnBQt+mOmM/EAL5+BozRtX+nQv3QCSjCGwu2YhY34
rJZwUmUSKfU5oo25uDBqfNkYL/KKAxy9NDrEoBkFws39XKHYjT4IlCWwfgf8m2yj7ItsWPAqg2i5
m8Hc1oke1TkCZPwJ4Hso95jmdRkJOt6nTRMhb0Vw3Bdh/C2WezG8Dv1+avvQvikYq/ihSzmIUIDJ
Kj0PycBVZWEvnMA1bQpgYbaIoIo6xJEyJVwk95224VvbtpMsww73UIoua/NK4nsrwF9YE+2qk3Of
ujCrpxZCTpgCcXxfehgK/9Co2tpK6iiiX3DwLqYsSL7MN2SSaT1pQW74mIQvu24A9tZZupKvRH9I
Ei/e3JxrHA+oPI/KNVBDqSaJ7kDdmVu9QlRSGoaU5s5bp99kOHleWcCMc8nnzn+bphV7BZsSdZrT
QDG/z2Ct5hKM3HwYxBxdAFLDmbhwWC5vdtnon+gdPDfHPmun23hF/VYSpCNT3TUjSQ5k7KH5pduc
fJps133O9OwraSNYBSkZ4VBbsuAZ7FpeQBWEHK5Mp6XtTguSqt2TOywHP7YtHIi+QOoJFQdR16hd
AlI5+FHhq+5pog9Gz3AYQJGCRVTFbd+KWMKcNaegUnpZCYkkzRz2MnaumnXkIXLqaGi218G6QX4I
VbDADD7bBv4zLF616coEjnXridBQDPGH1EVNXspg5NHXDrJRMlQzyb1ojiDMpKf3slWpKipU2z7W
pdva3roqw4GL3gIt+Ku8Kx3U3PFaD/Pa9PJ2zZswopV1KMD0QzcDHYpKD5l34Y7G6ZG/MrjfFKsX
bBXQKHDjRIMpZz+qdDoy5GrD2bWO9H/Z0fo5ObTQP/XDIRnBtT03NAT3ctIQSk1DDVc5oeJBODiq
k08xgVzKCSiZwQHMkLlj+H/2pMgo5tGKYa0L3frkNQHL1D6/g7VE74TD1BU7NBoGjde36Ju2U/fQ
C+w8CPbhln2H6ZH69ARd9Yb9Nga24J8dvN0EbrscQBdBZduIJcURgXAMf3sLQCG/m5BQ+isVBV3j
yjEL1+1pA7uFp4UjTyjxFuVumPs66Sa3DreRw/C2kiuoLGwF0UvUN8/RlMDtfUghVOXRhTo3rgo6
JD4hx0HtwMaj1rlAPCaTqiVUSPchxFxI3XWBiLnCvm6nPD7xKetXGOfbeAaSyitIqly3xAc2+Jh3
B71AcVMAOxhUfrch9csPDenSBizYDNesK4N4LOJDtm5RfALv13/SueteCNQ1UxkqmM/K2GHvHKA2
6b9TOLA3sDS0NfKgUlu09WygU/HlFo4gH7fUrT9U9peCs/kBYOl8AxyY3ym4sSsZpu5eBOvaH3TU
Q6w1FyCCNemeReGX7IxeB1tWRoNe49IPixxOZqJQMfocbmaYc2b5XW+0kQitcd+UKc5RV0/Rtj5Z
ThaPBIF0B2SgqBAboZPkZNJ46uumz/0b2Rq/6nLvQhLAAMtlUi/oTv7NoJG7Ka2YURoMG5lRjRgR
tAekEwZW5jaR83dGYA4mFTLqcKg22bIjfFoz/O+9C3KIc8IRptmGxkod4pXam8Cq7DMMvXFgq6wJ
maoAKPIEFWq22mufp9TVIU3c9ArpA2QT0LBCZVdB0zHOSJCCELoigFtXhsq7L+MRefi9B+HmyyWS
2SGTaXchsA1Dyu4SmCugrdM9pBvhCkdzPiQFKCkytSf4FvBgMs9IGUFbdzPqbhSVA2D2tkGwgLXR
FI+OUIVxbvqYBto/rHjYdVw0eXEQ0Fb8SSBeAngoNLsjCMP2C4rLpX3MRG/2rCsK+Q0ymPRi0EOH
vyFERuspmmPxpJaouYdMkn1nJsDM58vmIVfbjd5y27hHqwO6vOQ+cQ+LQVuaq4aNDexw1itE06yH
WUEmxVMA+DCrC6GWcwDQgtcLtDF/LFEMH2EibXwzxOghMC4meR4bpo5TONDX1NgAJnPoEFvTbVDo
221FF5xkvcJTGfI6dHaGqasbIJAvODzQZ5ai4wak4hvkoKxZPG636HZpBKph+KOzNTyCIQLPSiMY
C2s2RzNCL4HfgZeTziAvjJiFR5cNq72PnHZ3LAzmvKYJ09kRQgj9cfHZBNXxNGCUUANkX2LT5jD2
IwH/MJI947VoKDiUyKlXXqayKSBHkSNvaxzoAsorwCUPWw8EAB1OtE4PcobAro5ozw/b6PE3LIGc
DrKRXtdzpP9abDscwsb6apmS9XOGaDHf+mkwuu7GOX+yiZkcLpfA806g6blEfajuo64Jb/O2kxlk
Qg36pcClXNzCzx2+rR2XF0+0fYBWT1TQgIVf4YpxA3iGrFgrnlh0nMmWmK+1W1ZhSzRHgEMZDXTy
DvHXRN2tCMI1OU7pknwiTav9FciVjAAGqH4tO90Hn9EIh61lDyHGVUFhQg/ZkqwoCooQroaxoUl/
6APRfpSJNwt6l+B8npGf121kRvQbAjP1YYkWwNBRqJpr3vXR6wiVBfokuO5zZHv1aialSnS8A/YI
RSWEUmzGku/MZ0YWtFqQ1pOKIPO4Nw72Hgvc5cvAHDkb+Mi72nCZfZjcpC4TmpJUqMjlHXCB7IY0
NP8ExJhnWAYsfdPhFh18TO3TbNbwLPEihLASc77s2RrtIZ0ZAPFk1uY3Fp1k0norCBKnnhf+NCTh
3D3BLctrA3CrNljqcTVGiTsgfQluh1W10AYuwWvbrP61aKag1NZRWCcTeejzrvkLsmJax0k8veRI
909B3ARvCgr0V4o/SdBtARMHyf8rPDf5vQfJf9LzhF2Xu68QKE8P2tG1KfNJ0QD7YHsoGJHIaIK4
P+E8QOMDl9uozjOIU/DXd8sYmj8EwI469yhURrTd2krfBuoTybv4WbRoeFXFQPXPWg8BqDAoLWUU
fVsd0H9zkLDVj+YNB5Ts5xocOFxMr6hoVa+fTGxVnHyYRDsiyls0RIc2yYzwP0Mk4FfRj+AaQDiq
D/EKKc16WkJ4NcI6UtRP7Zm6thfbGULudXppuF+Sb8kQK3kjVN5PcdXEhk6kzmf07TEIXhJqFnBa
0EeIIuAprSG8CzakjTldeWVkaqg/u9UDxUQHJp8c43hY8i/pMEwIKqOWne8Qx5KWJjXyPOgUarKm
jEHQEkNjBTky0nioqlZ4obFpIGOPE0hBW63+pCNZ0eYHhCaEegerl1W2YCw5k1ALadbsInKswRE0
CBNo4TU+zlE+oYThkU+N+aTypZlFDSI2R90HyxD34iqEsk7VdkH72OBAdeTs+ObkNgdriW/RfK0W
FSMlKzfdIjLcNLBJiqICYr2PJE4ZLbpTy/ycjX84wrYwKXmTS/wbtPBZ6m/JZFEw34rVonFZ5WmR
Z/PxH+i5Xw0iIP9goC7glQXJCZkehA+/knMDRc0hvC6+UQEXyU/WO0xlAvrJRD2D2nPJ56GvaB+b
MCvRkgkizbIDj2KrKRp89iJ+EF1/f1+/ssu4LfQlTGFXRfd3kIfgin69LZ6ssCYxnn2XSu/epv5d
+NHLosNCJAp02T8Qlb9y8vsVYePGbOzeYVC+e4uBf9dkADTMJwq/xJ/9+xXnd1VNlAwG1LzN2hj9
LKaZegLLBxcgK98fxf91c/iHnochrK5Ylf+tBfiPnof/aon8740cfvzJz1YO+6s04JQDK4XOvyiP
9n4JPzse4k3Q/7Vbj8E1xnjdAz71370cYrzNFi/nxN/B34f0Yve/gUv+0Qwx+C9ULTsVD/M2LLm0
+F+1cwj3PfRvBDi4fIgkMjT7o2EEsUf4m3RBWrfJBY2xHgTUGYgAUUDRfMcwCYlxo+P4EXJQY0+q
o4M5Nk0RFEm5AFKpZDOrxV/HCDlkmckR/dYmLqfoCT2vSOf/gP2DSFql6HACt8Agb9g20OVh6kb6
vafoLwOIzQ5onWfQEhASWBcoBmFjG8p8PqkiZgc4UsSlF0PwV8SGFj6J3R5BIAWDADlnl0zGI1oU
MPTxmbLuKUEcPLFNbXVUdPQDKk1QqhDEO9hAUOPIcuu0QbyLYvICxvkNYva27hMiyiEqsmvazvzM
t03ceYmWTxl0oF8W4cJDTDUgUzOk7ZPJcolOicqvD7OD0K7W4dKbQ6Qx4jJ32wTQbOx0XdC2vR0b
ieoeHPaE5odvsCFML3ZOW3EFkktqvJUv+8ANjeEI4GiGUHXpCnFrBjSmbAoPGNvSia+A6SYUx3gS
62uzqqEkwMoc4N+GPSNKNZA7wwQjqxW3f+bwCN5ui/ev6AITJKc09vTMhmg+FCny3Ar62T44Zmju
wMqMR/qP1XjQe9BV2grRu78QO1BVkiTXroLWIf+QyyVDmtvt/ZjExkNRZh7t82qRWGvqtMvWzyh2
x/QBIwHchWK492ic1/qaUxcdLDXAd4lo/0Jkjg8t4/LGQh5+XBgA3WTkrnaqzR7HLQY/MLSS1dB7
qUcJb9FlVQA0aT8GjwBzlwNK6/TSxOidWRqTpN8XKN5rdF1y8GIFQEXbVfUtSA34N2BlHIi+ixl6
CtzTwcEUe0HDwSXXVZEA2cwPmIhYI263g36I5diq8zbwIEamz1e0DWvhQzZovWnju6WRMD7AoAQ9
DmBmvIQKAscNs/foLNvP6WDO0BBg4EudEV/oT53BkVmCxEa3qbZIgclSvF6hirzfD/kQJdwFLjVT
3KWatd/7EY2zKsBuMkPrxbUnd3PCmQWF6oGFkpzfofFbe5s2w/I17Ft0CJV2cYdVQ7t79mxtk8qi
QgUsB5V+e7OKDs2f0PagC6B4XaegWkAKTTfU9BmU7Zw/cL8GW9WOM/AqZdBe4aSaPIPbUq8cCZZQ
4GA0GojOdyjYHOBdEkeVavE0kdf0c1BRCIC2UpChYA/pQLmtTO/67N5DY3XtbLKrcDNXtyxiK1Zc
TOZKZDqHQCXjV6JUNx/Rgg91VoI3dJi67/LlNeRWwYjiRwaS2z5tfhLbY+HIN7IVA/YUSZWvcli5
kytamdjtOKGfAAAm9PJ49Y2iaCm2uvYjeONQnSCIMOBeaSwYAEnkZzeIROszIA+vzkgjJnhRug7O
l4624XLORBOdI6XNXwuJXxKX5ncRiho4K2Q465tFIp09GyTcda4JOmFaS+83aAEfkQBiPyJvQl9F
wRDNEgdgVa6jALYd5RdB8hUg7kK8v/PBom6zCLUmugQaecrzxh66gAHO5nhW6sj0Jmp49KJHolc6
HyMI6Ou0EOGtSge0QcsFKQ6Ew6QHt48PPoKg4zXEDCGes4yZeDNjBnoYOe0LjEHzZ0s9in2j4hh7
DXleTQQKkz5IkeEaxuKqgyHYHtLWMnOLD8QAhQhQmTIJU7QaK1N0okILTksSWNtX1PmalmJFB5va
/z/2zmy5bSTttk+ECiSGBHDZBGdKlETLsqQbhAYb8wwkhqf/F1zlbtvVx4461x3R4YsuyxQJEPkN
e6/dM/Q1wMuEK1s2obkCTcDMt27MchN0QKy6VcnWy7pmUdy7EMSC7F5MofmghvmTxS3cIZge6Srw
1Bl76Q7OnbRjsQ67YFp3RoQcyCsY8xVzZ2wyDSOazx59vECztM5ZbvQs+MB1iOsBrOP13M0y2bl1
ScPXjY8hkmmMZDKexVrEQeb6SukdW3qVjP11Tqt5nifRQq4t6VpLzq/wTowqaIxVYmXTPO1z0+kc
m40DS7PgyHRqQM7jpuJ/9dSfFdBv6imqg1+WU//ClVu0L+33RK0/f+YbQZr4WGoyfB34UL4Sn/9d
T3lkLglAGRLTMSQZe8lc+ouNBSZ6IUhDL/Aoc6CK/6eeMk1Q4oK/jTfK8TCku/+knoLh82M9hY2d
/yE9dYRAMP43IgaOWsOqjB56aeYiybARoTZFB4sOC/sxC2t7P2sl+JhyGKZ3jgnnyqaOCRFtieFS
lj2y6rbSXjInY2BP4XgG5Wjey4Q1FURJCdGqtZxzlKn2MiUqvs9bG1FRT/GSh1I8l1WAXSdxkqML
Ig5kS/2q2iTZj5rbALZMBrCZLFXmN5yHPHyCECFWMKbGB1Sq6ZHpRHEKHDPb9WbLALErrkvbiH0v
C2hoEx4JQrVsz+McE1KuSZByWugccRuhwgmy8aakFNpVmetdTW2oKBfkaNyNWu8h9Er1azHFbPcx
VKiVKs16azgi24nSCB+FF3tnoaW3YmRgHBjinkkmIGXJmK2oWRSt9Loyv5jTxIQun6TvClUYnD1N
h1iSoxustrmBXMMwr8nifmdnevWOnKjemg1+1Tpusl3Rl+nH2kpgvI4ZtEi4u8kenR2uJ2tgDelM
wu+E0X8qgdEy74mGu66M5zdvGqZHZuzmXYjCa8/GvDlLMxnvbMmHg8Ml3rIA7U/sFerX3OzHNase
Z1spGISOSHkbPJhWVlpk2BMHND+p1b9rnglB0J5806tOwKcOFibHTY/dGv9eWaxbO7jO0yo/aK52
YDSXrpmM8AhVTb2ra2V/CZmQMsXuYtQD1rCjUwB7CI7oFibMbGw9LUmPEe25tjHnpD8hzUkewin2
npxacmThQmRJKYcPlRrqey+w4utZl/r1sJwdq56t8yc88O0ViNnsg1Va1Y6hkeGtBjzRe3vMnGSV
ZqZ5N09OfM2RMm8nx2HprFWuc4FBJJhrd7W7jltTLfI8/dZruFfKsJOBn8xW9tYjmz4HAN726NHM
kwQDussryTrGdeBG4mc9F2Fl3zHamvdjNLF+0ZR5MgZ78ciU4Q1uuPaeg83zkYlmh1wDOVoEy+q4
sN2zUVfGU+EJeV2HVnrAmFvtkyRjvJ6zSt0OVmTfZNVwMqLB4nasm72mdwwuQ0JKeuY+VNmpwFkZ
OC9IeT7b9Zgfwqni/Jly+1DWgbV1XCqbySmMB9NK36bBrEJfCy3jyXGL+1KZ80PbVhND+UK/KyMp
C6ZjeLlw6rNMXpBU50gJmyoNy9QLSqLk1glTuPKY5rw35i3RrlD8UDjH2Uc31nNfmRpIbpXmpyTk
Ig6mGR9kjwjAxRD4gQqjYw0Fo4aqQNwT7gGvcpDHkllggW/ARyucFxiQkvQOIAc9U5DtJYzUowzm
4sAYjpFR1aeM+TzzqSs9+iC8X1uWkvXaaTsW3MWYXKpWtz7PLPlgrCaRP0foCNm9pI+0VeNHp4BN
Xhl56XNBHYxlERjpmibxVmvG7ZDJ+lQ3TLd9z9vaXZLvAvb81wz4MiQsd9SG6lGDm4f13RR3iY4L
k9pbb/1s0NW50FXzZnbsOAJwrugDnB170XGjMtFrG6gF7mMH5K9Cbjtn8PudqaSSmMKbuS3TnTZ2
KJanyXb8Ro1yGXfhnAoBjfXF3DJjL/veXXue+hjOk5WsstRjbt6ESxncxtkKeZB+Cqu6up6KAB+r
0B4TA/DyKgypruLMc1Y8AXTfo1v0My3+hJhBP2Q6A+1ST+qVkaTla4Yp8BSUkXdnsxY6tK095qul
Sr+LOy1FY1z4NkuKF5k44y7RbfdWR7Da+RUr/7NyS913g3zOVrg55QYRnPfgcWqcZ7SvnxrXiq/y
WT17IC/2nIizz0hendvQirmVhuSqTST+xEnzrqjRmtsuCerrRB9qJvNxhvoirzalaMOt8FjrzkZU
bey2Nj+lQ06xBix60wRuuY3GxPg8O2F/PYBQe7HMejlckN09RnkWfwSroLKVjFNvy0gh3LFqZnU4
hYOviSC6FSJevG5MQFVYjx/0no++gJG/nqau2rSj4Z7cZRy5HrMyujGdZOBGE1ClNctG9Kj3846C
st8VaBsOqTdXH7MenbGokg3Uh/k2Vaa1oYVBJTN1+sz6SyssNDrjVtalOgsVGkdPhOkz82tA5jgR
Vkpw3MZ8xU9gw6o9/guoFWndeE+plPE6Lwb9MQuaYM+TKToEnbGeDGnfzn2ivVX4Qo4V2KAtypj2
RsRFdrCpH7dIxtu7bBrcj+HgBluh1/oHpgysV6G3ayiSNAkF2GnOzVS/Fuyr3gDm8vjvm25mjzJa
4Q6cmVjP2EBWRqudbEpmtpUFog58cwvTEgQu/W3MEy3W75gcNpz9SRLe9zTXtOw9ojBmIF53V4d1
ti8jvtIEIzgp05C2YcHqBG79Bbt9elBZZKygV2lXMQItBG75rVqmNp3dP7FlD4HvLssutx/617ST
T2jVXvSg/+Jk8xPYrEsh2Jtg3654vTo/NOzPNvBF7o06rI5V5Dj3qkqNhzQZijeoleOnJuAHVSE1
bvV46pr0WIW8i/5Y1W2tul0mRwSP15RaLFbYNYO72MRG2Vmsz+PoasQUzsZp7N3buqsn+djK4EuP
t8jdZ2rgwqG9NqqthojUp0Xc4UCv5l3OxP06rmqtfKp4gFJ7eQovMaOaOgUOdHS1tGFqnhgI2kxi
IcKpOPZN7DzZk10/604QJrfBGGUnJ7JFc88ONQp22QxIvPBRWLFBh7tkJ+9uNLbaR7sORnsjIiAz
6LbREh5qJgfrQtMnBL5lsVWy/dRi31w1Y5itIR2xWQytT4xxh71kQoTYsuvP/M1x6+Fp9FHNHePG
uuo9gzWirpX2KkXB+YCOQttTi3ws5ijbRECkjpwg2Ni1OESEnQk/LMR0VlFYnxuuJmEB+JKjeHhZ
zMvHxpPaqrW0fieKcWIdvZRbQLx6QBNmc4rjQxps8cBB8SiDbo8Q3/JxCca7Ft0UySXWXT5H7Tqp
tfAwWyBZ0FIHxyY34mOnIzcWGYBYNOlXUSBRBeLhe+5NmflsgqddXKuYbWlLf4taatPEWbkZAqsa
mQWmHGRBhYySy7zv9cpYdZmR78CC6l+snuWOX6UVYrwVyyPxLt1Cup9avS+c9q23nDq1P8Jfp+Lw
4zqLwRF8nfT+byj+uyZuiej61VD8RC/Yv6XTD13cnz/0rY1jiu2Axl3ctBTJtGN/DcVdkp8cYGX0
ah4BumLBHX5r4kidtAxPsAxi/YJbknn5X0Nx+jtG6J5Jd4kbDpeM/CdNnPibBc3QBc0ly/2Fn2v8
PBNnjB817hyERwXjmFgdUzh3gwjnLXDJjhvW8Y5Kf03Qnxyq2mKEy1bRu6hSdXtGE2pn1qLeMb7V
9d9AnmzjR3euTYXNm7N1BvW0uYhqf9o9jS0PotSgbmBAXZU3npfqNy4SHH4HLbBT4AflByaZGgRX
8EpdaBL/UanWR6/ZB+9uUYi7FpNRjRJkcnLn01xp4RlX/tChSWvFU44aUHKKIAHfzkpqDO7sxNBv
aDPdVltbstNchmLBvLb0lNHkGgCUBZcfXEfafIwmFe5LaBIc2Z6d1SSMtNm0tjBp5ysN5sLRbXqk
wMaUbMbGu69BwTf9BqeNeTsL1LIowdmjNjVwCy8zsnDVI19/peDWLziVymSlLJwSfhwBo125yAEE
00Qjyo6dWWbpNlYTHUiClOquqNt1OoQDNPXggXG5tgML2RzrMBG7nu72DZRrA0WF5CaZtDzpyyN0
mPbeoaq4Fd447Rx8ICdk+Qr9g9LWsTPX0B5JYTrXwJKvijDaoqIELh2xurggZnzSTfQPGsPMcs2R
ED0aAU4ViK1omLWw1O7A8ZMF49CUQTFR41XozFQ/YXbTIMFZjQw70dcMUoRbN9Ws16bNE2rOqMVF
i/YehZgeywv0uOoCaNZkRO/mtzaatkj5ZiPA0RRZa35MQoj2o9Dim3muUScFxrb2suF+0vWROgsY
/Cgrewe3sthWThelvmhk7+OjlzCBHLEfzaDaOCgTgO/o+B70qjxYnBi+qEN5x6den1zWOnisMv0Y
AjeimpLuEWtfFq6DQs8eq06096VTJl/qAa6tn/Za9YEN9kwWkzFemUpHh4eAY0sAAUZI1GLwJ1Tn
ZxCGN0ZcdnLF525tZ5b/VHxpFb2k3PbIO5qRJQnHAhTt4aI7ajiD4lYne2j7DakQ3s6qOQE7jaAE
Y4hxiYNcuERd3hABMBtQYSABUdLnTrAdkPNM/lxb8tHmH/G1kS0OIqh+w75BvBghvU2eTNNnSpjg
uiYPBpnD2OyJplGD3yWJfGqNaQbvAEPoAGAmadYooCY6oo64mZ2CncwExEbsgS0kd1CYe3VWcrJ6
03qBzcwrSXd+z8iC1C1Ly7qDNzbihDAcTt3I53hQzty0cM0Ry7OQK05EvfDpcfJhDVLJhtI+2qIR
R0hewGt+IxNhkLR3Q3NPIVZcsY9GF1bNdXpt2+hAaRYC33Dj5dsVuTXZBZkVKKhhmZmtjc4bcEOQ
UrBzUgTEadd8BKg6vzpqHsHmtdbBk0wcYjl5xO0IRK48CYcnFYFnXlWunHQ4g3Mh1mncpIQaDMUA
zB3k+XOBwaxn34M6elUyjFNnMyffZxQz7VeOcoAwBHQo+RVs7g5/14Q3qAwl/jKGW+htksDNiP0q
WcqwUDNu2swa7mSjBC1bEakRbU2b3TCmrZCBuGw2hhL25RZFGAFQVTPLM+zWFp6vR0/YB1n+EHRF
fYl7sys3Y2YQ0oFd90qru7JdO2at38RuUt5jOtKytehja63TQl9J7lFvg7ItOqrZbq4HxJm3CzDu
I4Pl4t612beEU0/WUjWkGx7PPHztNk3fkrDTaLuxZqV4/Bp528ZTpj2S+zYT8gTz5GKYgxtvMBiF
XJQKjsbW0nPvczOb9RF9zfAUIs/y1STURXSq3uPvWc8a6PRVyAZtjwCYQCK2ItYp8lSydQbVfECc
DlovQMR5J6BFfCpVHl8cNCxi3+LkvLUsAHAQnLsUIKgTtc/lhNB9ZRGqg4ySVdImkH36EtVeLdjW
jOq6c3PwqaEYFl2j6ZLZlk5ddENbTeNqKwKRUKx16gvPd+/iadGwraEpPksN46Mfevp8RWARNqvJ
TA4NWKNNPdikWGnVeEhg2TwSyiP4g5uO5zxfcrRCOEoYhiFMniPNx/uDGjOxa+dKhLbHFnMy2Pnp
raiPqEljIoS6uj91rpRfL9tec/Hw6A3S3t7kTSrhbNpIviWmPqwHlxVgWo/mQyw63MSV49zC7xC8
av6Gp9fjRrRT8wbx2xVdMo8cO7sKkUS/sXU8eA6xMNJGdhqKHCGRXlSkcljJebJLZ2eVWsUP4HG4
Kfiik6cUu8PZ7pcdKVaTNYZKMuZQiK1iV9eeAbTWd41hjicaXCvzofQVTyBG1Zsys/aUQspaNwQQ
7Za65DXT0vKNu9QGYsbsjUdH4ih3g8M0wq6hCAnhOG1OplszC4X7D8pRtLNjbfpJI5CBjbVnbqdG
W4y1c68/yIQV86aWdfpqdcyfNpNXEKgUWqERrJMWVRxVd4dV0o2cgek907hdlcYKebvSm6eY8D7s
iA2XK3rRrETdaLqVXiYd1NoY2LskAQjDZLZxZr/AeXLdxgNLICgnxg3LVYtuOiqf0UF32w6p+LqE
hccOnN0tq2gzKZ5NG68WTF71bmCj3ADjxqfrRE1+7datuGp5nPEtatELhrPCG0XdBbE9Q4XIDeIY
6QuszKcWGhJGTiAH/pB41RGJq4bueHA1a2WyTo/orYKh2GhlnV+GiIjDcgk7tJbYw/FrAuIS5oMW
bglGZGBxCb2Bw5o1xDVo4WiN48cwaJ2lsNfe2GL9QhKJl9XOETKwEVdruhXnDUN6/YqWjSliM2ve
0bHaYSkwbaPZsJTyNmxnO/L9EN8d3ESS98hwR5LrppMCWWEsMcBiziyYnSRRV0jUcJ0OX/Mjm69Z
kpQnzScjYUuOSmxJm+w59O/41mKN17kHgo23RFOqpOEkQCVA9gbeHdBH4xBEAUerRf0Ffc39MI5E
XZb1knppJQRguk3KgzbyzGrnlmRyXDeM/UafR3t+Tgp3fGgMr75gZnGe68BNdqUMm26F6JqwKMHM
0wUBW+zqtiFGSwtz3VxFYubIqJ2o38VIP28NImbowKvYI2HQqb6wILTQReihfkAUj0u8KBVtqglC
ji1kHZndSbqTUco/i+z/tXW/a+voq37V1f0re3l9ySGV/EfrRC/Gj3zr6aw/iCsEdiw5wgV6RVq3
b12d+4cF4sZkbsY3gD9pW751dfYfOi4vVm86uCH5NXL1W1en/2EYSFtxnEt6HjSu/6Sr+7mp419Z
WDvCYANo6H9T7SWiMqwW8c/e03hKsQqb5n3vWe39d5/Jb6nHLOR4GWdZJfJqumv83KDNom0mZk7a
HjiPuIcSi1y7192bfCBx4DeywJ+0W8trQd43AU2jUGItyrX4XhbItYBIqMxgP4nSu0FOoa5RUWJ0
n/XxtpI5Y9ZfvzlT/Kh9XN4e+bg8xFBuuAL6/CLZ/I4ONaatXQuHQWg8NTxfg7rsrjDfh1ibsRPb
CKsH70GHHGRs6WwUrraMlJGdxC/Ht98Oe99Wio65HwvEx4Rv7T36RYbyXqO/FkBmsOm23g5dv7cb
5ibe5XIyeMqMBeGTIr/LUoIBMq3pPopOFkdWHcz4AizZwdTFZ5QQNtxA1GK7qUZujZQG6HHX5nfo
WObPwCzmhyi1mgenCq/1foo3g5MVPttLfT+T7HVtWUyD/Sgx+zuj7fMvszmXN7M5JB8NPabK1oNs
a9dRgRCeNLO+LIa9XhKjWs+1sXMV6qkG7DgjP5x7WWe2J0d05Rm7BuM2pM8vdEjaPpOLFbPRhn09
ofll6uoFLDQ1o3xrXWKK5JyP2PrnqGfpOTDoY6y/1VuDszbVvCFdj1HjtJwBE/1t++Qh7pvaK7RM
FH4F6gl/CLjPfXRHTMB1My9e+8apnhKIsp8SQnUvHureyB/01ntPXBDJK1CKDogGYyopUJN43LKg
QeABvCp6TaPMtX2oAtmNnmHb8xlrl1cOc+DThDvrwZ1mAPhB3GDuXCALyQwWwcJeeAPU8BKNsc6C
OZku1JFy0woqBnDgaluOerd1mTDYqxGW9HuT59EuKqK3qUmqdQiO7RR6bo99Z7ajfNPy4URoSa7r
LGcJahranUmMyJU+g/5btaNIcaYqXaP5SALyUksYd8THHVgTWaiEi3ZjTnF6pSdh/x62sntNxVLh
zuEsOfS7mB6WzxSCsXyru8wfsDOei0zHeuZk77o5DrgMrBMxsuMqTcOPXot2vg5YWLLuRAWGH9Zv
x6EANGqx/wnIH3aq7pQQvYpjrkMKJXU3eUGAGfCXnWczQFAVlXKCKiDrSzBkxhVinFt7HAaxcl3H
4tbm2zPiCSALyAIjI9TnMXe0rd1o3XVqFPNrRxyWz5W1XysYFDeYKEBszV13qe1O82G6XGgt4k1v
z48a+9yzMUfGho61PWvOTE6ex/K3KLyeEtZT2ylnaDLknxwzKI19zOpKWQyQaO/eClY5xipQPZJy
WoIxyVaTW9Hczm2i1mmYp+A5jX5Ch5jVcr5yh2waD5mnk7HkM3PW9VWgISJ/QLwGghWYU98OIR9E
Wa/7CX3CvQUoNewytvijq4Z7h7Zi4wlG49RsUYN5PQCltbJrXa68jinWblDsMh9HzQJJDZ/NwKXq
srlex5k2uds2aeOlvc07+KQpGriLSu0FXl3FKjwjaO1RmuZNMdyGuFzZrlSybqOTF2gKMAZoUvvJ
qGAfwPAqAlIDh4YAoIekHzR7W8Otcd7RQXKhog668jGdCNxpPqQ5nCZMF16bPml2lX7waLh2jV7w
GC5zx94jRcoenGDSFiKkEUyroZfmEeBUqa+GWQ0kxWqRt7M7EwerEdRXYhztvZFrjAfgmeOwyWdP
3BtRGSartl7+byeQwYdp6oc3aRS4Pwuaty1+d/NQZtCCVr2FVTLtM+vA0rY4YoTwNl3es63I6wBX
HYbd8sQIE2e+oxyxFbItGY/EeDQrr6Ne191xxSaFmg3t7zOUhNyvaWY/zC1Y+ZVdaD3GIzXkd6Np
VZ8thsBX/CJxuE2Bb+LlJaF0DV83izYNcQwHCCfeTWbH8iXLsTkhLVWEO7ROfqcNSBz8FHZv4ZNZ
wX+ztS7/AnkiezD1brzN0kQCmZ/z8kOYR7BkWsoIwcMjlcgNg2z99aj7XxX4uyqQvet3RcHfBO//
YkxaFj9WgV9/5JvgXff+0C3dhsfumAzyl6LkrypQCCpEysM/cYeeLtFOfasCHapAfsoFOwhr7utG
4FsVKP5ANU9IGct7QazGP9JnEWTwoz4LHwoVjFiEXgi1rL8BFxHctsgP5QB7vAIrJnH9dcS5rlxb
lvqprJSL4jGpnW7udylw7Vz/BBwLE01aVHl7b+RWNzerxaWBPLGBUTUkfHWIBnI/xJK9vSQpKkFM
3PvVMEILsNgZEKVeeNOehcGg4fmkU8zVActu3iomWJjpuuq6yKak4KsUc5x5LsM7G+vLkaJK6Qe0
OtP1ZAXBfWLWFTQw+ajR6e+GUjlLJgK5BXbClCLHI5SjdGRcw7T0PkIHWTAr57G18vIBzSWRJx6i
kboe+JLPFG2SLetlxnH9wnKN50HRteqayThOdCPqeCI1qo9npCqhjnxqVNkOXWnmrm2vRHiSh7Vz
9rxOJX7L7nIHqAmXHQLSbsc+F526tsRiRbmV7qugGbbJzBAAn2rBP4yHMxiRYAfqxrCD4qkbJnEZ
yB1E/N8lZAm0LSdFCKWDkzVkBoE2oUF4XqvHrrGmh2AuHemjzWB4NJawWXEI27xR3N298Ui0XU2K
Aeqy1mCdYYlUbSTKDbFqRUMOeSkWWhjwN5JEIpJc08E+SJ5DD14yjVdGN3jtLk6suttGbaNn0K/o
hsmlmfS7WqYbg0dgvjO7LPCZUo6Mq75GASO006hvYUatMG805VrvETlUUuV7iLgMCULVu1tjGIbN
0CWlj4NJhdvJ6HQ+6LCqbAY12fDFCWL9ZYZ1uk1tvo3bpbjagPedXnJSPlF2NTkZyOVYfRAFMcCp
7LJH9CXMzHWFTIKNTscOPAr1tdE4NzCpm3VvRKxWI3pwYgIQHqPMHoXahGFWb9nZjEhnGu9mtGt4
TEHT+z22tWPkBaOzKs08/cCEmEmDHfUUQ4lWHoCyGocuBwZGiGnwvCgPkHslwnsNEIlTzredSndh
Vxv3AWq8w7AI0I0M0ybarKD9gC31TR9sba0md14TcYfplG9AfCidykRxHKLj9UPpiqtcZtYxjWz3
aWkqdor5XcBUdRaCiaMRrlrOR3PdBvU9ALbmXLv6/Mq0KlgDnJ8eeiTT+2DmYPY1rBPJqtLQsKhK
I726HItzbZPVsOqY9cQrQ8WBz7zWXYsoKD/KsO5Wg+YVBwhB4aeOwpMRWBdklxSBp9/OTJvBrey6
EmFV4wRIqEGB63d2VPf+BBHS25aFZRAqRnp8cPpq7O/trrpp8sADX6xnnwuRTgf6ndIfF16oGidv
VQTdW6IzcoaNP/g2WJf9EgcB98N4GYfpE0By2y/S0MNooQynSdc4RLmOZFzVUdXL26FFuszLwiPv
p+Z/K+8/pxm/ORVZOLsMFP7fPrBPcftWEi1RfD8e+eunvs1H5B/ucrIxbLeJ3uSU+/fJ6Bl/kKuL
48vDUWotK/F/n4wWJyN47qXbdhcgqsmv8dfJaBlsvenBGQNYBonA/Ib/INn3x2ECbkbKVptTiyPR
MoT8mUTMvh06jR3JkxeWzb7JxXhr83zZz9OUzn7XtDZFwb8/oP8yKflvL+gYyFItxgnYUHlj348S
Ut51RS6GfWL6yXdODWSPef14KzO4BeHUit+ArX8cXfz5BjHM8XnBe13O/x9fj8XtzFDfsU4OUsyX
xOMFzCQR9y2ZrLtfv7VlC/8fU93Xl+JSc61tpOow5X56a000RGGfCusEgdV+iZ2k2dtIDyu8w6E4
d/PsPThpIs5NYI+XX7/0f3mX3Ek2d4OrM9j+2TM71CmZnLSdp9ZIrEPhAibG0VW4oGNCnoK/frGf
wymXm4Y7UHj4ZuASgrn78TMFfNbmzhhbJ5BDvJCDQFKtoMFksa86BwdOYSZVdMzHsQVs2kAne7RE
mXEUZjETCqPw/hGJefnkpc7NRDctHAmO9Sd9BBgPaBNhYJ3cgWRA36PL2Olayh//f68lWF9TTlqC
G+enGypkjZRF02RhChpIMbK09t1hT3LpE6N6+vUHvXyOP95QqFos17JtYOGublM5f/9dibuqwQTV
WycVRF9aA7FUz7n3m6v591uHF0FYs3yGuBeMny6mrhKL9WtmnWa4BafExZ5OHVNphIymjOh+/Y5+
Ip//eaUIERc40mkSvo6Ev39LbmAKwguFeUqMOM3XpuI1WRTABMyIqXpyUW+9wA7nSwoc4TJFnXmA
P2YefvNrLAPLnz9Zi8eevnxVrb/Na3EaoNJYZjuj2xlHE7cfPPPAc6+oEbhDYTMRkJAajVxNpNiI
9dcvr73kFPIEafa//m3+2xWgJ/FIqOZKQ9788TIz25Qjmn++vITXXBBCDasB08LJqghe/ucvJXEf
kyvM0WL8fEeNlduUjVObpxhU3oX0J76y2HZ51LvMAE6/frEfH/U8vi2LkGnHY3zKy/3t9q2irszq
utKOwUTyzkoDcPhUmFn1NA/ueKsAqLi/uZdpC7+/rstLEpSJd1ou0bmLx/nHj7JKZ0a5AqUWdLZ4
B2QFcxtr7/EiceRd4jbgupqEfN5GbmLcMyj2NvnY4dLTigqeZCzr/Vxz/H19gnRWCjZmgugzI0zR
cJfFovzdh2R/PWL/cy/aHPzL5oAb0dNBaXE0/vg7s0VLrDE3rWOb6fmW5O95W8ZSI2ipTYFq6/kE
nJN5egPLukyqSW7wIMm7ptEyJLsJOLdVkFNvg3cOu/cZ3tI7rGZuXS+a+V4ZRB9H64V1pNjnL/2g
CD3rpSaR8YIsv9kzHe3eG1qiA4v1RQibGOZhMJL6qYPAenJDyzw2CR/gaoI4fxsybGs2VOXeQ8d6
PvFpGGoBCsnmnwZK0Azr3Itk6jNQgl8XknKD67KoeQ0QIyfZRtNtTcGuE0wG8Jk8iYpgnKjkDqks
UT0tapB5pwWzJ48sOctT24X0gOwBiuiIvqp7T8kCAddWGNUxF/F0YS813mp0ZwquRRrGzwJmFh3n
bEokzwMO8QcUONx7IOpeUhBr6GhAS7xMDO3eUYssJ7SiGSbGx3ir5gDARO3Ul0ZS59sDzROcX0Bz
PH8hZwyYiXNfTELca2bNl3SEh2oF2KrM0eITDeLgYbKMeBeYZvveQO5aQ5PCloGWGfvjEDiXtmUo
aii7fa88i+uUS7YnEErb95Te0FhJUvw2cwuk0nenxnvoq4m/BaLHPHgEV0ISSiacUh2fm9XrDPG+
nnI4PdwtkwhIM1NOGtMegyezVew53NmEdcHozYtpdo7RUpho+Axuwzr3GI4b44XsVzluAN9p7MuL
TJwRknPXpOiwXxxJfOVqSpKq81W5sK6VHjjyWC3PSw3fc7trLVVnOwMmYe0jW0ghqXaci7KM+P6V
DISx9YN3PkdannEp7bwDP10S3bZ2JovzpksxByNqN7mXFabXB+aM/LNuhzFj1EzWWgLS4apDBEZk
PbgtJMEMVEx/EdNcz6jRw2U3Y79g6LFfZIRSetWSOJkty//mA2JpYz/PQ+isjVBazwUa93t3jqdr
ICjZum7HUqCkzIS7FbHeHBEjA4rKJl6mzUaoSgUekbXeBvI+I8yVpTqi4xSRVzKdXVSbp9wiDRs5
Ph0bLmLTH23N8icsKPcpOdobxDpVdSSfLaYykimbA70t7rqqBQKVBH3+uQTQ9MW15vJgGw7Sb2n3
hT8B8Rv9ngnU4M8ZD65BrzBcQI2qHmWWNu0WWah8G2dHrImfLK5wnzfhliWoAxG/r+K1SKAjgzUv
z0ASmRFgd4meQ6LCVk7J8Al8gNzVxRScMI079Q56kHyqYjzWU1HNz5KAoSNyAhhN42DNz0VWo2+y
jdlvBUzItRvYyk/ToXhOSCjqwAeiBk9BAu6WYhRc4Vi3BpzSXNvU1IBQmeCm567RLQ8mAtYhxV36
tNUOsK9Q4jRRu53sfvoM3GvYoGHX7iavzB/jVGFcnopuhd8eyxGCQsATzYvT4VF341lbkx2BkEM1
Yguhkn/I1c7WGOk8/llqYOho0PespUO6XIf0h4mjvSJg0QVMypWvhisqXXdvmGKy10WsBoZJAS9k
wVxe/x97Z7IctxFt21958eZwAEi0gzcpANWRLPYSqQmCEkX0faL9+rdQlHxpOWxfzz2RwyGR1SCR
yHPO3msbfRQfHOLzvFx2sQ/FVwkwOfWPdWbBCxvKbtubGW6LWP2W2131hNYMeY+rTVsKckGqG+8D
ZlNxy1NpwX/B9n5pGQ11e6RyRe1ITy8rpnc3quyBLXaSRa2AAJEvM6Snk6Kn3BJdR8UQVLXU0wuL
wC+A07g0G4/dVgJdQ7/lVeuMYFYXlqwKbY/s5n6KAqefTJWkp3iCNkaiCy42O8wXTzexQoSaQX8d
opNnz3m7R4vP89jpzRBI+NrGr9p8/W2kkXW7LJFsQezGHMzqit12oo6Cy84RzhoWDZfHOkwAotfs
jclIp72pZfVzXbNsPVi6GCSyvMyf9aqJOM/Rm9xootIr7vm4q4svpOM59RsuO2PTgfULg9yWHVBP
Y/zOgKeJAMAp5me4Cu6hjd1uD6YZakgJu7YHaJ7GX7tBvmBGE4FpJGtc2Mz28ZQvJFTeJwuSvD3B
w85paFNwxrDNgngcGzqzFvZFQnwfFzcCJA2IZ3wczLa4o2n4pufL04Qa+zqTutyzr9poyVx0y0Zf
66+RjKPXJUnGe1QrXDnu+DRoBjo00O7tVcoWJ9m8aUATHXG6M1+ZiG2GMWaxj6OMRci6h32gXhhN
NV81HXpVi7QVMBdFRifX4ipgR6ef8Ekph6kMJk3mV1PbGtdLsuTXjWb0d0XiEBWKceubQbxoUGHU
+lq51oAztEb1aoY6A8nOEYlHYAv6sH4hq7BocrYLcOJ+WjjGcR6Hr2GtjPejjLJbre/VqxaI+5cM
IDyRY3nsrskG9PaaWUQn15iTq3YyxZGJNHyUeIi6Fz0Z6wuCYdygTLDDotRXwo3B+L3daWx5W4XD
LAQBFPchasjQnrbEBGJuzup6P5RiuWfsE16qc7/cyphZujtE43Ofo+kL1K4zkiMI6AmNAQRm+vYh
UVUna1LHeufGfbenylUuU/jaj6Ry6sTAkQGCChjAPQF7LJ7TyBP+TRua7qqv62E38SC8KNOuyP3a
jcMOaSrlRczmtssApyVezckCBORgD7c0amH5l2lIF7Rjy3vOJgnBbs7NyynR2UaFOjMvQ9dVjr5e
tH1IyCTMeglkE9AXCkoncHLbYEPUxu+VbvUhBt1mAfwQGQfDIBJE5Nay73o7uetIe3kElN19cvLZ
CAZSEL0lxeWCBcfYGMBlGHstqe2LerQTTyOV5pWUAZ5DUp1xOylDkvtQhzlZL9QpZb7YMFCrMLnW
VXt6VNtRuTJhjkYbfJ1i6yBJtQmwKJltdrYJYlhPaH/3rN03QB3T59oR8huRwPYrwj0Q9Cqg1c7r
csIRvbTKYWmGjqjeYDE0oOviZe73tqzfQJ1FN11aQGxbkk4exTgB8amqkniWKWmgM9ptuwIY22sl
H9NAR9knfRJ33SP2SwzTCBjoF5u9IZ2LrEfwrxj28BRbcwW2NlrSa/xYNqPlusyvSzeHP4+4XLmN
FcFVy2kgGXuUuPnUf6K9OoXGf73Q/1UvVBeqoHD9vdX3pxHh6fvw8vqHCeGPH/k5ImQOiNiLOpdO
jat9FIqhzvqfzqe+KsOIfcPpYtJn0Rjl/ZwJrqIxhFa0etaSfSXD/YvOJ0K0PxaLKo/c9WX0s+FH
t38tFmNpTAOMTHFlrzOgeTTMwyw01NXmAlCR8XfT+FNdHS1wrRr7RDMEKjKXYLTAHfScdZnWrWMn
M16yE/RupjINqSiGp9fNZPr9OrCCkMroah1iIQdZNvF5suUOxCxs6nXgBY6K2Ve/jsGwp1TP5Toa
W9Bpgr45T8yy8/SM8cy4TdaRmt2mBZkf65zNXkdulstb3NRxOpFgHlVGCoKQAzN8RNvCseuM0Z4+
1tL7K4zwa9rnHfTNOcteEXk212z1Q7EZx2K6DkMCr4DHh3x2mCmru3sCgHmo5haX/6L1hPGSnMHf
is6s9WPvRBRyPPHnQ0RuDSF1FKooPnmDVEUh4pgNqtpC3OpOXd26gHnuljQbrpt1aIGJBPxCXDg8
q9eZZjq29p5gi7LxUqOC343Jd7ppHU6/PjmLE6dVkemPsq6lvdT+GKqVbPahZsJ8IDssEvbOITU4
2tptoi4oRaHWlpDYKa5Pwl6KEsQDGdwHsiIrnO511MSWl6JbKNEWwyxd0WVdnSMVRDPCltqe+WaO
mYTDdMqaAU4uyV1JS2R2FbXFtgYBgE0J6IjF4USJ0/A61GYFWxKPYwY4PM+ZUjU9h5nLDn5BDMZB
Rdi7V2kahhc6Abuh3xjdsC4ce9kvU0q2j0IiekZ+lzXmw1HKvq/VkzYXqRTkOTAZHZdik406T7Sn
KIx1fXmekjX/4VWOjSyKjQlvNw9vz3fxf5KIfxj+EKhA9+iv9zviqKv25bX6OPp5/5mfG57KVsZk
h245q0XoDk3In5qIVS7B/AZdJi1RPMv0sX5oIgwNMg1QPuSW501SZ9P9uf9ZQAA13SUXk/xZe7VC
/ov979yo/tB3UplGoVkFNujwcvQef2maq7iiVaLtlQvGm03qYv53AWo9IRYwyvaYqoWNmTxj4hCn
uOI4ApiXMPYKotMKGpm2BHc2GzXwLhjSmbgqFZ4HZFLAowbBRg+Z/g/niSyVU7jLnMRMkkszGgfs
5DjiKHv3BCvzWo+qOYzNwtS/L/opvtSGAgrw2rexFZhsCviAgXK7OBLlJwg1EmOecLCGGKE+w0AL
pVdZklyP+7RhPCwCx4igS2HF7mP3OkkkQ3fXoLtA5akUHoU1+vy8bxdlRkqJwswje6xx6v+OCf+r
Y4KGIxeO6V/fNodq/MMh4ccP/LhnXPU3jRb4OvSgJfr7/eJa8J9o3GJhZ7oFY4E78+f9IlbIE2mf
653Ghr1O3X5OStXfBL1VJifrjOo8X/0394v4k4gIRwYbOigpeFK2EOt54oMKGle+HEo7cY5qU4DC
JerMHzM9u5uEmb0W5bAcxlAatmfnjOYxSYXZSYiifcYz2NWb0O6UG5JsUdhyChhuDIKgP2WLztSq
4dT+LZZJGgGYEU3ohWXPabYhyGLbA+UOQsA7n2ZTjrc95xVYR3ORh8c4dfLXYZjNy6HpnU/xBN4M
3mXrFBvpQN8mDRzbhRTjIXaBWw7mkAfQmZt+Y5WuSS+qENYrY0UkCapNvytfTqk7DZ9l0hh3Waj0
iPiGOnwDvF9cR8o50Sgusd0l6fNCxsWLEUbD54kuIkD6Ln5TBCScjRuZpF+0k32DBAbP4DSL7iaF
w0GfjhCmjcux6I0cBuW2KtOR1LqhiE6DohMyY9S2tYk6h3JzrIRxqcdpRkxRupB7OY19/LLUUYmQ
GoyeyUjsWaMmnTzhFM6OEgZmu4tu5H7W4vi6N/uDSeeLk8SYRxBCXYcwJWPYqShohL8UhXVfxCB2
dngJcxs8TKzDHgADxSGNcVDkA452X2e4qLWH1dFWvTgf+gvLbaWHZqo59mG2ejE1ayE9ATtKjkT0
oiXxhES1GXyP6tZA5GbYG9uQZKu7wS7WAXdc7TNF7b7GSuhIwtaKvPIMMO/3nIvkkTkKWTdrPVOd
SxtlrXK0c8HjrLUPkjDKoMikIsrX2sg6l0nauWSiBKN8CtdKio2YoioqqK/ytdIqUbV6EBMov4RV
N75xLsrAOMojLB5KNWut2hzKt+5cyKnnok5Z6zvCrXLMUuPCsS0xFvmt5Gyk7EPMmZ/CfkoPgyDV
lEjxVIBhsoaXmm7ajTW2A9BDikv3XGeiYBNb7ApUn1OijdeL7KL0U6Nm4TTcLhAvqzzQFkVKyFlD
cjfOdnxTkEuo5a9cXX000JO1Cd8t4rpY6RCAt3OVnDhSFSHpCY3rFwDFiLiQw/NojtbBoXn7GDm8
Rtg1frpmA3Q0xMYS8wO0LzBi+7DUcBFUIRok7lBvQCVwnJn5bLsC0pKSrvFRVevBJxk3dqm1G56h
VdCpdHEaqYVbcn142jE7DRJs9ki5BIGsmXaBpVa7gqWOfLcy7lTD3QMxMi+XmhC6WW1VrNXlvIdz
wve+wrAKbI9z6JdOywo0SqJnFJ6slt91vcDhjWyIKHZ5pL9QBPhX7IOY3PGyFwsRCU2R4a/oe/CL
xdIwXGmIB0v74m7WSgPzaWUBhE1Leae43e0Sc2Nm2LMXRzyumYdoLrJXJoKGn1oEj1VJ2j0oPUz3
nAgDryt5VCeTqd23KJyQERY4Mt3OIIPWSgneyBjepGMEbVE3JN3d7EYY5ScmGrg+F25skNj7VEZ3
ALDioKjITg2bEiNnojJGmbrc2ePRLTxkmeu3XY0PjMcYVA2ze7ArYwn03Bp2jp7qd1ZN3AXbEyZF
ozUPtmkUgWW65mpX7PorExxC0EzpdDkX5vIZcK3xZBdUJJBEcsA3cXy0e2k/2DbtqXq08olNqmNP
sSv2jk1ihgoMHsy13PnRcq3iud4kJcwXUAj59yyqnX21GMa+V9z0koAflwCSDq5QqC+9JwH8e2Nn
RiRmZs2pgMm3s9uC3kWrv6iWS0hXlAzbCXrTBie4DJB/qhm3YRnfjjmEpHDBwO8hlubb1kXKjeoo
LhwwmLR854JgeS6CnDwQYuUl2SLdddo54+ugmkoAqge6jdTVQEU86jPJJ6Knc4qnpnKcm1hG9exF
XP6n1DG3utkrJzObymsNeac/kz76oLt6/tbNhny2tci4t8nUuW2aOMKR2KjbvDb6qwHA8SFVDXIL
80xhAuDoOZtunPT3iSGqoxN34gXIKYQ80YwQepryytHqDvigqV13jAUhNTc9d9U432ObhbtUKFpy
okstL6HXDQRA5eFejeFvDmmXAZVw2DLz6JrxXLpPQiW5oalnE3I0ODZWaxH5IpXMybCQLkc1r8lH
yNLilOh5+BiXyxiTKWF2X+YEiQF2gyG51DH97zvE9QhvtekreB16a6JeHsQgdMi3Kd2sPE8k1tGm
e2yiUb8E8TNe4lSnUAeym7LemvgOcZ12r0eDvl2YxPozZRceD2wLn+tmDctYLCbLXYVFio2p2fNE
n15i0G4PIoaGsektbQqgE2ZM7CA7pKzKI5OfW9nPZOtFrdCkfFIbosp0suBHwoifZiXKy301Udd+
Nkw9LKUnK6vnSZRhLbleqnggak/0RdBrVuPPYpjI3FGn5dWRgxWEGeO6tk1o9RHLwAS4XTPWonju
d6NKzOw0NTtksMS8RfiouZS535dlfitoLTAItI99pNR+Y7XJ+6T+v6ryH6pK03Q5Vv718dh7yZM3
krmSPxyS33/qZ11JI22VBXLs1dGaAaz5/Zys6cZv6OlVFR/muclGyfnznEwxyumB7pmxyoXPypuf
daX+mylWBSKzyrMS/185LjVe44O2hqQnSlekhFSptAyJxuYY//GYzBSCGNK+n07lyExgwGJcIyfG
6u9l9jjc4v2ajymdN0zdaiYBDhrDY8bTudl0btl8/vDt3byXs/+n7IsbUkZk9//+r/bHEIXzu0GF
goQSpRYcnZXr//Hd4ISpMwYFA2DIUjtFGWDVTW9X4IynAdbhZhiN/tlGGwyMpHAYqjVpy4g9XDrb
8BzXLl9dKQHLu3FMllOea4+LqTjabmZE852WD5O+v3/HZ8HVx7qc7w+9okVfAG0mZtJf9CBGQhof
zw15EhN1hG9NS/5IA8oRW+YKsL+GedJSwDQYfxboXMiuM1XsiqFFp9QOlXyFQtZpXqLUkDQkPPyN
LGJGf3aLQiOIqjS+yXrCVMn0gntBBsenLm4usnxkxph0inWVMK0t/kEb+efLQIGGFkin4YrM9Pyh
P9ROVNoRCbF5dypl6H6qIuoT0KiQBpnqov4EUOve16GWP/39l7mutY/fpU2Ll9pQuGsvmj/Wt/Xh
ZU11ioy6i8pT6SzaScvi/kRmvZcQdfXp71/pF+URIDPbpiwkrwNRKz2VX9ZZjVAfUlBcnZxaRV0z
Mj3dhRKn+gaOTaA2PWNXxkVO5aXCHIt/WjTrovjjB2WhoOeCRG/RbPr15VEQJySF4Ihd+WcvRdqb
Lxn9q3xnLgXEb6jZK1IjjXdj3pxZtJX9ndC87jC6s3E5WaJVPQyvBNqmNrmXoq11rIoOHJxaGWpf
VUjahWRTGWhahbX0/6QL/POFckg70TUBr5mYC2OtvT9cKNXqzdLkIHal9WHxkrTUB7DJMwnCEfpv
GR1H5qlfI8clXnxp4q1Fjk3i6XD43+gIL5U3x5HtGVU6fE9aYb8OJvTB499fYsP800WmocsiAkNN
b46785cOgNWCY21jKa5So1nlL75EyrDjdIbsX2KU9AhIUm+HAh3DhkwHgKNaiRelrXf56h7IwNrc
1bmJpcDOx+jzmBbVYYZEvKnNpn4kGtrxOSOHWIxXawLDOmwKYdqVp3H1LjSriyGKNAwNhNwx9NeH
uNjDts/v9DS6gVoIwCPv7eZEQ+9B6qtFwlrdEoikdPYGo1+WjTo66WW+OiuYXRjHeHVbLGfjxajG
BDex6BLgw6s1Y1xdGtrq12AO+a3uGnnfqwrDubGQNv69poderOsPTYysbBfanOo2MD/Dr+7ZGAJm
QvlCSADYoLojFQs0/EGDSfWaDDWRBjg+svvkbDYZVt9JuzpQ4C3Wu5UHd90wkwiIaWq22tm0kgOQ
I6OaeqOh4MDXUnQCh0vtXnMwxvSiaZXc86jRkbmsrhiHdJCnqVBjmu1uDRZH4p5xU0XfdlaxvDhW
1VLLTemyHTInovU+qS+kyY5v3dmSs5ztOeXZqkMwAdDbEf/OfLbyIMSLfXzexb7EvbNhO8f0g90H
A1B6NgPZIZQQ+2wRMla3kDgbh1osRJGxmonG1VeUnC1GKStJboVcrUeTsKdL672H37939AkgXvv7
QF7Wbn+HiNEmL88lCwMajP5jNNC/TwpkJotsIo+xWXaD28vwQMmMti3V8+petRVxAMFDB7XnGoRk
EKvuxOUiztsv0cLGHlb1sQksToMqg38q3Ov4fWaRzfYY+/OUc2C33icb4/uco+dZuLXO4w/mXuss
hE4qgxFNZF2xLc8DEyRW6/RkWtNjlPckmTlUS8OrVjUm6sF+hMqFugK7d8ipYAv5s0CPCngHdAwJ
HqSSxGgdN0M3Rx0QJQUpVBUlzpvCeCVRoTTp4PkMp3dO5pnfX4p3mn85dQ1w/w5pY0s+cxTbRRB2
w9LgpSKDBiGZVcxMZLqi9kydzDvPnsw537VJg0ydy6p/VuoC2SeyzVXokhWqck0iMHCUHr3V57Qo
3OIgWlfmQQZA727ppQB0tOr9LjADdLjr7RhH3S5sh7q852EsjoR56dm2r3kHKDbAgQWoFxegxOlc
j1eFA9AHHE1Zt36oaf2xFaaZ+1Eoot63y4HLmdgd55NyScXyHbiACwWaN4CUGtVfc9AwEe2jxM4s
clmyRvhJlYT+QrOKILixrd2bNBxTwxNJg+CyqFP6/+ANjK1WhxG6sNi16wDWFVK0mEZNFGSuEa8D
OxJSNWjtYBOaSDQe3CVyTonoVb60RNTNCiG9maOfNCJVoC07g6GIhzkf9f5k1S5M95La94ruO4+k
iLgufsAtaLFuwyTWymfCf1F3NrQ1EU6N5pJcaDKSD2eZpkntTDwdzT6x7Un3ImHGQgSzIZMzpeMi
mowgmzEMEi1pnnOc9MQ6ROlw35nW+LVuY7Ef7DEKAxB2KrUSEnSxNfMqnYAEDkRD0A80bjtpag+a
JFR3MwKndegRzTaEab1Ik3076Tr8ezvq9OtEsd1PpdqsizNFjLaz8w4L/0QN7SAcX/W18VjyxiqG
pdoFTzD3E8hvVnfBLolqDsogTjoUOPpN2vZZdqc7pQsWzUjH/kpOcj18Qj2/QfKEJLMCwTweqmpZ
gBLoBcpYNbPXD7++9ZH9ife1BlwYZsmn6BvA3XQxKiSubjZw69Q5eN3bsrW55dueU0HE37Gn6rKM
VxXRTLyfqJHdHOKxnfqrQokRnAHkbUjGXlOqgnlo9HXT4Gby+ERsIOQCr+dkWUJUg1FydIYkIfOD
BFXWBYHrL3TZeBtTC/9ByEntLiKOuSk22zJL7x2eFjsih9CYulHzbKg6YP7YiBP9WDmR21+EON0H
f0amTp63PYtdrfO1gpJt5m9Znpk3U9+RZNqgesk+j9hRuz0J4cXbvDCdCkAAIFylDnBgc+szosLa
KtzPihoiPhwZ/JIMzzY3t2N8B3KwuyCGOTV9UEz6qndCro10C21zmypDFOR6yW2yIOVzD0aJBOB7
wYY8H/GhcG+M644dpCaZwltShoeAh8zYXGhtr1te6OZy4EkL9pCjd5N+ad3BfVBmjunHxZWt9ipp
mqycP80mxWnU+VVQ2mLEyWNkRYeay8Lsi4xCmg3DIK+m2SY/dwAB4tjd3ijI8dsvIwQGL1NBfRHA
kJGNUlqTcalIlVZl3JTFcBHNYx17jtkV8QMnke5VdeH0b9g6uwF4VzfiPB4Hp+EpMDf3ZFVoyZNW
LcJBTc0JbH6spSCGJm4g1WMYJRryqIT1+JUpnzJ4iB4tKPuuqt3CPg6XXdsj0AySZTUQJ7pMxc0E
J9k8FVa9ZtPXg2pdGVoMzAse3IiYIkYkGIxOSdJFu9gFe0fX0QyexNT6Qw4JYLc4DAo3GWlRtj/j
JSAoqe6s5vOIuPchjXFWcjsk7ifWetHdlC4Gy22v1266dUieGTdT/6xDsHaAvGWD/WgSXg8IDrG8
ccVg0Bnu6BG7hHBHrOigTgRXk8IBR3AiZAb0pK1jcaNPam4dwmmNWGZco0RXWaugrC46Eq0h5Be9
vMoJzKCMdNEhdPEaGjZOqnqYG6h2/gwFKUFaGttX51Ppf52Uf+ikrKg4iqy/bqVc/DlT5v1Hfs4a
jd8wzNH0VYniAz28Ko1+n8/TLTGxV1oE8f7AGfzso1B5/eybrPN4LGdgeQXHZMv4d30TgyHmH2o4
SMaUyDCrLVPQqfjVCNJQLuZpNFkXhV47mqdbtjb6ljbSZvT6Tqkle5e+hIhnMxIAwlNVzgwzWlNV
WtdfJP29+xyRr1Icu44jzxQoy9Qa0OtDeoNeL3Ac0N/Ml/qUxQY8qy0PkcIYT1JdFcKbWbeZsxh0
AGS0lV1eWJeD0XTfsohAFLoSoachqwQYbNnb3HDdeds1kU/27XyvOMtCGQFbvPYaV+PxuKGznC47
XWs79bKctNz0UuTpClthlyDghQHc3AAvzu5bfFfPXb6I2GspKTTalUNaX1iY3EPiA9wnBetqxUvM
1hJMbo61AmgjoVti5nYVVeJcZ01pPTe2PfqKW41fElKpbxaTGqXqidejnQGTLh30iSmJiBUHKbRS
77KlyA/ooeIvVmc2T3pHivCGEGr3W+U63/JplfajF94QuzEf+CO8GgC3XKNjUPeIKrSAvY0IkjWV
eTMIt7kFAMGGrc6z6suRDMAN40wXEVRf0Vw2QqQRo0ZKekkpfdNrfYc+sSC7BULKbuE5d+vClUVX
mwKdpHU9QaWl9b2P8zR5ZT2Yt4inBlzs4Emv46J0dpNptXtiCTXi6mT5EJNPx1bZVzcMK2xvmKKY
ySL2tivDHDjJYto0Nlaji+vK4DDp1gweC9pmhyHRlotcmvPgJ73RB5pe9oGy9pVHJZy2YhTLntyc
iRobxcYXZS7qrYMJaIdHZDkYsU6sUKHbB0DS9f1ClPCpV5rqslIQdOwMdBbXU79Yg6bxjDSkbjHE
+/FfCS5miK+IG6vJHkzeFSfND/0JbZuxPBbkhOSVjyZ8lajorXLnKBr5GvTtcsj7AdAKTf32345a
ykTO/7Cj0sCi4fHXG6pXleX3bzL51ss/iJ7OP/ZjU7W131aTu2bZ7Imr5kn/fVO1xW82UidVBfZi
4MH7mHx63m5J4bKQfayUFt7H/4g4YLxbpkOhg23U+Zc4wFUO8nGTNWgG0ghkvsIRzVRp2P2x0USd
h3WwSoZ9VUaar8cJyQlL6Xomo5fZyr46GGIR+S0yoC/peuCHAHFPc8aRL6s9VToPzuBkR7jN2dXU
55eDY7CrKhb95VZscFBR86VgLObeABxBwgwsmEL1ycOAfek07rZ2FaK1rN716Jbe1siYfBYxRiBI
xoHW2Aw1NV6TngYZioCdPJUEET/Nuqchd4n4SCpOUZXuWWb61VJq1Wejxl6hkXgBGKY91EP7pDlx
7S3mIMjvZExYhPYnZVTvUqF9HUDA8rP1U14xiIgkoLIKOTlt21sSWbuNXvJ5rHqSgdo2T5aWkqy3
YuJGhY9XUgGRulSSlK3Yh7Z1CBqVkqKar2agyI9kITaoPN/0TJk2lsVXWTlt56tIHTfQ5QU93+iR
j8DXoDqHIuk6n9oYCIbKe8BEQppPqFNexwRapkDftxXIbN9qLP42M25Hp5dMt5hHGnS/E7cHRqav
UUkzX0GdCxlAY15uoyq/ded8QPzAS1Jjmxem0fD2R6EHfcMbErWV+Yh5H7OOLkhorwFAVfk2lw2F
hWiBdofEOI7ZTPfMzaNvYa6Qudi6D65KWhQD29rr1BTvI3njWyo/B5fbQDAZ7uCH0AkzeIbkXRGt
uGxrPD/70eHbExyVOXfaB0dTHs6LBEEGSVI8ZP3aZh1Q4kJtdYgeV90HzqsDNTx/FKp5O2BuYJSb
GQeyoNDqpUzEq6iYjraLAGHgWO2rkn8LUOmUdBp8kKrTA5vAT88KLRo9lBcb2EPkn5rmifX8NrkZ
+TIwmDb5mHyFocm1X/g/3A7TZtCU0h+l00E5qviZgm+J7d3xdbtertSmc3lYt0/n611E2NgGgo88
OfJ5o5glQ0A2l55JMjNPJz+qWvTGTc6qRslHpcjqdGyWSrXeCxFD1Mc85n8tJ/0qtHVQOrnE5YAb
PvV8XbZhP2DDRsnXcJ/wmA+PI8Swq5jQKc+1uyc74xda2Jq54VhMDnfj+cvAxTZ4o8I/rbPiawGN
MggpI4+53pkBns3ay7MuPM7Ehd0VXVoj3B7BiIPypGVX19ul0PWgzSoE0UggfPxTvIco7i4IRZh2
EZOOS9RaCaXwogcZ4HCPMLDLZExL0lSAiguYaHRKyuzK0blROSqoPv56ukVzlAcq9wlsxeR2iM3T
+fYS6bLsVY344ckAt9RXYNiqHvq6WnC5jdjNjlGslruJlJpg4Jjl03OpvPO1VQo+vhKWlxYmcrYQ
lkBZNyQ7U2Bht1h7fXaGsxhP+Y5gKKQURe5u4SDl/qiwnM8LYF3h3OK3CH3KnZjZxtyB+9tY3GV/
vsyyxxAjW5YR6YEyGFItfKkTU9mbMR91oXnglb2GPMgV7F5m8pVoHi6Blr2RcCYgSnH3YONJvAKP
q6eXWnhU2768pI83nczJ3Dlj+lWJEHgq9lheojHJ8IJxR/SLquwjk/u0gpF0iT7I3doWiwwRW3mp
dC6vXrJ92WlBWcDmQCOKOs3AJJR3ZOZM/DJtHDjeCsuzpSowJnIcbvSuPYxW56zNNbymSaGC9sRH
puQRm2KksbmNXDrFztxd2Ou3sXCd3aIB+qcs1gNCAQYPZUDthQNvYeyB03OLVHtES/yB5/B9b9Ld
SSd/mKtIG3QAhaw88LvjG8xmqt+axq0+r7zUkMOpyVSSx87IYmqmmm41Z+qsQnZPN7ZkUmNMp97O
3pDg8tVg1KTRwFdsQS33s4Jf2WtcV6Ok2Yz/t/MVx2QLhDDOyEEJb0hNppNZ4dZ1wuYNm/PGLnp0
bKvFKUrYT0gkSLZa235zVMUMSoWmOzzoT0VFQyFT4htlJHsZVheSMNK4SbGGSqjk2IJgRM5qoGcj
XMNyUsDzLfnyJTNzcgdwWxpWQEZzp8BHb9OvelpNPtFdLsdzVX8wEZn5qFrq9Ioeb39MRpVLKFTS
WBG04XULUhVUUlwl8iaODGsVWGg5YYtY+8GQzZlEVQVMtgsIRKs1z2oaBX9y/6LIqnrFt/3NSNSq
30Riyt6cRigLAwJlWfAzuRNGvLKttvSBJrfetEqDrThtuedTbHV+xKPIZ5weXrljtSjbXJRjd2Jy
6dgH+nZdsZfzIpWnGYu4FwO/zS9DeNkSpUVO1dXMWZOczMHS5yCCkajclT3Hh9i2Hj4cxW7eR30f
B92/jKbWc41hCQfygU3V6grOXR8HaLmr6IsBk3dvJzM5U0v8hv/QYQtyHvq2Eiwr7jojYaX//ev+
UrS+v66x1sBIC2yh/nKeYnqo44Gr+702njc77kGRZK/lqHDOr7O3v3+1X8aE76/GoBBzkOZC9fvl
1bBwKwZ4u36fzyyQ9STgIlQNIqIV3z/Xf22VfygCUID8bVfF/56/jC/t948VwPvP/KwAcGmhhBSY
tOAQvR/zf7RVbJPiAB32WZqCeoWr+6OrItzfWLpUBy5YGLrKa9nws8sCRdwATANZCb7HCvH+N64H
zV1ntB8m5Wi3oRZpjqFq0JLAcf2yhLKUM5G2uM1+tub4CQ9WWftWLcYedyXxlSitMMDXzXyTV/oy
ekD8OYHbLjRqtd6SvVty5hSL9hQmPaM4/EOWR/tz/D5Ji0SI9cDFhAGtXCRvSkfB0NvnXwyl5VaE
dEEcO4O+WahRAFyWlgBfYrIPOZPdp5IH3kRW5SlPUXpzlOHciBwtNLwQN9PR0tSMIwEPd8UmSF3G
bbNh+tNeTA2PQasQhLBOZrqjXGcCIlqrPtgLoq4KbPYdue3Gkc7Ll9RulKckL3j+0DTZGAj+GIvq
EeMxjsq109XXC9Qmv5i628GJXk0FXEEZ8km1WL/lXs+2pE8xDTSFwpiFYCw1yt7qVqxUBFcy51Ep
ncwagKHeyHrbLLw6vYRbS0wqsyt5hQ9dbHqdQ4bmPEAXvkLgXm5wqN/jAtEuJx4CCA1LeBuwiPmj
uKzm4tJw6qcQpaO3aHKCvRt94YB9WJMdN2scbTZnXxqTs59dVfdTqizP+M1VvxYxEAun7skB4lBH
8oHHEnwg6igIbYbEGUQH3kKD35pf7TaT2NmLrV6LTFEY6GdAZzs3/1RRzH2iI82ZaD3545ETWwYM
E+BMenKxWrx1S32DKGvZh4ZylMbcvFSG1j5A0x02ccKUxBN1Tpdbx+M/mvvQWRiYmLK5noe4fTIy
58HqkmpXTVBrNOacl/+fvTPbjlu5su2v1A+gBpoINPcxE9myJ0VS0guGKInoEWgDzdfXhM5xlUTJ
0rWf/WCPYx8pkUACgR17rzWXG+XebvEC6xg0rr+DvvlI485oNsIZH2OE92dRqg6vQbxizoNo+GyY
TVttvcZ07sA5Oddlylw+JK1mYnOSNMuuSKoHB73SzmnprYW2cu67ogdK6EfQ0x0McRFPziZLdRom
Bb19XU5NcGgbh6DIuLYsCgTSOTKCxPAXaFdd29Y0XMSEmA77sTXkI5OV9EKUrvlRcOJhB5x9W6aQ
nkLJtVR7y2fIv3Gm2bwYZ3DVJ0XS6YaQon5+xUK4GAfEyCp6nQNvvCpsuA2buKJULchPhL5axNu6
zKyHb6+U/yz0f1joA8th6fvn3R4ECH2bfu7/S73+F6qPoXz5UZP419//x6JPK9yko0O7/K+uD0v7
PxZ977+ZYNFoX+lG3yxt/7fq+zTQ6RRTrqBHxKFDcfF/qz7wXwc2og9L1KYb/i+t+mv18+OijypS
oO1Hjkhfaj3z76sj1PC5xVDVPOa0Mcv4FSD/zTRHp2xVP4zVsUzNc0cOJQ/SeytnZXO6P9RJayvt
p69AdUZwA+dMoOH6779TOCniLmrfj82jamfzOhLvZ7RMGEB3VQmt3IbZj0qatmxcgR6Jruo6xnZn
i2o32h8EvYUlYUPH2MlkEp8qf98H+Fg9pqgrGpUW74ZyOmRmmWzM+jNAKf4Qu+8qIYHvY0YvYP3H
WUASSOfHblGkrwAWMXazDI4CMy2PWu5essWt5s1i9hTLRts5TmjmqHKc6mn2ccVyTxynVcCNj0PY
zkU8IHTBnXAH7mF1/NGT8aEMyIzinRyEXZdfki96x8ozEG0GtsQI+js3+GA5xq6LvU9LxzfgkUZD
Q6yR68Enx12QJBBzihAl85YB+f1kQEBuxnaHpmSn+/oj7yvzQCrOLUKCC1pkLwsBE32WbxuMswd3
4WuMPegjp6o+l5MwD3nmz8jfxs+ViMMYjMFlhciAZl29rd2Ogy37lMynuMzi7X8Wl/+fVrJlmesO
5J+vLnvEh+mPuIC//87fK4pvQguAz2chZBYUht+5Z33vv1lkMHhghsUE+80o+I86EvcsAEwAqXyB
1aQn/ndFQRot6UmvhEzUtTYb4n9lRfnpaXZXLyAMU0mN5eDY/fFpjpnsLvjah6NtDyTNkhmOlgmc
WXApBiegDyHb6hJGfVqFQUJn4btr9YvN3pttEDoVpMwrwA8Tr0QF/mYtaRr8bOTz9YdxsPXOm0uY
cNgfCKVPy+O/cSjw6dS4ggBY982hWgdylFXK/kA9kx4KGwef0xEQjgS1+TfOiksZYNoEK4pc7Mdr
ijMjr1mhCIGephQ13NKEbd/n237yhtPvz2qVk373Pvh2AR3OSQC1sB0A9D8eCun3kBeSCxikERrw
2UYiM7ivk3bDuIpguyvK2zUrYYuaV/21KHye/l/8lelaMceq+n6rzj34i4PTUFvvYguO748H76ck
ipwar5uhhLuGXyS7yhLNv8RElZyitLkvMXkLLKtsu348SkfARaebaDi0gXBb7s2qw7I9NZ7eZXWJ
evT3V/SNwPvb4XiJMwpnSEOpu570d683CO02mK1+ONCL75EgtV89x34FslVSuJUXboQl/PdH/Pky
Sht4h008riWsnzZyUUKTDIficKCIBI6N3oYfK1C73x9lvUw/3ikchfc1tmaYxXJloHx/XqRuUjs0
+XBwiJndOIZxSbPhBnchgxCzlH84p19dxe+P9uZHw9YRN7EshoOvCRqJiCWJdYk8eA2cVTD3N22e
v/z+BFfRxE9nCAtgFR0gvkYi8eMZzknu+uPIY2clrrgRShRPsTmwuVKLf8RBy66zuff07G8bABlf
3N70z6C2jkPcqoMeAr0bJsjj7ejVn6fJMU6zi0fQJuP1AZfmpvAS4Hx5s/xhYXqb17zecY4pCKOi
oYAn/O0d53c04FXPY5SOg4DXtmaJMKqTemcYDnvNzgJ776sRt1he4yacxEfC8CYapH59DWPS2YJh
Cm4Qiv391v+nD7j8xa1J/4OkLJ5wyX/ePAxZUCDjlUWPNDzZ2VEiQ0QIE+JYt98hmugep9TB2Dy6
EAoVKfLnqcraS/SwOmfnzZ5Ro2/AE5OB3arMjYM4k4hdn8aqHc9UXXZ7bbuLcVrotoYNLfpw9CQb
U/r3TwPKzKde+9E2QOS5bYXh7R3HXkUKrU+tM5172IHM8wqKpkjirC7kRSLyRxRSNDbFDD/SWfJ9
S7+C0UB/owIAJQ1ByJSP9LOnqIDWlczms9E2kFsq0JeRnF/z2bnv/T4Hoxbnx95N+hs+udr//m79
+QHxWdocjE9IdlyCHH+8WaeOGYCkujsQQHmNLTDBy2GerHR6NyzkFw9Daf3LjyRHXCmteInYiARv
jhi0k/aDJe8PbRSdrE7sCFL4HFTisnUQMSPPe//7M/z53U5WCasN+A+QzGiQfjzDLg401NqhP2Rz
UW9sLcYTQES4FihFwt8f6ufb1Met6SJzQsfE7uzNbRoPdExGHEOHwNfyQhmNBb1h8P5wAX95FPRE
lCkIermGP55QCWSk7EcuoOG2Zkv0Y2AcERH7t78/GevndYyz8WntUS1aKA3eHCdHkGy59aqjnywV
wuHJ9u5UYqDqKoXwrvMoKbjxaWJjNvCf0XselMjTPy1LDqfz4wtjjZAnLI/cGseCc/Xj6TYN3uVU
e91BAG1gZBkUexTX/V6MfeozZlvEyaomEoVN9bVQo3ef99l4iKWpr8plIRkqV9EffoG3pCuWSr4T
HiA6nuQpyrcVRywMw4gSpztU8VCdzFbuAhMZ2VL1zXXUob1JvKH+UCA5BmOAYAd4KL5WJjNh4Feo
b6ria0EU8HXuTyEc1Y8DPoptA5/8Ya5I8a77VB5lnIznai6uDbP/U3Hx6xMIwLc4lPQ8/+tv/111
EVltUM5EfR1EMt/HrVfvh1HEjwmr2LZuvCyMOstEzuT2vLHa8oyA/ZOfeu+61g1OQx1F24kUnB06
5+BOLZ56B2z160ICzdnxmSSiC56Z9mfG6iwu9hgA6j+UR9b6s/90W3x3Bm/uzrEv+MJqpvlrZPE5
IvX93MsJz7aBXCxtWeQH2sFZZp4cRauyq8WfciO/8Ul+/gr+N4aabUEN/PEi+jNrCc6k7pAZSV+j
BvDlC2XVrSc6kDiB+UUVenr2bCv5jEeuH3QM6M9eKcBQPyA97m0TjmULnZRkY2ssUSMO9TbhgGjR
EEOA+LK+zpVlsVR6Dx4zamlmOGOM4Jko1/ZoaWleYgovjotSnxA8PLgzB4rFt9ikoJN/uOY/l24+
sQDIN6kQYNu/HYkxTSBeGkXGocmK5yo6eDorQmMxIR0sjHh/v/z8Ytl2qUjYeQqPDzbf7Ci6AmpA
y6JzoIHzGmAw5K1NP1rg7fjDkdZPevMzcqTVHipoiZhvC3tCMofaiyR3Uhu/yy0nfgZvsQKOZnYT
cs6RWZuu4Z8j1/pTEugv3r4rLh9nL8ZeBLJvTrKP08aOMnPFRM4fkKveTl4D4SJ6hdf6wpbXDX9/
Ub/Vnj+dqwR5ZREYIBkA/XjLBtropjTllmUbXkHIo+6ZwerO5L9vHb18RdX/TqXFFMZzTXEDOWCr
u7gNTaqV33+VX95MILt4swCa+kk3lg69lonm+R191YfmSqoR2LI2BGpDgEuy198f7hcvTRdf0qp3
Y+/9E5vQDTICFoeJH3lukZrUVrRdBj/5wx7xl9fXopPBncTlhZ704/UFXxMrC4fsgT0y4Ak9JaGu
sgDNkG+cRhx2gFDFAFKwYXoRxWSkaavAy2VcLDBr/vC8/rwp90EyUi1jG/eQJbz5sceZzMqky/ky
mnk+fk5k9O1yNesZuEZpGdu6K6tDAnFloyCD/uGxehtyu74kKVJcLjZ1O/b6N4cn9JI5TWW2h9kS
yUvtMdFACxT3N11qSdyQrnLdLbncBDAaM8KljXabQoawzsA1kDCX5GiN5vFKJw6yBbvv0TLLGMr7
7++MXyw0SKVIJuLRp855G/WCfjmdZeU2B0jQ7X4Q2E4EAJwdtXz6h0vyi0Mh5RT4moHN+VydH++O
NLO6umm95tAvUfkqnNm7g5ZUtsi4zH/jtKhBJVjQtaX206pWo9Xqa180B2mn7V0gLXevZi+6yNr+
0+8v4C8WMY5EW4QSEafx230jCvo4I1QF8AVj2BDpdP1ApB0ZqWaHPXYqaZGrZP7D8vHLS8n+mphs
1xJY/H+8lHFsVniFZXPAQoWij8RX+uYleHTT7v5wKPCCfNibVZNKw0SFjhEdwdybO9nPhRrixeIW
Ea3Z7N157vG8J2JcQvxhK22mhczuUpMX28bRo7Fn5zhMu2XynPKu9CUPVwpZPzhF3Vw82bXGUtVW
uT+EmHhcGPRRk3xSOIOvcseXHZq/Yg0nhRPNsJhTctCTQqAhq0yO1n7Emz9fQMkMDuRHe8sOF3mS
MW9IrHfuYGOwLMQk7X1mlZO7c4I6sd8HIzz/r25GswRSKjuY5IL8YycK2zRvk8euUNZ8Kiq6awd8
iqXYGWZtncsFZ86hG3LdXcsSpc2VgK0S3bkd/sI9/9sYMYG1XY4WUgSwRStMcvGV71XSCwfpqGw/
yKZ40AbT5XNbGepotTnEiDlu7RZuffpUdiTbYCnCan7y4jFGyTgole/nHGDPrqyx615mmu0kKtsA
DvGh68aA8GYt5ylUGuvrRWngGaLvUNZ2WJdyLa5SNNGfPBxWQAkjYD+Lj5bnoZa4DQ+Y1IjdIDhC
P1SpaPvdbACxvzcV9NQdQbrxcKKInfaNP8EaE1WMuRou4wKnv8uCQ4XgV+2KaG3/mYbN1KjppP+Y
JU2xnYpSOdtOJJq5b11LZGvDHX3e/aBl/RzVdvG+MHzzvq9cjOiETB6NNT/ZaYKboZj3VdPtJ1SY
95FHE1WADQKvkR5skY9hHuTMtQZ9dvQ8IqzsPmU5HGs52IT0ZZOzx/35RTjGCMRoRoclyA1wu9Hc
gapzDyJYFLpUsWwypAsXnainF6/HtiWGGc2fpz8tjUu2rrOmME7zRqbFE1SUnWu4za0MynZnkcB7
Cyxy2Q5mal34ZZFc4eEuDuwWCPslpWNaHHmQhnWXpmAomA5GpygQ0IqyfKCoYLhe8JYAw+Utd3kx
nZoezFW6zJL/ym9yukvTKNpzPk12uJh5s5t6cFNZEpGKQATGxQjNilm6fxv54h5f5bSzRj/Zo39b
tjMzc3ILZvuwULreR3FRf0S+iFUm8VAE940bkpTdvrpGQzBuD4EBFG5xQN0gT22BBc0jHP3kmKl9
6mYPfcCkz0zj96msLfIj5/clDs73VRodgWU9pMP8Hhcto0QzoFE3RO9LApBbnsDSP+nBq/baaHAJ
S4O8Cj86d5GThm6sfDSqwuB3aJaNyIIlTNg33KetoW+buPXvu4Ex4+h0l/0ceZtiwvg7G9XXrhnr
I/Tw9Jh2JSb50tevousHbC0EHiNT1Gm/zEAOmgpWDINEs8Wei/Omf5crP4Gnx83zXKIEmkKvYR/B
y5RFImPaSDwFrOVm5C7LZsTAfm6dSJyfsUz3Ck3G4l/wD2o38UDsor8i0v2/AtNJlPa6BpdTJAhT
X6AyfDAsZ0/6DYZ1A4tpffDWMPaJnIb66OSFPYSl33p6Myvm25dEo6B6zD2/hQg1a0mskUpNsndU
g0O45UoRY1IV4eKX+l1CV//WLsgYisoqT09jRh6pxJp/bY22T74PLN/N1NCMS9LOfHHXQJUN/d16
5y1mcVHzkv3cd37sIvGMQYaMMnUQB3Xug9B59BrQ3B+2VAF4j745CJbZnx6ZM5Wvbd0iiJ/LzvqI
V5p49qGWN2SE1x8wb48hXuX50FOxvPNnkX3QHZ8zQz/Gi24350Wxn06nSpwAjXTPdOFWlQ9MwJVu
wZ2A+rV5n4Bg+NzUgPLyyWjee42dHjM4rAVguj7fpxg0n6XCy40YZ8TAFsmyD4el4+EobEPiVkVL
HbsujjAKrhOe5Tz0aCHjOeqDdp+zbypBuAMv2fRprCH4jatLXqIXgtu2qgyVKVA2l4wGQQ4mxXoP
GuM5DrLkAaotiTNeO8B54HIaT2g0OUVvhQBdxPbCV3Vz/YQZbBiv4iiKbwhRQFRsImtX6PgvRSL4
VCLDD8JM3Qfd23LZUIk0ZxeQ3A2W1fojrTt7R+NMwuziUd1VwPf2yzDl+1FNojzgqopviqLW3raW
ibzhIWp4qPh1acI35xx+7o2HCP6l1XF7J5aWOMKU651m+XxY8Bcf/ISLSp7ffGFwa97Vsq1f5LrD
3FbuUpO+3mQpcmGZHuVU8rEGDB2rFc25xrBxueiufunnun2vE67r4nnNZ2XFCMaWIeGy4guOzsDC
Z6RfffclAF93I5bGGDdaBfHNhMetpt4F6P0FzIBA6FTboyOYqAOvni8tXsugTwOm5QaWlgaRTkKK
sT8MxCk0kA/f1WSp4JRT0WPtJkSvy0ERJ4P7oR+SBcwd+BJro32KSDmgoo57vznPrRmFMUyHi7bk
5Amanh59I2NdjKP0+M2wUZtGfDMgiILR6Usq8AoR4o1wmuLU5iskoA9o4oQAzYCjlj1/AFW2v4nj
Edp4ttSIGhaec9pYVfc8zzStfU8T3xcLuY2iuThZbb/e5QORqsxcbPmQlol+Qh4xeNtR8SULaeb3
ft/Wn5wscR+MYGkKCEZjcjO7QMY3Hejk90WzTLe+2w1PZj3l9+n6c9tt5F9K5PL3jdAcKDfmPR27
FUhgqORGdFw1PyMay4yN+dVcVHowJkz9CPn86B4KgTg1ZoK63xn5RLXk95Ts02NgMpFZRmgL5wXc
crIzygS6Ksn01TYaCLTd0G/p2k3lksKxdQ2Fk0dkCyGCqeFG9yJhy7WBrgjEvdQaBmQycCctRtOy
9MJj1SFrVnJDCruytqW1qFvDyWji6rngtzY7P9En11F+tQ26/lWhd4RPZZbZtinH5tVQmfUkYlzS
Gmb5V+xAIHJ49Jo7VovlVRFu026JsJ9znDNy+Gr7AEX4zZBEGnXNZXF5k3cHc8yhb6ItIvTKLoz7
oDdZzTxXf51qv7nro4rGf2PXIAXn+gOpSc2d1fvxTeQSA9kHeAaQPUM/6ZLV5e3zfFeEJT83yAHN
u9bwO9Z4lZcS1L3i4vmOd8WeONrXQ9SyiAElpm/aOwMDYcf/uHR+fx2VdXzQRaGPwi35aXhtXjp4
REgD9uL01hVdvQcJ1T22tQa8gBq7jxX/V1fXdRjp2nmRcHL3ogYjUQOJDW1nQpuoHfdgcb02TDRF
mKPPIhvLKed7q2ynW4qQcbMmaD/ZRUwmkqEeQFtfaZKjmUWaKXuZtg1HKDfXDf0fc0j0OSvrlsPm
7o05gokAgcK6AToUD0lqXE0YyG6qWUYPbmSrUzClQ8yiC6rSqhg2NqhyT2SGnPU8F2HKs3llxmN7
WcVehRMFpRClPiVgwPiPFuqnQEIgyb1qzRPTzhdNhnOTmhZLGsC0xemaXeVaWEd6chcJvXum3jbR
5UzqJRjXOZMieJvO8qmJlMe0LKEg1Zman/1pjO9N3LV7b6qPLqmCYTAaAANS7Fr+uHyi/1d+yEu0
m7xzuEi2IWIWenY4ZBuRMLbN8rw7wd11NjoyoLmVAmcFOIyLxBrqkAp1vMV+Zx6Ihu0ehoagGWcM
4vuh4yAkInm3A9SEDY1pdESEPn8K0sB9goVTHNPUe5qApR9olxIQhWWBTtyqk1TpmFylPo0bqMKn
CFXuS2JG4177hnno8WEQNzg44ah5GLs6IXU6p1UYz7N7QXEhnjMhD5Wc1J7HiQVYZexOYxdBZkAw
9KvOB/t5IjDvOiiDBdVCKd7VyZRtJ2rYvWTtusA6WzyttO27WfMrSd1Nzd6jLty0fQsIDvTs14VR
EwDMuE+vm4zbIK3wvaAjrmqWtXpONqLMuu2EHwJ2D+ChBZns4LkU9CLOPpGajiMJ+VwP4zLbSGGg
1c2mu8W0n3s4PXsexT08BfxQzNgoyMg2K4WMHiFVUGYIvc9ZArFb+n16j9t6wcHi+BfdjE43MpNd
IgviEJxW3gD0VGqbjIHF0KJYTvOs9JVL5lJFjWbkPHBuda7jKYPP45A3A9xmBZ60UFw3hZHxGDFD
01ckcWXvS1u4B2nRgKe1pnhjLTUtjSE1ptsAqvXlTDN79adp6KFDm+XnYEzNe+khoCY07xhpYvD8
Lr8CQ084YYUCrhMkWc0MeHAYdj0E+wwyM+xSazKC9wEzU/Y5n1pVrSQjuWwbwNgrZi3B46Z76z3s
mPakbO/FWtyvUauaj1SsxUdCdkkzQyH3CFDc2Dt6iHe9N5R3s0vFUhCIyNA76JdtPMG9ohyajuBq
dHo2HDWKUHtm5x293EINXglX3RignAEHzZ66oX2DS8f2s1gxBoCsyz0qs49lmVV3duOTVpbSR96k
Mwtoloz9l6KzzZeqy5IvTWQuGOXIpb1pUAHAL83UAyYQf3zfUvHwu6VscuBuFLwlDEIli5qwz4WU
kg+8LemdLaSKgbCmIXkinMh+R33MzjQvE3GO86n7UuYgDLuho4nQzUP5mouKrkK39NFHs8usF7Ks
eNMrASKnI9/nI5GVbMJFlBrBlvDG7osha7JH7EUHKKhzWT1A5mZh6JJpVHsv7rXaiwD0bkjaALdH
Yg8UOKoCkpW4A5gkkrCjj9KS/J2gngi687Igl6GoTG6jypn7PNQgohXgF+RSYYVKy2MTM3HQLBVV
d5HCHmDfaFbaSrZjPabxnuKVT14MH/aPGGk/hokIZuNgzGsJ0DMhhUo5kcaYJaaoQrctKVqLyOVX
MhZedVvyjKKPutUJOs2BaFxsUbJ8tYeBow6NA/pxFE7w8a+LKTXe+43DeBJXXGeiTPMs+MYb9hPq
4ASwip0G2NyWXhCXHhhZ9SDRj1WHIs1o96AsSNlg5lN+rC26QDd2Iydr38tFXsxtrx7kiKKCn5B5
63aMGs4v9yT9kLY28+yiQ8WgD+WM8OMK+6B+1S69UST/IPmuXMNK3uWztg8VoNnnEpTiXe4FMO/r
2jffYVbsZiSmAvqYGDjpo61NviNVOd86rSJ+PHeeKoP5nyKIit+EZ5fefzKH9GW4itro+fNLZXdf
UnYv6YYvG1zOne6+grfOikMwtFCbhgBhOiwlQAvbwuT5Ib9aYrio6P+dRzCYJqTsnopOJqLOTiYE
XIUVlBhWFpcUaC/PFBtuXsK8v7blYEY5aKlhhfItADtvEu2YoEQpIQuvIvKwQBv4aGWmvSOK1Dwz
k26PYzng9439CcdYnj4tSzI+jhAR/mqr/0fg/geBu8ONSxv2n2tQ332dPnXf+5j+/ht/K1CDNVkC
Zig6DIQmzJ0ZjvwvH8ZdJag2Yz6L4dQ3XsE/FKjufyNM4V+tiiRmZQHt57817bbE5EThhvcI3ebq
PfpXFKgW6Mkf+7ys3DBqUNZjhmNWxLF+bCqbvWHoRinzNDZ2+6wJSiOvdP7sTyDcYTc1pGjiR51K
xW5h9K+6rtbvKcKbh1oZD43ZdueBDNBN43vLFS1jlFuR40YHvSJiB+iNnwbPI4+PVYhYRz+C/Cil
HYNY8iROdSHS3C43BnGx3mmxWuhvgVhMRXO2sXHmG/migHflfV1f+XVreiieaHtM0yZnWaDNjrwy
E/TDYpMCvB7btnks/IqpOItPWVjnJJhcG4tuFPQ7j3WxIzhQEPrbCzKIgbzRkCZFeLLnOdilGPGt
s6dm+0lgIW0AfytLgfoX0eRDkfdmeRpSJc2IYI7Uy95Fs0E9u7G8XJNMp6T6lFWR/yV2MyhTi92B
O9uBczW1u2WDkJoPE77VOuz5CsRhTsq+8E0HA+ng0liIcJRhc+49euEaLoDewQfHfemrDN800cNT
lfblhtjD/pgZk08jzpcfaCIJCO9xQp8sfSB/o+bHGrKrxq6gH9jjU6ZS54AvLNtYZRAfc7zny6Yp
4+SZLAf4Y7NOT54/XdFPhzc4DM9dXALoK7pbp+Tdtql0AOgrdj8TwbP2/cYPSya7rU3zJJ8IVp/y
J5SwdIsCKzszMHmJU6iYTpQPD4BkOiCDBnUtl9RwkNBIrwbc5iXe3udVgWLyXi/pk1vYrwp0+sXS
KcI98viamAGE/EP/QZXdudSqOuZ9Wod4eEIcdkTqzrV7UdemtW+bBTtvSUSrnT+xuU/JTDOwGZf6
q5tW7lXpLtHtGChSLE14OAENhk3HDCCfh/wgtFgDEfWNnTluqLWetrEVFdDTdHIZDUV75fcY/ul/
muQJpOm+mthcDkac8E5s/JcU6TTUZDzqftJM56md513dSOM+RoRMJET8NSI+9kYa/YPs0+mh4o12
MOuSrkNap0d8fy5Fo8lOQc3S2FRy2PeApk6sC8m+be1gH5dSMBo2goN2iX+UeXnqEyxyEWvHJuc1
TpU7pS8knaitJlUatiu9xcAsQTsop2SeAl0eVxRTfZPoFssg+da3p3eWRBPYFvmTUUSnZanGTcmc
Doev8SyZL2ycfMrOSSMJw6xF+uoMsv04LB40ETBI+YhWEmEwvXj82vklL2tSTdzVOD60UOAQKBmv
qncrtkqorSTNNJ8xWZtpWrZzORlHOzcH8iX06D0UJKTfIlYgcZOEuvS6Zr66X5FMlPrk3WytYsje
wVsFWm9aS3xI0ZOcK4SjJZ4Smj4hN1ZOuPrYfx4KfNdmpPVtxnZ/qzW3BVK4wtr44Fe+0G80zV3s
ifk89Gl1tHuwWMEB5mk6bY3Z5SXc8G3zjerG/tVqmhHp7BjVSMCGIXmdsy7gWRuDtZNtNvV4jWKq
+9BJ7hZ7pQ8ue7qO5kVSBeVhTH1kLY1hH0xbcWb5SDJ65h68BNlKNuHMJ9La2Ekq8g0hAjGGm8bZ
RcHCcIFeFXX18n6CH/zkpfWEm9P4xCP1TO8R/SY7n13ZELtiNOKaciAP2wI0YmWkX6LOb8PUrpkx
tVmhgLDI9ArRH7OZcljIrLFK67Ypo8emsHNaoeDELmtRqLMVQJD1HH1JrEN9TxloPKAd9T7ZpUzD
OA+a7VKuPA6yjHmMxwmoRaSqNUh7Nq/caFbMjiEFxGhpr4FZqh2fU+2VYeIjX59aclHdu3LRwDop
BHcGgEWol/q2SASkv7k7jpaZrHEMtPaa1dk4R251NzrzBygY8ih0GXxu7e7Om1aUaJc7+uj4/Xt3
zjApmSaJyo4+CdK3Q6JvHfgSVt2/RkqIXWb0xgWygGTv68FavaXBjvhhxgw07fcRVSL5tvN1Sibs
zWKgoJtT4MjVPHhhWk02KSOQezUypV3PHPFADBL5ojTgt0GW0eGzmPWvcxBmFVfBwKq1wJreILzh
Tuyn6tTnQm7csZXwNMb7wSdUF95GzvyypNobVHBspokaviGW2NTrRh+PK/To8vNcK8IiDaffQsMw
QhowhNCUij1p4NvduyDNgtDx8zlsiJkOu745BUYAANGoX1HoP5app8jUGYe92dVgJeZg2RpiRTpW
U7JH5Dqdjbz5ovPlqugjMncnRD/LKJttYXvVjU1lcmlP/LCVOWf7Me3N04IqkLBcBnUNGM6Nrqp0
64Nd2ABWI6Mkz4qNzabmRjbuxwWKF9UsjLMk7z/aKs8vJBq6jTWTABM547yp58y65B4g+j2lvTLm
+evgwp2YyA2Paz6VXgZrWUZr6QpUcGQT687SnwfxS1mTRG4WfXsL3SPaMnrsrkfha17umOBcM/7A
XvS1Dpqvok+LPS4NcDSTeCZeN9mWedc8FT4ftbSipXM59a/tIGzgclke0i+lX9eNyS17g+wusFV9
gjy6XGo0lvvRy8FRR4ByNE8Xq5R+9mfFC6N3HtLUJdY+noZNNvms625avNgVzY7SntVpwNOK9dsj
5zswqn1HA/XStuxxB/pBbLUzv3RJNG80wqnNGPAdxiQn3SBo/KfOtBfGkJ3igi5YQTYoLen0jXnN
19d9nn3gsc/7K8zf/rvGW3UmUOIfmNGdyKmB/1kE8d0Al/pW9lH2AdPyA0ZC0nqL+FrYqjs65HAS
OJ9k9U52ERc6YdD/CA1k3E7SZW/U+/BbIhe9ZucR5T7ocQ6Xppw3KfFc1jZW9hdZTZUMZ37njV1b
6kZbS38kEYf2wST9j2PemR8Gc/qc1VF/s5gOUddaJ/qY1b1zI0tXk92UTXSWzRrtukzmbWDrINlE
UnJHmOV94wfyfmQwZG5ZNQ1KDBscuhQd4TMtyRTrgxrzmwIPg1Pvte6hri3JI1O5vTq2XUDQzoC5
K5xj5wFtKgOd3rzEjZK979yAzkRMa35MoiXMFG4DCMVfCqh+D5Wb2p+tOCP4bxHEqqDWGqZTDZyf
UJ08yUhFZSz/2Sx80qDV0D0sY9ucIhZPVDwGe8XKvV3c6oJ+ZO+FmtfBdLSMJeN2drX3hawtANZ2
590EvUyfZd0K+PWpDNtyLHaM7PAXqnopwrYBPa16R923jiBLBUZgdw1Bx8esGRHp4AHQiMOl9fsS
22M331R+CifZarN95I39HhkQrBm+16FvXeOQySwqGWQX6TOrWf7MK254T2aT+UDaIlE6mZeeTDlS
8UaNe24qbWSbFNFBvqbK4O6wiZG60ID8aOgl7Rl0CA9EQpsd+mkRnO2mBWVSTvSXiNuCjqBjc7eY
XXvX4zl7Nv1l+CLrUR/9TgUXoOr7GxEn7aNyZJvz/ClybWkw0MyT7KuprpanoO1LRYdQdiPgG1bY
/2HvTJYjR7Is+y+1RwjmQaSqFwabaDQaSaM7B99A6E53zICqYlLg6/uAGdEZkSLZWbnPTUwMDk4z
AE/fvffcmHPSALUyEg5GuopCPLqtuB5uiRjD9w6Tyv86EZP3X9PSyJftGGqerCGuDS5EBclxVj59
Xm7p+hffKbM3GM++wbAyPJGnYB3SZY1xVzU6f4Ou0OyRX2p3iz+kuhkGyAAFu69w47olxB2aieoX
M9HJI9WTzVHX3F5VHT2BuW8YwuTwvalxQRtZgKO8X9Jb1TCSVs0o+01fj/UXC9j3BrSnfZjCujwX
bSf3tAVmELowWQhjAUGEguftJ6uZHoHxsKb3sFQBpaSLHojScK4bOhVcu2iOQ0AVmy2cZL6GQaHa
e0COtAlHqaYZqGQv6dsMC7XIorkLN8Ng4634YNzMQ3b3ZSAn96nt0do6bmNzGwaqOxZRVkcsOOYR
0KN2jZjlpLWDJ9Aoynwz7qM6pBSrxdpy7DPfe7HDvIbfg7slOCp62q3vkR8mtEAUSXrOx7WTirew
or07TFF47WGEUQSxibtPr9rz2BviOHRQtbTsOQtY0lh9DngL+9k4EeUVN4r35HbonfwswETFiT0E
v2rVuj/MpsT1QWNRXxyQNr90ZZTkb/jsWZ6ytrvruR5BBC+Lh7E/DH+2oUiP/lAzggNUojQxV8Hz
UmAkyX3uzrsIZ+6+s7vl3WSwhjsAsb/ifNwGwjzgfRxOiy37RyFy8Zoh3l4nKJ2nReTsuFEJtl5m
OQL4RU31wrqobM2E6QDm+EHT6g6stGgvNLnDX+dn/NoxRe56DThwaaxih29zHc7lvNM2xp2hCm5o
9KMZj4P7FTdttFelab97rqa0vFSURJbcmapWhJuA+PYhT51xq1oPcSmvfV7eLpu+g/oZCWK6947O
og+Tej/2bRZLfZNNvm3PR2khkJTDkJ6xLrHbJC877XjfyL2ItLcDScT5hjelSfYwz/B11tkuqniM
J5qseMdMT9YsqI9GjtWWVBWNCpPfAKyo+i42TGPG6Q1DvU2wqDdRYNxTEDlfxZQdkcCrO10iPnpp
A7KBzpcKB0OW/RTCd++SJKejXsj0mLQG1263GqkE/KYqq+JFwYFWZT/y0Jnmx6w3owsQ03JXNLl/
LKmfJcOFd5vVdXtCVXoIMVpsuq4j0T8gPkHbL2i8ZD3LYCfDS4mICavQBKpY0QJfVJHzlka08jlT
x5quzrP6zRDdm3SCcoN14uCy5DQ3rRg/UKS6I1Uf6Aw1crnFwRO3p4eDhRB7BW7KYfsQpP6WrPk7
YZBsN65he7vRrywxbzFIbCmD+WiK6rUrxvX9Npjtjs6Ast1ox9lBUrI3Fd0XpyLvKGrpNATr1GSZ
yiLXjI1GY7JSK3U9dbU8tzT48W4hwAICJoht5ebnKk3LB/YPprkdXD2Eu1GY46XrmbcLc7S3cl3/
aHAuN5HEu4tEvBzTIjR/Tg1HtKIvxmONN46Al7Qfix6+TSmwnGS6PyERFhszLIMTey0sP7O4CYUP
gtg2ypMd1OPjUmbpHi/4d85rjGIUgs5bdynqm2YQI4W6Yze/jP0qEI/THRWoyTOj1JfckDIOVB/c
ZqjYMUt5Bsc2u0mmRXYIz4baNuPwLbLk3QQJcZMV9nNjcMvDTudCcVdhPJFhfMm0VW8cYCfbyAxB
JA6J92VpWa97S2nfNnN2zo3mrRdA0mklfVK+9Yt4LPPfzHTUpBQxZK39RlgVw8rYuB/Uz2EYT5Wz
RTd41ui/v4SoDUiGDXm9DVsPhm8thmyz+PU1nHu6ENu0sLb4VdnJm7gNN3qEq7mJ5ukqLVTyTRVS
kHlgATHtvc6dc4b/2uKMA+GuJB8OBIxI9UY4HsWhxYgutglV1htcCTQbmqU62Q2j5JKnYJnTZMtL
JYI7OPXifsTTScFGabRIHGVubXx7qZrdGFYWJAMzE1BZ/PCGf+BDZRP+slP76hYtN48wz04RK/rT
7PFwtZzpBwjEQR5o9Ut3mipR2IoUF3iVPqE5lFzq1rPikRRX1hoXsdddoGjSeI7IiGFMJqbo9Ux5
2KMPuGTcGHQgtwRfq3E6YrE9BqP8lobLCWSEGVe5MG/K1LhLoo5Zp/LkrpABhpWxxyEK7YbOiopg
Kes/GZldjCwksThpO07IRqt0fIyK7sOE1LEdkpkE01pV6NJ6yGIGFJuLCTsw+uzA2YUFIhaHe3bp
L7nldrfoK/hVFJbMFHzbITNFusvb2jpCCjK2yhu6m6ZPTTYXPazF0vsQUxI9DobJGi6Z8jhr529l
arE562dnH5Qq3xS98z3xRutpCrEv+XqeVFwM7fTTw03wxL3P3uBwUnFg0sipJMsokwJMKzHcOwp6
DfYseQ5b0izLY+Q32FQrqPaLg9fezqdo2IEerKmTMbPyJHk+Wvgh9zhMxTsF9u2bh4mh3pYQ7H5A
okt0bM2l8d76tboPzMo4wvvA9OEEyJVhSbI0KDkiETosMhCHpN+Qx3fYCubvzFlcWqmgcqmwwnty
hskdGG9oQrn/K1XWLDC9Gt1JsoZ+XDQNpl4OmDEWuTl9DbU3PNh25i4XpUPqM6egbg9sQdeKmt4R
RMUoLwCpbQWUp+R6K+wcBxMWSrHPBe2hLtHAi5UrD4YiDwO6Hscvc+p9ZULwnsi5tPtUzv2R62De
YVm2OFyFz1MIQVpkjf2U0v0Yd5lzH1pd8l6jCsVFnYQxhmiQQxWHdON2shlqzlXDalX2Y3bLDNHr
fUohFpaT3B9ObsP9Z0OoWRSHNJn0uiQCrzWxC2OmqQEiNRxuGO+mVnirrVk9K+HKWylDGhIo3o3M
zWCy45tFQb8r94U3v9WRc5lyz/wy8gUoaJHD8jLgtt5wGScsjVhQr2ijubtzBjGcA949MjbFBNBB
Nvl5wSWitjywVvbukDIxzWjLdHYQBcehxCTEXeatLv3gG05q7IvlUPRHRDC0KUNLhlY4PVBxjQrg
ZejoJ28QPcsnsxQ+rU5myCthRM9gUAF8oYFSdpwmqd6yU5uvcznqMna40HaL1NTLBR0Hb23ziGYE
rXFLOOLXxHgNUUY+znh8NkvnmydR+lRGioEsY44DR9OS+VIUTOBbz+WGvSjPQrBt6YiiEQjvKBoa
E69K24eKjs4XuH7Dyckke5masuY7hUX2pRSGeTEpDj3YEPEjDq+d84h7ObhGRsLxRcEOwyGX2d9p
7ylPOCbHJ9t2WIZqe+AqbSnVpQ3UCxubmREWWO51WBmCCQjOdpjYCuKvitLiwoa/53kSKaeCKGPP
3r73J49Xui52uGrSYqvL7mFJOxfU2izsncMa6gtx8vRE6WoZNxW2q4oilrfE6hjUFr+HocaC6ZJF
ER6StMjly+B77X5anb8pHac87Alvc9jJd2baFQdhTAS8WY3eqkRDZZ9ApQqIwWdhNQ2AZ/xe53Zp
p689ha7AlXVebzMDYr8P45/bSW88ilKKizdP4bHOrHRH1ZE4TJ3pAh+j4wqgz9TfhVXtvLK9NXiI
TeKLyXx3xnIw7Yee6Z91ZsCWxsiuc1aM9B/SxKLRMojKd/Xd0Ec/jNGydtyckqOfeT3JoMVC5eXS
cAo72+USVT+zwodG+/qGtOF48o1gmTZ+Um3dnlPHwMQYs29WJ+xYw52hgvJMbuJ7E2prN9LusQfW
855SZhTjI+dkEBasFa2kZlem5mcjd5J9oCz6nGza0Aze6IdsFF08qpmOsQ4ba9yWDbV7EeVlmaPh
klro873XMstSG/2WV+4cc1RYjtg/cBIGVjc8hEHLHtiic3vbePZYXbWXUZGb8bApCOTiQsG4fDYC
Cb8Z+YYdq8Wk0WZ7qwyXTdQuFOsu/Hczeezgm91PfcMeeCyfgfq/Oik3a89odrnrLGuX2nvUKOy+
KYLHNGXptjPAuzaB0e5tq3SPExZS7DVXADMcFVzgFhEsQGyMyz21u9BcC/kiOlk8+OlwTAz7yGDV
H8bFHb8ZGhnEdoxXOCvm3lyYkLU0aEwYeVDrcHiv6Rd4nAbaClq7wr/VUvq9sdaDIMi3e9LDMw4O
O7uRjWmf4Z9+gA8Y7lq7UbjYtAtSd6ExCP7jaz95AFVrfR6F0JjSf2/u/I9s/S9ka5sYGkLuP5et
Lz+/q/euJPX08xPFdPPxP//1+yf9oVx7v6F9uy5pVNIDHputPynXLs0m7NF8pOi/oJNcB3QS7YYh
YjexIQJW/0+4JsP+f/77L/SL7h/+/c+4Gzv8B50aEy7sBPTrlQHnr2HDv+rUlcMoNSfZeHa4tVP4
sJQK4hsl2K4s5uaM39OdRX2Tj0n2k3NASEs5Ht4vRBL9m9X481TVYbLw/HLsO2UVPm7azj/rgirJ
TV8Z2JE6MJ0b21HGvlny4RUsb31RYSCL7WhHwz7qw/xi69CJS49E30aMALuFlXWxN3vOpUepixNG
tb2Jhf6hLM3mgdF9uLL/s1mdzWn5TE3HdHLheHIIxGFPTfOUPDNvGyjUYRtdqyysr8run/2wXG66
0NIH0nvpgy+95WpalbrqlFuXE/HjL0R8dsbk9KdSsNnXjL/x6ENmxOYC/Zwe8erLsHZHBwEt0vln
obS7+PpBSlqmoVtlLxS/D3NMo6fYOjxp91EWWE/BZ0e19lnPmi7F1YbZaCZn2qxD2X2tPwuuMRVQ
du2O9F6bawN2s3Zhm5Ril1pDR3DWpmyKnfKzhHSKyiFo0s4/S7UlryHOPZq2QyTWPbP2wprMxV6W
rZ3c1Ug796rJrwh5Orvttb0bjPY9luxiHxSa0EVGxzcL2+hoTi1V4WDhzhCm80tm1VDl+rUhnOzL
QLAgAvvkl/Z9qDTHOLp77wJpTmeS6vORKh7nvVi7x4vI6p8IdVJIzrAHSs8WHP9VZtMtINzhjgyc
uZdWYFBuVTWP1GI5T/3s9m9URFS/Zrszv9iIXUyntKLXnWdcnDzYw2LoXykDpzwdPGr0INdGdUfR
4g45hvNGT986UPflMK0d7Iaj9Iecuu6eU1J7LjTxLYjcrMiKzwp3hJ3oh/NZ7C6VxdxHiycRPL12
v+NazB6bbi2E99du+Hltia/NdtwzrSybMHLfR3sMb5u1Vd51PHFxFUBuFph1DO8ZbsPaQ68/K+nJ
rBVnsbjusUpprMe4UP0s1hZ7U2Bdzddm+xJjI32Qa9992DphjYmsY6qSE1LDJgy84ZZVS8D9K8tO
xOzw+9dJAaGg8l7J2JkvShcUVEYl4Vy3G+7yQHBYa4UcH5WRLm+yEjYtg5XQt0iX6RfCVN59KN2N
Ykd3GMegecgxc11tCtZ2JY2cqxqxlACiLE67REYGfP09u06MtexkuqkhkZCHcF6x5dKUE1nqxmNm
qzahtFgSJloi2PgqqZ+5jYgH1CkMXKk0ETBrb5dTjnEX0C444c0VAjQqurTKZnlfp3V6rzKXDKT0
nW8VS++VH6T0S0c/V7o+KOcn3y8BA4mmMnZLYWVHz0/q07AgnNFfTwdBTGbKG/eNmM37ImH7Fxte
U9ZAacL0ObAaKZAC2wRropQJd5Jc8Oyv24/Kwh2EwlTrO2cJVh2m9PJyy3LWeGZz0kU7CKtRgrOM
idzJLRRMDLTS3tPVvtR4ZYV+ZBFmvaguwVGaClsJua98vC36DipJqHNeuDU8bu/VKNI6itNp9skK
anPozCcinXSgfEW6EP21d6jGPray5mpn6Wl3xhL3YVFrsYU5WU5PqtBp+MNNyyRroIRU5uR9raHG
yGAXCuDAe2MY+uJjDlgSlwfS7Er9La77nzngX8wBlm2aPCj/+Rxw+Nmq9K9M1t8/5+8IxRVzHcHI
si1cZw757d8NbKH3mw/ODGcqiKoVt8eH/jCw4Zn73bDmmL/B62F8oGU+4K1j/ztjAPjWv9rVSOxA
iOWLmT7DCVysNSP9J4gLcizlm21Yof6nb1OZ6U3fYYeAcfHKnu8JSeDYYE9/DWvrlaettR8COsZI
NvZrxJFQin3jTJRxdWsAsqGY+CZaQ5HgVHEXrUHJfozUrzkB4tdmxCjbNVBprNFKkzHpanzGLdfj
l1Ox0hMhnqCEXetuSIMrSkz4wKIBWnRf3zYT638ib2viScpdZ9j2dl7DniZBajnW93PHnU6sgdCC
ZKhaI6Kor962DaaAZcw0fLFzHmHpGipFkCWQS850WgOnXZ+++C4uInsNowZrLLVfA6rFGlU119Cq
5XdkBdcgK0mUnUuydSDhOqxR11kSeq1Jv7aDRWkO0W1anYnG5mtIFmfPsnHW4KyoJA73NUyr1ljt
tAZsJ5aPu4rMbV8QvnXXGG6+BnLZPb7bBCDWlCnPU0K7gKMn0lJELJe+SXe8qujZhHxr0r49qV9C
gvfJGgMeDKmPwiFSqoPWukZrXLhfg8NgpfZ1ND0uVl9fS25J57wKFdo6QJaSXFJ1p4STTqhHIybZ
RpavA4GnRzgz7o3TGX3sOI2mdDYd1ZN0jOQJA6R365Yzh1Oj9tQx7X2JaVbkF9VW02sS4fZlFI6e
de2UzaZtB1QpjEvnbIyoBJ2ozaGAPXwMpomRpnLwwVf26B17JxRvQV5gsC6CsXpuysa79SqC6qZd
UarafBrWrYp8d2oK9mjswbY0RFr88iJ7sNhaE3/rbNGcuBsnbEJasznR003IQoZNgMpMqTLKVEsz
O1Dd9nYmr7+3p6D4FtjY47c6SZsdyIPkuVhrmkMnqXe6ztsnq2yti+Pr9tZdDcykNYpvQjBYbdAw
cFzn5WLta8yEO4Ya/cBJO78MlMc22HxcTQ1qx+s31ero9BNwGA96ITJ0SDW96VTPMynN72oInBuD
SmiO97Cgj/D8+H+yUT/wCzRictV0eEYmyTSijjDqer4kXpp52JpNOj/YuDCfPXax5dHrRv7wck7n
K48Ifsa6NQkB+QMBCcDHrJNmXgcRVnxB+O2Z3FUqb/AvcqrXfS3eWDbkhxwpfyX4EdjCF4d+GWR9
9cz6I7/QoYmfWy7jwRoc8dPTxKGSoWUdvv5kBXDJcI9DiC9fYc19TBeUQFzanh87SRY+unpNdhp9
/atacwaN1wxfusLFRuHTy0lDIH/wz5wVXqP+a4AC/Isuz8K+8UZuIlsokzN2jg7a3eQW3z7faTD6
+W4LFrUBXwxxm1xP0S50o/Z+EhE2ffZqRHTJBz4jW9ovDDM4yLG9Bo/KS92btkz01SKSsFWKnYWd
DoF75FzCXW9wmxOlRbxqNuUz+wod+qMPsvzSmK3PstOfb2Vi2dfELMLrJI16l/GOxPEaecm3yEZB
nLw6w6eYaL4QY/mjCmaKtas0M57aBWjf4hPakClhohYC/O7z1UIEb5/yFFE57sqk6dmRjGHcQsim
bcf1zpbs3GRDm1M2kg3ny7M/S+Og0rzrF/4CwuAtJLGKvbTNYzwyl67JLiNFCoPRfRklUZPRa781
VAWntY9FJLyz+4FYWvqQrQNw1WfHulC/vCm6jRwCNT2BjsYOrrpzCL9kh95fnlMOflsGnfDsk08n
++ztys7AtTK3Ma7U9trzHBs4CYIFtXLLv2LeR5QtrIs/cg8vrTDd+oFw2BED78trvGM62k662HZJ
e3KaIHmwekPfW9qmPbZNgQ2wb84OflvSKxWN7m6mSgpNSKrjOLJ+7sNSZluDNt8m1fEo7Z/YLdpb
SRPmbbEMHUcShB8okT+U1R+b0HvkMVnF5Tg4xCrS5M1I7dfOCH/MA6TUpaE2vRqrHphTA8eyduYt
uS9SULayx1j4fvs0YFSPx6xYPurRI20APmLF5uxFj0e1GMQpCkpybH2GxWLhBc59ihclztlimkuQ
xNZXf0Z+JHNxU+q5Xg1SznHiJrw1w0GA6S4TmhwG0lSL2BuIDdJEGdJNa57n0gxOijc+4Xvf3Hpj
8mZatYzpntoM1vzLmcVV5GHwM7eJcFKzbH4LfKPdWmX5pYfH9z7PhrPjWueM60jqsgcWm3Tv9ica
4l25GZeF+4EzVkiVi0P2ImR3uRCOjJInWXcf2dwnO7PB8aczNcEgTiEJxOt5bHVXqWG3jHZzbi0f
G+NUPvK2UjvTTyyE0tndTfbQAH8fjOJYNiUDbmegH1u2+Nl51ExhTUbuZdXnCPE+UP6xlWEXbQtr
fDUT3N1my9M+IgoDx3D4AVn4TWbOwZxlgpYmQMM66ICeQ+SQlZ1xp1zvawK8M/a5DDkKNukrFe/I
Wp2z7aHtnOmyQ4WKyvDDDbzxGhAR+lrSisAMQUsKQAx/Pk19MhGotVHxUVWLr0UwcFDp3PpnR3/F
z16p6hQphCKK+ZJtOxok6nx32pcdn5tiWaCayLwESdE+Oi40hTSTTFbOCjYSKryIUUzfsAhW3ybb
ci5+jxHZY8LaIJUt24qriDt5nxN+zhq8hQm4iIjFc5GeR5L+1qmzE0tvsm6h/TDi2B6msja5JNLn
3tfGvU8mIEYr1xhQSSnEicI1O5YFgoensB9bDT1OrfSEvXGXicegHtpLS2/jyQVTs8NsWlMtKJPn
CNTglXhkXuywbnMA66PGYGsTejdMCiWyeCt3ua44NE1e6+4ypX81dLfdW3Xaf51UPh1FFsgXX6Lv
VdwLt6SaEJ+DiX4sF4MluLCbsmYKIwRtnMyWG5iwbHlswazFAisKqII5Adtg4WyWFRQft/oedIDm
O5VM96VvmHcqaRTtUK06SBs62TCVCZKOutNAZeAvHlI7JcYVLm+FUq3A2jayBJjwKCxWaW3yrKv2
tWv2catK97C0y53OMwy4EBk2SNxrZX03PiyrOaYc244n1xjezxOwGll00zF0SuPN6aMLjZHdzylg
/SD9ud9Hwk/3Q5WIjeFIDKYqX032C5c4TFgc3uaVJ2h73wScpEU0zDjt0T0coQ960mymneVp9p3g
onObAsQwLA4A/g4+CSlUYbVrxzb9iUp0cHoeeYRRKqwQBbB/U+tTjrUzHoouIZ+SnPNUXl0cgduA
lf7NzDqL2ATwRZL5RlZaO1LJ16jk7mrdBgMVcSumOqssinrrqUgfHb9g+W4P3YSttJvW9VZksHV4
TjnwE9aKTDQDlJ1q1jea+Xc5e4wqmAfSuvR2Mz6MrQ4F2zxvwB5fbXhuD+229smwbLp0zOYfWcle
i4pcXP/2cbWEEQV7NMxo3NdNtCYWh+kpCZZlZ81Ld0kLxBzMHe4dubhXuTjIZcK/5lGLCrn0lN4A
3UDD84p7yZ7kOzaVOS7sZvludVZ/N9WBsc+t8adKZ1gSaA534Tg6W/qT3JOrOf3go+weyCnaZ/KC
8poyquzshMTwbCD7hQRZJM1t71OfzoT5lUu9ZZKcaoRb1CbTjEvZYWkdsccnKIM8KkUFjtjND2YY
fYkMJCSvdG8Xh0GbVNtHYE/jBh+TuvhWGVc4sfDj0s7Z59FpTjFdsZZYh/6UBOB30yUTGrBOOk9T
0zHHI946OHRuVBE9mTChTVzG42KAeulLIgoJrWDL4s5nF3jMI4Xvy0ulzOquy+ofHEBTzJG2HBCQ
+zVi2CQt9u3sh6xrnvqGrD+C0V/vWUnf74eGPZyyTPXG+OLvUPv0tcd7HzMDXZ288O5pUUw71NLK
OZluJLfBvHClDc307A/TcCsFhYEL20p4yXNf3ZcNtluAS072vZEd3o6kyPW+tjIeBWakACZwNETk
nKoo/AhTkxvHmHrWlah8+NKrQLwtTk0HBVkhwjaJs9rrmiAih2NODetVaDTeyqVJVkJNx41xF1rL
Tb7Sa8TKsWlXok2eEs6xVsqNL1fgjddktIAWxYTLg29+L1OGkuITjtOsnBwypyszhy6lT4QO0/NK
1CEUtPJ1nA5llZDj+Ctb+TvBSuJRK5NHA+cpV0pPt/J6CIWfSzWwUkph+fi1OT6kWS+uzkr6KVfm
z1JAw/BWDpBaiUDFygbiB/vKwS/ZBlHW7o0CglD1CRP6XGX8Z+vzr7Y+LmnC/9/W56b5yN+bv4g/
7HbWz/lj6+P+FkTUJQdAKnmoB2xZ/lj6hL9xbQOVhqK7pg//1L/mWr8FEIIpeQgQav4GgvxjCRT8
FvCB9dMo6rG9IPx3tkCu+w/4PWD9jsVPwR6I9oMVCv3XLdBgd1m+ZNpYkQgsOGWFha4AxLOGqQgA
ZMxwIJe6GXzZYIxTXKbUrPqEvu8WP3GxusDjp8Y1Hz+CwarRUnTzLTILiAsp6TPe20Sit7pNem7b
S/Ot9hLnho2Ufc8YgJ0L97CDLsCDmJJNFsE7Cr58jp7hU0C896r0MN6b43vdKsVkk5XPPVPkW1vm
oxEvY9Ush9IU5EqrvtYw5tG/ebKmbFN01Dia2hvo5zvscuX3zGCBjL+gJmQ+w3/hHjfnzNxSM/RW
aN/rdsjZEx1e3K2n7BC0OH5dJ1aIRPDYwsI5yGjl5VAYkZ0dNhThDgZjzhKkqSjMQfFof4hOiLe2
N5fL0M1mPDhVd0vH3PQDd2TzRoSClDRFbvNtPpXyEZNK+m5ntg19kLr7mqGNXTnluYNtcvsIp8sC
cuLBc+aWrU9ItRwoqSk4VDovLyGpwkcQ8HQaz/127tobungxHdOOEI/NAKLFnQ+TnQcPnBUjLJJO
/UPTDErjVx0++J4lbuAv9E/OzNyV49zcudPsHJNFWBWG1LI5eT3hy4Ku31uQH3TXLZ0lT+OCVLIx
U4gpm9yTwTmkbr6JlTFXz04thqfBLdWmGCx8PHjxrFe8a8krFuTV6Y/LrCG0cZ4WHv2I8j7s39mN
J50s5yW1hpeqnAU+s6hW5ylR8jbD1vMrUtECoHDujXLb4Yy9H92m2gkZrRZTQmQNkkUw3lWGVmt3
0VC+y89nI4QND/tLzVHOhhT1Df9LVa0RecSAUjopjYBRYx1hOebXTJTOi53W+WO0eHw3/OPqyWJC
2Q8yc28tuxhN9kttdiRGxANtZmi0+1EeJ9wb1zSrwThCBnkzmlSdsOtEPyc1BWrvm3XqbnD3hfmO
5WV0RXGkx5C9Y2u8FqnjPxDbWhNAIcvPTdQt5Q9XtFiNKN0udymegW3k9VYsa6v5wutYcrzpsodA
F91dZ83ZKeAoGu2sdpJnesvdreHPab0a6qFqO9JcmVh0HxuSj1tt6t7J0R1ILrW1uBQNSUy6B2qu
8leNQxo7TZXSl8WvR1MrwuF1zE3+1jYWcbSNjkaCd1diBtqszo1p6qbfIFL01BFPAMyTEeDKdZ6I
4JwyILxHpKwHKyQKJNxgYY2I9Qa4RvSkK66eXUdh+1uSRDOVJMlYQR1zow7jq93GDerfE0AYhpA5
t8gr0uHHqSc3L67A49DjXj+gVnubru04vlNASFcY5V2hg9lZcb1ck06zvcIcX30lbevUZ3/ozeIh
yDm/R1tXLIP55C4dK7kKYajx8GlK4zgN6tmtsukR2WjFRCpnunHUeBpT8q+tEOpQ9yVzpK6Wgxjq
+VG2oX0zFJXctKGX3oRzVz1OylHXaip07JYFS20nqnaB4IV0/GgDBibfoDteSEhvBlIJG7PPz2Nx
EhP0wMExJDTnRO6i3H7zqarYeIVxKoi4DKC8NhbeOr6MQZqI/c9z5jouUFDccxa/lj2Wwu4+N923
CAf2lv12tAOzYtyRxU6O6Xq3ngfzpVnto1T58iLPH6obb/uF32HSm7dFjqMytlAUCbplX7XDMgPC
wnMYYOmsQ/GDIyG44dy+mrOKGEYJrzjq3p+K4qGXzSvnCb2x51s6b809uunTmJObrXXQx5OJP4xI
y7i1m2oEP6ERRVEDy3j2SbHhJJOwSDL/TuZWd1IOLlHCDfuZKoQDeUR3a3VU9xLJCExGnTI7KcKn
OX88sbxluuvuKA529z5zus3biATt0J8xEdswNofmasL2O6AHGgeXI3jczziEZpUU5BVba9yEcBof
Jbn1q7Mo2jTTvK8eS0NPEK/UR9Bm5qnMU+uW3KbcGR2pEkByGkz6SCq/hno4p18CJsAtmBIKQICn
7hZYi1D10vkChxFg6WiprwshY1RJt+N4nj96VBtzSZRZrEb4qLUq6Verq/pprJLk0YOLuHHh3SDE
mjMz5HgbJSYcT2p93iudvGedKR9tEUwPto70ba465+rDFHyCxFHHveOfuoD0OQF27vyG+eJ1GZlk
g79khaaMBPPb1i6DH5Meu2to4AJb0DX2zrxE+2EKql8+euZlmXbdsAznqXcpNFVD5164xxjnos8D
nBZZLa/s56uthE9y61DTFHtkyQ6R7rIfblVxbUVtR2t9OVx5E1aXqDWrBxRvcpyNH5AJWbqtZX0y
791tbxfqpl4c56HC+bQ1hlnce5P1zRuVv8NBXz7VEcdDrw/sl7515b4jbWXxzshIODIX+LHlAs+c
cxvzN72DB0uo/NYY/ejkddPMui/XN37PI1KXi39jVLCBt/+Zk/83BXM2tAuwx/9cHb0vq3eeKX8Z
lH//pD9cUu5vNEJagWc7dI7hhvoz32M1Q/l+4AX237TTv8ujwfoRAOUwxdYB+o8p2fnNp1iDamO+
yfp5/9aU7HnWX7XSz1o7YnCUdQSs3j712T9rpWqEUah9ph+XdfT/Ze9MluNmzm37LmeeDiSaBDA4
k+qryCJZbCRREwRJiei7RI+nvwu0fa/E36H/nvmZOOyQWQ0KTea3916bUH62ayOM8lbeeheIwVF5
ZDnE87vFJ8IMXKtOPEWtk/zIyIcBtRqFruZinecUnO1Fh0nlsQPifuWFZI/viPfr772O3WeHnf0J
s2h2BWaCug+R6k1txHF+Mscg3SlQHZu2T4rrpKpF+VxEVXnup66a9/kk9yH7zTVii1nt8n7Q/nMf
T5Z38AzgE5AxJ/WtH5Bz7tBH3A2P/uiaVWdrby2FjWLt41OJXwiLRd86De3qUOoyDaHVdTRRto4R
teFOZDkz4A5QD3JxTjLfGm7InSsPCkVNgu2Gq52vyx1ZU4ZbTIkdHFos33pE1agNkSP22I4H8xKM
iOkQi3Lz4IZMcLAsHzKOJxrdlHcD402HGudNh09FrmUUSOMNhbYZ5m0axc7AiKlonBmUYlJSC5cz
RBNQvrrCKohKmyRMR2B8aDaRN9e23GC1sdlikJ0sqjWEKjPC0uIREZiTH3MwTY2DwykPJ2fTh2VM
9MJkpLU3U6DuNy7syiPTA32HwhOg6whrxWiKRS6262NEeIy+mMp8SJlExyurwRzaL8lCyfhzp/xq
enFpDNsOWbeElSZsz0siEWsbVl8MtPuSCfKxhGq5p2eZEGP9kWfss+7oYR91uyjd5Uvi0QLeeUs7
A3OkiI4FhQ0EE69jrRLEl0Mz+8FFL4OyoBA84dOAeShW7goGm3pKy5yhXVg3d0PUu5esSvvnKKc/
hgwWaG1YdRfOh3I39WX8JSMBdZeZoP7SqKJaBpYJJDGXXRUYcPfGp+T9S1SN1mGMlLgVY0AAtNHC
3/Wutq4DzMV7kSwxUckmbvpS1R6Z2iVCWitZPDRg6mAoBBEKjZPU1rgGGgVgsJzm+VhoE5AHGNR8
SzC0PQ4YXPdDloYMQUvryp9d1HtZOcOj7bMkWEGywRPV4Y56l4OtcAi4bJnAyxXFNjVLNHqoPXc6
nt2jHhyKS91Nk3RM55i/u9cEKkLmlzGRnVWg2Wp2YWheyXEsD/Rddas2QSEBydboS5Sp4otu6Ocm
H1S9UuT8VS7B3DbzvBO/dI4UZdnrqam88zxl4yVQTXQq7FGTsLXmb5015/nOB/fwlpTauBJz4aLR
Enc7Ddno7+yk+tkD3jpIx4AUxBOKX9BNHlAkum+GojJlYuL+1RrYQq6d2ku/1qJAK4MGcVCi1XtK
A0zcAcSTY4AuQ5modb7ElhNtEWD2C+c0jA3mAPCedP/xt+KWvCEyJbsdSELKiO+oWoS8wk5Nr+mZ
gzhCVnsVOd4Ie64VzQZu7sSSi5aZISBiy3Ehj0X7+ToUBiuiZjiVcBk31uSA/XGFddsK/RTP+iGp
hPtjdEqe3gxwURedgUnJ2qzm5NHViX2VY2a8Nlo2HooBNXCa8Ogvse8licGlsUTBl1C4o43yTXUY
tkiBlXcWg8bX+iM+LoEmr/x8qK7IT9hPIYCytYLMYbO7qUnYz354hhDWPbcO7kPi+ot8YqxneHzz
Ohn1CVYHoUUM3T8zxtprkCzXzPmHraOGcROhD34j2QP4Vrimt2IgPEF0qLyNnaqhWbWtKbji7Mi4
kfUodrqUgtCN4ZWXNGkITlWt9LdZN8qbvgGbtsqC2CCuwih9PJiY7O5BBKL0puFgPRDV817TIUdp
6KDiWGsvQ8oOAqqWbBF412VfOC+do8srqPgY16cWzg6hF2wHIRoO0TAvavCz2NjtfCCtE6SaGzdc
1ISws4YNBSTAAJs4OoKs7yFWTxKctjTLG1wK9Mmj2cCHGd9qnnn3clDTMRRBs+ZF6f1IguboYJPd
t7U9XovWjFGOKyxppXbeS2H/iKvavGY33rTracEaZH6yrXWC/p+L9DyMkXf2rTS9pvtJJatkfosM
E3HEIPJuj+NTaegHjHXG2pM6okUShFzcqYjZvHT2Rjz7l1rqciuUGVFR3AzNIRTRTZb2ISaamD6C
Qsuvce3Y+wTf6I7r/Q3vjHdfm80ARCYrH0NXcgeJdHUCm0fEVQdOdnbgMa+dpujPZWGEBzEsSRuV
q6VnVZYXztwc3Ik/3AGZ1D8YGQl4jcxJWPbY3peQSdiJTzhtzKEq1qVTOdUqS538Lg+Es8sWaIVc
8BUG4CQmNUZ8Ldi/sAYuyn3bjR0c/bF9NjU98JkH46aHjdE28jWpq5RZ+ILMGHIYghD5I8ioNUHf
pmR7mkcm5J6xeZcYhbdovt1DYihn29v0M5ehl+5sr/Q2GLFhiSL/3CjDJdTkWzWfIiapHCaW3CYf
cBDbzL210BFFM92VXjAiTjG8asPOvtcj6JMQqsuPfKGQTAuPhNve98jLfuo0bo4WuRFUuzTd1A7/
LVi4JtNCOGEQbhyNJIN/GUtzZ7axJE4lkjc/8aCBZZHYt2zLEFGDjNwrGoHZsGWu2qQ+dixItl2d
+QeITA2sWVZeAszgnoxdf8VUB3xLNlY1+i2xQWPZ2I0L58Vym+KtdQgK8tkf0QXkupsidWAsUeNC
Oc82s/diYcYYlW/uwJu81UZ16ToyWgUua+LU855btKB4UXyTsT2tokjFi8WHFUZGrUFqlDdupS8g
Pfd+Uy/Gnm5l5NQswIRmM9Wmp6Scw12hSY6TniR8GBN5svHxMn1YSDnZ2cqFuPebcdhnqqPzeyL2
hXLB4KG4m3Qc7drciDEwCTjR2XRBH5MbbPgUWGBr3rTAAjYUmHnIUp3cF70Fd1S41i1CEqlaX7iP
IHbiw5wE5Zr2lp91oEAkfSB+cjQGM64cHmRpxPPA6i7ozf4b9ot6S+oFw1YjDmrsi4sSPWSjBSTU
O9TnGH7VHcdc+weczGIVxrN3ytvpksXOdztwn/53L/X/s5eCt+H9cS91XXbYxT6rDv/8q3+rDt4/
MB6xYcFl+s+90f+VHXwSJ7brkTqh3smithqt4t9eU7ZZxEUM6BFQtNnv/AJL5AV9ZEzohiYeMwJV
/xPZYen9/rUSR0oJH3Hp63bRN9jyLf/+i/eU3pmhQ77HQF4EWEOTRMh7I6pnVNe42pV14lGOXLnG
ayPc4NGFFI4ZpAhOQsf0YSzmGzdz5XVpqGKPBk/snCIsJjFeKh69Km82LBPpXyqN1mfzkOAgKkT3
M9FoF5D48IABmdhWrI/WTG6DMw0G0bjB3QTeoaZlS4aGHvYtqfPFjK0euqIbb37Z/t79s/7n1xjO
pwIzjoBtszl1OAwcU9q+fj8C4Ah1X+KDPzKzHu8UthuqmjufTHO7fC8+95/fb3Hz/lJC9PF+vmXg
RiJrRDjxk85jCvj0YZpWx0FoWmPD7DWEQrCOA47Bn9/pk6K0vBOtYdL1JC2XEgzQ799s7uj9aAAO
Hxm0Nxszgb7sg+TbY6aMH3ozs/eEGYP7P7/pf/h6LlYtQypOJjiTy7//ckKBbmOUWzTgZFQ0ARZa
JmeNYboOWGGHGp//+bsRk6WWTFLn7X7uKw99b4iLPKE4AHtGei40hROj0nKgh8d//PN7fa6qXI6n
v0ww0JrwiKMu/v7VxjTMojw14mMdjZm1tiJA4pu6zsuNpyURjSkabzvdyeuhSfvDTPdftcWu+Xc9
Vn89whS0ey46Jnk0l5vK7x8jk43LxtxKsO5Ch96ARWowHgbBo68qJtN//tJ/PYccgxUdciR2ZNzp
n1pbdQ2mG7ZScqzkPF9KTzcb6KrdzwqZJjqydnESalDZG/3N+/6nL+kqSWOIUr6rFsf/r6dRGibg
oRWE4WKoe/wD/JqD1Q08JWMQqn/+jp/e6yMMaDNSQszlLmh8juHZsRhkH/nxMZZ1yNR4YiJRGZpC
aTxhT39+r0/324/3ciSapU1Pnf0RJvz1eyV5q4QWnEPzNA9yUwZufspiq//X/PO3sOGvd7W/ZAqW
gKOllka8j9PV/P34AZ1rNHn7+BgYuM4345DwpeyJxU/QW85DxCQLGQlFiqWNJqG/RR2Lzn/+rp/O
neW7St/jRicV5E7j87nTTzJlA9DyGeie3FQSF+gqnEV4DqwpP7EqBgaurOlv7ucfRX+/3GCXtzW5
BSlleRbP0M/djXBd+3IOQH1FXmB91YnKT8wtp5sqKaK9tiq8la0ox4LE/xiyRh66qT8C8hl/SJXV
+q3CG3/C6YtSs8zJgph8UzAn4vLno/OfPqdjLLNMl9UBtoNPlxZBLwgLrhAHw3LV6zR1tsYomyEQ
M6EZ1KGg5MVdTYlw3a0oh/Rs9ObEXAU707FLS/vKb/3giDht3fhCNe5O9VGZEPHw3X7/58/617PW
oxlwqW53WJGozx+VWQLSZTbEx9w38I6lsLnJ9jdNu/3z+/z1SsS5yk/msnfnPz8/G2NhclDAuVK3
Xc4XP16A68CBnKussZ2HP7/X59s554mHrcMzeTo6ODi8T8d/8hoQNGPC7Rxr4Sb0gn4DOAO8PJfK
DvGEkBvApSvZje6zyItwP5ZO+zcHVhof9Zm/n66ehYZt4Pvgh/Y++z4yzWCPK4NGsm7Q09H9gJi2
/mhVRwpt54uwlPHqMPJYU/j6AXWPKBiKySF6bIwN5wqXXnACxTTdtT3hixUJeOpj6qzt4rWZ5qAw
o4ben7g27+fMCt57tMMv3pTN5znTuNz8WqsHt6aygo2nc9WD7KwW9pt5jyVQPaioMg4teud1VNhL
xqGKxSNBv/kCgcfq4L1F/W2ujfYlg1LwOoPsPzeiwv8BiSZ4p4bCqU5FXpPgLPoqOOBdgFiduLQJ
MSPUyxqhTG0oHLVpv0R+IN+AAFlPg/WBqwCkRA3IGNjvWd/awyZvEUO3DcSWM5J9jiOWW4vUffza
Rdy8yyZ03hH0PRPlmmUjgwvDC9dD7IcwQyNl75nGsBjC19n88NzO3BZMJp69esDqVUpmpSuu/pAK
r9KHloHOLC6e2XDvNJrOfZ4RViFeMMJyl79tnJKPQVLa3tbx0AwrN87Eo19a05nnTPalrqfh9uPw
Bmpot2YRGZfKqmHXlDPTumMgQ8VGm26ucxr6ebet54VXCXKduxVDhCsNVc9lAjOK70WZckYSHwGE
lWVyPjAn49hNjoflVBtG9GiPsf21wz4oSE2Q1LZS06VH2+Z1BrJWZ9WiRaPuxswS/GGZs+op3Puz
n8H+dXgoYIKwnryiR6wVJsc2t8z4NQtzc8ekx35JnJpJGBcNQ6sgzkl2DWJEw03JnBh9Pd7Gk91H
G9eW8fdMtdyaZpl9kROb/621nIf5UAYnr0sGUEkR1SabGWJVtJF5Oe9w/XIuMeCfz6QyGSgEbL0m
ZJx+vsCww7c556xzuqghfZzwBZpVngxzsG44wbaI5NVLNITGoRw9zl4cnOOdDiLGx13EjgGNVTyq
KOWAGaE9nSHAJKfUy7b+jJNl1PZ4i5+43rWJKw+IN+W2JrVGAVypL2EbQY30dHE1hFBFYuLikP0a
4yytYj51taEOjFCDx7B1t6W9WF5UkZ7hx5PoYv5ym8/uPo3pBqkxvDM5S6xnsqikuKBZGGDZ4MFj
XjXEOK9N9nxriQa180e0Y1uDRV5zVM0vftzfxoBxTon0d1FUW7uhi8oT8h3OMIE5AzMwgeWcr5Wl
NBbDWc02U4/f0VzSKa1jP2u3sc7Yam6hRC4FK9jee0qf1jxwMFHX8ZMKFLPzpjKvMrxR4LscpqWE
hFOf+SypKqI7s6E2PvrNKvaj+yaaXsm2vVTkWCAS5zhwlV0sBSPmURjet3oRrnFTVogto8dTravM
77lln2bLo+XMJN6uYoR0Wz32fXBVFm74rYVeQoh6ov8vy7kB28saCdbsjYotC8ZhU19knDWkd6BL
UbV8Ddhx8ogR5omLJWe5iYTNzxqgz2GSJcwcmjECoIyhlZxkaZdyFYjQve6cjA9UZrZlrPrJnJ+g
dFm7ccgCiMiQEa5aKetbFkp2tBkU94sUfNSTrqbwCUPY8DCVVNQznamgx+Dnnc6pC3QlyJW7s9PW
+5HkscZtDeolqv2cN2UVfdahce85w0DnAEh1a+667fL8cVZjWfXRmnltfte02HNcrrTsaAubpYCZ
lsFaT6xFUoiF5PBUs2Z2GHMrgm8e2gFPBEbK7qFK2Pp0nH9A0aZiR6WMve8QxxDZKjO/bYz2i5vN
9UYOcX9j17NHuA1bXbIBJ2AnSzNSfgX2L91BN3DuDCq2d8rtwq9tEg5XVgcEKQ6GUzJ0Bk4jWFDf
rWRsAgy5ZkO3OPfJY+Hr6GQBGA+ZeXvNYe5zTsyEtQNbhExcaOZxt/mkvxU4dGhvavtnEl3ee2uP
KfO8QpqPkLndr+Mw+/PecGKwbx3gqaDsWI8VY32oUA9uRlGrC7LotLbKsiKeWbsHdtD+wR8hQa0q
2emflel52wqw56lurbNLfoCKIz3ANPblte0g3BEIdPH3ZP4lC2oanGDaW2z+k8hmTKHlo8A6vpYt
1Fd+VHxSTjeDvAxIIBWit99GsK8XFy/dEawUQbiyNjee4hQASYhTihKa/eCKbKe8tt/iOLOJsDTl
Xdg2FoKbTI5BUptnjmC8sfKe6Gwg973jcGL7xVkxPlgHuW/egUl1Dg7O52s/xOqGdO08BE4tKXca
yn1G49AumxvvpSP4seZGU6/7ZogRKtoSylMaOAsEqDBxEeJVW5GFCb8UxmjdINyUt8YcsOwnUqZW
VUNj1HYCngfJJumzfZYW7rNDfuORrxZejcLx4PMzLj1Owp9+tmzHr1tr6C6tTW0D0SC/B4GZFjzT
SfXRxlj2zg079iWl4LpsAGR5yuTUcnW11XlI8uyuUk576zXjeLBqkEfr2AfPhMh4HDzm0L0MqCyl
x+icdAUMyrDPXxdHOjNfENhf7dChv1kl6bvv5DElOW5VHjEYMUtKMv3FpYwy56W3ui7tjLkr/Xjr
hrTSi1HZCQK3aMQxrJYchCfJltTkeDZMmyGGBxPj6jLZ8ovH2zQ33wbhV5u4qwgSAo4huBaGE3pO
V74CM+hPRPzExvN5BhJ7mvcTTQMbKtPaO2n0zWuC7HpK6oynBjcBnYZ0ZNlunTpPLSEvt3lTFJnY
K7qNxug9gpi+bmOYLVzYbcE2qRXvtYqK84iqDc3d6Z5EGPSvoJK957DzIQ4tJs5sMxqzh9LhTHkG
eZmJSHEQikoA00x8ypdV/xVtiqRtmlMt4C3lAUlNYQ/WV7lmFRXegD5wN+1SNWCZdXB0ymy0+FTt
eLCLxDjbA3xSErs8MzDrkifJuo58KDeniJRnQtxZ0lVwkhrb6YZ5d8ntbJpDYruJif2exAm2DJij
a8l0aBHE/SVaO4tHCBPGzqdRaFvxUNhbRtWeKkg1bxV7I3YYOJoKkXMUtBd/D8zlVGaiZJwjtzIL
vAF6PCjDCr4gdFovwqzEu0mY4TrwMII5xQxZkNzUfrRH/4m4LCgc5LrvwdL+kPWGD/o7fmJhTGAg
UJhK0/peWQRnZqo/lvqIgB4J0eVfDIdiCcMT9y4IOAinBYl019vZSwWFXsoo7NTIQbZGjDvpL6Uk
EBSlxx6bmT7RMeoDX6nNBRSBZgl9eOm6mFR4oBrL3HVUYLQYBPfs5e11renHII3pLog9JBj4OxK9
CFTbkiLzkcawVJAU4nQ2klFeTQ5FJLN8AVEBQr3svL050fFCQ2m2x+M8PtToc6BAvfBMsOpdVDT9
QcsoVqrvzVPMYHcLco9Ikp6yg28wHjDHnsxepbs93XvGa4peSg+AzVOHhdAJx6qNMzyuqQtvG4Ti
MblOQfqkJF9XRIrHNZtqtWmH8XZQBjlwe1QHR9fR2shRMJq62mSoojwgyuBulI0Bpyipdl7bENqj
4qQS5byXKl4s2P53WHf5Tk+o6C1iJqFi44h7+II38yVWNqBdiOpG599gUiXgUz8P+XzbpcGpLdUT
doQzt1wGRksJi9Lze1KHXyTtLC4tLRWr6TUc2hffiIc93KUE1rj/iuTfANwNOww/0nmiv4WgZGm+
jksRDOARbvKRSa5DtxvfRNTsKtrX3YFouXrLe0plzI9+GUewIwgxa3ydrfltpI1GJRTvLmDyAUro
FH41qiaE5qy99GTrCl8/XQPx0moj521fx99GaOeHro2unfrJ8PrusfZqfxtRh+MuvTjuAERB1333
TZja245D3x569jDXHUUxB3A0y2U+GScHbM83RfnqPs5rytXAJOtjXCvGo0OybCcIq4z7cpAsoWPy
dSuay+ZrWAVC76J8vHdMBUlZudCpRZUx0CFP1njG3uzNwbpqvZwmdcyHJOMzaCu8nlmnpFkZOg8M
LmTQHsO85Yx24frrFVNNO6FsPcnkTjYhVMaU9dDBtTqX1GLXujHEtzKpV7TMN4vEypYz9cn7AGV4
9kCtvDeB4gLkXZEYnMBjI2J6bKQ2ZIHYFoWc9t2GADklSOGiaUxlFzwTRxLbQNTsMUri6HhMRjod
gRp4dTCdhQ1FFGu+oLOgVsZNIhwSdq0/se3oXG5LQ5NY60IuuxMZj/3PZDaH20RN8tqQKe0ooU5P
EcW6zyH0G2cT2q68l43TbpUDZYZ5V2+8luWgnDNGtWXL67cE3iKnar6SiGbpkAll7Ctp6SNre15a
qELgCmeDvnEImO1c6bK/IqLxXWW5uYk1yz8UzOrOoS89lX1xLKowWc888o9m2vAgbazgZEUOQ4GG
Tb7XucwIFqXm4/36yhbbqVT6GCiYr+wTehwrdv7t4//iezmeYsW2v6Tdb+8SlT6YVgpeNW/Zg43a
ZEqA1+x2IJJNvNtYtJ65ULhjOJixxiaNPa3efQyKK+w0a3NE98YW1GyyHNLtilJ5fy98PmIeDelJ
wdLYq9xpvpZxyxeIE16R+8h8aRi83NFfL7/lncGvXqQGn3kY9VFDv71Lx6VbWkTGYU47QqHVNCE7
G3wv2u6Cx8ph21f32PJAmSU1cbmKvX0HaVxvaAofUsrqmYowvORm0MHqCgyM1KXdO8S/AwOHUJQb
s7j2y7B6YfhHPDBNmCh685WvdQMTMfNbRjJ1gHG8CKHQtukw2NdZTbDYkYMD/39GIZsdhlfBjA69
nHcCYtiuJz3G8h/PNrbcGaB3A7m9H8Xy+aIqeBcgHxmKsM26ZN1yTDJMXy5gpwu/1QigveewMaRc
25JybrOQBcY1RnFNV8xndyJ3O2cDlBcCdDtlcwa09oKeIKTPC2JBewhNX2z9qAfZkZFIaF3sM2MB
bQahe96lha2PbrH8a9lytCSsDbzoljude14I04H2nU09CONbJB07oY439fdxw3lPpZPEcsKcFUcz
G34pzOB9po3uqk84m6yZF01GUb4wSiwsDOhm/9Sao7z2Jc3UPbXML0FkjHcLEw9nVMQlbFsd2iR5
71NAA8dL6jYt5O4RM9jU9JnR0/cUyHs2B3xDCN6MvwII4KyAg6HYA5cyr9m36K8tmVgy20aWnrqS
w9Q3pUlymuL6jwvWbNLoRz7n1Uvtxbz12DX9KWun4NgycqVJ0hPNywzWIaQP/dLW/J2v4/SKm+9r
5zS0QsiYrUdbvRUkzdZ4S7190+vgZLT8Oi3I76/1yBUYdJPPxKLAtaP7drtkV88WI/BzlcMMwBc3
kbhUs7zKCHfdFpTOnZxsKWts2fk4m4Lb4d7AsQtBXPMTO8tZMECAvcbowkgBxGC/XkA9egUrmbPE
nY3X0EiqF6RIUa7RYrmmMQiRiWd3SsSK+yMQ/GKPQV48kkcN3l3ysPRftMs5qI2JM4+Km1McmhiA
PEzpB7iX3hLHZdsHAaL/6Sn2yZDw5fitKePx+9h7qFANC3LNKBWidMSygidjlZB7afriht7U7hFO
svej6u3gPYYKfOqdCOpmOPBksuOBlgjHnQgyF5wBixfvOVEOnd90omg8aUD4+01WxcBHPkbC/xuu
/JtwpWmgRv0yPd+8tC//gmjevOQ///u/zi+s/16KH7+hNf/5R//yObjOYmZw8YZDeMCVYKBK/ite
6fr/QN5w6E91WBXj8vx/Ngf/H0y0PI+VrXLI1Ru4Lf7tG3f/seisEju5C6fL5Z8+oTX/hNpcJNHf
ZuxY09GicU2Q11wKKH9Xw6BnJTqP0vnghvTXIoHZBeSgcHrK5YhROwQl+8vh+Q+mgr8IJiRGGeYz
7eeTs8/9JBUzN4haMSsqW8dEX+BG9rB9h/hv1IO/iHx8pcWzYNuOsqX5WWBrnYa5qxONh6mlkHgA
KHFJS6ywsWtXtGwNVDQ0etiQzxL3zeCOT3/+kpgI/nJcJbreovF5Jr+x/1ll7CZul5PbktwDlcgA
jb446m2NQ4+3/Bo2tj6BRqSqnlw1Y7CKKcsyxYgFIBzuYw8MgiSoC7ZrZwx1McslaUMxnId0N5kp
/9+snGjptTIxA+ytEh6UDpw+DGuUc73X7ZSSyvaYBI7efMBpupijVc3Ixqm/BXE97Rf5AGNlKAk9
lbUFlArtcD4Y9SgflWVWN5ot8CN7nvGutbrgNKimevFgTxvrpuwnguJ8o56g1JesK6Z9Q5vTdYDF
da0DKsypaYCrEgVG+T2CQf+MW4U/HMbYv6aC2dyibUM47Jlq04xcGeWRQ0XFRogpRAJwtm1rbyLe
cDd3G3PrzrH5OJXUY7pjGVE4NsNssX2iOzwNqB13Y30ps57sbI+5eE05BRsqFSHjWGN8YM0ybDB2
6BMN6PWF9Vpwmjt33KuaQoe6Bewqrbb/QiV7/4UacPXAr0M8Cm8GLB4Gvp0a67eJmNoaYybn0FBM
JCeCkoarmV+GdjTjoAafa2jgwWa1hX+tpIgPdQ3iGyvy9GRo/mQydPNVldCRghGcUx228rFjSPWV
vs7ieixL/zrPPY4IwGVSjnY+ENxS3UyOgKLPbVNRVTkUvbllpJbeVyoigIlMAiKi1G92wP8MsQpb
GGDNGX/oCEGhsLuaQC2XM46/aa/iLjuSBqxuoC8OG4JX7BAaq9AF0BuMKRX1ODxQGSC7DK/2AkTU
fThIQh1eVN/gunCYiYf9z9SYUKXaFtN/ZhjcNGT5PR7r/ksA1/rs1z0vZYEiqWDrr+TIN/YHUd0E
6XKxw8C8FaEBZ97nuyg7AVnvR/m6JyKZr/qo6H+ijk97MlL2bWjzSwS9T/ES2MxNzvYx5wHXcVxT
lp9MKR2QKEHCsHZkCYnEGwT3ygjqN6IZ87kYounJHPJ4z2Q13WS6Bj+ZFu0PI1HyMeaBusFqxV5F
cGybkN8x6ZZDvZyicOj7n5Pm28/pZJJZpuNuZaty2tuS81+nffWchW5wypr0eRBNh5Co89vQe2fj
zfIrFjlNuU0AJChqnO8G44dvZhB0lGlxbq6oRon3JjTtjY19FWtiz+zQrdDiHU7KZUk0RvxQyhUt
JYp2dVshENAaNji33RTIxyJuqufOUeV3wVhpO7tsubQZlN+t3JlgAwrnYfQWAUAkrLu8YihfQpYm
xTq2JnpHNNHRjy/nLa0mBGLE/ThVRUvbQzKfB0KiXxl9pvdTicC56kOOj8TEfSIWm6/VYMSHtjSJ
vRCsiPfOGGMOyBSmdzyrwH8QsWpsqSnt5MbkUl9jWvVNq8zQM796qS9T9UzLKx2ese7s51gWeRoe
MIgWNDq0M9xzyzCG7jxBTCYTEFqdfW+lDAIwdE9PkkKVdak6kp8SrBs+o1ntOA8dRiY4A1EfxpZb
U1fcdCU6QcsZdrJFetcajbgQ7rsXTndj51W+8yLXuVAzwL3TZfYLZY0ZcnDDwATZyeUiCoFlHXMz
fWqwWlHGhAjS2dNr7KFI2n33I43M/EicGhaXHR2jGY5/IbvquiTbtM0cojEMltsfMqYaOIybq7Gt
A+hsWp7GOfU3krn/OnOdcBNWYXxjwzs5M1PtpzW8nZNKvJNIMQ/HGcyOVeUH9RGLQLYxxcg8jHj7
Ko8h+6zyLHsPqxntynKW2X1jw0qzi/upcOOtmQv/KonC6tyoZNipiAu2TkDmwBMBZOl7IYYbfkhT
9tigGeFDi2RXUwE6JEdBsobxI5clyWtaUFzA2YLS08GJ/QOu5Qdwvz5bKbe5loVvZVvq7tq3phoG
RQDEF6CJZ37DVZhR0mRWkJKVhB9VBsxjGiZ1hWl0x3DwacbJfPDeTqCwfQfNm0WEg8RSyDOPBzik
PuLfq8gcW7qdVH2PV1GuZJs2u5DJAUCplL463xu/e1h6VsCxx6uCOgn6p9L0meKHkgKBUU17xELm
TK5iW4cHIlq7vW2xQrTqC6szxpadY7nHivursZm4iVBOStS7WVVcV2c7a6ordNUZKoNhHolWEHOO
Iq6qhhpegr8FPN0l6eCcKqXHp3mwEoAsaBheUxyGbGP1guZVreaXKjOcoznl82OVVGW4lo1/GGfH
P+awEe/iFOZ/H3T1KQVJvVZmlnO6gwrLBkARjW3ZF5fKLRYHk4SnrwdSy8AMa9HnW7FI1nQe0a7k
W8k3V4G38Ixp2NnB1K86vxe7OiLH0IX5JZOCZznbjWMcWwy17b7fhCKk5cML5T6LOeOVRduS14/B
1h8C+1z6pY14Moh7zAYeOZJ5Oi0m0QyV3I+Q+pXOf9phfUOvonvtj62pKFceGPlmDkm63I7Sc9XM
8lhFOYpMHCl9lc2B9dwlLg3KrgPlkgEoPIoIgLq3TmRi/KzyPKcJwi3UuDESoz/ONW3U1C3pfScz
55nMGoQqio2SaxvqwVtuJQoJurF7enYlVADnmTyPcaBhk1i7URYM5gTMup0bOf1rmUiiJNmwrAuq
+jKObQZQpy/Krdfn8ZWgJjVdBZP7f9g7j+24kW1Nv0q/AGoBCATMNH0mTZIUnTjBogzhXcDj6e+H
VNVtKammus74TKpUJYnIDAARe//7N7HD45eFeyU6delVdWEt8RnHWBq2f7QbsKmtl3FUyONoIsHB
Yq/8Ypb0xswYx2S+NzR+c4kUx4JzaGYpxGg5Lj2TYbqbl803lyFiie8y2akbPak5cEp24bc8TYEb
Rs2/K5mk8g5Av7h0fL30V4Gc280wyhjSlPI4RZF2p2EAwNeNBJmvUPHdVUBsOHF6hGOsLHsov5BK
NZXrUHKTDEyWFmNLVfij+Kow7LrHsqn+VsZO7K5M7KSokzOw/sUw4jlFGWp/GpKKsmwuGPO12VnY
UIcmsVj4E1ymapp2ll7DRSl6NmMVo83KSsYmq1DWHO5eVmh3OTKfx8gUwREP/YTwDLu8xi1q/hRe
9Sw0m7IU+4t5U4bY8NZgJ8lQHeu0OZfMuGEbzL+J0i66lQafjVMbjo8dsBEtMsXHYUw/bkNDax+J
4uDeGZXm5mDsatzOJpIXegePJGzxwQ0CzvKCYuszkHO2rMe5/CW6/rPTDOmecQy52IFl3LvZML65
YxltkckTkBtHHoBnDweDrFqEE0Up0n2Cnd2faHC/6yFmgiD9kgNhb2bB/8yIZOCRFEGgNeiHzOrg
e2yGlMNOvqziSt0yoqa8xxRx1XFjXupRuTiN5Cx228g/NTTG3Jb92if++CQQNgC0sGX+9bO0hcCN
I66anYXvXLi0p1YeHbsx1wFmsYfRoiAMPVaWUKzhxgmKbB3XUuzAXl8CxJ53Wi6qQy26EafksnrG
sdQ6dpE5PPRU3JuPuy+D5vjdh8U0CF439G7CAc4+rOsQRddpoiaPcKYx1KCwI8afhBbE4VFreeo4
injAjI4nPmlqd6VzTs2TdNK6S+pmh4nnHyifp5bz1xXEGRvi9/yhHIj1Z41v0FY8I1FQ77JMME0k
jNtf1W5bXU496lyl2nDF1jytRwEPCkoIFRQK6ogM8fk1tbrkDivZ6iBSG4aTL4tvJK86t66NAslr
qolYF0J5FtUsHvx4OaXx/kGELe8CXtBU4/19Tj6UiMHLFJ3jbqg40/ATKhHMZd64KaCvsJZ5v/JC
4bzBwux2sC4RYRvmqxuXeNgGYh1JyiVN9sGqLTPE4Mq0PndlmV9Fk0guCNkUL6aFufcVsWJ5d6HC
0AWCN7AXtUBdIwDsbcZWskOILo+6EZZrNWTUq2nmXVJAMr4YxHhhhVTzqsLHuZh3GNNqtbsugMCn
gZhBtgt0Sd6ihT+ZQJhG0QL9v+6LOd2VDQyElZqdZpm+JEj4QxOakHyh4HhB2phr9SGfqts8reY9
xZvLdqw3nz3w+YWlR/Yni1nAGgV8eZ0gzr+MW8YqOGrQM5J7/DiTe1FbSjN9UQLu4KFJJ6e7rHwC
U5/6CGKINtREfMggCbFkKoVPJtscAYHSQ5oIW60VXyg3H4nQNBgWEs+0d8iSDPbYTEUrcuD4Hz4F
PZGrNbKbpY+JK2ljkor7wtOxQnZSMZAs0FPTKz2MczgLId84yL0CB1fMahCqUco7sOgWGiKsJe20
vqP7Zot1rfpJj2k1gdTlktALAMzMA2IfFI2bG1rllzFuk42KMHptO6orPel5IplgNKswt9vHJkpf
HDW75g1G+dntU8zh1Djzbea18xKIIIdpmkUyMtTuVGyKPcZGgDbEYmzRgLHpubJJ9w1si9cB9tmr
NWIB1ZiYNy94bZONaFzywTuWfqx0tKY9Tb+d5vUTYX/10zAYeHoN7EbN3NvloZeSV9xgFmZN6cCU
MUU+aExBtlc13tm4DokFtZNzmwnVPuoGlEYw+eJV1op5h0WHVRp0z2g5J06ApjDqJzMGUCI5s7xm
XOfwBlvsJo2fo210Gzoj37JIti3kxDtSQ3EwFoPBb+LDVX0t8oFVySZIhHSHWG9bxFKEnIlVSRgM
JRFHzuDNR2iIJ89Gjg4AUGZWzz0+95dGD8xSE+97GWAncohGJ7+0MbrdKg7Qba6bclm4efeI1TTt
fT9GW3dGgDyXdjMjjWrn4Bv64Pb59MbUMZjWkTuVnxM7u+kGdOTMH2m3dRmgULIgF/bh7GLCD80x
CL09ferBmrlcblTwYBTpfA9Ej/JkflWHeX8ntLBfwV4oXyQBHJtBZbFNVGFvrlv8Hx6QFczvuU4D
T6BudavnijtTYH777XQWEyE5C5IDfHsS0ogggageXEcwCwVY5dvh0HoxBYwMhg507fQYMjyhkAjy
St8NrTZeWQGIh6jH6vaE+OSCxwefMiyxDJATrKvSfZob0S61KKhS13YvW9+WyxM8oAUay2BVdLYA
jiz9DORNkTtuErj7yz4M35QL123idcPPBnMrf9EPYGFuAHqll0NyV5XWkDGcTDz6FEqytmB2WRFm
sgtz7EAB+PUUWijfSLehHWKRwStYeD0QnA/PGGhHh3TYQgTwYh5BBptGv84z3phgyOTRTOxZuqDr
qKbtroabRuIQe1hSPRMRCVAmm776GsQgLvDdxgcydMBtTJXutRlcgc7HtkZHz2R0RmrmETnxdw7Z
i6Qj8ZMyE7CnmtjihMHlT/jN6ZAcErDbvMCGn5jf77o+O0/7jsbtSzOKparWyVI+PZpQajalBTSU
F4Y/5xvll2VhznJcy72E5lA9FwYYGuNvMLV2rpX7TMw+anRaTJcaNncN0/4i9YqXAf/JldIrD6dT
9tmiD1nCUCJR0HPBDUmS1ljXtE/r2qY8b5ix4WOd3VSkzsyYTFHDm09BJL3IoeZNFH+dQxTLOwSB
9+GMelOXzKcADdqL4fJIWFNbf2srBnGh4QdHBwI65N/5+UksGgB2okVq83X8Gf06lbcuTnybAOPo
u6zvQJGgJa5sHBDuT2cDeXIo+t0gPDps+eBOgKgdzktHJ9AkR0XvuZeVRxlSjYl5D/+9W3oZQywb
ucHeoh1ehnZs3Je2wBobM5S9B0C8H1Mdq1IcxvCypYjN5nsQUh5+rmsytDeKNMBV1uPCYMIbexx7
ymSC/txLvUjNe6j8bLbsY89F7eKwb6eMaX22/RMk2DWAlq7JyCvIQ+IeBsrPmt2kXNLmkHbAWGxT
FQPFSUOzk/FibxshQEGLlJdi1LviJTU1AOoezFhEPq1CQ+EsbLIjTMBlcitOtuXzNjs4rAbIETzv
wgqe6OpHuIPm7IsIeQ0USuEkoABtHkqHql2beiCLru5YTJ3tLex4jxIoaU+63ZX0ePi3lhq+b0MP
Xkb2UxYR/yqrQ1+mgIjzVil0FkUlIjmiZcdaHmtaUC/ou6LyOB9ImQSdnhTodN4w7z25FojKab87
M3cZY3+YhBR4ArIeTQjT4/JLnSlKjgo59T7OecmiMgqPEM9fuk6yaghcxN50Q16VLmENmlSnG+r6
6pmqJMbsemDYu0j1wqNuaWV0zVyZTbaHVPJYFESKeyMBDV3LDR/dZLpKTCD103+eXswxizliNDif
X2XPmYrW1NrnUzPcDKY2brIwxkiWhNK1iKgqA0eyyXSSJ9sqsSfBciOarkp7oiPryVQZ6uSttabC
hmlDA3sCimcqoWXSmfZzFTDiX9atICm3W4AEvnGPYCPud61rfYY3FK6meRLTAKisWzk7pCRwsg6N
j7/2qVz976jyT6NKpJcfjiqvv/f/Z/ealTU49Pdf5pU//uY/80odXypEKzYq3Hki+c+s0vxL0r/M
6iOX+d1pjPm3JtsiPFDHywq91hwiKAX9w9/DSsv8C9tW/jgGsgYMvH83rDyfHaJ+4gchaaUXcV0G
l782oZZmD0Hl8sITuhIuBe6uC9MOHv/Q7pw1j6eLeCQqSsA+/nXWdTd44pceUaC7NsH1Y3BqQkGd
zlmWifUnUdf5lHK+lMWyOJLZCXPgs0sVGXlkSEumHUS4huCXmTdhCp/wlzKj3ImaXWYoDdhBWlQN
Y7H++Ju+W8555GwxJ0W/y00713ebKdTY3sa0npf13sycJwQzf+gd507756bXnS8hPZNMY+6beS6P
U1iu4lZrVDtp9PeDFI+1B97WIs1eUPfylP6vXdvNjx/7s7KTDPb3lwMBd6UF5Ew1q8+N7E8Sa8yj
ALm8uiZJArghSDKjpIhCqphIpIppZz1Yfo81CRhloy+kKOJsga4Qj64sUZlakZtIerEZwOwMmZ7u
cRn06IQKmBbE76Xkh5C2FqPkqIyyX2QUjtiXgwXHmfiCfeuWNLbmLbdcKk/V6ObjWHvw8Ek/n6O3
c3EdVq0HaJyIVUvm+OMYA4RHdoBBvSBjEYgOTcS9LdPgiSKe7PRMiVtCreVRNpQRtgTlxtQL1k3Q
BNctoDzBKB6UFWAEKmGI312LQVUCp7WNSXYQpNJYTnqHW9hXe3JvG4V2prfc7FDqw0uABQuXiG16
c34muCkm3uVEuvucH65yHMnquP+uQnI/HICTcrQ1QowKtbZMGnryGO3rYSCIEo2lfzAD8egwMTzE
IQkbFSyX2dn0O0ag3v2Qw+YfjTi+nrwquG/gXi1blxBJrwsgrQTgi72PLjxK/XWsD+EVvmnLNiRy
gPl3fyEDeHfrXjHCBCAdA29P4Fw7bCJImveVA3UqZFq+NN3IuSz1ONYv8tLwDWABpewHi5jcpzDp
1JHCk5/jDoN5XxhJd0GiUIvElII+IlEHxxEYAxd+VqmrAoCeho9pIeIhHpGsim+qghoj7nMyh0co
q12U6o9WAcQ6ovBaamFktp8xpK5w6dHhQGokPd9H+EWs82gW19iZtQoR/iSLPjK8/aQp/5IWXN1i
uqduMlVf4jIrPiM/ae6tViS7CpbXlTEIe5fhgcv4EX+XtsmHbZ6JzyEl60jmaRugFxRw0evIu9Xt
IN4C1airKdCKmzbF7Kdu0XQho6mWHlOHjeqBOwtbYikW2SX4+CBpEz2rvQB+pnLH3vQmcuqN74P3
LfzGwazYCF5o7rFisuXT0AUHWITVaij7W5Dth5h6faF1MbalGdgNjD34g2FXL7o26G81vze2poj0
naGX6W7MGmsvy7q6GAsdQyhGWMUxQ6iHdWyA9fdC8wP9VvjV+ArdFTUfL80lBkDaRRPY5lYMXkhP
j0nqKs4A8BMfq7RKr7gaxLaC90XTBEzbwd/4ZThiE+bCjk2aHEZBgHeF7/cXQxzHS6do+6VNZjVU
NFIRsiQjEMjCyN/yW3JBJU2asNP+MJkhZhyecDd+TFRYURBrnSV0qbYTviKLefKMaQQBbfS7aBj1
ndkJUA7/UnPT4FOCY8fCcFhpEU0HglLwYvUTRVOmNSufjmBVucaMpMZXGuzv27gi8Dqvpm8REyV3
EepIf1w/6Pbosto1s5rbYWw3zVAEu1hD6Y8Mc+Zn82MDpmYPytCcjO2p11ZEDRWb1izEK0RA5kRh
aa/rYVOVgbiXsiQjyUgU5FgcsG5arRSv7NvuPsp6sQVdI/lgTtsMw5Y7JHEhvvbTpDHhsENkKAw3
vWRDmvbGgFEb6Z2fVYG7GEwYbdGT1bdMS99c1Xp4SSu8DTkAFlmndw1Z1DTFKQ7R1+gS92lnPmDR
gEOVb+TLwFWQvV0N3Zrmr/xEc68CP/nuD4ghpqpeoyi1XlsdmAlArDuWVp15C4mcb8WWYKOujIdL
z6aDtzOT+DKXcMyin/rnYujFYp7Kz/lE8TguEV/mA8ZyQ/zmEVL6ZPSVfk9Ch3UrptheidTDyDHN
CHkvYBduIVDDVoaLzHtiD98gUWvHpMILuGaOnignfpShzHejFxUpAoW0BRdhNBtb7B6pW6UIEByI
rwLeHsKBCTFw7Wo7g8pmWeH65RiCZOHO475Xvoz3Lml39xgbYpYko2wNTDoyoRyjnZkw4TdsL0Ta
SiJcMbRonxopj3ZkJLtQCwIGn+ssgDWRjiHL34XDg8HOBWjouRsWKb0XDPWWOFqU6ETwh/5kVfba
7rPsCaqQBTXRDq9tZpNPNfRTvOv7aIFWWl23RtlskizmyWMItrMSmOVo8LUVh+dbzpyKWY0CTQ0w
XeN87Pcddl0Ip4fCQZtgZKPJvDqt2x91xX+L/D8V+bq0mHb8b1X0Gz5iXb9+DVtUIU39S5H/42/+
XeTb3l8eqeEGXrZUuXjHUhv+U+iLv6RuCykxNoEPeKrm/yn0zRP1kEAGR8JxPCny/yn0jb9MQUgD
PEZhAzXAcvwXrETajPOyEdm/IzCj5mLv2HOeoNRISq3c4Q75FoLnbzW3wGbP1fsf3eL/0w3kd1cy
dR05K7Gm+OaeleBpbuXWjEnvcLCjotPLlzIvBoJjwvYPxMffXYlroFC0GANZ7vz7P9WmQaP5kyqR
3zZ90sJ31o91l8ULu5r+bQODq5GAdYh9ls3XOjeu6pyU+YSa0PnStCdp8kYE5FvMv396rn5Tbf/m
+3AZib+Qwx1/d48a+HV1KIeSwRPej54Lg3C2VFomQ/QfLB3PKt5exJTAkz35hfy8dKWeWUXIN+oQ
9V4SSkylUpgAvXn8hy/1m34FXzEThNUTdMDnDilOh2a+8TDfC+fcT7sd78ZgeDS08bHsqDM/XsHz
mSrNEcpXTEPwtmBKed5/oaMqeDeLcgefgEk+eNEuRnqzKLToFW8G5IqWEgtj9Jt//yi6NuHf2Ho5
Fi5CZw+9rQpGXlAUdswXi0+tqgQCTi151GJ+9fF3ZB85f5NdiMooX5gb6oZzZiUytXE7RoyOd1pb
qR2y53Edm7r/6eOr/O5Z/PkqZ33fTKPuNJh7O80bJNqD4bHL+vyQq/9s6X76PmdL11O0YG7KlcK0
HVck273if5gu/z9er5Mf2K+9swfSAQKBDY5lmuduVoWfSTcDCSDj0yxWpd5pmFqUAHiTlY1kSejE
JHrK2FQgGTtdDcUqTolTEBVhoJCfUaH2DBnod7D0V7Dtvp64Ig7J4/vZpYys5OQNmwOxDyajuyod
NOvIqAlRNT0GyUXJHxlDwmWZ5ZlwYIXcOUOV3Y7KM58Sx8RPnHSCly4DheyzQe6ooyg2RyQcfczz
nDiDHcCqaGGxMlmHplABIDdNmK/JYM7XDVDop0aLrYPuTf3XymeXN7AZP3S2wVViq7hAK9/FZIi7
YbEmP0//EichLq146pNlT9I9+EkxB4Zhx4cR5xG2HraTmHfbDC/nbF0Dq7NhUYkGDakP/F3pUN7i
CtoMXufaMtP5dlPGxoVHQrOEgWzCkmZzCQOiZm2bIwA3FAMfdfQ+y84zBL0PWHEMjH6BOBp3M1LQ
t66HmwohtuZTEHbyYgiM+CVwi/TR7hkbV7UoP1cUpk8+352E954BaJlZ7cRn6mb3b6f0GlIWRt71
wbaADjQGNo91j+MMyDp2m1rUvPgszUUYV+XRbuM33eCetrFtPuEP+DbUvf+JrNNi389bY4i/+cWI
NzYDWTDlgHfbS8ObOLKHu3gABWZHb5bwv6NtF6RiQRkQATSTdYmYBa+jhdVCRgxQrqPmC/I3Onjj
GssIFrFN6b1MrYeSc3rs0zrAtIIu/RLDCtysIxbBb0OqdgsBakbHce9O5jyHc6LkxZtQ4mSYIa98
klfg8TbYUS2LSdnpFvNRvbwyGB57Kzv0u+fQLzVvbRodnsM4vJCcazMWvNTQbj25Wi4BFZLszXTw
+uA7juscauWso6x2FmrBx8KE4CsQ28dLCQwPngEHPlkQs9vRGw0wB9RQigWaCG5B4w8JZhMYGxUL
LUg0FMS0ezVtFKkwaN1QpnPETSR9MNIoie+VaV+Gj02uBd0WT9b4lbxebYMop7uyCbamufawCiDi
eAAc97rnSU3JVpZtk27wNjSjTVwKOa0nMKZqoWoEsQvkm8aXySvrb+bEu4WN8miscGevHzrc8j4H
MVoxZ0zZQ5l2y4WCk3FAcRLB9OvxgzAS7oQMg+SlCkySl+eQaAhqJm1K/MaUwYOcj6MOHwSFaUCI
sjbWDB1COMrXQeLNkeapt4017hAGzISfCHa10GXMJnEe+kQGFv4ZYTmE3/PSk7scm/oFTi5oYi2j
fS7rsdsKQozUwmt5ECacCg49WvIarcGi0hqIhka69VTwvWmVswprkmcrEw5xhzvRGB2y3GYW7KNn
5ih0bsOWlxJG6bBmTthddY3y1kHCe265DZhv6SRPLhK/C90bNpg7pIxmhrJZZn0CvgITEIv7JuWh
ZlccbsIU5njext5RUFTCxeOtT2ZwpMN0CTJIPK4nxe6GbrvbEvdLcgrN6MrM4lfSutyj28eSPJPa
vRVdY1wXMOLvY8sXB4K/uBob6ktLD7fU07FYddjzrmVNOOAiQ5h8bPK2/1prirYpqNlzQitxbw2b
xGVLJ8ZMslEqxf5hh5pzO0VIy0zMh1a+gycOAGXr3vpFohjxt+xkp0oLc4MKg4usJfYqZhMzCaW0
ey6tmL7votpt4PIa/Vc6032Z4xpPtpfOE4yaQUXpUZSECoa9ADSD8Xisq7muLsziguBMHibGSwQE
ZIa1TBxWJ/I9BoY209TTrosS5XOTuMZ3vWe36uZnROqTcZ0Q+ngdyyHYdBhnssdRSSw0rZHXWFxv
athUgKjKXEoxsSM2BbnHk108oBnwjpPj59g0OGppkVsDLtiwc6e6Il2c0+C+KwMfOV2e4zTXZrd1
y96jBewevcdLn3R4THZe0W5ELCvG/WSaC9/Uv3hG21wwT6UeLdqjm9TprrZ14rjDwttmBGFcNSo6
CvwFn7U4ro/jEDZXfjw9Rbro4aijNQFwj7bWZMjdhN8anJEqO5bAdjdp8tmpVLaCZfkGeBks8RN4
4H1+VB3G3CiuUSkHhBwTs14erRGiM8ciJmm29UWTBcZDDoceVlnMzKMQL6ycnVfl7Dh65qJKoEcv
lhO3tPyxydpWXW4m7sGG3guPCHuAYO9aRCzg4d/uMjB+tYXRsjDhW/SL5oRQjye0OqbJq3hEYlBs
JDjJ7Bmp41qAYgbV8Ix4A16CfqeliDLYjidU/ISQl5n5UGdmdugrgSOh0+gg6cDM8M9o5tsfjb3/
o80fexPJMYdPqtj/Mqf38TLvYWMhDMY924q6LMTJ3BMd0UuZ37kHuPN4OPt2KwivoxZXrU1mhXLe
6jEO3YXbJdn3UsKmN6LA2Q+uU6IoGj01j2OlDqtgYF8fXSfBkqRRTXNDUg/5IbHVErtau0G8bspQ
WdAjW6OD2mnUL26iJ8gGhvRTHwvSAkoDtHQurmE0l87YHfKUEDB02F8st8UzKIYlPBINZRFItDFt
3i82ju5WknU1+1tpKE6cDCzJMsct76kpFkUMJbRN3WZnVm0D8cV/TUKZrJ2elDRzVnoUToVmuzEH
kvdIdVpAY9BXuWW22hIbpOma1zX4GuAa3C4Sg5Dy1EEmHqeato8GqbsbJ8jY3yyb7dsKqE7oloDw
e8tL5arkC+8SaE8Qskb5J5vDE9f0l2IUR2Vkh7ruMaZiyndWYdfTFFhtrac7xs/sN0S/XjVBi97e
VdQJp6x5rMhx+DAn6orEU8BUClOBRgBLQZj7U6P2btIzf5553kiQ/Nzszn3HTy2hE5gB7wCfR2XG
I8OUC5Wwp5Ji/Jqn7Z0/csx93GK86wyZJjEQ5UrGbEt5zoGETi6zAL4AbhIUYblPPLqRcxznJOtc
aBb2+R9fz3jX08wXJGKTQSdDT+GedU65osCx7CRlQ0FSTuIK+3yE/T9B0Cp7xafTI8g+pB6Ubn9z
OnZwhjTsbWj2xgZRj0Z8RCpfi6nqtgMm7n9o7MTvPh9+rUgtZnHru6a8HCLMBHHV2oVZZh1IR8ve
CgKjkV80fY3pCw5cw5owQ16kMDaa686m1jRIazmWBoU2qOwrpUx+cE0ozKNJ51lHJRrAdGzlBcbw
3mWuYgVtp/bwRqogBTXQXsmIY1cWA43r2iKY55OwdOtV2BhsLzz+sXU1w7lFIMUB7I9D+kgyUfxy
OhVz0hHcZT/hzf+HtTDme3H2duAEbOOTa9sS5cjZYDpokaBxeiW7xo6pt7W6WOD/gruisJ4rLDR2
TGVQo0CV30g8ApYEHh4+flze9dmewBLdRNU221kzpv/1fQAG7+0ygr9GhgaCLC0oLkqr/9M28A6x
4CoAFaYtHGLsnHMghqyPzrfzItrZFsWzHbBx5aXNuA+qerCwkwLzgZjmAZpb9/zxFzTfrzElChRq
F+djrNnP22Esc61OpX3IrKsPfHh6CCE0ohlfspbSGD8bOR49TXqPeHE+Jt5Y4ekje8xLOhksm4IU
4nm/VWQX4bMjmNqUlJPkgO6ov2F8ogv5VvmzMQtJIjSup0//X7z6T3i1Yczs+w/w6uhrGAWv+S9Q
9Y+/9DdU7Zp/oeBmz4VJgN+1tIFc/oaqPf0vC0GwJy3AM/BtG4LFP1C1+xeZwSiwsYTD50rOj+r/
haohd8yOsjS6vDTkHf8LqNo4O4lAtgwhLAQusFIsC5rDr28ejhuo+tLaYOhsdQ0+czhJDjslAQpg
WOc28upwzIrLODG0npI3t/Yw2kNcfyAHyFcnwobOQG4Wz+WRJHl1JDHMSq34IjBnW1H0LrxbeOkh
Fv9ppX+D4J4dadin8YFdllZn45BsG79+crdusXVUk7qA6T3cGWGuLSVl2uXYOTpss5HO+OMLcjD/
ulHO7t46QwdLguvP7uVnx7YWpaLU2iIg/dK7xERFi5dpx9myjS04GSidK63aGUpHxNRXTJGWrdU5
1o7A3M7fyCA0ij3+1QAKE/kziC1tHxzFbOzhxs0jhKYFKQg34UziTE2jmbaWnxcXcW34Cv1lzhlh
JL6yF5XCdHdJVChT5KDPWWvN7oY7XCDp+4xJvjZ5WdRYwc1MDg84Ilgrx5+bDunjiNPbGqiEzR2h
uG7qtt34NRTj0UamrtCSV2z8HL1KUAqNluap9dSUxrVywTGWDmO6YA2juw/WgDo4GIVWioo1DMx7
A84yFqJOzXerFaN6LRyJTGLexuZlRu6wFtIsP5tdn0wwQc0qPA5hxicivUDsKXqY+ylYDAS2V5oJ
dzgOjfrCLJhIXE8Jvosb2xnt8tmEIRoeGlXz/AVYIQGnObK7m1QOC1Sk5vBUugbWusJsWLmoxuAf
ZWMxFHtV4gGw7Ai+npbktXDptOz43bLFhXNNAjEn+DBVKAs0mBjhzMgHUSxUPgvQEGZGyxjy1itO
t/5jO9LzdC3ef9BdcchbVZF9GwIyYSJXVywSBq/cBdti1PUcIn0vd9aEAdGadRTtUkaCZYlwp0XK
LpHAfBqngtvamdI0LgLce8MDpAnz3pkXx6siApL6UpBJVWlgK1HaaCSKdl1/FWJse6uRQTgsAMiw
XUT25cLlJ9Z3XWO1BrUXzTINhu30zqrozHSNYDtYpbIyZsHiMN4jhWquOX3ozbLYhyY/yRbFddzI
q3EM7Eetc4zrvivTG/JUCdQGHNkBHFvuMjJz5zUPku6pFDjXoULgkQ17ZFQd5mXuMoznmj5LffwS
zcGWiETgvTxqmK82tyZG4PZKdg6PTacclrePMlsdsZ+TYlNLAh9TkgcrQQrDaLnhJEANLA3vxmzg
3kWCIuFtjMe2/Mwvs/gNY+/hLsp0IA47TSNC1nhGarQP7ZLO2bjHfILbAzGjsmFr9NxblB4pMKpT
ECrembxcuBzxUiZl0fubWsc59RnH4OGOap4XAVoMCxyZpWlvE8itFxKJNVm/pDHugi4Gs4x9c7hh
eFHt2nAah0uRtyw9lA2uAkhGJLHB2+at8Q9hXSAMMt1v56gxPIBMdZ/AIdAetdaZqsvGVJq6GWEq
oLqmPekfpow28iGySEK687sYRRM6UoIcOyH2EzZQ3WIaM9aSnpK1HPSestPzAhaCGZTakVeImYfF
rhIeysqB7nt6kJNB48YViG/Vyu7ml6JRsJlhNaHjYTMvTDKeNKwZGAiF9vOQuq15jH0Y5ygEDCLZ
HdEbeP66FI/ubAaG83FA7JrjByp+UYZCJbSQkL6+Cd9tkifFDgF1hERyqY5FludQZwYS0Ly1kwaa
WhM5y0/SeZwOdYX/LtxiZVzHmCkOT27rV8l36eQm7EZrrAJ/nemdaR4zzp+pgmqM0Gfv5yZ+Z4ui
sHV9H5pkDi+kMeP7WhToeD1McKbgqVznUEufZdf6wLjGJ6cLhn6Ja3X7gFuHtkZaF8LvKuulaINw
D73Cx4jDjzCqi7p+YQiDMMvQyeQO5Mfu8fSIKy0CRqfV3FgAADk0l3LEKznFxLQsXf2xxu9zKTL9
RQPqIZ4dfksyEvEdhf3g7ozEDL6kte98HwJ4lJgk5ccmtS/bXhELCHdhuLULJ3iRosvXGYfUirJP
3DF0y18MK8w2JtFq/tKZMtzasPi68QKMUJ2SJHYa2yS9IoEvfTDj2iE5r242k9YAAXTDsMTXEn9C
wv2OXTpllxKEYw17ML1lWy9fYq8NP3VWetM7+hBvVVVbm2qsBhz/CtIa8Tf8FNR2+tBnVh1sVJOj
DOYAw1i0mnBX9JINRjMYsFc9EQ2pA3oTdaK459Apn3OZleEqnup840Z68RTaWAwaHD3gPLYkaxyz
4uG6tAeB9V9H4rPv1G+Rwr8sRYS5M6c42PTIqK5lUDtw1LD0HNH7Ug6sZuM7ANms2LppNc5TLlHs
nXAwN4E0bsntKrew9dqV4js+o6IAfRrMzt7n9F/desyc9rpqLP+TV4b2ViM3fiMxMFwSvDm5m3G0
7WstbKoLNuxxp+f5uO+1mRqHXxxu20otGzRvy6odY0QytX3fRd30TdfT+ILQgumCHD0vXX1cobwr
5nBqAnNyTj2+oPf+tSSqiky4MRSmw9CUwCn5DOv2gkPI0oCEUZ8XFzhWq93HVz1r3qiKHHgY0Nxm
ryIH8+pfr2pBu3PCXnoHwv/Kz9iSsDGUjUmN8fF1zlr203XQE9uUyyaeUufRMYRg2G3tBf7BAidn
T9UVe/YsPZODz4bx7y82j3xZTgNmyHkmkME7rAUUgYdTNmQxS4RO/AAtar31x5d6X8iCkcD3pRbX
cYA9H6RXuHyX2qDbB4H75HU+S09kj8IPLLy4qB2Qt399PdjSkJQNaPD4NZ1BM4Zb8NqmmTxMQ+g/
/jiCSDDgxJD5PFWpo5Hl/fiaZ603944vB/meQ4U8rnfF+pgFVuOpxjog7KK6cpBbRZQl9KroH2cL
Ogt+i1hqWTez3cC0h3/9kDIIlKyzTgaJSdDSrw9pkVuVPqRIV9s2Uru+R70yGH1x8fHXfP8qcBWk
Ap6NoACLsLMXMPXNPveJhjrgqat2Y4QiyYED/IfF/N1VaChd8h2BM97hNXYj4PpqfJcT88KOmCCh
MvsPHhMiwskugZA+aybOViyBNozmp5AH00czhwUoD0U34ja2htJhXDfl0E1/aOne71/s6ewmfC1L
8Kuz5cPI2R/71LYOWuHbzwb6MsazHaVIm4IX5sj6CHqsJx6Rj2/b+53FJa9HAMzoglDs86/qAfdj
uS5NLLZ4u/3if9g7s924kXRbPxELnAfg4Fwkc05lSkpJtuUbQpJlkhEcgvPw9OejugunbDdcu4B9
s4ENdANl2FIqlSQjYv1rfYvnZOtimMFV6d/8/qX+w1vk4sDaxB4c98rPD0sPfA4vlZuEwJbYUW6U
p7lhQprZiwC+nODG5ar5/Yv+p/e35E4wtjlIfD/bxHqiqVaCxfSYudhYihzXRKb7yY6Dzt/e6R8q
2l/URG510hJkQmzbCzz/1zttGbvqPE+Y1jbkxoSROxAsPT270qhQX0qoXQxPJrbJ48C+jtnf1Fz6
CkzLFhHS5nBRMrAkSPzNIK3FrnMumP/70lXZ3/xafn3wkh23vMUvhYPJ+NlqVqTOkMIm4QrPkbBp
6iNpuGBMsX9jgjWpOGBb//tPwvj13sVkyF21SJEY0H7WAeMMvSRijTtqvsZed/Qtzg8t4JZvdM2x
ZAKKXa53kRqXqsuqZ9J2s7G20mC8Vo2JKbeKu3lB5BNcbQmRJ/94cWA4gHMSn5rFZ/ehY/5lMqGD
7Ifmyl2fzz6bbt0RX42YYX2TWUVKfI9C1t//Rn65NjEVLncDUg6XKPmXHx/MFVh8Nv3TfIQZar80
BPXFaqoKLtNx0dP/+YuhG5H3cslI/XJt4uYI9LgKMNfHjNZFAeJLb3xOOQ4G/7+rafzlo+ad+ZTr
GToITB5n5o/vLJeaoZpIn45u5HCwJBDFlcWNyCnx9+/KXMZXP9xy2OEwS7Ii8OZIvi0/yV8+tMxK
0tFV3sAOok6aO50zXBdqftPKpwjwenNSokcJsWOyysmQMPjLlGfVaMnLMlhW4zVJJTqBNnBYYt5I
fn72GGHrmouUheplbfVsUT+GCibzbmB6ddcW8JTyf/ogdmkrpS2X8jRas37ZCqUFyDcPDPjRnBlh
DwyNTgT2012sT/9418VLcQ3YjAKQ9H4ZUEF6Mdt+JMVcYycmGYyhflWVwNg1yNYnehv+Vj9cVq+/
fEpo/jwPzSWtSN0aNNWfPqVizi2jqh376Faj/e66Zn+s7Sj49CGIuF6DqlPNGXR6Ij5/c5OZP18i
BMoYe7guObllDMEa8OMlYmd4HLDa0JYD2C6fYVH5roTfCQrHMsNhpBEdZomkRrpk3nwJYtwYhVXH
2PfbCTMHjRPTVe9yVMRZLnpNVXvLwaKr+e+PMHCdu40AamWkd147aQXfaUidfYAliUm19C1avkWD
zWC5vDKNxWA3tbWhjj1NAGQw3Ga8c4YRaayJmB+fKGhnoU+rPvbWfswU+uzomqzX4Nnz+wG14VK7
LfFCO3XvysnQqJT2CubLfQtuTvegoN0gS+tF2HhORyIOHv9NK8G443ZTM5yVqZo5QM/pEXyHEZLt
dzrIG0ZSAeHrqtQhUwVVBfIg6YrFVZ0ZAvGoU0ZmfBsg/COKa6A+qIFQixgK8yu566eR//ag0pcH
t0SixDUURMne7SWnIvIx/O1cef/efAIsR3kJsmVfUynutaTIHPinBM4GEPDxYm2d6jGQh9jXxqsa
5zy5w6iUlTcyrvr2vsH/Q0xCedzdpZEreS1nHC3rumuNastEeLxKHatx7LqlvOJDaL6NjMFnFF7h
zO+WW3T2ua6MRYoaMj5mKBZ8IW/deXGgMc0PCmMzo1pT2Df9wi9D0QAzR1V3K8etq0CtrNFBUK7o
sEYI9/OJthz8i3xHimIjTGGDVRyqUXTaw1imvHQlZ1atQMc5UK2SzGrM22LonfZqpBpFG5LLJbnj
vAqMw5g8qGI4CO1D39e0ta1J52vhrApoGK7JI9yZY66ggpALxk9vIEJnU7kzHBL4FdRjjQaOmrLO
0LR81TXzbsw4w1LOHaAyYgAY60ejcOoMpIjDBVYk2KuBudesDR/7ADR7rj7YHEgNicsU7ghnClpP
hBDiV6ht5fid9u7oDvIOztYPCc7JOn4YKxmNR1uYzksaJUm0aboGX/a/bit3ce3pS4B+8MDcvpCX
QXpjAmg8GqORMAVlVawoKsZbEdauw1VU+QtoIMkcfq9ms2jmlmi6V8zJQ78d8Ube/Ws0Q5vuS+RY
y0Yittnb+aWH0dQQixJLxgqziOD4Mxo6CvzH8ue5HSJjgnbl3Tge84iV1NNRAPqXenPCasRtmiuN
SUM22fxibRjL1pbYaJzeN0XFD2LoaCdblZnNtZiNavzajZ6lwfvzHCmvfhmM3dkZM+PRFaKwww7C
7vTua0wyNvjFTft+MhQqcDKxN7a4/wYvZz1mDECPRIJcwbViM83BGWq3lveZjblsmVJTccoQN4Pq
Tqw0ivBthDzCHeo86ga1fsoQJUFcFLOPJIHh7Zjr+ojUhkLe+ghkc9eL4X/npO//lUJ1E0cNu5vf
zUmL4r0p25cfB6UfX/XnoBSauE/OHtnyI7zwF9B44H2kc0jMf8xCP2aofw5Kgz/AcDNXt9GEOLp5
LLp/Dkot8OQB0HxOdYDU+M7/aFAKdvvH9VsPDA7BpoeGwQ+omx82ir/ssgg+ByRAC/K5ulaShSYu
R6QYDFIE9tUY1UbaFjyIyepVvaXJwIAcq1rrfRwzgEf5nBbMmabmDBnDDojEklj+PM6ZbdNew+5q
PTTGa+yb8VM+guqhJdn53ENdOsNKbe8oQtMiMsPCgauN25I2Rf4y7AmMq50mErmvW1GcPAHCBDv7
fVa31qs2AM48MY0aQdu6ZnvTC8iqT5aMOu+mmasZWBdxuA6fWG5138TH8NZsRmZjoP4B4m3nCR7i
LJtpbdW6hZnd6p4xlA7MmjoQ3GdppcBnsBN6aiv5bB9A7eZuaJmYnjcqi9InI5lwNjL/msM6Fcir
tusARoL29uDanXlovDbZmaP4lrEv36ReuiDEq5SoOLL+Tpjp4wTX5M4VTDD3/BPrTJIvyiEmQ2dp
C6utV5ijrU1raC8j9ZArXxf5AAjLY6GA6rqpOPrj2ARVskaorJwNEdbmauiZc+4D5lFG23nGoQuC
ilP/HESf5tz3HtRS/Vi3k+kfiGFY2lo0ysmWvlqezKRkxZcecMhGI/keSjxG/A5Uv6q6sTi6QZlR
bOQxCO9ykojsbCJmwxNZ8LZrYz/UYpVsvNSdr1UR26m+i2KmM5J4N5MX1CKzHfYTJZjFGvGIBkE7
qsTWn6Job9OZ+EXNFiitudHmxyDzMnvVxoOX7m26GbNPae13xVMMu4EKqI41dtQ2A3japtkxG5n0
5gAfqCAvLzInNV4o66pjPjmawxwnCzZ5Y4cmtKfL7ETDZtQjkgQYww9o11c/iVzqRUi/S1kOIkwd
0Kh2WeWwfIIWTzcowlU2a1a6ahwTgvAc9WBGfUW1nvcoRxCqjnmIu/rsTL5YzcNMr2q5dBZWIVTD
HYip6OjJYluwM33StOR+xEC3qnmZbTyPLVHc6Zk+eKpzvJSQdD89oKY3hwrk3gYEp7ipck0/KMeW
2zaqzGOg8byXbGc3jYavN6dI9WgjJW0HvwSOmk3zQa+4NU03M5+CyfxatPRmEoH3ViJpNYyxot9S
X9m2R1oOxIFd2WvNbuJYp3Z8qphMEPnN9Q2Q1B3js7CxVbe1aQSVDBjXaa6RDa60QMOtKZIwTpJ3
Z66+kMmA9sv0gfCcDrjJrmHFkleEQthN8U3h0ECJBKt2oMce2lQjvlumS6+mE4V2LYw7fnpxEs6k
UdeK0H/A4NG9gwKaKLGy+OVws+0r1RNhYYGkwgaKf1XhnXUeKiu7Sj+9mY2IfWmnA1+fH1O33ZV6
Exy9eLhSAQZmhzoiXycaDja2jt0k9EFPNFW186fxLOA3gwIEYFCrrN300Ux+PbI/uZijVwONXWsj
z94zG5aXWQwuqZ6ke0i14uxXhhEGLWwjKI88BFP/bCss9yIfmST5gbEycUre65CxN/lYFwxH+4Fr
SzVGwefh7tj30EWYBN3er7O32ZuwCZh6cHR5XB67monZGFnikgStgNtj0fDppcZ9nFT3vWg2VAev
/bksLiNlVS/Z8jSTXQTnwReNdlLKtK+pWbnHUrVJyAfGlmZUAVbp5IuuNWxnzPF70ubUyHoNR5S0
ylYwCqfQYXB5xLVmbRoe6/etNSzlUG5wkMK7Rm59zxhc3/KYoPZQaIMXNtJtP/Nc6dZm70X9Slmt
uAizo8eple1O54Pa6mXVMdFykqs1jsG5HnXcDQTvbZE/w9gzQ0ZymL7zbQGlfzUK5a3obbpSOMTT
BRsr+UyxhdVr8ePR8JvYKVzHhNWhikKSGtT6iPYxIwaxNfM5ehjkcFZaVYej0YonbC1PDrTKVab1
L80cfHFjICHA2rmOOwU0PwNZbQ7bZqihKohdYAoqZKD+X0wjrnaDX78VFN5s6LFq9nprPqrIk1zA
kklGnmT9yakG/ZIY1rUL1E3WJJ9caYIJhB6ql/a04km7IbXzlcJJRq+2E8rlWao0/85vrF2TivE6
8tHlK9XHYJhBg3yVUWx8yRzfXdeWx62m0Y1rej2tSf2mr+SR03G7dfrKPNVwyVdVr1LG5gF1hnLK
/B1G9PmQlO2+VeLYp5HcgbNKwzjQFgyIRsGYzMI5CvALY1fmWGh39put8XlBndP8y0Qp632SL8Q1
r67OIJ2pOB16au+Ek7yq0bXDwexuxrRiTRiyJ8Pu9wVQ7qCfWVhFQFKobh96dFDslvlbPxZ7gDlf
6CvPNj3vB+NAKUPb8dJTP8GWxDW8tQGrmmFMkddlhH8HLDOihK/jFHZyUifeTpo1rZoutp7pWVVX
1CNZrDSGs2rjA6YI+9wq7mKtx5Jd1jARW9Y1RTnEfiodsYa5o7ZFp7obE3ghLg+Tw0unwza2tKdE
G5blGSJq6QYrzXcuA0HeT5g1ils9Vv24tqfMxjg9zaK7FkLzD0Ej5+PYW0/2qKtXre61eB/leCO2
jjdYzcrKjKFe2XYJXpJ11tz0bfCWa/2dkXiY5O2hvTZOcTcUmsYBUrvPp6S7Jav7eakO2najWx5B
jHz2Gzt7HFO6zDTMLwiXPWVUWfWVx6u9H7DLv4jZqDf4oOqDRUvjRpR9snPhpa18X0nwGDZvtumf
l1rWTaH72jnGrfSJjBuwmb7xv7sdvPuOMf7KSazspfS96cEb6IuUnf9sSUeFlGB4n+C6pWstcvWQ
jJd4hACp46dAPA08Wpgsi+TfaC83ER+YWMEvhz7H/Jv7mh8v5gSzycU3VcvXSde8axAU/Wer6Wl1
7ZILqTiH5ANLtieUgWE+re2EQ3Ftr5ReZyfc7iVEvo7Wv6aIz4aZ7VsZyRCSLPSyLiivmCMquLB+
0t1TFuDvZ8+tPmtzsC/baXzsicVtjSCloS8ATH5DVca3SvpvPJ0z4ppusOYM1z2lwji5hRXsVEDk
h87wdEMCigWCw/W6NQEZJo6J/ELzn4nTwsKNYzrVDciVeZW1zXSTE0vbD6UxggGv3ugjN8JuzFIg
2ao3HnhANhjGOivzV247JPReFjG+ityWLF6NVjxXjC5PsTs5W0pN009LqGci5ZH5S65hsh7yxDJe
EVTcVzstgOHPbRxQQUe0B9l8g+4ltyaJOrxOhHKIRh69btagERJqsMzbiIOKxX1b1NTHAFxd5+w8
yJSlfZyEVP2iS55qPBLgJfr4IdDYiBpnNlohIJlPdTAfSBl8Y4zl7iqQdOuceRkRsXgxp5RUXo5O
sGKR3PGpHR1htyvg/nRowmhZjXb3tW9tglCzouiacp21k5FzqqNq6eItKcT56CJWNJP5Rra3MBqs
kloQAtGHTVRbF5EIC5uQW+8y5fqnNMmxEbbMm6QXYDNLtllf1dc66e2dbrx2WcKGCT/ERuTRE6oT
9C5qjyPNtggzKrVunJpQi4gY3k7Fxquy/Vxw3eUk9FYM1oyw1ApF3Lun9HCseJxAH8RA2a+aCtv4
LJOvQ9DeuGzwt7rPrxj47hPe+XIDRQFnUJqfBpfwljB8THQjW0O8bdDCY0+xJmbloSzta4C5ZAco
/S0ruidcNbSwuDS25ZxTzNYB8YcPElp9u1b2RBmjcuqzVo89zEjN/MTQraGQNM+fxrZBQAESCedU
sxlOQXixwJ+IhIHqyhQlylo+P5H9xBGFTytMYWp9k7WxNkZvJuLGVU7D2mrSbdptRj968ozshtSZ
faltgrBdVXxn8wu/MWk2hpjLMNGkyUfaY3Vsku2cdflTbYt0nZFT3RJ2DjY2ffBsun1nNWkiO9MM
Y64motrbACbWxfWjV72p43UgR+IRgxzvqwkrZNC4RjhlHrsegwyLrsSlGKfuQlQnzMtqCOemXjQT
fboQoDpqcFuIZZVW6PU9A/jAG26Y+n4rOW9QpfBs+vNLrNydZzTdDcfciV+GxFkzHyJf9htcabss
+a75FXWZbqPT+CbUvpL1XZVatFUkPB6Tyg8xL+hbpTjeYqazdhQT7czSMVCrxAnmOQuo0Em8+k9A
FK0FLfQyet1b1MV0aUqun9K679qzV0ZPZT+3UCSL+KumQXHuwIPCqZzD2PJu5sD/4isyg0FQ7iSL
44puFhp6oH+Cx9GpArchEg3szrRG6GHbzXQnwBXTifrRHAvO+o7igN5fSYqpWRJExNtlJaiwHqhk
O/l+c6i5gr9OdfJuSfIrVjRMq8QyGxr4bJK/4Frz5wwAW7lJUyO/sGTZOOZKK2ODV5IRpYSpuB+w
Ve57bayWSK7ciVSL61CZEKzDkjzoM1kXbHqInxxyVPU0dH6G0Jn0B3bVkph7UuzsoLC3is7lE+lo
d1sX3eNUzziqy+A28DtxV6Sa8d1Jm+40J6l7pO+k3pvZtPQhRtPWGez60S7If/m1+cIZXpzpgeSA
H+u3hKJ6sKNlfGOh2IUdDvYzkjFFGPM47qyS0Dt1quW2p05p2zLVWNdpzAagwPNF//E6xjdIIJp5
Xdq08RptQ2O8pdN61GEvVsLamEkW3brYhPdeNr1SOxOsctPDtJvxG2NTey66rNjXYjo4dY9tcegv
2O/YVjQJRlQZfCVGlQKa8vB95gmmXOUUbIPqeT1Ivn0TELjk3ondke0ep/6tbYIGb0eTpBwaZkJd
zoF948HLC5zaWd5veVw5G57m0Mdyp9hkRNwFmR4OU/4V6Jy94yiM4mKN4rmXQbBwsHV5ZqlmFRo4
LVxg4p2KpvBXSgqo5pHnrDqZhxqS96o0zIqUM+XHLp7LfSNtI6xrJVY4CfVTK6v22JTW92qmGwgb
1mo5W5hzejF4um9G8N13ouZjLCV06UDCTMqyIdRwla1cSlTXEj/3abDFXWpibpRlfo5d71PpB82O
/TWIP8XlTzn6tjD0XTygd2QtoEnlJNNSp8G3wriJ8bF9n0uFk7A9T+j3q5pi8xnOPSoD5yzTonAe
lO5qaBPeHrBeEL0h3mKeyo4e7ZMyww8ulcOmZToO3KkhpC08O13LM9IxasqA+tfeE690FBx8u7ob
cV4f0mYC7FRVJx7Rn1TUF1u7GzcctbiSUfnDtm+IAhqpfpmNztz544CMMrPoovni2jauhIUhTHWb
uXdlSJNGEXDQmYvPFVhNoHTD4G9NNGaenVdziifeET2c0h04efkDiSWOg62mr+YZOjOKwNqI0uGY
wH8EEla8Fm0Z3ItY44P0nV01VJDaRmt+wlFx580BvVLKMOFv69u2cWjprWvhhmyUNYBu3kT/nSce
8yh5943q0szmSfrui2WYqOIvUKR2Xet/r/tJccxNif0a9JfDAFtXoggNocSakNt31dYyzDT5NQGd
t6kW6X9JXEsTMhyoS7SSWQTxuijQAhJjZttCcluU4q5OeECHTVe7IzZf27sFXmweNfb09J3GVCYP
PYfyvppq/hErOYZ3ukx0VW2KZizqddJ6zPXdk6JVCdZA6IqR2c0os26LioMDJ+uclZwNr2KFnqoO
iMFc72xywcGKiAS901nFAISnWrtidlg7VDgnFTnYkR15+6gR+Gy2uY/bc1trcqhDixFbeXI5I0w8
PswOnoAdGBUkfH5HTqTQHECe6zcdEZjXRo6ebIn/Bw2Kxb/Gzf/duabde7nUZTb/Z/nGb2wueM4l
7f/98Y/UVv77dReq1Q9/gN6QttN9915P1/emy/jSfxGeln/5X/3Lf/d2/m1iifnu75X4pkn5n1Lp
j1r8x9f9qcUTP9KxZCz5yIVi9dfQkvEHwy6wWiZGjn+L8Bb/+W/R3dL/IJWEszAwMTS6nuP/E9Ed
gf9HzR0vgBMQmPOxN1gB7qVFk/+L5o4cXDlSNfKQC7r5vBjSPhh17g06fYE7tIm+bysHZAV5GRYi
A9y4veqX9saSs+TTTA8VG9J4KSTisQpJPjAmBosywn6EikdV4KRhdlCynk0qjtJuPkWpN3XcG8rc
WIRwzoFHkwQ/JQ+5KbFHefko+aNiiEl1lVLxUScWxb0Ci8aVaIZHaxZMbX8YGAguzQDKokvQw91y
LJ2RCZxbAIfnx6Sfgy5j9WIFdEfjEAWfDRXjMGEY5oGf2Oyp99mk0EsfDOAB2tFnl2WwR8Rl+a2P
rdjdDoHH7lbvozjd5F080nYPYsZ5TvSA9P9CYW+TU9laDN9XA3va4a4yPbrKvdgfYmimWuJvSzkZ
8XUAUorHQ+aVvUrjnLS22aBbrenhtpyDYS//MqZqwPsy1lLR7F3pOFooFnFW7pTw5IqMhkiJMfiz
5YPzcI04paHAjXSPvFIRv+a0LN/2HhTgEso+CrE3VWqFXuR/mbux1XgqDuOGkTMNcO68bvnTMn0H
/y2q/uKxbWxCqcfWPsPjwD4cptAQAVqps3vs1Nkur3Od2iyfUW6wVXXvi7DH7Xaq2RVUdqXuKvIV
XDDKo9oJDmEI1za6791pfGIxk1/0ZJIrLysAMxN9CdtUOu8LafGKiwYITzBW6yLQgm1CywIA18B6
Fg7SCeUJ5Jo9eJRpULRHOyLwbBjZNSGOf9+PWOHxusYeNcoVhZSDywagOIzB9Eg5QV+vtCBoXp2l
USCnJWQ9cko+yNiFWjS0+QnPXENxpo0IClyWHTFVBpVmJDuQqMGbG0s0yDqqxV1PnOYl7ll+2QRM
+iWYfBaIVhjakR4OvmrSC/2+btCpB/oGP1lm9ig0ZT679O/EIfU1byn54E+uz01lE/vdsqTbh5ij
LSL1SK2INbxHUeO/zKiHm0CV+kTXZdy+IPFtxMxI2UgGeyXVcOrtxLnNIFZsrX6GQABbsdzXDKMP
BHDcM2V2xvNodv7F8Aq69cyB3m8h6VWwqdDuSEw9NiTsbq3BKffSyq0TJZjjheQKc61YOfeQAgzg
wUp8qYpEPPOJZrtx7KxTV87ZvisKdZGznb0p+BtRGNWxd0xra76rnLbnYIPBkoSK0a8i5XvsKlqG
zXBXeaxYY3r2J5DFway75MC5JfbZWEfI936aHgsOn7cdosRNX1vpZ2wUgPWtadDPSvbpuU1k9dhB
MHhIQdMeSUkVG43C2GcUTQFaw21PrQPMeYNYLY767M3m1siT/A7PcnRQsIV27azH+HJAXtZV73x3
ekgpmIqmz6OgmQEx8lBIlVMiE52JHlGB00EgHT5GWEV8MAN1mhx9Qta02Jza3beuGLAJyCLb67jd
VoXDickwGtqa0sLbmok+0q/rVq90S3UnvRrSbWZDpHALe7gXJUfPRPrTvqw7KM7TMH3pgBe9kSDs
7/mFRLdgebvPqPDGwhfK19wn7brMR0FZoC12yhYuZKqulE8qxWDBx87dolEBHnhSfaMord3Nfo6C
MEa6tRnd0QZUXLd3dNSSr+/xkTCd6BN6PBzzOyhbxig6eUkuZQ4ziA6P9JL0Zwhfdwqt8GKWZvyF
SupsNztBtaVSCQsCbQr62U2lfg7osr9oTM/up7EHP2s0EwnOcqH6ZONtVnWARQ1uVOzhMeANRN48
jIaWjSs2nKMqOVaQBoDD1FnFuauQazyLRw2KJ9lLTAdmZRsP7sSAK9RBJYZN5U5vZN9GzouaX6ds
OoXYN1CLXpkWMlgT8shagtm4Kk0AxX16yBoHd6edpo9GLZpr7LXeBe8VYhZlTBiTJlk9NUUXIPd6
M0X3SntRZceY1jCGa5aWKHrcPd5NMQzTNzqGxBRiEgJ2VDjDUYvzfhc1Rn/p29o6mpm55G2q6tMA
xOdudDgDTFQO7qx0TO5Z2dSzG3Tlq98W3vcJsw/DjhZUMmGybygQYmm7QEsDaTSAVTlNY+Os4XS2
iH38nCC1G3brhhTDSm+y/kVBhslINpIrhRis4dFI7OpT1BXtpqRP/uA7eRqFjisk+HH8R03QV5/9
uHDdjV3G+asVx/6uqMbo3BmRf+r9ArrIONeHJPCRpSWImslkfUNRa7NLa+vBrfDz5iyNqd10foM4
XGoAclp8JsKW6NWZx2myL7rPPrw1kExou4zvaB1eNdbQ3au48W9mLZjedavLugULxXINWC4+ZUOr
PSaJ4z4DceDRIxmwsO/VBC3EQ6sgwcxRtGl1v6QaBWh6ygyVxxKYOelnk7ESkePvvBaRjGtiSAHI
BBo5XCMpQ6iz/ovEHr7VU+uFBEp51uLCefARo7HZjNbN0AY2j8HJvMO8poNOLs7LB0jyxjJ2cwuj
eSrSpYHZPEMiEocYjPKqToryroxN68nz234zehoyblU6O80VCIm4czd4AU3iWgD0tdJSRHH15t6j
v/StTeqspatUzetu6IMHw8EUUFSNudXxEz3C0EtszovKvgNnTeGH2Y/BfRbT44ptswwH3brxo3rg
Y89tHScDEqntjsegNf0Nfq/qHV6T2cKqQQqO2srbM3xSYZM1U1hEU3On5kzdyUlB+U9Mcz9SERvO
DuOVYZiDeRcZtfeZvYD5OFogkklS0uPm51r3nFNBvo2k+uJUmbfRRHBvmZRj8f70ln0HbD44NwN6
hmgFeB9Vawe3MBsCzsimEYt2Nb+lqs7BgsIWP5rduHZKlrcJGYlL0+ZII6RzF7E33Ropi3VHk45g
sgxXeW3BQRcM2uzuYsVdxcG3/lTo1CuTibVVGDEu2rHeFdseAgmndI5GWmp4e5OymVvP8EZWBS99
ZoPmovgKBO1qivadEhFTZEkrsGfUhjxA2jdCrmyCeaXCJ1Dbo3DIRZVsX/uGxCDHratb18lqmK3h
4OoTeULKWrhPMApzcQQe0uacoEBKcyd1HiuYX9hMj+xUC+rJ9OGh17P4SZdl9mSb7AFtDAN2yKip
ulWyDU6zdNmtxE50oF0XH0kMCACvQ8kKhmQcHUBuoNYQZxRH0WKxYJxmpB1bzKDcc/aLm3cLemET
kIPEzY5VgEbIm6in4xCXVn10Mqa3xNWtMyLpdAkqhNhAphAx4mo8JsUwb2I2/l9mVG5hu4+xC7ep
M9ML3n6Dd2kfc+kZX1NMwOgcGZjrCDvDystJl8y9eZg0r1j1Q2Ktq462HGXNL3VCQ7Kn3fsKQS+g
i2edEUxHymY6U7bFsNMtDbwYaK6RI8IpzYx8k4n4iY/F2nZQfUJOqh0wbjY3WpbSAJVa58axn42G
oeTYt5TeSpmtpfTRAvOMXwyUftjiyAP4o9QKx15xZGptMX/zt0lcTEeGDrfJZJufrJrIaOiPFCHo
blFvDbJO4ayNpNllZ63ncuIMbueEjiDmzKmwnifNHBEeMSXk8P+CyPFuRzeRoXIL/I5cfi9a423I
z0ePsADcvYLcd0TA1s9JnqXrPh7scPZrlrkmSQ+p8og+Nu0c4mx3wsnuoKiXtDkU5Ni3gRTTraPz
5oSfbdK5zTknqLpFDMRl8ZdT63+gP/xspgaZYWK6YG4Hu4JOl+Xg+JeDYRIhH6Sdnx5E3nCs00aq
zGsaQehdpaDwwdaL6k2xlypYsmkm+v2L/5RZ4FTqApU36YPxHQu0708vjpOLScisUjDylNfPoqag
Kc0SQG2BvP7+pX4KESwvReEi/19Ov7+GA1OcUC6QBF5KmXTWco9MZLKnuHz//ev8gshaXggzPI0u
JlAS9+d2GllOE04ULz50Ct2YEI99cLuPIvm0vQOSTlSiDxKm4pOdv6iFYMVThf4vLUqWwzVztWLz
+x/p1494cdpBOfGYTWBY+uns3+mtn7ScMnAPF/NZXzpwLbGwJOwswCuvx0n9BsSQz9moo38Bif67
laFz+laXTfm9/VEL+tB3/r9Q9D9LP/o7JydsN0z9P4lHyxf9KR4Ff4BZC4ByLLQbbp0/cTfOH56H
1+4DWfOndGR/1DUZ3EzQ/7iflu/zp5Tk/kHG10QgMAzdJ0pj/xMpiYX+RymJ2AVrFzcR01xCvQDn
fnxi1IYLO7eKoWo4OlNKCIMuxQ42wAYEXNfun/U494BgOOU1VVNxWRyXq8oHJhEWQSc2hpfqD6KV
dGbU5ihvEzZYQLY1Uv6BV+/GILWO8DINbGqpqtaOT7aL+yKwGSIAL4FGTD9Lnw3ljR5jNV2VZnYD
9U7eeaXl73I9SHaRF3k7SgqY/cY5XRINj7LdnCb1AWupe+6aRaqHW66FVkd2ggZI+lG9sRy+Ssqh
WTNBLoRW0gGK1JbJE1X117Kyoeyl2jAeOv1Vyrl8wVbin2dJBcgKe17L8k8qYcBKSifJ6N4O0eiT
Z3CDTA+XYtnDghncy9rU3gYW9u+eSoNbSxT+Achz/R6PZlSFSa6MuzRRHYxZq77ajT0chfR0Agys
CnloCfNd6LSiCAcGBm41izk8aJFLrBfxqVHz/2PvvJrjttIt+ovgOgf5vHbuZjNTTC8oipKQ00HG
r78LlD0jyzP29b2vrnJN2SM1m41G+MLeaxvvdNjwrcBHIsGf6+I4xfVzz+CF5OAFtxH5/aeoatt7
pVrCKDNj1p8XjskzU+WU0YHDzpJ5RtIhhVJY6PwCkyNWlZUpYjoFR6Uem1+p32o8Gh1Dj+GJuzxb
ia7IPmdx2x7UHLc7SQf2PosuO8dCXxtz6JxS3VYnHczzRRVk/bpwvGbnjX5jbjR7azitJOpovs8w
fUY1gSCLo9Tx03KjYYxmZReT9AIg1rnLByUVZAXRpzvL2DEOiSOiPazF7AGHcvSUtjHPZqaCFivg
sSy3Oc2lREiCPw3NlZUCruDcQ/Jod5edreaGKE5hQdaWEIaieTFVh4g810NTRBQuFsUcVJfhW4zA
jHJjXEx8RYYRokqi4iaGx7KyWSefQ13OG2eewHtqP7+sIFufTcOS9JD5gK6JKQZ7Dirg8BFQtunS
EYX253oc7Iqpj8PeOGOTDnU7P8zVjGeCpSF7PL+QV9Ao1G0YTNF68I1tFeUIQ6Z+42rnKs5U/05Y
bXoUGvnRkCD63PRNN6H1iMaLeUYtiNegLT6pMgmejdwNjRPKzjrZqsKTX9CRNd0qEkN31xOiGGz7
KZUvLaNaloJF3d3KrqhfNfYa8oMG+ZYiFmLlObXTXQPdwj/YLHeblfapRmNzasiTsphDBC2hk6su
kNaj1YvoooZx9JmFsSBzGytCuPY0o6YqLPzXxBPeZeoQn8NUL1UPMyo3tF+IlZe41KzPNrSS5c6P
ivwNM4n6xND5syGGauNW2oIY7U5fnUojkW6kLItt4AfFcxKyolpnOmEzw4RBv7QeEoEVuufqSEhN
u0EYRa1NhIo6R+aI5qHVt8w+FSOUmOuZLU4NX1TbWx+nEwBVZrBz3zVIjqp4Y6Og3M5DS2J4Kb2T
Ixo4QlaU+BwHBjdl13FHQ0rjrQ1ViX1PpOyd2RvOvoxFOm4M1QY28EItXsw0gittczPtTVFNa1Xk
cUJvW2XHcLLqK8RUOKpUabV32o9tDqyXJ08AjuuJrR9KSW5mQXcMwhHZom8M1SsDYsAVNtbFA6RX
krUYaDXXdqON99LxEIs2MunpfSeDm8sMNLaks4PabNv9zvCj+hXu7PC1zqLhZbILeWnRvOXbdmj8
aWU5kw7WKrBqamkVpBvfrHIELkMAIsYAyi5FdR+mTbWhjBsQCuoYblFab9zCO9nV1EJHLpg2R01G
WRwHxyTltllKu96PIn+gUe/2jabqj6lp0L5oKCWQcKYC0WvvbsEPzF9mKDX5tpduvSmtjjFvGfUw
qISfXI8CVnR3YWe1W7QIfYcqfpqNkP34REOQimd/SunSEfqwlWiJoJ+a5DoYGU+aKnGvZQIlaJaZ
vnPzTNy50gtvuC2OtALpfKSMf2TPWdzVOFbvOtkE5krESfA4wGN4tnBbITRiHnuKcLE9+uCsuUkN
XFY+UMsbAXH8Bg4bg5kwJwI1Tm0Mgohx0WggoUOfzW2bp916zKf4qjNVh5jNq+mDmzy/SpTg13VT
YyebjCV+g/ePS50F0krqxj0DoXKvkXebl45TBKgA5ja4t33tHpM4HR7YBfr4xHq2q9ZsTNdQy7t8
3xp1ib1vCq5UWVX3KJa9Y8gHf0fYCct30s4erh1ZzUE9v9KYjzCJa2M+hDKbWDdOSHLQ/W/rNujg
/Djcj7pYzhdmO3vHKGYWkw/JTZ11gINq07oOSoT/3GRT4kLnYFG9mpeaLKuSgGF74Rl35U0IG2q/
HM8HXY7yTPgtU3Hb8PZJrQleSvseQYQ5YM1Qc/QlaEFoxSPb/ZWuR3B6jmin08Q89dZM9bBXk1LH
XnbNow5Koqyl0x+4ntwJU0GpETgR7cdXRPgrLrRJbDB/RKghLFXfDpbIWbAkllpDrZLbyCHBLKkz
+xqlQnA5e2o8NjwYMYOZwxXZru+ijNW7bCyzXDmNUz/HSMJexRCkx6Y0qj2eZYMA2J5bDadfxEPa
zixnbQnh7eI+SW9Q0g6vlecNm7SV7otZxv61ORVcedFy0wRmYsb7eRiAxmttmuV9MalnyGHQm/rI
jyooPXUn16LwzYjR76BeYiNI7zHwNvWNq1loHiwP7tlqdt3UAVEma3E2XfRAiA9lIWrwblFMKC3M
dXkuzXm613W4WbLPpp0Vud6uUq63jkBNBeuEZLdZmmjoW501+aFrjejZqSwnfjNdLvE1kDASsPSA
MwJZp7ussS+lHGnd92VISEB34pQ1NarivmA28VYH8wtl7/iE7L94T/rRfFR4Sh5kHVYnMGwPdeFN
29yq86NXN9Xa64A6e+V452bzCzfAb3YcvSWt++J1Q/cZXA8VhK3x+TRO9+IpIzm4np/d1DLbDnZu
nPlysDMSxsM+oK2/WbPTM6yp6pQBO2pO6EpdDFmYWcCt5QzptEYKGtWrSiNqffDdTm/z2ZxvIwZo
MKggj5If99G5/dM9/dX2HYQIbcd/98EtIbanr7r5Ov2uf/r+sl/7J8/6RQlW5zy0LNxri2/ttxbK
c0ix5aT16IqWXok/+c0HJ39hEOGhY1/iSj3LZo7wWx/lE5a1xNfwJyz1BcCO3/QHv85ZkC581yP8
h7kLjrzf91HQPRg+OnBLfR/aE6357/sos4aGaCEkOajeYHxdaKvdMo/Q6QWkSQJEBLO/+9Bp2HeL
OOqOfVy0t1Fl9Pk+RUCSIonq0UAzx2TYGnSAjjv21mY1husQI0l8yyxeoGgqIH6pmjAObpKEPEiG
dDQiwcNoFs4zsXZvGdVpyI966Mmfu2/Tcr5ttHqgRkXsVbACW5VkgDcL+o0aD7fdZTcsW3c/8eVd
gxSSi6YVzwrcHDRAIzbvimJIT41GOVSSTPJ9bDW4nrFFej9ewXtGN2RIeRfMpoFVylDfGlOjQK1K
i3lbn7ORgAJImcJqh8V+jwZ9HhpFnkiToG7hQH0QXrQXfeb7j3E2N7x6kL0+Ogxi/T16JFWuk7w7
zsjL1rjteGHjDLQaZrGItdxc5eqpT+Y6XBeZL569HImCW/Vq7Zjkz+dUGUR0NfpIohDvLtEhrFDg
T7smbhV4RcqOVQSKCYVuHBMVPjQE+OrEJ+OVABHjpessFg4tcMIVfHt51n6jxH5wZPY4pRkawD7s
5LMmaApF5ch2hMllNF77VWZ8m6NBrUerDk5pNEZfDMIAryra8f3H79csvxVntsbhwf8eTdRpxarI
yYL3XGqPndBdsaeu6RFxE09PrIOxpXBrt5BPF9FCG5vEMlIyR6uuTdPhjI86iqAaynQ+uA17rV3k
AJHcW/MSp5kESI0Lo0xPs10ee223gA2TnijAODSfK2QU7k5Wk48GO7WX3PeccwETwCnpmmbDuyN/
bxonptbF1wiaM3vU0EXvI8r157qKmrOP+v0hAZeyQxmq3Q3EJOtEGRheBDXNXDLhv2JU5VwYFV+2
z3qL50lLmkuPzWGdzI6xdWazKfbsgFmeOzUmA5x07mLo4clQDNPetxu1zzLT+ja4OIvYZ+d5CR8P
dNcmNCmQdioRbXSVZiU/SxEitXNLlOfm2raYPAPd06VHngB17V2Qq+kynod0bUFy3cytCC5zF9wv
0N/B38tWSSJ3IusRwnS6z30c8Dz+Fun72Ma5v0+laO7b0n522gyNsCOeCn+cSDLo6yFaJYjnYQhC
GczDYG7XDTPGXezPmNY8s1ozhGWqHfgM4hnbasSnWXnTuDOZGIaFkmWaWIXHtjx1YaFWEn/CNkdd
tlgT2i1pSfOJlWGarVKWiOshc6xPI1OllZNPbEeA4jarga5+ZUOGWxcmJCmABkG6K2B8bM2yRU4u
yMdYd0NjIMi3mktKJYpu30ovCmNwblonxHQS9Ww6hdcIhvQwS5OVbygiMPHjd5thFN5zT4t9GUgZ
vk86Sb6iGzzqia9+rhb9DgSOAU15iaVjSoArrAWveZtBAZPZlIDEP4RlXt/XqO8SBi4y2nZRj13S
SIv5E0tYQaZOHV31VqUBX1UlmFRn2pu1R/oJC+0Sk2VYCbQysHLJu89aFKiwBXFJFKw7Bm4UctVl
g9j0rjtdDEFV3kbALp8Un9/Cuj+PybHKS6/ZuHOoTx3bO3Qw7mL6H0iaXeULiWAl6g59VeSVkDKK
Sq91ZkYPLiqomRRppD6mzpOLnuHXBEl3ialJTPwzlls1a9KCxn0kwmI9TDnwflFvdTyZDIpq76ok
TOuB1Qc3/86M5p0axgQ5epG1VG7+rG9galBUFYC3SsIAbqnGuCs1bhe8fNxZ6rQNvqkxT09ZyRUK
6VgyTlquosrlpjXS/TzqIfc3rsGgiZ4URfcKLRdTrtIt9mPI7ZmMCtPmchjMOypq3ogF57hh8cdv
kvXpfDkIMLeraDBUccVje7pCRV9Om7Kcgel2zKG1L53v1Lh/yqW/KJcYwi4m+/9eLj1+1XlZtD/W
Sr++5rdaSf5ieygDXexrILyQJf67VsL+z0KD8bHNjeC7hvG3Ysn5hf/DxE7qgZ1igUQd9WuxZJu/
sHSgtoHx7Uvh2N7fKZZ+Wt6YqBdRQlKOWbyJ/Qfijy/7bo5ZRB8wFHB1RYhikxCmyw/H5D+UZD/v
SXxXMlEAi8mQHFbRz4PtgBWIaZHkc+iSgkz1Hgjiyh+DEjszUJLc9aC9zVg1NpzD1cufv/fPUARM
ENKCXo8+kcMGuW85BD/u4cAsY17z1SGEaZDuPA0voB8l78si8C6hz3oLVV6pVVPE1qaZp/jraCCL
27ratTaAfSE7Qzvbt72frS346acuLaPrxk/guScZS8Z20tW2CUPKt8ZDKEe09eb/8CFYAStJAIXD
ifTTakBou7Koo9QB54O5He1y3qGBt4+xN0yfakv0yBtT+OxGznMbIUb1Mihi+JwynJZxiBpv0A6M
N2WDkUz0hEThHJh3vY+sbVQ9+Nue0K087trdVMwtHpX87yL+Pr4HaHJKLsQxz/0Zo9bYFpWTh4oi
tmDjwBjM2DWzMfPKv8qu+VmSu3zjpLpY4Bkdfwl4+f037oBEZ9bPO/WA9w9TS4Zg6/r1CeBEfSsc
Asj+/Nv56SL6+GRKoPVeyK8sBLlj/HiGmbIpitzIeL8w1rfcUaCTd6H6Cy4jl3z1I5yLT2ULuZBE
oPIBKf2pq1GMJSC9Gv5BA4Pc47D/VlkqPqSN//DnH+cjy+Snd4LgzmyEC48+7WcMWBJS47PQ8GEX
k/k9ew1p5XTi+2nii5tyi222jKhnyrJN74j/8M9V5qZYv1GJRjyBLiA/17eajGG0xL3T4MqORb/q
KQoP4QL/LbNi2secm59AZxXT2kJuYqxCgBI0JiFvMlZLILdvYlGBTfE0uHN8+PMP+R2f9rtP6Qux
IAQ9FnsLpXTpIn+4LwRYRwCg6/FAXhUrsSVb21tStnGZp2iOSd52ieCmniCLe0nl5uRNDmSXd7te
LpndFend1UeQN4yPDTNR8STNNL5y1GS/eqDBnhwiwLUczHup8kUIO2S4bVw2KaZI0emypN+wPR4/
oaAwNwWxBfs03DE+Dl+5naUHl/E5CCjTOQCwLi94ukSHnPT3LcLq+GAUCi/pkmMembbcN1bpP+gl
5RzkV74pZB2RxBIG7xEPnjWxVuGRqPn+usLGzDR8Jjc994E1kjfjbKvetNdEznRrt3PxGrYyRNqq
y/SxJYg9WxLZiyWb3VEVwr2JNYS/JLeHaWvtncBO0Ja7ETKPtHI3xpL2jvNYPICzyp9gPaTfKrRj
I9gmRUS8QuwVrAZ2QitoVeOz5xdo3Jdc+UXBfiRzbzxTj7rX7pI/3/oxxTaw7eG6a4v6cwEU5E0Q
WW8s2fURIfbGkmaPsdsgsisOt4anT3lOYZu5soYKpo5jbxRXZUDYnjkWQ7sKNXsgVDV7Stzzcjw3
ZYaii/WusSLlBh1bbr04EXWyPUZikRjnZzuopk9GltKgyVzMV7IzAGRBPjG3gucL/fBgYSNU/rGb
betNB25zk3CcimMrOrWuvcZ6SO1dEVWcET1M9a62rLeSAMxdymh/Y1Wjj2nfLPSnYgLeUKaobUm3
XNxSZXgYpm4XRdatGeTdlntbf2yzckJojwQJ8Zz5xdJ859qV1e2kgagT/4krq09phTPC5IJUr6Ic
7Z0W4oQFC3R9yK4jUWN4XyThJZ7f14gF0SFqW3EXSPbHiXafpjZ9M4HfbwZkaYi8CJNA2evvLK3l
2Ru7gU4yZcHRz+M6F1YIE5QBaNsLxGkI97lFdQusHmObnZTjheGHap9i6FljZQtesDFO/DIwVSMz
tddRunTEWtQ9J1dPCgSPoXQXI2ktNskQx5sudM29biBhODMeWPK5BOgWZyLqohG3Xdx4PqoTx2dt
YCbV9VwKviHZyPpimqR9jIoxO0iLObNXcrm4xlQK4kprqPPdlm40IieWEeTcRvAnRFK8694On5NA
dl9cwIfPVq+HU+77/THtQcn0YWWfNV7MPYgFhKGB6I8dgq1rY0rxb2VkUli0HV4jj0WsvLneyBoZ
Ws4GfzUa8/jJ7kWxs4QZHUlXrbZ2VtrrZCL0TFldvGf9UpxjpjmrQuQtW03+k9SHtNoAUqtPbL3S
jYuQFYGkD62kEekuSPrpG9LZobwSU5htgoqiYO4nQW+BOLsyaTvikCeHnAOfjXNXbUEHmls+sT7R
wprbQbOgR3Q9XdB4N0+zGuxrULfiCo1y3W3IoGSuQc/Xf4U9AgsmEzMQoES/Rx7BlBgAvccobgv4
MJ58MAT1BbT1iL3CQHXSU/KV5bAYD1XCb4cNu151krYRrnh6l4V2/ZzAA9mgLh02Mcz/G8PBDZCl
EggdjfWuClX3WLZNdoR82HyZMX4csoQkkIT1KXBCyi8Xm+JpphU/TJNVXVnRDK6HNdd+GkDSr+nB
0g1k8WqrdM8nT+PoWol82DidZbJpYVVkO3ZIYmbFUI6RC68xVdY8ASd08HGSYUG0PMOmvm/5SAYW
klVreTNivzRxtpbCVyC5MTDlb+J91ZrzAVdttlYeBn1qFWddIe5bUUfqU8/EnClJNH2jBu4f415z
Xy/N+pRM7GRZBdrmXoq83geFQcqfLo27iTeINkbGk3cOPGB7DoKN1wF0K55XN2rvEDjyb2nY3Wlh
1huGePIZ8NhFw/wQf09d7htwOgNcL2FdOKPYtzU3Bak7i4a+xsQb1eMxT03inbMk2pVWEC2BPw8y
MABwtm28ctLBgQslbnRQqB4rD/m8uiKTdM/h99J3LMl1dNZNXjM9mpx21Y5FN63anBxGzQQqOCtS
tyvurBNabZYpdnQ1Dh/plh+P938a1r9oWImOXMrP/96wLvP9y69j/F7+2LP++rJfe1ZwwIuwyXUs
tXCIAfb+q2eVAu0UikLG9Mzxl7Swfw34LY8XMYxXPuD+nwb8zP7pXVwfkSCTIFrav9OzOj/V24J0
SFtS2dMBo/Fxfq6E68TOoJQWyVljzZze7NKmxixsr7W3AhfGUjAMekgmOo2yyY1jaUbQFpY0z+IA
8VVw92+mLxrhM25aUTnrMZn6+WIk5PRrrTOPm6zn6rk+FG0I6IuRaDZM9j360tnvQMx3sGaaLxkG
KUZREyQzh6n5nETqWsRG6932ZUety8ynhbt1bxXg2dbu0LfiBeRjFk8r+G4YBHVUiiI/xegK1kSw
sibvc2ciAyacnXSMzqz66sq/j0xvXmBmKNC4W0r8xlTJyOJzfEioTuXWx9iXiae49tq52xdV75tE
soocDiCBhTzeGHK9R0ajd15dTTeOmRXoKaYh4aXuZMyvVYGW+/KfC/B/B5r0fPVnF+Al46K34ifM
5Mdr/nX12b8I03Ix+rMSI3wPEPKvAkWC2n4RrLcEF6AUzAO41H+bGHFdCsEf0ZfBfUFw/O+Jkc3m
zeZqRb5IIAPTpr9z9dnLxOrHRlQwTKHB5h+LaspnPPX7xqnC/m8GqKWuvYrdNo7wHMoCXG5nTcOT
ThRYqVXg5w8jcsJp9i9Dk7DUDMfylyYAcIa5M2feThwYj5torrHy4wpy32dtgvcrYt9e2Xk1nUsm
QtlTPNv1uWxm8SWxwpHBe5eO3YohiTctKqPe2seGW34CgeeZx6ZWfX8arVgPlxoB+TYCAowuCdwE
eEM3vaxQMa9lF1BTTcZZdFMVr3Tlh7jci9ncYEF/5fIm4QkwxNHuR9xqE8u4r5Da8ZhPBJftlI+e
eIsxliLbdqP4MgMjfcSD4x0M3bHWKvMEh3hcjLd9bezNpKPDMNXTUIzWPjKyFi5NWC6/FfCpp9Fh
3251FmAssrgiJXEqLgQoKSFIkJa56ehO8KB5luZxSrArRmIABw2a+gDLO0NtUC0rMXdoG83YOdnJ
3Nw01ZC4F4P0nHeOyHSRNioJ9MPsVvOx1XZj2BeeDseUMl+uSChzx2qv/SrKtuZoDpclN9jYzhYk
BsLXYge/LO8JiLajqLUOCQassh6hxFV9513gjSUnaF5TaksTf2yUdgkaGhXq0eyPMofl1mNJUkns
grblfu5/sKI9r6ImxXTQWya7zoYYPug7xvgF2VyVfFNAmL5NgWCXcmUWjZPLe8Jo5Q5FxQL1Bift
PVcDAUtY8lR/HjAsnFxoYBwonQYR2JkuOcagSaytztJblGt6K2L2nkGUDtcNNRbqoph49ww2y2aq
2MmQ5ydPfpKW25BFwm6O43S/DPpkXI13rdvZMcChzNzESwdLU9yGJ99H98Yei6O9NhM/OGBiZTWb
WZNzzFkz7xAwNG+lWWXvZltLC/9B44JSqRfvqx/4EITaRINAbJQ8NRbLNdsKM+wWkKsOdtG9Rond
t+uZB9yNwRF0UDlW4WuobXERJna+g6Nq7HvLhsPJ213iPK6o7+V4W5StXFA8yLZsGXhQDHx2TymD
h4sFgQfJAvc0MjK3OPaDQOdIKDyKozazz3DL5xMyJ1AUicAT1iH9YDeNARymW5eFV26E6nfT2e6Z
JBuCA8c0eEV0o3ZsIHtkm5a9TWt2aZ30qk/w1K+cwnNulzP7Gg+22CAcYLhay8s5QbGJKqZd+1bl
4PYDPMMRqMS3Uk7iunTS8DmsYpKoapvwMjZ3hyaDGTHFbrhPkj7dk2QTrKDKNV/MAVZ85Wp1H9oG
lm9GaGc/9R5nU1wXVgIRFdbZOZ17ByNEjaw1aQYGNOWyF6TZhnxnmS88fkewscQcYh3IhHXnmna3
lUSYfTM8HzpVy9HYpXPSHrs2eyctQoGMDRp2Z91Uq1Xau/Z9ZQ1jBFStL99tfwofYGeFAm+/dj4D
g4r3BTtbfkZlHLEMk7VmVYi4uz47DgJGXDpCK/VJR98SnzfurCL0D6PjMjGpWDutOhdqDJtAyYne
tfGFVFH3QAcHmIPj89CM9S2nNfw0czqrARm2kwbqYHhRxcTdqr2Trw2Cy5Sd+V9Gt4huVObHhz4o
iy+U9WqTCbRFqyoniHk7lbbAzCqPgZvcUcL7R8DB4ybl7L6XRlnlKzlM5kF1VkB3AIpEIASeRgc4
qefV8VVCksgK/6f1WmbhwHKhg0U8SDvZ0PI5L44/qI0lq/muRJnODlYPTzCpsMdYSXlpZhVS4t4b
342xAJFoWu23EM4RvqZ63pZZ1MDVN61nExbo9SzRe/ejP99MhVPuZAaO2IRrcxEYg7jHijan+F11
Wu/Ksgm3TVmLN2jremOPXXmX2OwtoSFG0IOTzljZ+LW+AbsRh6IvvBcLyZ2xmTm1tjO3nHVE4rG7
8sNo2BR0tEd/YJ7k+b17ada0glyRFiY0aX4KawzP/uBEp1LpCnUUvJu2FigtJxVNX+NJt/cOgMhk
XSMT2DRiypARMrteByPpj1Ji/5r1NHVr26y/5jkAT9w8FLeOWV6ygGcmY9X6TJzlcJshAcHXqi7r
3nRidopxFBwt10gvIyEZPiBIfs2a3nxImqy69Cp/uheDbLDusj6/s9WIFt/HTFyOQYwqJbCHdR/F
4lr3VfqUYyt9Cv1C30BDCh6rNIgvupF0vQiYwiep7WkbiTLZT9BRtgHz9pVwC5IJbT4tnlFceu2x
yGa2lqHXfWLgjDc/tptiY+BZXbuOXaI9jcRNDaDB2noIiE/FYGAxyNNhunAQ56fEmUuTXFLb4ji2
w7M9gjVyepirMEYxFoINnU8ylu67yc831mVQxDdEXA3AYoR6mmanOQh75kHvFyjnV03YxDt81+7Z
A0TyEHg9TbThaEg9SABie+MP47mrS72DbkDG3z/F8f+qOLakSzX5593pC0Ksn3rT5UX/3qf6LMB8
ti1gXL47dX6tjj31i4dNx3ZRi3/UwNThv1XHH/vUJeqJ7DPLJ6Pv39Wx+P9A2P+wpPnwqDmUxojZ
fNf9aUkje7fuhQhR85AfEK/TInSuLZTSV3M2/M34MwZGPMUUziO6BxsCzU9rLjRomFB8WRy9Jd2U
UR9pSGhGHieOwBmIxl/l0Sw/73cLE2cJ7jHpSpZN5B/yaJAWmdw4BO+XL2G9g6hIP4HmTtLaSF5X
0Qb4tK3Rlw/Dkgr8w3nwH1bIP2v6+LCI+pYVMt8eUKufPmxtCCbhDRSTWQP7zLOctjyTvX+e5Axt
N5jVY2CKv/rIf9gk8q4cLct22eD/0eDXNpRng++BF8lZGKcsPb4QwEyejFoSOELxdzN/llUiJylv
R/AaC8xlvPLjUioRBow0NIKHyAjKC2+hnUyI4ba5b5EWHfTuX2zHF/Hn779Uz6GbXESZalle/tzM
TY0UcxiM/aErx5q9hBuQdjLPPKZW/mATbzUhO7/yM1LVPawrd3XvFI9FVXkDTPV0LrilN94dFHqz
W+ne6aBFL8IzOarxGYT0X5wFjvcffl/6CK59fHeIUBcV6Y8HqMAjHCbsMg6ORzP2YORAxy+aMEP6
H5YLOqUO5XBC4DRlyJNbRz5wDU53S3TwwRSgZk4xU5MjXmbnLbQa7a4iN+Ncwm9AktPsy6sxjvLo
1AuTPGQQOPIqhxGbw/RdYs46swHiZOgYaNlkkrJaOaO8MrRHUlqHr/2iMqbxDp7geBPEig3ErPvS
+ewjmJowFM1jv/XT2kwutOWwk+cu4W5iH5DfgeQa4wkUuQruao2ACah/Uls4wZvJCMFHgk2WXzlL
R4gAkhpvhFOgevt2LKbhXIiIcDCcWGg8Ue0SDLfcCDQPTqzyPbFFBqSQG5XW2ifVuK5eusQEKqWF
dfye+zP2ffXiE1F8I3BX5mtVMx1fFiFqC4HUefM1CfbfY2ryPiDMOmrHOwPUz4PTojOI55g4HuWY
Bdm0anxxy5YBF5MIerWPcOrO1nxSZIzUgVlD0JAq4uARgCeij44a6S3rOI4fGTWBtuVDRzDw3ezX
6nGoiYt3DXKC4rBR29oaCPeBHUVejBoNouka9mR338/VKAlBXkVWPHSXcToyo0tKdtC2w4c1p75q
9s1AfPDaYNMRnZQXxPkxRdHBisU1YVVuWxACT1E/qEefqbbcUO+TJpnjO3ZXSOntNwQUZCCFFRc/
jedZTVo9ViyFIZsUMWcGqlqo/NCPANVNfP1WVY436B7Yafcu2+E1V3f1Mn5Ea4clWttd/z2fHdj4
sWNgUlHoL591sFVGkUnG1cfxt8cWO0Pn29so9bwNu8qoWdeFElcff6cN8JPlhElx35ijg8FnvY28
tt8MoVK7rm44gWnaEZ6R/VsdmiYJggvZ9KICrzmw26lHX0HgplRGc8ygsQNGSz1/1dZuA0nRZysw
3jNQEcuugSKx32U0hwtre2lfQSKL4yBbrx9RJRqEEDUNuQD7SXTJsKlDwnHuqqpwslVUOoz/i6hr
g7M5qwmICxDifjJYGAz0ivHNAA9geGo+lgroKvp9g4AQVACEB0DePaUdObCUar3DcW4eqmVJMS4e
RzYS007Bb6mXudLwsdDwE+vKYQ+5hgV+CNQ0XrSMXh5cqD8fOYZ87cZ0ZTupSwYX25Jm2ZuwmHRX
YG3kNcVxezdENbuKFuX4a2unjI8iq0HhCX5+vOg9oz/YPgSYVSeYy6xEOV/5ugu/1A23TaSr3qmI
I/eqEoUiRn22p7MshhxOzYiymg47pCGs5vaLiqMl2NbownjDya0AdbE7IViob5h5eV7waBVNW6Du
tj/BpDQoiOu3QnqA+TNEYocaT03PX1wC0bVYQjOnlC1ZJPmPFffl8Y7HHOeySbR6fHCNgKf0vGzG
GhRXDsraxwVYnizgNaKHnL4f71DwBo8L0e2qsmX1MgE6zGDkD29j6YePieNyw2S1CKdLJE8JhsN5
jZTYOgaC7VfssS3zKyUikDxBseExWj64DkH2MaSiho+B1MHKfQeCxkyFPjeVfM21YczHObI7/2jl
GiTImoBCumAtMbO4pmV9hprpsEMvkFiqKjgPRhXesJ6OjqGvHrwoqh+zVr9N+bjc/WP5CMWy2yQQ
ra4QDHCfd9CinHBkma+s8NlPY8SDj6UG757Basrovx+OjtWBZbeGmjSISHoXdlBqf6cQ7V6PnTl2
u9k2H/PIrzbl2MDg6HN6QRxbNW66zHb6VW4FxVXhGfbnTFr8/Yonlv7kRMoMPit/iMk1rKug3M2k
fGSQgdMOXkeTGmeAFh2HLgcxOdPlP0+ej+/TLmCuoKgg4aWN956Euo4FKGheytGnFqlaFDjWAHIm
lT1fa/0/7J3JdtzI1a1fxctzaCECgW7gSfbJnkmKFGuCRYkS+r7H098vUtJvSWWrbs09qMZykYkE
AhHn7LMb32+2MXIwNguVhc0NDPmZ3j3xboxp5ljIcQU+zxHfSCfxr+xz+GPqLCwaiLXTqQ1NT3vn
6qUE2Rked1SKGyY87KW1I9nTE8RfT4Pkapwu8q/akUeDfa3PPpjDlcMKVGcKx1hshcgodJ7yZEGI
crIqJiBdpuz3zdAc5mjAxWogGB3bedvxrnxI+uvEK/nkhMMEUTY+IXeVxcc79ghdxZ05x8uGD7aC
Rb0ukJj79XkLdKOevC6s7PTSH00CWbux8MjJq0Z1NfY9go3MXoZV0xntW2GlnBzCalgRcqntVzx1
p7s2ttmn83PW2VyDMWh7WpeKYaav2X+9LFHoMLY6SqgkAkOn/bnI7C7rjDDKYe6nu26g9s3BNrZi
geZ0AbeAZhhQiXCXa0FQhbU2G798GQmxiW6lrWMv47ziu46Djp0roCO7J1VXGVY/jJAUEZZZFGpm
+eiZg+uuw0kREp22gFp4T84PBGjaLw48H5CxBlX0WDUT0gcQUMIpehE+jgyQ4AqZmXOlFstrdxjL
iYesNGCD9JHxpWtqfx/1oz+tuGaqnNhw/Sc5IRWE6NNwktd+Jx6thrhl6DMTUWuNq8hnC6dY39Ea
2zW8d2n8133lEViUN2xVD4F+osz0eUy9TmXMWh6jIWq6BkbjJiNhsG/cyjMP+sSTMGaG79wnSssH
x4qN/mFwJuC+dTxGYeSdoAP5DkdV5S940HhhPce7OcWwWrxPPKrlcD+NHeZCwp5OuM/Z29hUZAqQ
9hRvuhFvzNGZ5T6HLj+uXGgOF6lqohtYlcOaWL95y1/1ZmKOcpElS3XN469PpcfOkg6R8WEy/PjC
6BD8Dm3E0TN7+SGUDm6XE1bnWc9cPPNqZ1OYeEyZrn+p5jZY17l1H3ps6RaOsTthhgQfLiLH1GCq
j+VASlzYZeJUKLYYkGwMExII62RRUpF0Tp5+IVgQYHQoA8T6ZY4Yrh7KDW/giJl98aXA64CQoFt/
UuORdU1h0Nfmrd9V5i26g2EzmPnaaef8MPV2vaU2Dh4mp0dfyiG6gchPgJJSt8rs1DWOh8U9T5tz
GarMBSdfvlckxGI0ZQHQ5s429LPrPoVwYXGrbk2MP99XhtO/wC+xbsoB/9M1fEsKyKneZ35WbJzh
zsrFicqv2KJfNr+AY9oX1lfZR44oGOVl4ZIA5h2MZPnM9IgHonpe4Z1tW2O0yXszKym0jYGMRU7g
FibuoHeQSJN7OK/YDbukvOxriTmWhV/ndZtmLNI8YreJnYYVuQza/DmYQAzv5nRM0LZQdm9+353q
ruOn1thjyItlB8ACVG6cd37uSjBqSnxOvOpQ2eein8ERdk4BK/H3n/On7gfuLJxFuOG0/YrG7efP
Iaez65Oyw3YVXScGAC5MmxrteQajQmjHYt26nLfD33/un1p/Plfr8xzyWZWiU/z5c2nJM0DZqTpM
Sea8dgZhYHk7ZdNudCP2rzIv5pPjRNpvdtBV7u8/Hdzm17vLMJSumBeci0Ae+FPPh4wc9EQ45WHE
25FkCq+Rj57edeFXsdt3IeMbiEkNbYmuvKVCsLs6X8L/+CR/ySdxxO8ROw7b6B/r16bM4l+m2oyI
f8Dt7He0WY4LwgHjVhvv/N9U22M+zWsD7EscoVY7sPq+4XaW8w71HQiMDZ1b8mP81HfRqPWO/1Sw
MCzf/jom/0Uk+jvRqGv+itz5gnGB5bu2I5FVWC5T9x+BBVcPXlBbJwc4lbo28LXd7dIyKyMFq/Gn
bTdUZkl2nxuRkIKDuzpSEPrkCCyobtZyxJV8Zy2If7YltPv6YGSlIDGoAjAyVyZNw1seU6jNQaSO
OJKJm9LO1LFTPUt6lkn9QhKKhRZVsLWNScY7nWZoNnOiJK58XG5eCt17VubCC0dcmO4UC+FdCei/
r19xCp/Wa10WsNVWfSm9ai8zN2q2FJb6R86Jt2kSz3eyptxHOskHj4i1OFVabzqFk00TEIvp1CSS
Kh7ea0D/Ornk0MoiLTGHbkrvggjp9q31TEE6l4YXRIQMQhTECawrxRR3Rm3RE1ym98HK142zlCFB
3cISj5rW8+pKUnHL0ugP1hBZ75eRCq+waHRby6S0dPJW3ISy5vvj4RU8QaDjVyNS17NdSnimfAxV
35Im5g4UCmNF8tl58wMNWU1Ww3923gtzOs3XOdQlSx9yAbYYudqR7J07uKoMQoIInKO3nGhB0jjx
rZUOGPdSi+znxOS7++d6sR9N68ZRRMAUMERvrJQKC99AAZ07JkooiIejVZJ/XOiyncNS30/SHnQl
POVgHqxr/uTrA83MkIIRZw6qq14/4XPFyCNt2w/OXEIAGLE2E5uJNON8gzFpGt+DcPEVyjnht2Ch
yN+9NqPVsrOe+4IhDRXY1yxhOEqGzZzTpaesuxw7hirNI/O5cdBe7LJ8QS05jMuXKICbsTKHAqg4
G0/d0tqoPiIiwEjDJFwSqdm9O+DDhoNpbawrkcvHggLl5dwLlnbOQk8n1Qc7SgB+0xJI/s5BwLVF
ehF1pjXdQaDmf4NBsBpk0/JkfatDoXJuEQH3e3WduS4HNPYzLD5DUvsGA0ytFYnK3ZtLtlq4xQlT
3ERjzUuIJwQPuASAxlrADync06Sivi4IogBo9xHtbYHaWG+C1/KqxE9BHcjhtI5GwvSQ+Z7FdcdL
T62a4yIF2kFuGGFnOSsGmi+501RRIVJeg2c36HUCkgVSpot6z+rADG1MZz3R8ssYbCGhQc+8xfmE
JnoY/O25SSZLI3g6L+FzDT2nbXmJTAJkXi/SwKGtHmF79OtRJ9RPuB7fYXVAmntE1vFO60uwvtZ9
Vkd2sLWuMk8DZBpY/Hrin18JNLQ0XrGut881UI3m6gjVq35ZXNqQ2q6IF4bJLx4VlkNPhoYWVxVN
MpLjGvVL1ri8nE4Jer1ILyY2xx6H1RjnfB2TJOu4nXig9RnAQkTBAjMsXvI2JVCN9CbguXPrN5Pj
LVfgtNbRjUr/aiwzH+o+gUyrLp75DSUhhTQGuAsTu+O2kXWXnLPSjQa6BxLHxd+YWeUeyI82d19b
0XqCDM/cusHhM+U2WFMTjrulnftoS4ofbxjQKBdEGzOdcsn4/jS3ExSjpPe38YzSx2KEf0p9tmev
SA2Qc5Hxe4h4UEccTgiM6dgyTBP8o7OrnjtIX3aqWOjYcOGQ/ZKaQX3wRRvuMVmSj+fZigMBMMAi
CZDjoUVKoqin2SKthS88pSkryvDxRNlkhLo9BiYRHhdh6dIIWUWeRRd5gHwsMVHQ9ErSNg0jTymL
A/XaxpKtWQQzawrlMQucuHsea9NqmQOuJGCwhaDG62fxmNh4XG/Shli8VY69NrauLaOBsjirvQbe
iBxWxU2Mi/ljzoimIZKm0gYmvq4VSYEqZ+hBuiaW6FzewhQyQhzZrG4Mmh8hEgENYEqaXCIEaQ6w
N8DUz2teSSa5a7PjO5MCpdd/7zpYnMeD/wRFE1QJoxU+Ag1Z3UF6gr2IP3DL/kYf6G0QbOv16M9k
fle15z9hZs6D/LqlJa2goKfnYykhLmj6Y+K1yAhqLLubbYWZwZ1yeLuyLEXw0Y/cXou68/zG5YOn
nsaimzCVr+0m2p131rKM6NbHyKufREwU0NMYhnP6bI8W+0Sm9C4lBnjwKursVx9m0jbp6/xeRL0E
SSjeEKX4x6aq9GFQI+pczYQXYEJMY3wzLjYbWUb9AOqAB4BYTRF++/TxczQf2H4s2OQiJE0lWoXk
h8E5Lxf/Mge6w3nYDUCl8Irxs/slyTCbi7ErWGOuGz5xlDbQTWnaLlRh8takGg+HrJoTf8IWA/Y5
SjtBf9g4b2WRP5WhaC78YOrNcTUzrKYOsZpHSl9M7PVBRNBm9hjPYUUeY+/dicI1A97dwdo1NXru
WojuhslQeUkaSEj2cBi9j90ahHYugj9q1ACGLOurFh/FddO5a9PFAX9c9bnIjfHQdfOxjfqKuE6/
yYM73MfKNaZ3zzia7aqqrXcG7hF3lRpWSe6eAqls83kG/TE4JzCZC44QsnJ2VahrTMIQp4M4y03F
RHEjHbmQrMroJlw5tUrWuO3lB4FVTQRpoCI9VKXWLi3kQLgL2RZmTxKPTbw08YGIIQcyXQFwd7ND
8tjBZ1k267DtcZEj5tC/7Cy13HpT5160ic8xF0+19jiq0L6O4r0SA4bWkBdu4yX1LlwZsHoFHa8T
edDCvKTSAoiJ8Urq9pfNNJjXTKFQMrWGPb1mqkzez27+nqT6OrvK6lbd1ylZsUbXjt5aLY1PK28N
X1qmBh8jDyF/O2KVvLDItjXRmRsPpT6xmIl/MId6gEvTIRnxKuhESuHk2Fttcu01UTJfc7+ct6Tz
it3SjwHneGxuw3h87+tI7JS4h70bjH8wGVnbceJ+xIt4PkX2DH5McN7OSl38TDq7uW/xKKX8KZyt
PeXTJ7iKjwbWcDB72vbai6PlnlgMe126fb4ryaPbB/7gXmEWobZh3T7Wfg/3s3GojNAl1eV1twRs
UQTUre0xqrYhdcNFnzfigqGmgcKrbI+p36urEskfcY9TgR9DjTLeQfyDIsTbGgQ6Ai86BpnCeXqn
8OhyqTqNJRW3HAKYSymimULmZscMC7j7kLw4q7CKg4TgvPf0CWHNRAtPqEUOdsoDI6nYeGmh1GyS
qvEhndmohcgPRuJrnlKMRa7KOevew3w0rua8goNjeC4/N1K7fuyGzKcukXK5AI6v8Snuyg+JNhQG
6MRGk/UNAo6wwTu4o2XcmE5NYjk+OHipq13vkvuXlGkOt8t1X400B0fSSJ4gY3M9NE27M4jHJpHd
HaFaLV2/N4M0WtvMCNds/uFmwUGb8O2oOw6F/VZFodrKTmhY3Mz0biWOM+S816AxMfQMynb6QEW8
pbpuqARjs9jMqZluu1o5j0HNjsLO3+TbuBSMUGLpHgBrrD2Rt/OmlYjzbCSK4xVELRdeqNWT4ctG
QqtdbzrbPJEzmgmstLMGBaBb49VwigMBG1ckuaaLLu0QvrH5h7soYY7CMLWCMjmQvBhGAaT1MrQC
lLiRwcbUxM7BI4ziyUBp6XHsBdLBd0NEm6bq6ECiegsHv7xG1xVvYqiRT+REIkYly2XlM77bYb24
YE6h5wuJC5dHZub7MZw8lriVl8q4iG1d+LGR5liH+b4VXjGyu8E/o33WEc2XENqunbQAI6UaeMh7
aX4gztdB6Env0l2kNQDjc+tUvYkmBtOTC6MWiyTa2Ur8HcqJvh6ZjSKzW5FKaAW3QeePVLNDSRti
o6l/CeqMTT1IkrGa2b5nYjRw+mGqsXcTsoLstcxIRF+FLW6LOAvBMLZeIBly6uocdIfUVM8Kd5iE
2PllDVxa71KSabAVtnOGnwiGgPntnhoU8iXVVjG2FCLOgM4aXLjK5gtTUyNmibIbPDdb5/VIWY4y
7xs48l8dl35Fh2idbRp7SQMt8Ss464l/UNL2UQDm1sXJISj9rNnkJWZDz4ta+vaDmuESEInqU42U
DADxlxlTDt/fA0Tag/cnhIgrQFui+Ic26bXkL/jUGDmiXGQXHuwJfgCjwBbMtfdFIG8Eso2QYjOo
9rEVR+FlVwVLgTijDW7CohOPntmLG8UsdviKGf2d2wJLRttBOOAaf3KHLqw+wGdFhYfCoPQjG2IK
mVQSw05FhkgMsyAqnz5fKI4M9IR/xezQqNiPmCQ3g4939F+U4GjHfwY0itlNCXVYuCdzRiuEI91M
hEiLX3DCA4lmG7M6a/QQprqBcRR6ElQoglHIx6kreauceUiXlZl2YXTodAdd1WhuvpzH+WNhsdH+
7YcI3UMAo4L1MWn+1U178MPYsAwvI3h6gKnNtLZvNckEUVsDt6Beo3mBODy19Wuu0vlUd2AVdUQv
H5dTc8qL+i9wR6Exn59vIaQjS1mAnq4lOIZ/voWGjSFjT92A/RTuW6szC6EDknpqgXjQqZ6HTaOU
7RuEFetYDfQXxQhNYi/w8o/XbVvpHow7+/tbZf2nC9OSDkzQwZv/hIi6DO6bvKmjQ+XANKXUpPci
A2QcG3eiKrLa4gE2v6eOc6nnORM6qPRiUHI49WogCuxMcYCGSbesznWx6GhjjZgmKlQL5fuZa5EF
JDfguQrWA9OAN9sgQZDSlIkX+ZAAg29fm9I4H6dTv2gUoJir6RQFmgqBBdh0p+u417jAmr1YWsxz
ViQ80wH9/nbIX2FxpGWo+JUjwA2U4/9KDouEUcczs/i9FdnsgbJcoCB4vW51iomrP3M1YCMNxkMh
9Zx6yiMuayZM7WHyHe5WaOFOu7YXAy13pvhXbhZ/n5BAhNszPGRJjTKPRIFCDB0Z0x9KrE/zdewS
8r4Nh7o5LLOmhtkyBbxBCMO4wqMheDt/2f8h0X+FRHO6sIX9d+7oLXEtP/FGv/7AN96oZ76z2RBN
U2INqEVVQNPfeKPgz55wBTsPcjl2TS13/M4bFe9AhHFWsASOJdq+59/4s/cOtNhkyVmM+QgA+Fua
RvEr/OwSIggLD2m0hYXen0RVwWiEpPbZ9pHRURVsZLKkRLThlWHjHLyGct8++1ZCVl9DzyPGKbjw
cKV68Qn5em8XAMPKSdpnlBWolRk+bX+4k3dft7x/FH1+V2J12P7rn7+e8FydNPn6XCDKNOfXjRAr
mSbAUEUdk0GVr3akpjsY21rqrfMC6zib936F3rytSkwNf//ZnN+/bMOEimB1hB7VMbHqOM8HfoTm
kVsBjfdxjQ9z8CGvA/CHsY/969THNmvjVLZ7JU0sgblNjns5KT9+j0I9/mNaiuXN7cn43lTLbF2E
WdhuU6fP9l3W9OmWwbVz78LjmNdkntnHYMy7K1FZ1U6ZFdn05KrDb83RuMHCyW8jOcOXIv0LH1iP
6nCFwMrd9P2SzyuPOXq9suD9se858gW2fLoqgdxWbHsQOaGJbBmh9CfM0Ao6KVUAqnWWl+5QCfgR
ps8RzX2szGcDewo4gu5jT3xURtdYs+24TlUQ300BYUS64mxKazjMbMfr1FisVULngKrUHYca+rpD
om5ETGAup/lDQcyUvTIQGF3ZYxLAQZy7Z4+gYHzaTYzYVqaIJmLibI963ErnHTn2DlEBeAsaSuKG
YTqyPuk27x5aTyw22EOhYy1Nh3rONZuNB1yyHXuriXcD5F+Y/bxKEHK9ENe7unagQIK0PIq+jAga
dcf+qNMQiYmVRXea4t6L1sIakfHEjjB3wFa4ExRBBwy/sh3wn60KF53f3QB0hGEsR1TntCVAcaS5
VwQiH+xBStK2FKX7aNsf3GT2cBR2iru0aCYMoWtURb3NwaUaPIgJAJrEzsS3YNd02OrNgHZ7YFAo
W5EcdqkZ73DDHja8qf4Rqnl+WqAOwoor++RiSbxk49md+wq7rjoseIFs/azqDnOMPf2uowSF+5JI
qncArKlbD3XR7jGrFEhRPFKlPAGRK9FdxBjplCPXjj6r0RxuRSkmexUXbv6Zk07nhS/YcNV2XBCF
i2Irxm1ksa2V4zZOsuHde4AEBruN2OQe4kcS5M74IBq8EqtV7RYl/gSMRMJ1MgU4bnlVl74VCQez
t+qaZC/NcnwDDs0x40rxu49WFbph8xq1YBO/DnGWVQe/4Ay8bVuSS5Z+waHLtJLhg+af+lczEpTX
BWJAT5hfPzW8FbXRfSqCHm+Hxu/qaO3gwxhvO9KvjW0ZePM1fEqsflrT7cS2HyiJH2aLSJcD5oww
TIyg0Jhg0eThpulhWP7BAAB9NYbFOtdstgtwnDE1D/iKRhwF+Ew00RhXmxoQ67UtKb90zcVSn8zy
CO6enpA/6s0QfI5w4Li4TZaevLq+rAlmlj6f1ujvNkdYsxKdIEYwmDbQtZFqn7vYSRQizoGrn0J3
OdQltqVxOVZACTbsnUFSRvn2ANQQjbzI2xYgyoAFOPUfzaTpzeskbmyCLgPwflifVfkKqOvbG3BF
jAX1Vu7zzUF2wFy2XXJ2KzW6AfqxXJ6y1jIIJ0tHa0HWNmmvIsIPlBLzq933NPsXHjH2/COF30nA
AULNUCWrUizj8KEIpyxu8Yu1i1dCOHKWTrO0l2WzODd1K7hietTS2I0IyJKVMhpMTDyZ3TIDgr+J
jwf+VbjYT8AkIX1AWfJixYgVbxs7Q5zGfLG0Nx4I7JE4uA6/laGL8qscEjQyYK6AtZtXTEeRLAw3
qm5wsVksO+g3Rdu4f4AHjPirxg2JGFm4FIIMBgcDD7AdD5ua2h1fStRlN5Ez+2Q2Okm5CjyTqE8A
mm06tuXHVnTvcbN1jgNol61dQcf73smsbGPgPz7sPaBfnNu9mGxQPHmw97STYCfw97yOrCEA3zHm
4irKRvBSYFaH0VVvf8KimkzNgejnXTmijJWlsawzyERXChbxZRAN0VXvLk276mqAiKn2KnvrTY24
tND0Hn0gIhdv8gADSc6Zha/szxvl1xBYoDy5EnZ22yLgKyXO9XOH7dW+GC0yJ9CMJM2GfTxc26Gt
MIRnw29zq33+X+H4/yU6YqJPRfHfC8e7z0WhFb+vRfz6UwH59Qe/C4/UO7jIFIroQLSxtPdDAalr
S2YkmFifa0RdHn0vIOU7/shhSobFhk8dA7flO4EBuRIejwiSPAFvX5d8f4PA8JVj9GOz6rnajtvF
MkdRzDq/KjkyVsySV+aMMqJI500vSk5rO9MC6gDZoB6fCWuNjLDJd2PnIFcFk22OsJc5d5caw4x1
lJkGblVtl9mbCEImhli4ybChf6qGLrgdHTxb81mYGxUznlgt0HdxTjNaEnbFTCipk8mKWSHs3q27
zIDqMoKwswXNW/YGRotPDP6ai1k7yFJXm7A1l+V9IA0GEgqqwrbx8eTaMpevibnQZrTm2ZhWTNqj
9mxXm56ta8uzja1Z4Wib91Ow6aPiELtL/Bnr6/DTuOCAO/EzH+y5TPoNocjqiqw4zHLF2TgXBKIl
rlT76ZbaWRfIKLsctNtuXEbd9TDiwCu0F29gBtjylh0OvZRM6S5xw2RY29rBd9Jevgajddylc4iT
kJExdNWuv17DbRYGEUbaRNbUsbykHWqnYKk9g6XPnVfaR5h8yPyu097CnXYZxhCxvEuotG+jswnx
oP2I4dJUEGLxKE7HiEhcyvRurfNvCJcJze3sOgiYm7RaEkJ/zGcK0u6qxwC5tcPuQbRt4e0p3TFI
lky14cX1+CYXTW89TVkqd6hEvD0zwgSDZTJBr0HB4s1smeka09OFtIuhPbkOJMitc2buaQ5fq9l8
ClqfO9zlmuXXjuSLIHG+U71OrW41GxDQrX8RmiHItHK6HdrEXvtQCI3W69b2mVUYwS+0NNMQyBBb
oCop7m0THmKq5DPqB2cD2JlusP6dSfOEtzj3MBgdw84PI6RGsxTdOk2T5ER+unnba+5joFmQHE6Y
uHMe52pEotSb5SY4Myd9TaJMiBfc9ZpYCVbySQS+sSvP3MtI0zBZ5Oy8mprZapIm010Ut55NZgSI
IyEr9n3JalujS7zEXSxa5ZrwiRDjwwKzZ7VoImhEr4i1BOTQUdNEwx7CqOihnGeaRApIGB4rTSy1
s6q6hvDqX7iMOzcJjEqsAqeBAaUmpQ416+bMVJ00abWiSFn1EPc3yZnTSjfE2aOJrrOmvGI7SQjt
3lH5DBnWw1sr3lHwj7qEFouCNJt8pdBi9KAJtbOB1uVBQsMeH+wWfEmtbAZV4kngLpBsTTuJL53G
dO8ZYwbR86QW6Ki9SDICH30tqMkgH/D5Q3zje7OkMSVue5UhVBnWTWBBOUL4Y9gfSLcokuOo7XdW
WbkgTpqYgqtij5tVMzwMcaxGXPHPBWx4rmZTyxySlzTtmqXYkFRUuMsqslu5nivHXzZDS0tDxxWH
4Usu4hCwJhLkaZJwm0MsHUv8qSecp5lpiXjSLOFxJvM9IwnM28LF7dIQO1BPvfQlToCf3NQnBx71
A7bkwyrru/KCuhJhFg0I1ob8wyFghEww2yhWkYlm5bFIyUNamzWYwFp2jaRTN8T0tdv+H8TzFxCP
sM60wP9+Uh9ex9c4/vGM/vYj361zbKAcHTwBFdeyBef3/4E8wKTvkAaDD3Ky2PwnHN/fzmjJGQ2+
gxcywlbUw9q/59sZLUimYMQNp8gCkeb/+VvWOfbPMIq2P8a0inOTwxsPXAS8P+PJICwZ48dQPgAM
V/2qWvKWlHrBda6XDDlZpcLmPoqz5lPlppIM59Q4cV5QKRLqVWGh49lrIgucAqt4PIYxoFt3vlEx
u0W915omv8cxQixijKGM77Bzr9KVUSHJKTHp2EE+kTAqQKOlYepJUIHRHh7p+1LO6YnzdTn4qDmx
IDD6z9CgmNhFCg9AQuKj2wmRF/Ktthtf/bCaX10rmmNNxMYjDxc4NoWGfIidixDzAmud6iNnX/KK
jfl8R8KU2EgvmV/oQ7DhgjTmAtUs3WdE92KFO4qu7k1xH0bOvegMMgEIM5Lve2ta0s0Pld1/ALLO
Xrz/rpLOjwDQ3OWp4pbkUXr9/AjyhUm6EbTOw9JY/tEmJmSLCSU4uF9ORrqy4Ea6q1jm/l3pVpKo
cs3eY/RY2us4NYf9wvR967p2efSXfrhesNqkp1TlG05bBvwHuz1F+HJuGbsn173dEczrcbg8ZVng
7ckDrXY9Vq23nte874goOqA4uXIxe3+UkdzDUHhLaqf++Psv7f+Mj/OllenqBYwpsqkUtsg/f+nK
c7wwMKviATFJ8CL00w+Jlv8AEIk0FBTn2CdWc8yTkahFguAkRV237Fq61Oupn8yPVSq4Db49TreM
9NOLsbTsh2Dm39gJ5We6W3EJhW+8jZh9X1nQDe5sL3gK1ST3fhxnT2mBCSQ0KvMQF2OBDVJj7NPB
cjZ6jIBBGY6toGfmcGku1lvh9FdjI8Wh6wP7QFuINbkKrE08zel2sjGtpPSLdnYMZdZPLpQqx08k
YhFl0Vnjp4ojCK0yOqGmEwOGP9HAVFaHajCl4KVMb9yBfK+sTTFPtt5MzHaalaMDGjYpXv2XnoIi
R7879Zs4busV6RT+3lwauZagVRu3KKYTVACnXjEzSa7zyKqvZpxc8Estqs8eLXLDLLaBjmXbfn2Y
cJHE+LVtD7AJ48us68zrIIIo6xViuLZTqu2VJMI939bRkhxm6B06jiWUJyPuptu2E9xQGYdQF70F
Brx+N40UXgZl6rOK2vqjDwnzSqnGX5vwCW9+v3Z+2bNs0/RIhoLQhLGgz7P0NTj7w3BXhkMQhMxW
TlFnLvedTwKKQUza0zxhaNC4uNsyhmTtgH99GqW3rNuuBVBV4xy9QZQgX4UQlIu6M+tnt1YVbLDM
BG+oqA5Uuqkpxt7nNb8lHYAXkL9YxR7JERlZgRbSgKdtqWWn7YzU8ITHEfCyC30GWboxXysArTXb
1bwbIJ/rDZUslcauQJjszpAogHp8l5NpmG7ISFjuz8u2SgCA4tiZr5vaFuC9ZfCFVHPzg2fkgOwY
Tz0zsK1v4jYm9ScnDjLaWKRSfizMdI8jiAFrePKJe7H63tkz4E7dbQrmcOuZdTn/BfAu9ZT23/uV
vv2kKKG9wEsC8N076+F/uP1oEFsjXJrgJJvKMTYdkwjgnNp4SFDPXjfEfJlrp26Nx2SOgfHsqfKr
66mBxLb34ODN8KtQ9qxkRuaNlw7VKx5F5Nv49ViFUHub4KVR8GpWyN0Fxqq9sfv9+vlPX4BBDJel
p9Auidg/r58CAKsRUeieMpiN2ykR0w1ereGuxgibtMSCfSbQxAQ6ZbaYIiIsw/GK6tUMTPtSjE7w
hXfPYmOey1drcsWVM07pRSQr+Md15gWPmasVZREMdO8vJg/n8/iXm69c3U1LSS6w+vXax5yExEWN
9qnsSf5bwYkKvrCaIfsAHWZPYomXa8zZptuMoLV9d44ckkS4IXyNh4tzQhMEr+aY2WNzLN3aeETU
5e/9UXXxuqn74nbx2vjKlXz/kWaK+J92bL8MHBM8InI42wC8HD6pN6xT+DZ3vRrTAitXl6TUxF5W
k2zYhvo+eJaRSA6GZ3gXbVxjT4cT/w4UMdzRbkwvZP4t+2bUcfcz5flCkqK37qScPouwZb+SuTL0
9EaKLeI66C1l+lEg8oGzWzDWSKvqmKkheCEJFcRg5NQ4v3r0T+FbExjRsHVS/rAvUsDiqZGnTELZ
3eSJNax9WUdvZtUuu8SMghdW3vBZZbneQfStgW120cd0m8qkb1+pnJ2vihvoUDJPH81KLmjrayf+
4ObJJ6vMyyMA8HRMR0mYSyMHxhSZvIqmsQWyz6abRCycJb9fxBSJv76GxHxTM9DtwTSgHPylbGCv
znv4zzUzOWTu69nkBVud9+ZsRO42ByC53xjwSxTuKMWqVwfjKHL82JO2Yd4eGRC5myhLsgvmZS2s
zdyM0/VgJHHOYKPYdXWqX1dotx+1fvU923/3UY5q+NzHrjI2Puppd9PCRIz3BeXY9QBflAgic2Yd
qMLKVkCgQbbLBInIK3/JGTKExrQhBt49Tip/P40lyIQbgYUBgMNfrx3j3uLFQnfem/0bvF22yBS9
b1PW5WESS7tXvLX4AMa65NTPtRrj7hl6+ME20mHeTDJmAGLNzwJ5/wYLemvF9UTkPia8EJCwWayJ
bDGXR1/2iQQSXMqHIb0oRQKS72ezgVPbUu+XWkblNWbgGKpVfRo9cQ7ET62RZIyPqtHCOzommLX1
CBRekXjqhBgduCa+45itpas2qgjzIknyZAyjLnAQh12Y3sRR1eYOkkuth7cwHdh2EwQrvi4+brSk
LTeqHRk3EKgLSxFFoQRp8dBLKKKJRfEYhl2Lnl1x6iwisT5GVhAT6SacKr00uk6XPz4cxA5Wz3Zh
MPYxx/IaO+gas+2ZnR2OY7GIq5CQQ5Izy9RbhSNW/oaaCfC0hWV9gLcUe6ynfrlPsAiAS+cmaFGo
LQ8dTrbgEe2yfJFO6h098qu2WQ8ZbeU5Ad7TZrOMW4X2YO21TszIpcHpDzcyXqO4pspcTWGz6Xwb
EacNPAWNbsm+kIF56soadopN2YoqNnVxMxzT/MZ18+hO5ji7cBj43Bl/Xu7PL9L/Otu/6Gyli+3q
D3vO5rV7/QfZW3E337zmn//1z1NUvn3+x7HNXgv4IF//n+Pbv/757Qe/Y9DinZBsPsCbvu5TNVPh
u/mVeIcLlGKL+u6K9a27JS+In4Afp6lCcBskTef3KCF+HczrMxuCP/4b6DOUyJ83SIVAFFsQZXEN
XBcH/c/HfI2+ucl9UqoNFwu/hPX94KcYBMCa9iGcSvvDmA/DNcm6cGb76kMW2v+PvTPpbhtJs+gv
Qh4MgWkLcBQlihote4MjyzbmGQgE8Ov7Qs7stl1Z6a591aayKi3bJMGIb3jvPu2oTyzk6rFg3rgk
MOp7UZKtWFaXYtSfMYXHtF5FmzGjo9ZcRs06dihnMV9r7g4dzoQVyj03pGIFpjIuGYb1V98qb5yp
uLG0CQMHSooB7Rh6AZbghRy9AHv1Nw679FzyPoat20AIqOo20DWPY9RmvZzqy6n29Ytj9BZS0+m1
VpOCfN5tZzHn8APSb32RMXm2YjrB2ju7ltpPyIBwMlXf/Ly6IS7xPlI2GanpuMPxcQNR8iKy+aTH
/Cq0ZLgG0lfm4/Wmbpc3m3OkkMZb7Tov7dzvak7xsKOv+BC14pB2HppJHfRN3ZM9XGne2Risl1wW
ry5q0J0eT/eUxRyexmVgvrsRefENZxR+HeCiO6uY641VTqjHYzfBoiEfY2u69yqFwNR04mNX+G/M
tv29kYgDTolTPpr1cVlNd9pE+6PrOgu09Mpc/REqB56SzPdTI14SK79i0/jatRk5avYZQgVttCP6
reAFTSL9Vg/zRRR8VrM17Fq/YfNGx7jgHIM0yiUBzBYZes0bZSYdHm2b3F4G3Mk2zf0hhMFRI9Zk
0hhr63uZlK+jAVWC+y4PBmZ98IV6XFf8Aq1dLqRAXAZz2pPpcjI8WjhN6qfGJeucDfc3C+z21jbS
mzxXJ/YhBF7VvsMacm3wxPy8RENE++gU4F0tbcNNDEkpZdmfkCZw3dnZVT0vz51oqTRt9Vjq9kbN
1RRWSTegu05fK6BB28JUb169nKQZp4wmu/Sct+5LSgPttdatP6X4QSZjN5vDYbHx2LRKPi6tfcDK
OPCgWoe45DPSdIKm8kEycx2Xk1PPyXaa+DwRKVlAi3gS1DIQ7mKWFq4u/bmKjTffItmkpO7HDV1c
Ga58bLvxUajiW6lnDCwBMm3GUj1aEQOJPB2aXcFqdLs4GgtIcFJUabzvRuWc2Se/EDeR7dAfko0p
3N2w/hyvE3Ofy6NoOS/4C+YDJkd8T5Tzjak1n7KIzZGbJfOm0yJ5Z2Fn3BQqjsK5FXY4I6k4tO4s
r9ralkcuZW/NZSF0OpmLbbs0JanZzbwDYyWvSoA7oakV1ttg9J9m2TnXhocKlKemTlux6WB3ZBuf
KMuNmy/Ta+TSlCHCNhGuZKKtGDZEz6UCTbBZRO+nAQ7KEJbNmZDyT3gGqKVVsVUsmEmVTzcN8V3b
lqwX2Az437MgxXN25dWkYDluey605FLVICohUj7XmhGHuEnsrRztV9Bb3VtV0V5VWpZsC0YCnksE
arP4zq5My3FD0xJdjAFyc1zx+C+Z+VYbNcyqtiTCT9K6KdPYWW7N50b2O4AgHsM2YsOm0IgBZnDH
vTJ56ObcfXE1h+jydjpGsvumTd1JOPnVD5fO34zHftUMe9ip2W6yjGQvicJl/fc/dJtp5giITXl9
EHIdho3tgC1NnVO7ZdJlOL8pq9dx5w/tFXfGGslGWwjCn7Hsr9QEQBxj5cxA+WO+6kQW5VdmYWFH
sTjQ//l1/Tx4ZeDlrbtXqCYoi01Ue79ooSfXVVZG2OTBJNMGSUYerMdxBr82tBA71Ef+Sf9N58vU
+NdXZ0EZdoE0ktbHf//8XsZW5SdeH1VsHOxka/fyEVwPlbclDpNmF+H6ejHynrqe0+2fX+6/6IPf
Xy8NAa4SUBFo83/+s1GqTgsyqOpAc2cReVJ6lxld2HpcnLI6yw+6r96mXqF3mgCmZ7Lne+uTZ9wl
81sCbTgmxWuMkTOj3Dj4GMvDbISK7k2nibRL6k/WkogtgrbObiqnwyco71UZP+t2gvZVifPoQfJR
de3vbbtuPsagDkPhcTz88yv9m0fIEqy8kUAbum2+Tx9+eGDNIvUZDInqkJj9TtT6RfcXHLV0xb/5
c/5Fg8gTJNg2wPlA8QmU4Od31J8MT/EveVZ9xtUsCS+zgQlKZ+3OmsjPNqibb4bYKO8KOV/cQS/v
ktUTL5b4Wys5l9dShWF7jj1ZMStF8OZP46PmO2erk/vE47i3oSORMA3UtlWmeoltc97TDjcr3wzi
rt7191WunlXHtT+aqbgaUq/cTiitTlgEv0Wp7QRVXvApKq/eKy37FtXLswd5ZhnYoanGOiD7P+BY
TMO4XN7d/afcRfNsjsvFnRGcoWIxINxrnzqb8FTXoMb65zfyb04YxPQevRjcUpNW+uf3cXG1uhXY
iQ/LhGuTckJxstmNSb71ZB3++c+iwv6Xb6Ctc0/RXLqIV9d//8PD0ZlzirtqrvCByXvRp1cl48Hf
/BF/c7LgdTUFiYYG2/dfVRdQ2/Kh0HWCRXzZEGGtyDWOlrf1pE8Xa94PSMxyUxx8zTxPkZ9sSZO9
0lT0oc+yzx4RH8xeZAdmKbMOkvl7kPicTs1c3iBl+LY4E0DkKM0PheUsMLEsPJjgAq7pyLfSa548
pAOB03uku810pkCYJsDRAHsQTjQ7syPXyiLkaj8q1Bi6mX6zKx7BNs1vJFO03I5n2l0WFbPBctY2
mrBiyxxKfbivKzPZCmv5niT7b00x4m++sXwWaPR1zmGWEebPH0plNoOq57I6GAWNgkzKNEyHkQoe
d9yNgZYuQDeXbYrZO5cIQMOoZxbEOv52yHiWoxw7JaD/3RQtE4gko0b8ob9MWWNt2AxiTpDOOcKe
HLI6OCdoXjbwuoAY4JDYoAx91s3pben1IHXTB2wRVFUtL7jT1D5P9OeZQixooqTZW8WEpHm6j21n
FZvyfAomjrjh5BT4GgzzMir8vWkvz37Tye/hKf/2TfqbLwl3xvofhu50b7+8R1PcusUwyeowYWej
xMHTMfHXEWAZoyb+zSdiGL8Mt9bb0eMW5lhj0rmiVn7+SFphzQgcxurQmX21NZy+3nhRdhVxU/kG
n8+CIC5YZhokaXJMZRkVYFxgnqMAHOvIQbbpg+kqZbv1UbIEjLcGnCDe5z43rjXp3RZ+iZPHp9pX
VW1trKZ/K7PlXhXIidz1MuYxi638NZrWKpVo8GzRbxiPbjJVmyHl6pYwZ2838JG+t5eLUGyDWASF
/soF1AZ+opnkronGIShINDsq8A3vTVBUqXozDeBLqnF6TAcaSQ9NU8jEaQrsZXrshphZo4CJb0n0
gMYFEgCMKqo1w2UDtEqp1n/QSv4f+Ls8kM0od4bo+u36NeqVfa7d6dGJ1waCUQvfJxCgRUu1RJ73
DVBddkYNv7pDEdFmNl+xIWqvfVu9QTLeTNgTsZykN6lFz+IrSnFMWC9ZIgFFCCTtNfGPpARpEvVx
SWZah5k9GIbiiqZ4X0bcLCkrGgZuy7MzDTcoFj8l/VRd5YZ9lmQ8WGY3M+qd9sjJ0/1E5CAbLvtM
MveLCWruN/ex8zdfb2odpqTAoniifo36LcAMtkzSy0Pvzm9VL+97nXtP0mZFNl/rtf56b7XrgSz3
gehZADJ856uE5NmJqWib8WNINTb5UGVbP/c3nuwsFxJfDLfA9Kqtr8b5ULAWoUHLSwTvyIxJqIzf
QMb4N02HX3cBYrkdFsiEFfVouLho4DTOmGyYn6VFuaV3VhM6ejqGKh7yoPCorGMaw0adEqvmAwH7
c3QzohUgkgSdiSPVoyUlvf5GjuO9sCGP1YWjtshYyf6ciDxNJpAyjP1KQ8MDVM9vTr80uw4zq0t3
cMhT5yy5RGgyx0cLPPBazQ/uX/frfydsv5mwYXA0uJv/vXbkoR4BVW1e83p4/XHC9ucP/jlh850/
GGAZjk25Z9sQx/g9/5ywGbr4g2ICGDi3l/udYPXXjM3+w8cGhL6DlFCCtPlS/DViM/9A5kEz5ViY
1HQkKf/JmO3d8fRjSYNqAckooCzKXTpySvufj2pfZ2EWRa12Qgsu71CbAFQVnX0siyXfuiSubvRF
mvdW4aCDrjGdGHL2j+gggHjm9fQ45055snoCwkB1eDyVurQDLMpVCKwiC10iQbY4Pu9jakXBDCKI
xGpCEVA0xvwyAQIJ8ikGwpDzvTBAXnE/r2dnSURsL3IdbAzrmAeiWmk2GpOcMY61s5hk/1gRXxj0
7iA289gVX3RtBFxhPdGOfLMaMiPcaLyb/Xm4z2rH3reTLZAEZGN5nyLcv6objyRPN+H+UW2Z76W1
oIYrKnU9T457LGNVbjN8MFcCueNu6EcrJMpncaCN6vq5czRT4eifo41UiuQSV7V0mqxx5sOCtRpB
gYjCxm7ta73zDkXBpkM3XCQJvnFDhNGpilTJbYTxJPaAY+RJPgfgCqLdALMi5IGpt+yI4LrGORNE
fOBxbnUhH1Z5WqAG71xbc69Kbs4wqiNgwcJtdsqMkbiqyjJIzurx9uTF8tDaVbthd/7sz0SIMLZ0
2N248mNl1CbymxZkDraJ6Nx0s6lvizpJWYa3WmLoJ1lF1vJQdVZO5ls61Z72BkHMoCjCeKQt6B57
lA5MO/sl1O0aOAcZGy2gSTvDTGtV3tmPAWZsJ4ZVKuhwJ3DBoBE+cN6rvUsSLHcNDuxbVWLd0ehx
BqJ4tJKgYW/pLcnoKbWv3bzTQ7a8ab5FpsAUYZB+yRJ+FPlZm1Or0bhLlYqXfd0gB+pImyrgb+L0
qCnj7YDfqHfZAklVLdWVG1WD032szchmKcL2iczWvk41aBjdUHfZdIdVqNxXbe258S1ZnICed5ip
2KfsxdJ0w73fz9hxniZ97PUHTc5IYYBMZMitwOCgHjZ3Ov2DQtyU42vQ1c2UYmJtdy2tO+GYhW58
APSi7ljzUdrMWQU/w0wNYJe5FqtNakB8DLWxZyyHB1V7TnI7JUZ1cXGFse1VN7nBkj+o/PaLzYpo
YeRrRvdVkaBB4SRp8e5AqXiO7IoVjJbNphESfqbfLnJyoGzDNInCsU2YEOHRrRBPG8mhJu54m3Kt
xeHkjTP2lcRlwcXa60OeFj4u29axPrWJMDdFXMa3LWjTW6dNve0gGy6+BAY1GpxGv1n0nh0im6st
G0UMLnPVXBxiFp591QJ2cFsDvrGYoVcFKOC7o5ll0TFh/cSK29WooPrBJTJlUDZkamPALw5pho98
ycu1WxlmWDukpSV6P9yP0q0uKD/iPUIQVGbSvvUJu36MCq7dpiANLGjROnx8P+X/eyH+7kJEyUhf
8e8vxKfhNfnpIvz+A39JKd+DPpEperrDlWOtQQt/XYTGehEyRwNCirZMF1xCf12ELJsMtB58Uf/3
CnzPBdV1a72tsNiSG/qfXIHvDfUPQ0Owp4zyaFZ0ykuUSb8iUNlMI/Wa8ZP5q0QxD72pmecd7jfg
haWwjrlSK2IrhnzU26L/YsxzulcpFdfcVmjC2glC6Erlz+B8bN95h8k825eyMXqdTHLE05HH7JMD
Qy4HosRFNHHYzUi+wtGXLOGekkj5ZXMYS5w8TozpkoKyiLRbvxSyvOJU6noOFxBHHjcbUUzjYWJU
p+QxdpGCR8fIZTbDJN9r5UMjeZMftKp20WYKWI7bOJs6VhiuLaxbD1BdqPPHgpNqdAe4vhmvFe/C
NdmVAiXSVKTnqCyTfeuaixVOSJYfq9JMHpehtg68KMbwbM4+TzTaj14mOhAlZZLdqdomtqVrj4uN
tiypo/HVN3RUnD20siDNO+Ik9MwK/VoCUqIxWVyzuspimdocNUs+4caaMC62J+JJy8oI0VircxLn
UjsiNFhBZZyP84M2G+OibwAfZvEuEo1tunszVcm4l5FeD+0BKHJkcPqWqCtyde8UetrdNKqvKz6F
kpFfKY//PRH+P0YovjZ89/7hRHjECPW1779+/elY+P5Tfx4LnvEH/FaXdfL3MvfPI8HX/6BKsfDI
Y5Bi6L3Kav88EkC4snnW8SOZDPnfK+C/imNL/EHJ7Pg+KwfbW0vn/+RkAMlB8fvD0cDSghAbAjxh
iTqEBP86o0UXCJl6squjJvPeaPbSjfDrbAmBm1BWlbpnULIitroeVtZR2be09iv/CMyoe2hLkdKj
Rn25NdmMnPuVmaRWepKzcpTi2OntcOosbktHvVDBtC1WGdtCDg2FyVx5TCMCWdInYDQRT/llrBqo
TRYgQUy88YZ0gTY0VroT5KJxP0tdD1xmzoRA+Krf2QnWyoJnnlJprl8EoDyorn15HCmVoOk56IZx
m+sDSyOZpfEt0j3vUM1pgXLYAkQle4F7BV9C/ZIYY7s3sdhe9e/4qhiu7mcUYUCt1Dvgquzi+KbG
Cf6UwxC7Voxb7sepMzdV4d7J0fBv+Oq3G6+M409ws0EsWbk8LO4oN3nKNirK9G4PRJIBVUpyATu1
u7qp3WOHqXtH6Bxe9FEat5XrX8VVvrFrlV80L4IlDio0YInrbbHi18G4sr+6NQ5yaoUe4g0R1z6C
uuPYL9oh0hbjSuSJdsWksNnmxOuFCaDwTY8l4wbOJI6x1tPW8Fkm6cR0wsYC8nAdEzG+F2BLd2Zr
2fyu/XLXSLO/cVMtggdlPjor62zGyrHtJyz6kZv3d0vOuTcBqds5RCFttAZimljZaSNHMKDRTwiF
+z10gOwwytjc0w5Gz9JL6x0lkfPFSyF+MEc1s5sYgxMjhRXbphQEN68s5CZNPO8AXapD+GhistLx
xSE2g92ycuDgvvmfva6avsXT7O8WvQLo10bgbvjeiDvBaKS4nrPmKcGG8+QxQH1F/M91VS22fqPV
uTx5GmDUutT5kFMf9FoTe3DrTAh2ycqyi1aqnbXy7UBpPyXvyDtWUe3BG+uc26DVrrzKkrdm2cGu
b7kvkV5AiwxTQyvdw6iN6bzr+pWSBL8N2N6ycvccYBRZZYLiQ/Vn7ZKVz2e+o/raldo3jx6+tMUH
5cd8UUdnZI7lxppoUaHPx6jZGC8iYlzKC27lA4yfPEjGqr3pHPO1Llo3um6hPSanxig+OGnn3kP1
3eOkN7Rjn44iMvdIvoHxBdKfKv+NeJUWxUk0L5TPqr/0o+mVb+y1ouWaOFUC54fxyW6UdekANnTj
toCzIKKeQVM3QjYrKh9pu2tiuY96mGhN4jSwQTWE8SHFfXxoBO3Nk1lMIlcbG4PeQGCD49akvPS2
12uERyDIpQ9xeN9L2aBtdTL2Y9sa/f3HJWmnIdShIJ5bOIHuBzoPswXQbM/GXUVzGX3JInbfMGz8
gBOOGllo7JjG+oEn184DpDQj4+dOGHmo5Aq61wc/+0y06awdvErifLfrYtKC2huJaJXv0UIRl624
meKSAmkm9SqnfuNJ0bGMHw1E3TKoWvSnsBnEl1ngkdqjj5DNgX2QW21wdtBPDEYU+dvKzvkjFyJF
QI2uXB0rxlpHcknBZFefgNJy9qG0G/IIviwGeZTTZZxmFpM6v6pvCQUxawfpdptYwwmepK1v6ho2
bewqF9hvUjm3SjpqZ68gXl0vJGxBm/c4dECkPpKgZ57o5PuOXrGDs7eU/sTG33JuKl+0xzz1+d4r
O9rYeUF6pDla7h66drKvXOnta1JSL5VZXC8xIqqgM+z6WiV2coqaxsXzPQgkgcJz+VLJFJreWI1G
MADzuPLAKWIBy9bvKo2nETvptotrS9uRm64/uAWmVcfEMxhaE1QtR6sq1DAki3rSZcjntPIjDnRz
Rufvn2aQYUHRdsYmVyJmPwR/OViWsdCDsl/mt3ZuP3NHdWfqXwe+fkTUD15/LzD1Vn+IFyPaEcvl
PdmkH90JoUVcDlVxLHDu3NaDRxaFNutXkhyKt4UhFntfY9O7CH04OqMDyEL9JXeNdEMwjvdRGq2q
yTYym0Nmt+rkLi5CXBsgHxYOBFnTnH1KUHdfkZQrzyJWO0SJAvWOjuF0sBKD7lWS95vN0XJhC4p5
FyVRX1TN0+LWw3F25AgLC/GxLUu7Ddi4T+HSozWeGF3cAnlmJtwp0ztBam2wKFsAEjr4tqxAFGgm
YQemkVL8EpB6aeaYVFKEYluR+dgdeQG7BlEurekkEo7GRbxYAFK5C22/eZWeOdww/TC+ShRNO3tY
rC2J2sbB6VvrA6myDV7cOt5Q98c7greabVcNxTnXp/Z55Ht4M3ZDd7Fxfl8jLKjCJamy6zxRoNys
RJ7z2gZyiebkQLLpp9YT6fVMQPaHiMTbcxQZENaz3qESKBeMwF6th3Vp6eceAeoQpnzzL3bmqj2e
8u6VvXLY9k6+wfE03CEIUGUgSs85ln7v3+Ugyk8G06zPEzCToFGlvs3nWj8mevyBBYADfr3UKR5c
8oe02UJtl3cenTipJVWkb0UXNzd2muqQCvq10u5igk40IscFmi92MsbwpJkjpN6RWFTw6QB9fQ2M
Qy+Vw3AJlUEIhH5GnR+bbBZLFgAsN3LHiPnddDJgLRSsYyeHTc0O+tVUHjUFRGtQKHrGSdDBekDt
JWE3ug8WxE1CT2hlCIR/7B0S2P8rMv0uCP1dx29b/ywyfU67OP0FckCFuv7QXwJTezVJ8n+RvP7O
OGDz+GeJ71l/OC5mCAEQy/ZssIL/V+L7ZDvYFPd0+Y5jGvr/GSjXAAfweaxeSe003wMc/gOZqWv8
S4nPH2+5Lr8lfwvmZr+s9ElZrusal/PB8+YKILGsvbBbIcVLNbfXKdtyHvlPc+XhJRpXqLE+oscW
K+gY9uN4tmon5QIFg2y7kRFtO+Qel2TFJGORKB7rCvxxQPdzbKPhMYKfuz7Z7atuNXTEG+wg8RMg
2+rZHBgoNOXE0y1NrftiRxWg9wQ0jiAB+7XS25UyZ/b2q9VgdAlARPrPg1NrX3PlqqccI4P6Sl/k
uxmBlGI6J7W77diSgk3KTjojQW/vyKh6ZAmIjDOItRFNzcBQYYNSXnvUBC6ngCNJbhsPXr1LunXQ
l6s8zjUtdTY6BYgnT7xPRV5wbfaD9HhbgI8c0HTE11ljjOGYO+vowrRq/CLTZO+MVhdB1OefRblU
pxi8TmB7i2CFLvKXLmM5bBuR2Giugw81sqZnWCbzWpNRSoh+3Yk1ZXOJ/EV3gdYk4sjQQ/s49AUw
TiQzT4wBEzoICHtBu8jWfW76lHx71yFdabt0Cz5xlUWATiN/1c64ixjM2xbZOkBpG5x9xzH7OjIm
QfNQgOIRsfCuQboZj2pag+9Y3/JewKI3Hv0cLicekgn6H8xeMA2NzW8/WAUFT7cS+XusD2PoDn1D
olFTYcDzbEll5GGMRT3atQDWp2qsT0ZXgDx//8cCEzxYiMahAmI/za/D7MDP2BYCvetmJbGbOC/Y
CAwl0RWYDVeZPTFYgxSo8snxgsb4HrTh1TlcIJY5/rMxkisVdKQ8UVtT2z3SxfAySqKO9pNbM8lW
gw9tfuWVNwqs9F4MHrdcp/rl5FfsCfCSkP5jxgaTr4yx95qUwZtCbQnOc8iJFbvSvJm/wMR9H2+h
WPDuvud4FtOa8hFHMi83Nv0zdCuYh8Rfu7VjniO5cu/7ASX2cWgkcMO4zoYv0GspSmAqMRpW629L
tCTMyyLLAC7WWsXamSJoJcILb6U6KWd98d6CgiOAEsk72E0rN25poTYJBzK/Ugkfy9IPzUdoGSRo
ag0vIoLJe/FS6ZAixp/ouCNkSqk51nEqaPeC71lD2URKyNTlMHFZ3dFUiMmUuJ06Q7zq8wqdp24h
G0knH6g1DRqY1lbdgbrUFnfvuQG5xXz9CB2WLX3kjOQutCaS3CC2Cl7WXHKdgbh1Poghm7Xn97+l
x1AtPhSzSKuQyQh/WbtxeMo0iqWz3xXQ34q8p5DpUfAQh4I2YnkYUFbmyLvXj5St1PqeZLPen4fZ
r09gKOvT3NX8b39e+ZnfQy40/CH7vF4zKVC8knc1FZxQbgZuUpS6Me9SUL/flsXmicwcbX2mDBPm
UGxrXrmvR8m40zVKRSxqkyuAlvkw4Qkxl0OPuOie21tdZDY3HxGhsjPT69HweE4ryGC+8JvrwRvD
urHhutkmIZ1Bb7LoGMsqJlGjQ9IGsi86ZWscIB+mszolceEgA2YVUHR985F8mz7aYQJSD5KneJ9N
Xrlb8DyGuoxtEFND/5ZpKJvpmIkOITdMPXiOVoau2fFgm93U8WJ4A64dXWi8ujLH6LvUNuDmAUCY
tbH9qifGARXEclC+7R4mw3ff2iYjbARrvWdtmeDCMTX7HJ95nIkjZk7e33mNt+xclxOEoHfJH1hO
t5NhCyw1eOihtiO2Qntr+FRMojlaKrVY+ntJEqKSjO8qo6nuC1ljjZI5iKjAzRPzya8Xd4c4d/4q
3NK6irALHDLpGV8K233X4il3R4Bpdt12TvrVatX0iJx4PoK2LbdzVkQh260nPALdM8PgflOhL6uD
wiemYzYYdZhKK0hXJhG18FW1071y3laxvnyF9Z/zDZiK/gSyxF35q+4siA+KrI9znvWnAegfVHEI
zsdxwTDAbNXe2CBj4SWrAZ5FGi3utR23bEu78isSj0RsF6+jvlZzS9DKoLwzzeU9EQCmghJisOHM
Pdkb1wVjgfZuEVZylLq/H9YeboF0v+nbvLlB5VvDcRujSyU7TpPZDapUa8Z7o6perHhCUj34/RLv
5Zha1w1xkeZT1Fj1MyjC7oFe+5LYOO/mlS87xb1xH7GCeKhcIhVIDR682xaxGfyfotlCs9dfYnNS
ZHZ6jwuDrw8j+799reyaHm6qap/vB7umg+zAFubWdMAwyxi9MS99T8yyg9+XJD890YkzWYoQY9+g
3/VJXW+V6bJwzToDrY3VKeTbA2MWEIqVvgGTMn2KqMyL0BCjne30chyZf7RFAdrOEAXxS20dekof
Hs0q9z6mJqt8rkILdk0mRvI8tOYoHfCdITk1n4ghbE5TMY7nwdQ/TZ3X3mCgnAc6HdU4oQsg8bp3
lmwjhW8+zAjSTjPW2rvccIZvgAe7T7NPHPYrjVoh7wjCi+Bed0t+jIu8IoSjezHnJbpLEiPa5Oi4
Aia66loO+AMLVn20rd0VnALttusGhmQmVhcY9eVXVGnquiXCdRvZs3kHDV9+ZPIVbeIycS5+49sk
pE6xG+AiRJqjQ/s9M53IbwhVMasNOB7tDrihvXHFSPZgWTC5EY66avqy+pSOgwgRCz9FY0M6o949
D1yJW1jy9jry+2iY8TEjJPham23xMk2xxR4/nzumqr3BlDdJTn0s2AIT+Hszuh2jLZRFuWsiqtQN
xHtu3SiyQJNB8Ao9IzQTATQO48A4cPlppDzxqOhpcl0SVnvAEP0hyoQbxIVDYqNZixBoTL6BoVNs
DPY2nIWMHBN6JG4KP1o2MT5VxMBc4TvkIjqRE2Zj3XmxcIhY6YaHuhMjF32F2B0yKPyiRcH/HySj
2NwOmjF+cvQWrUGnpUDsFdj8arahUZblQ5rVSEUzyo+dWdG9K7PIML/oK3JwcOis5z5JLhhAiMaw
9PlR7zp5mntr5Ynyg9KJGfzZriTsok/7zVD6dytuYd9UY8L/NEVzssoFe6vNsDKcq37awsih804w
jV6NQArvsMzrmy7C3IwW77rO4/mJhCrUf3Y5Pidj8oL8KQrplz0KCiXjJ9n4qDp6hYqk7a0rpynV
QekxkUEI45mykm0aAKOcGCaVyLZDzx1RkpPMDQTXKYc8bJQNOx4oNelHqAfhWpbFvpmE99z4vHDZ
qO4hymp316s2yrZch9PBIxlt0647cC+KAjyrBjjqNYAVCBmEsjkGhCgYcwV6Mo8n1Yl6N+GDtvCS
++rGLVXiYZG1JRyO0fnmEQ+MG8mxl0PiD8Vb47qEA3V+tC3W0qop+y5A742zQxhlHRIE7mxTrW22
GTOk0Bu98WZqDHMTkTARIqhgfu665glAtDwvxLlZT9xv6MYrfA8yhCNWXrIhtYhasut7/Dqxc1/4
xOWEtuZ3ASJIyoJqEp9zjA7xzncqlu1SpxakGc+JaVMPsSzUdZWDZJvH3Fdh1nvRXU8ZcANEt+Hk
na0YK7WsaqT9GTWW8D/GsOLulwgRbVDGya7Nx/na7m373FZJC4i9bbXNWNvjlVUXw0kBkt97Vaou
hj30j8lUXrVTe2q8RW1a32xvy77u3yCn6ns5tN0Ve/5o38XeM4XatHP7boN9Xdxl7BWLwJZ5DlcN
60Bx1SdownepvyygdQVJWmFdVDUIBtNZ7kdLbz6rvCxwg/tmIQGWoiqxGOoytma8m4+AGd7mdeqr
4Vu91RLkjtu4Se3xszc0j804V8yJu+9TY5h1lnaMFEr7xHLva8bLzfuguXofOluV/jpMK0gBVUaA
DawdMZynoCNxVeRbL88S934FBugfUvJtMAlCv6miS90QfUN8cEAiZwjZ5QNR1nUorM6L3QtC/vbC
7Xccvofo/LCpu3zfcv1IaP5VMozncl2hkaK3Mo4Qrv0sDIsxE8zoibqD23XiOK1py3aamI/LTFyf
3xm/i1yw2Rz+tGzzMXtihzfZA+pMBH/VcRcJUhpb7+tDxcbgekgo3XsO5tdcGxj74up8A/QhxDmW
3ohvsyMiA/qroSXlTWZnRDi90+adthLdbdlJ40xYHrlZoD9Ilk7ItZJ5TQEoliqibCud/ose65ZP
Qy+G5cEkwRzXliJgIx2JZRvAIbxiLZuGhx6/a4/jwTCmPqwcxqifFvoJkoAxhOOviOAhpVa8Zixx
YjyWrtV8nIq5/8IjU33zFlk9WCCOVs5nz68Ha9F81AkJU9cxvREIjpKrO3ANLbpbwNz1Ox+Yab9/
T12d+YUdyNSGBKouMRCI9oZHcN7aC7+Hc/3zh75OO35cePqwzB3BpAah3/+wd2bLcePKun4iruAM
8PLUIJUGy5Isa9l9w5Atm/MEjuDTnw8l91lWqZcc+1zv6Iju1lQkQSCRyPwHqD6nNJ+CDDkOe7s5
BNqcl9Ec4mwwgllKXlrm/xWQbmbPmwuhUUkaAADSPZ1dUnGC6zBVPqDewituZQW+tu54P0cb7j4z
lpkJLgwhKtTQfd5/zLdXl7Yn6e2iYxTh9mnm/m88jhYMAaoCS4MNQ0vzbgbDnSH4T/5ozMAXVBg3
4SA4BFhzxbHt/Ys7p+j4yAbi4tpw1RxjTXH67HMeYC4dq+ZAS5lPxwOPdoooOkwR855js+8Yx7vJ
17BVk6MTrapHDn51IspD4i/Ow/GG/hfQ9MfypjSyHP8d0PTvpz6lkz409Sv8Anwt/uxvWJMT/osg
GYR/I3zBLv0qcDqu/y9TWGSOuwS7vxFN0b+gDPqIf/BH0FWMbtzf2N7gX4HPKQfeLZLcRN3/mTjc
qyUGSJjpDYQOXBNgCZdl9nqSr83ajYSTEGEnrDq37K/jHX60Q7hZ5q7/67eB+Yfd4vWKOl4Mbokh
Qka4ZrwJ3kmwGL3Vwb9L0ZX7enRR1eA0H6FamMVkQl5iC/8pmnJ1+P+4NPoBQMsMKvp0MWdW4SxD
4/h3wB64dKSMH46e6TmQ/tFSlAtRpbcVJTf47tRI3r/8633SPLlwfUrUUF7wfDJ47FexxPWypAb9
6d2VlUVxTlrkKFt7GNl6ssZcbjHlnveveVSH+U/4/HVRpopPaxWviKMo3W8BrG4RRk/ayL0L3Jqw
QQfwwq1CqpoCRMtjO2AL7GcofhO7R7aSdBiH55Da6HlpoW287dDkPm+p2i2H3lI4Oq7r6j+F0iXk
xcFkO1fT0TY2W41fC54zbMBLWVPHev85TmTkjmN3LLzTHgBccOooJDELGheRundULJkrI0TIpTQ1
OdkT5WDYN1dLEfTP71+V5sFve8/L4GE9EdFAYGHw39dvjEIiiiiBcu5ynBceXryURJ3+tPOlu9PG
4irwcYkNRERZ+OiH+v71Xyc6x+uT6HhS0HFn3pwmOoiM1wXINOfuaP+TmQWj0by/TSbMNt+/1Mle
8+ta7OoULLjgG5ZprMVQ2/bo3PlZtNxb2DgUZy+O0LGHgfRS+P7TZIdmddpUmV9sMzHsA80ITuYP
r/ufHhxJD6IlYEMkNU9YaK5vNVGHDNfdOHQsEh/T2ObaHSp7wqcAR5/3n/2fFonBlbEu+Ue8YWs6
LX6Ylje59D9pRdY6pU58rNyOxv62UqZwN1EjxQqaWX6046ymaEm2QKJBImM1i7BOiMFuQn0XML3t
UnYvsA51Bno1qABiIlzrnFUWoH4xX0aAxMuz9x/iSJA/WenC5f3ZCKtgD3NKpcvLJB6ljpy7GIxU
d7aSjR+O8wYgUPtVKYjUpaRzAQszuq4kmhFJtpK69RqpQFiflLiywu/K83VeMVxyYrt/lspe7t+/
z3+IggJIL/kUeSPHlBPGn4Uk3BTGvnMXQMilTG8K5E5Lgdwxxrhdqf40s80O+moVoyLMrIZVAwIQ
oN3pFashcXO70P3dTGXvivZI8BRHdMpirBASOK04RisvRDQRC2oye2SAU1AAgKE+ZVhctJz09PDs
NRMz3Rjp2haLIPNo/2DNAqPNDFHProH7cwbtq58ExXSsdq4RQ/IvXMEDrZpezvvD+JJh//6+2aw5
dNCSdHxk19+Irq+yiASpaHLX8FdIm+oV111h5R/BLenhUE84bW1zMeXDzg2skiLrhIfWWZTSftjA
G/bsraYCuXVzd9rb1SDOcGyzhkMa9qNDqTLR3gboD8Ul21spgdjpbH1urSoZdrZoGhxPEo3ONF1T
yjh4H7Ey8n4e92wBYYtDNp0AX7b13QiK5kr2VX7tVrK5mXJqwTvZKBil6GZYXxzc4vAg0eV3G+jk
riQPQJUF8z7UopcpfdYw2sLLQaf1DlVKhJLpucJ877y8vcUJCBTQkkboBvhNb6PDhgMDJTZhtY9j
XebzzouF+BRBtbUh+CUIWCHcRjOhChK1biKsgRGuHVz5DQofXtF11Q/FYQUL4dJlG31oB3gxcl7n
dHLtJiPpdjvFlzbI0k96nuhkCkr26g4GueNDOxjqADiFC9SywkikvRVJVaotaJI03skcoHiSjmy7
BXNEUCXBZ9ZYYXdQ+JI9qUG0FzAZuLsGB/kelcpsW0vMf0kBTbu3DZlqR39rjtbGtNx4YyP0QFNz
oT4nrjHvKTCWRmnFkS2N6dEW7SU2sdi2hh6mutaCMO1ZopsqhemdLfLCT7L0ZkL05rusYaEAd0lt
CpHYQiBnlNwo18esBiETwO+cVXHk/oJbGZI8k1xwyJDuNz006Ikh+nUuIjc+Awne/AV2JPgCSAlW
RYg8GhNl+ZGMcW7axkm9s0dezzaNB+S4kzaAtyjQ0quSyvaMgeKyYMoJmmSDEMqz39nhdgEo3j5Y
gcwKqEaSbsplXcPsfRATgnMREwCpIbGrBDKIIMY0KgAh1F7oMaiXoXowu3BfCz+zUKDBklWHuHsU
TtR+QT4QtgoWkXmtdnQaKnlm2Sb5WRE4b6gPYStntIDsRJIMEcH9p07OdHd6esCaklVcfl6snjem
Y/q6ldZ0wSYRmZaZ6Z5lmlm5SaXDZupD3wHU7giss0AzAnJ3Vl4q5VVra9tK7uYI31qALnTugRYR
sjM/uRsFzcvtqkP/KaZjskkym3x1MB7xeTUjBBOv0SNlxP65p+JzQWmTwOMThxC8g2OgELSheJnS
iqwqj4/XnWnwcuJorkjr4scxRGmjQOL0qqjRfe5Q0eCXjJ36MBhpZcIZxczSjzDHwbiZ7yTrwjOB
U3NuXjqJqzC9RRkwOMo19u6oC/MbFCHyGxCVhBjO1dJYoEbXkWiWezcI2dQzi4h6jJHkcPI6DthE
j83FuJH9cxeZoTz2pHsYdfjYmLultUH7zEMy57aJTfd5DDJ9i3EL/1tgNak+Ht2sk4SiDoI2DrxX
MkNtWvETUuv7I2hgzDhueGXuwpp12Z6HpZ0xqyV71C5j71Smr8yS5EpFOvXPWcNkgBXdP09KU5yh
hQ28oJiCJ2ksvOGM9M9tyW7bRUn3NS8qst8F/dP7Y6KwFl2tL5e8DF/QSfCZeLUdNwP2LH+mDUBr
LBMeStmdZd+ARKTd3MTAtVRZNNdMI94dJXeS96Zj4+kbtDFj7sjObZLwBk8hoBFF+zUejXCWLsCE
7GM3IkvHlCMGpoIe0kXXK+584m+mTQNFglaKpSgxHROc0aQqxUp7/eXw45k9WWNSXe1QdfAhYVpF
l28E2v+gObEYwNIi8PGh8kyPelXcYOuC5MaVsp7zfVs58Te0i7h4fVxCThzkdM+hfJAGsfMMOzXf
SX/un8uo5x21sSS548socdiAaz8gtjXmqIJBVHbuaAAFhAHvIuRN39S9Jy54nObKoyF/n+lR43GL
umUF6jRTB9qKzs1gpmdQl86NneTsTAXKX2qfT6SrPp3v8UM7J1Z6qFK0o5AdqJm1qHfRsKXgxc3g
s0QRzi9MKc7BdHOZMvGQF7Ir90NnZ+cgsJkjx4pUWkFF2UDs5PmPQQAVFMwRsppRKcGFXoeaql+H
VsxVG5rLVzNwgSOqoByc9mvuoMpIx0wdSPe7AxZzvNUMB8hdyUbOOMykoFGdxY8YNSy3i07CJyXR
XSkQgIEwkK0WTNOAFa9Uz50cZ6JPR66/wsLdzA1y9P0LkMRPuqS/jTB1mi9kY15Q3qFMdeY2cXfA
Kjt6zIZ1iTAco7yIQtdAUuTKkRzIBcT7SdtUOr08B95Bhx/JgJxjiL9IB6gQZWcjlOtMG+J8hJd7
FhlARctC7+gc3h6fkJ2IHLkPiUCqQRLgeOBdZ6v9ulJdfpgSjqgZodvezBxpH8aObzYwOLz9YLK0
FSeU8iVjPG6berWZUW2JOJ8njyiOoIV370oLzqeL3uc4cpIxo6bgdEZYUTh4WSlzO2nIUxRZ7D+1
48B6rQ1+igYly2rVXrwT3upBeyhBJAQgE5/RW2BxucgIIZ7VK9zQUqY8sG5YUvdpFofefp5o0Ogs
AM0TwNYP7hc14xxGzwRojKXs4OkXYiUDeHP0BqVD618UXWM1eyglc3lZTSF/XY6p231CeWgmY48L
BhqJOOcmy4+xb3Fz67xJHII8qUhijuT+wHkFbGdztZoBeIlF5uA+5S5xwQRWlQh2nOPcjZOFbW0Z
WnVYRKa/Kbahu+P89N0xPs8pBJxPdecXH8QomSLSRi7OR8fmMk004M6XCVHNlfzZiqmgd6QmdbCQ
EN2XBuSdYOL4cJwV4YKq+aZwY4f+JiavTlc7N1AzWTpFb0zGaCI5yI8FRzTTioCF6FyKEIiwgO/J
zAO9lFWRZUGW0J/5mSYRUjvivXPj+DwCU855CNKwmfGXT1hZArPxexckmnfWtEyaMW+I9l7mfMTQ
Zr3jpM6kti0HABYgDnU4RkD45pRTm1gw2EN8RLwAt4bTImZTDGIDqjc68fQMOXggKDSJmtCAtuit
7uvR3G0+oqiw9zrNdZNWL/eV9jkStBzVILSCUUmChOce9SSZ3ZDZrR2MOJyMFLnQ+mnCM2w5DONU
px8dQzK5qAmjN8o28rGBHAz+KWuY7baDnfnDEIwkIYlVRI9H8HsNsYDnFdGMFY4rPo1yqT6CaP6e
WrG1LaK8P2CgBusHddqruUjyn4kHCUYYfTcv5Ei9nRpUfL0FTB14ZHYknc3rdqDkGZGh6PCxyDXj
nLW80CaY1+XcQrf/zK4xYwOw3dDnnpbqAihz/sHze8fZsmtWF5zsl4NBq6AP1Lb1h7jxmp/RUpIv
hC5CVhAumWGqdwe5X5Z+sC+R7AMylseIRG0jQAI3FVKxnGBKgOZW4xo7YMGr60qANZ+S3OX1qKrl
313kMEhegFQ1FUD0Ob1ZHUD8Epe6iRynMildl8rlvkA097xcOmuLjzprxhyUsQdgYLyIpRqlHa0M
W3F7oFIoNrkN+QFAHu50OW4mMeDzr5AXm+JHQ47J7gL8YA/oByNAkO6PMRI2yeZ4MExs1PfQWsuN
k/RATGvCBdQS9TTaZaAFrzOUii/mNnJujtg8xxr6Z3fVchd6BjPEdML5JnTZPxW9HoifCdFqDTP3
4ejkfYybUV4QHIHNevsj0RT4AEG9jSN5jdM8Tt8xkIGHefHbr7DyZ1yliHsKQNrNUMKcyGKruLSa
4CxMTGRe14YdiLNdenCDNPvhT6HdXwXtyIobDNMH44DoGhtDk2F0zdVoUHFVUUv/Qgjglxcc2JbB
iLDQIB1Hdd4giXBW+q4rOasAJLSL1XmQEtjgEkREJeo8DInILbaNOHY5SRz7VSFdvgfEBcLdEazX
BgvrYU3YjF5S5sCufob0nTdUySr7LCkqIfehHtwzrpw+wLFZPqO0uF6n6FN9BuJQ7HpWCNGZ0856
BrJyFBsRVjYWP35r3SorbNCUWKNa7j3lLQcXINv3sfWC5zwa1x8lWSVq/UtPuj3TCyavcqlc9Pa1
Q1J2XlJc+QJQOVS7EQ5KikZDnXd7zBu7ywAA1w0yrXKX5GH276odkk8hOf6yHSu4PkUf2OdaBvom
8tr4M/LSxfem03xSUCOkT6aMGvPtWlucWGmwoV6GAAIGASqawpd+1/92eP7Q4YHpTCHqvzd4/k/J
mevp9+bOy1/83dtxI9yaXRlSPqRuGf5HuwVzH2RdbIDptDrQnAypMf/q7wjnX1SJ+HVqOy+eQf+v
vxPwo4AGiWR5U9GDA/8/oaeaRtHvFTBuh/0QlDwu5TwnvNfXdWwpJl1Vo+3/SO21zX/S5Ik9ewc1
1eoQfx1yVz9SPsyGs157ZcV+p4Pg+4I4Qn3tYDeP7ERr+YS/As5jUyAogTsd5jIllJTPyq6QjmB3
bsM1xKxzwZFnCwCvM97RJfLDyGXlY+9+xCCuFQoP3NaaP9NnIB8vSWkouPo6ylwADqMdyHNYq1kX
bBYwspHaInEPe/OsnvK+5XDTpzHHo99e5O1Lxex3+IJjKo6/FdJCxPU916FWgfYOUjqno9P0SLkN
/Rr8aPt5IgZVqBWXiHz4nld8iBJAnshJOlld/exClekH37ROFBCuUfE8tTMny+f3b8l9c0uIBsIX
9WE7wGBAvuf1CzOY1arpVfJMQz0oPqA0nBzViztqE6kVZgiXVSLjgM0JtZUj1Tb8lsQmtzHBRjS6
16h1iTGA6g/mvEded42TFU3acuFV7Af0qdbHVIUxbkEhB9TwZl3RCkn3VeT3ILrspB9F9If212vE
gC9sBhkLKlQb4C2FrIXXzxSnxUIHrqx/2DMVmE8BQMzmHmvEZr19f/ROujZcCMFV2qYheC8G77QQ
rsuqi1Ykgp893rbj7VuSaN+GxMYKXzyR+x+xcg2MBk8YlNaAFUkipvsiC+r85/t3clJ5NncCjdLU
nSW8S0AMrx/ZAbtoR0sePk89OIaboNU56slU4ml5XHIOWlHNfP+KbwYZygvOl/RMHBsnstM+GRrB
lmhK4X0vR+TW9K7TLYz0zYSNI/KM71/rpJLP0xG4fAeiOJGPSvTJC3Xh/hWAnNznBSePzP/hotaQ
pheI1DHvgICaIS5xUUTr4v0Lv31I5hBVfYRA6IlRZXw9rFQdekXO039f7GhEGjAXpUT23DW2FX94
RuftK6RnDwQjpCtE8D5tHuR4VRXz5FbPfYm0nDhkUVx/Lt2BGLUdKEkl7cclWmO7um4yVYf2PpjS
Yn3Me9G23qYqCYgkk+ATozskmOiMbNPJMEELqsZSH8bZ9zE7eX983ryYAANGhMIwekP14I1OiRMV
0l1cu/5O40JxF/S5i/zn5GhkAJumCtFBjKuJLPBPg/X2xRjtPXAqUMjpdJ+Grdhy7KVVgfVtDThg
kUqLIBv7rZBtijKT42HNUh5YJoV4osdGlWnXKaUQcKxoC00PWbXOiAqSo6/DN6QNctxgyH31VcBh
ioLIH0ZJnr5bblDAIGSZIEL5tjEUJHOrqlE131KJSwAkBgl34LYPF8WkWrWd6Ok8gqMT3liYb7Ca
+ho5Mgtkl9YEy6jwE/2dCVjlP4FCMTJsfxz2oYY5PtJiLwHYj1uiS7CMSfilxzI7xpm9ggoxYNk6
9LydGpwz2zBaXBNvhKKMCdEWmFou6OqllHeIgg7L11Wz7uH+LGvMWKCG5BHkaUiFuBS4fmfkVzts
yeGGhX5e/QhnBF+cjTfE/XrL8o+CLzUHPZTk1ybnHml6RkAYHajGX4q+wQR1P4IvXh/XwRPTw6S6
cLrvc74z43AEjwA7TI7ZvDMXxxsuTTk5Q6g3R1aLhR5LPgMNG9ztMaGhWYNnKQYnuctvhijP8CtZ
KFBfh467pMPdMIuKzUx3S04I7oG0YmmQJxGXtrI54tdXTDW5GkouLULFHBS6r53MgukQ+1OXfSh9
zp7ns9Mv9VXaWXq8HBfMsdrtIkFM6R3MZUdfwRFI2SztGAs2xGdljMjAAT23AVHixq/bojj8eoAg
HwCBbmphR8bl3o4tBjSwa6YfAmkmiJUY3lh4pfUxJJE96byucoyLCnAqvz6ja6mq7r0sBv+IxYFs
kE/10jVgDEYv01x6aeFCXyKjxjMlL6OKogGNSQ75LT4wVC+HtLgEXTaC43RSRNGqvWcJsjbdUmWi
5qMFXl87Ar2ZLk2EVuVPr2hqJg1iEHl1jzVPIzCpwFaN6dKiCsCamuooYtYkLkVlhMcXmw8EBuDE
aOwjQym9S8tH6vl7Vy0TY9gsEwdnOMb0U+NPsrQRp98hwkHB+wJI88SpDf90k7sht+bxMw3T0DxE
HtGj+tB58VQnOBwbS1aqDBNRYK9W6rXVHj01M38VRXy+SqTXedNl1IPFz3eNbnyWApUFlIF58wP1
JQN/H7glRMTNheYxN/cCjttIlEIbZQlqCUgCq4k1xOl4CqXH7eVVJk3eFuNlnN30NP+DLwBw+WIb
eRoLyU3uR2aMO0w/8p8oSuCxulkhn/FJJSmgf8iHxWd8Ejs0U9Sk1tNDK2v+3TmyZAGLnALpDakj
p/C9jw/HdK+VxiuPNhctkae885RZ0j4Gj81OgXfgTQQ9eSNFr9ZB9FVklOsrbKdF2+vDtNh9Xn2Y
St/hAzsF3bPcruRiZlZ7WYbfQ1tEqxMcFllCJMOS9yFKgyyadjiPovVJGbOE+3wW2tYZp9yk9c6G
Qie+vWNuU0tOJrtdbwOtF6a/7FHi9/dRBQK1JlGYm/AmxHe5wHvTHqgWbcM497KPjUN9ExJjPpo3
XGeTtp0zZCd75Jay3gZ7s6GyD89xu5R9b81XRdwjDY+GSs+76Xx0SmCl9k7Nw9RxrhPsWaou9usb
TJAiWK6IofpzuScQE272A/hYTf2hHZsoApUUygUpSDcc0kOMJmOQUFkpCLPh93Wm5YSviINI3AoU
FvEtWAMqXdI0uS4a9EoEOlNRbyZPlpuQIoZZo01d6NjMS3tceuZQ7GVdkVw1BgbXnnXuNCo69oFH
qOw7mo2UjgreR71ZqBqO3U0/hy4hFzW+kbdU051nL0BWeuazAK2YKDgy+MxcO2vjYTqzh3bmNznC
dPwMVW4TlzD0rJa7CFg9EymFnEF4av0lZPwG5PFQbGUUWQuOO/RMqKlD6aa54O13Gp9ImgD+QZb9
yo0jqDJyad+hpNWeES7ZjiaN/YiHUDRlm34v/dJsssMwdkzHJaRyRalVKk180DK1/I+LrRUVKkJU
4B/aDiRQuqdFT5N/rVyTYtnWXOjvuE5zGln90ZxDiPpmcOam85DaLxRRFUhJms/A28d8XRUeyNJL
dl081/EeAem4+0RtlofH6rwk2hvoHXcs8tlilGhJCxZ2jmQXk0dCvWAEf03rKpvNz2imoh+6XbPF
JM4wmk247y0IkY8YMdqMsSeUQcSTiSYoRAoryVi5vowD4WzmlNbrDXaWNYr5UaEGNIFWR4d/0bSC
7GVXS/kQuW6EKo9SXdZdhnU7UadsprH9jnAZyqcqqSz/Q8ydetumbrPur4yYu57hY9WUzz4EXQUl
OazU07w65fxxjSy0NWAAUsmmjjTj+COpk9OM7nyqpEiJz4GcblSHrJshgNkVhpsl2yqk6GFyth3v
CGsOzBu6NWcXnpS/bCnf42O2mVY1a7oh2I260aZVlh6+giMe/U9hSQc82dLaKaCqYO2n42bT0lyG
dN7oOBkuhpSdrITkXM7ruouyEiHSs9hdqYYuLI5xEw7FB5r9Tns2RSKB6EiCtj5Qbk0bNj4Qz5e9
RmFn4/kDopHaIcJp9OiGPtpRpBX5Fsi4q7ZJUCYHSvHDrmtslIrjCIjZuTM7qXsGZc2pUQAV5YqR
ZuwF1m1bNJX/eew7lTfnNvJ1Larejb2g1D8s3vDB6ofaukeXpl8fB+qNcDhUGCr0PugcwVQcQqHa
c7kEtKg39kS/cod4XFmcx9lAAXVtfFk1mwgWp4tlnlr7TmI1mMv6GU9H8D3w0Qbd/YhoUYxQ1AW6
UhvX64PBPh9i/HVRqSjsAKuXGABneEMr3yqQgw1b0tr0RwobBM3WbSPReWp2MFT0Gu5Db/AQ3VEu
D5Pf/sq+bQ15ybmnp9bQZ5ybzGyobeVVbfB51kHb+rs2nlVMr9ZGvq446EkEZGOxPbNg1KJNrkk5
EMLROZVK4/EQRAQSFncnTfqo2MBZDqkfmghX4VRAKAE/iO4A7lXlnMBJ9fp2lldrl1ikpGiATWw9
WGjk7DKgWBJ3PddC8JlnY9CY7I+CpTk5CFwOuVvtTxUq9GNXZeEXGLE1t+K0VC6jc0BE1BrasQsI
k0Hfk9nLAtCUe+67AVkwDoMmi4703BLLcpmZTQOltBidfK+iFrrHlzpcvUPkuyUpUe1yzrYuqrGy
eVDyEhq4kL0qZQJiVbrs0cBDfVITMFsDA9TWwuycspsX7lQlqeDaIwIzDY0WPwDps21AgPFhdt7A
P9/0UDS5/z7KTZwsfFHyK27uRNxRHbe9g7mXQkge40J46SsSDKMKv81zVzf0MXJRX0NOBwx7NrSt
yaXqVpiUBd6WGSNQ4+Hg/ARiDfJuB398GoHKOjV1A3rq6DyAQ7LpeVUfiOHapEjHck+IHCK71K8d
DFt7xrFobFOxCKPZ3L3jxRYD2SaI0jTnOqs4dCC3y8ASZnJzB2NvpUyfv0di7VhCm7FF1YD6UJ3y
iU01wILfFQ6i+fTALRzNcEWwyQPug2qJgy8A8qg9vbxGNkzHeeT4Nw4PsosXntjL8aekLwFOxFE3
NSKMc3q7zrkdR1+nQgQYvqRtmFTzhU86iueUcE0W66ytKT4phdJAetEihsxn2QOdtJnumDYHeRl2
TJaKep2zbLPZVmLY+TRjSJzd2GTzEyq+KjjYbdJP8hbpfbfJrsNY2NyPXuEN9nvPUzaPOhUkmQ8l
MnUskQ4pewpeFOf5hXjyTaLmlByNs84xE8yLx6xzzztXlOTZycvumk5TwqY5NjOJ6haNfrLA0IOb
cpiG0MzHGAkCMmubEcD7ZBU1X/B989tkJQqTsFIKtksn5b7cbZoKkxoW4ZiYZN5rzd2+LI9iCHgv
5Tg3vFTVE/iqa2/xpuSvSc4JPSAwswUuE1XHXCgRByMnyM98hQsz1tK1G9UfKojNSOIkZS8dqHOw
OD2S2rnRvFu8zfAT3der4hFso6xAsQJVQ2ytgIpM94mIMvU0KQjReGkWYzsQXPTse9f+7AxFjVCh
yzyjbWIOgXkLs/PBRnOZF4IcN+klB0/e86CDVV95IJP0VSgivUy4SXld8TSlzsKgxC+ZT5/YE7lG
30jF02ZLBLdz/+tELNc6IjFYkgQZUpjmncdXCWcW7PAsy1q+e9OI+5qN25q9BduUchzBvzbpESQL
W298CNfSQ9HBmh3G30ojc+gGSGmyMDqv5pAv0Evgm0nbMD/iPk54a0NFQbfZLdJaMWtWU1CTo0QB
djaMuom4q9Nx5r3oRFtD8+L8wHQKAy5PaS9eTaik7zyFhxbt6iHd12Jh6h8c6WBwpAtJHvWy9Oqp
NKlVaVU0sABm4Tzf7YZpQvQCEvNs6kdW7GkzJTFpnuuPNkywumNAVnPiDiJrYCBnR5glzmk5aT+E
eOEauOmcJ+dxWsPjoN249vh3Lk55kL3LmYKNzfLJD7xlmAidISgjPibyB0WsyrvaZKJwBYjiCI8c
T43gBQpWaZdPDkGKhH8Mtz2VK7fcR8lkToEvB4syXs1NN+sy62TLKsPTZDPIlROvP8mcic4hyWb2
z2ld80ozZzS3PgKJTipc0cZ4GPaoYxnoQUtxhF9cNTMK+r0JWAOvEc+4peizrEblI+tXOgPYBBdP
XrOYEzpy2yZyREtvEt3KKcysfL9q9A81IwDy8Ddo6AhoFaZy/xufAv1DQChROX9b4sGcM6fUKtNg
h60qLN5NPyqe9w+XPK2qUaYCvRwAYfbxSCFxen1J3da1tIdw+BaEs+nevEyNEvlJtq73n+7tpRBQ
JsfFN8yleH5qoeGCWV0nqhPfMh/5CDLP0PeAPy4Ea2LX+9c6BazjbR1RpvYCGEyIpr7pSvU2Xu5z
WXjfFq8CCns1phUKUdsANTyWYaoq5B8BITUEjRFMGD4e41R2+Ji1g8u5myqE6WxEHHlN7HmJzL96
H7VKzBGhFgGK7dci7Ga+ev/23wwVGj1A7eFlYM4F59n8/LeJsKgYYPksgqchcxbugw3KHAvZXDlC
vX+pN3POozCMTm1IJwiI0Wm9mzQqc2sSqCfI6x4OJLEGSowFOAJCLof0BBm0PzzcaQvF4cWgqIvt
O90El87864dTXe/JhPr9E4JHJkYN4BnX2zEjst8nLlguvYsj8n2SCc3XP0oo1+qjcdYMLt5/9tNh
pmsawPgxXVWWGySY13cyI/2BvWXi/UVNgqMjqASqVBJ5VyLg+1c6HWU38Gye1rMFV6M4dtJzK0gM
pefkzl9ohgiI8W1pjuZZzkntgJC8yRrfv+AJp0kYQtELqzWgw0f56PWjIWWwEky0+kvV9InSvYLQ
SpgjKGrea6w6HBQ2aQYSA3vLIgB9tX//BoyQ+u+dT5NqgVS0PWSVpeDR3dd3wCkRT/FW1Oj12zqp
9/Sy8PKg6pFG+flL2jKp1KTG8BNN/P5VFLdQNOR4UYUDOg0X88vgVHlgSjyU/jWruAHaw2lhLWXN
ltAXeEL0O+kNlsSkwikGorWYA7NZTpAjkKVIY9vIYHpEJ3KRQYwUj5xZLTOaigUlur0kmXcH+NNT
J7EyKCyTW/VTb9IuywCPKSNnndnOwzYjtxE95Hf2Yrgl3JZ4KdD3pPZEzaJwTdKUS3AUbK+uY5Ll
OEdslapNn8yMv0xyRWXSnRYgWFdpje/GHwzc3kw4AXHDRtMafq/3dmqPnCxSC7jh1ybtPHJWwJLm
CBThmEfo/VWyfv+Nm9XyW6tbmFAbHXs0EiyAOKUg0ijTUMvl/DVKQlNjHLMoLD7gXukW1o3d29zB
xi+jkUPU4sQmKbRKGBF/ahSdPrmH8J9N5DT6aKy5Y/v7t9hZQ72feZfp16Kh/HmZVWqoPrvF7Kpr
tx/+wGw7neQeyZnwqBSFnqRfeUqiC1F5z9K27/+aEGZaH5G+NNMiz1uTWb0/vO7JkubT4erBoAsF
nTdEz0+yg2Re7LKsJ/dzDZZN7mLKl0NyllBG5aSb5TO7w4aGd8V/BAUb5uViAIIc1gKQlS1lXUow
HHlM/76dkYWgjrD6JlHPcCL+guw0qyJt8tSUtRbLlAGw4cOW4GKSoSkTFxXdkYfJcjwezioC9qIk
sUynyJlg7nCqcmBNdheWRRwtz+rGTvw/OMidjDdjAFMd5XYAYHCa33RMgyAZoioEfDVWudmZ44ZW
RYHHYsPJ+f3xNsKPv89n804JXginw2Cmrn86n+empabq+PGD9JvjtUa00G6MnL/Zmgj1hKCX3nsJ
SIdRqJfaVEl/faWm0VQIrNlmcANfmHomZ8GWSOdW0GrmC6vI8a+57lmqeJhmbVXM5xATODDtUd3g
eJwBGudY8qvxR7fINJEs4PqsnVXaKz+bmsq88DXIuQriU6TD4qU0MTlUQIcdHtPmTeYOWcu8EROB
v9kNKjOF5V8tNFYkczen58G+F8dUObyNdqqZEsj7Qypfvz4hjMqmaxslzYC98A0/r+MJgKi28fdy
8sSXXNWBMZ1xg0NYyNanxo9dGtIC0ZWWWRnvWh8p9gplvccJagqCznKsaZom+Jdb2siAp0P3Oeb8
2t8CnZvSLXaj7iGL8ruKVtv3qfX7dhMqUNpbejnhRxRbmqsU1NsHdqR0NTyMqdhZ6F79e6WPPCFr
hiwCKHdEQuA/BcWjtVpYOA1odc/bPlK3PrsSbBtQ4R+EVtNuaHW3pydePqb08MFiunQJcsN8ZhOZ
aeENTvkXqIkAHasjRHftbGfntUo8uOzPT23aOBhVqTClhJH0/bmb14hjCm98zDwvBQdlW369Q4AE
eOUYQWqwWvUJg/CetCgeD/ky5me0CbSx36O5vF3mKEM7ya+mS0Rm9sMcYewo0zz/9yhDqHMyRkAb
bHLzsOYjJTEf5RKqfZaPl7Z95w/a/ubqof8LgWEMQcYAfb0Fa61C9NkeS/LsD0zD18GaCUFbmWAW
kCr4LonCSUxrKP+ILkjqZ94XOH43rvElKI8e1coOP/9h+r1a0C8Xg4ALIAuvZJgzJxlJvPqkdtgB
PyPuV4ERWuwHp6a+ik5T8WHyvZHzX9JUd7QIRfGHfOzNzD8+JlgdWjYE8VMc2Bj0UVP4qnru6pqD
q1eiWnhWeQ7At/cf8vhJ/9mGj08J3BXgAUoIbMinh8jFrQp3Aivz7MwNa8Zz2S42DQce1LXSUtzX
bvV/2TuT5biNdVu/yokzvnCgbwZnAqBaVhV7UuIEQYkU+i6BRPf094Psva9F+0jhO9522BEOmawq
AAVkrn+tb0V3aRcpUNYLy2tCY2jSYkcBik26vsf2hVnPvha28I6V0jqPPG871kmy6GmiYfGi9xUt
33qvmbfEWatvpSSPWiHP3g76rD97GftUX6s1FdBXHl8bJVZrX3FKG/UmZxanjR7CmvDmt6yOe0YJ
Umy12FJf1anHfsz5+8Va6IMJj0OyLgNYBnFcQGXqH5cEGuWak+nOyxtloBz8JDWSnUE/135aptdK
84rPhuJNodRjhh4tXt29CaGsCn9+Zqz1Yv7hzEDTWHd1mAExjkGJ4M//tDLR8qhkfJA4b7FkcICc
Btt2cgn4h+Crlx7oHSQxp+yJfsARLJn21OW+Rrc6E86kIK5wYuV60WJzbywzwhmNcC9luqZCRa6c
6bhyTrMx7yqjNB7QQIvrWuGk+TaDMcoi+4mxS1Z3UeA03op5YvO9Hc3022xn6cVwMGvnKMX7NK6b
69LqixV73ckvc5HIR9XS81ulcnlA2JM2bg29H6VviDR+GAsvyYKkJXk1JBNUyaGPGQGQtssYhPBM
vDctxT2lyWw+a6jaUNTy3Jp+cdn/aEviFHNsKUphDWqzm3U+diJLJGHOuxMRpjGti0KA96lJjRn/
c1upF21cmW8/P50foAbfX5K1AVscTcf9jl3tw+lU9UKUPDrfsyYzj8hmSgnadVauECqzLYOInjs9
SeC3xlCLpzSe+lOaeuqtMnjG9ufv5Xul/I+XFktNbp86jHKcuB/NgIJCvc6NqcGJadUr2LfX0UsN
eHgI23ImKavqOQpHWa8BSgutMMwSm8Zs7LAhOonnkQqk8C4Ute18SvtiWKVfJPRK6ZJzbqfdvjWg
L9syiQ8xRUmmj9ldH/2OmOT3CqdS+gIiVOCShGh2Codlm+W9cqbXZu14Gh04p10y38zTyOMsI+ux
jQEWEjHU0vxUMuZlRWmUQ0yFQEEf3zBmzHAZej5ZA1tT1iLdfa9P1SEpC0OQa8Euw5XIuCigxqa7
Mby0YuSKo25ioslcqbeLIg7w5DfnsfGgv9cpdOOA41drBLqcUexUDP7PvajTTxIA4jcz1VOkHiLk
vxK+/nr/ccw/uqE1+HB/0fUMnUloPo35O+gY1aEgnXILXB4zU0NOGXsq523pZHSwK+XLTFs2eSB7
oM3x5xfJ312wQK5YNhs4V+H6fLhgcUp1VDE4xXtU2rMMv58Qe5FJcUoLu9+qy+A9tECetrOdRJvG
i6bPiSuozEjogHj4xZv5my+sa67aMreOtXRN//Hbs5RyHOjPyd5jR7XvW1vr7gjsK6GDsHvFc1Fe
ZNH2x8asykMxGRowQYcHGQXS001KEB9DcjUOp1SRxjec863lu+To7n/xLn/cA6zfcRu/q8VXHM80
m8oPhwyowVx6rSnfUb3b+JGVhdUFKImzL8lDXnR7oBdz7Bab+mVh1d8SMip0SlM8Me4gD3dPllfE
J5Uy6EcdSiYTEp4CpG1EweGOMycwW8a9v5/o/+QsHubm/X/++/WtTMExdGxSvvY/pCZMFN8/neDw
tX/9r98rBi6vJT95eHtN6r/5iX8FLTTtN+h//M3CCdfZytf6F0RLc34j1adZ5robXFsA/8zRor5W
xZjKhvd7OONfHC3tN2/l+7DyACpsYWn+JzkLPFU/LB8sdf0NKm+LSCrEJboHfvzG0PHRSuj+WL0T
UznEsAzaq8qZZ32juNq81tetaz+jOuJctov7JW0s7wsX9ntSL9Y9DT+URmm18UCEcnrO4aNc4fSe
WFbobhH5TWW79AMtrFNDyJwU8SmFTi1HEjOKflSrlpor4J+FwWbAS7vdMDCUvDh6Agx1bAt3m3ZJ
deD7YgROBiaipIcnhGVphhq4xW2Sarq+Iet0mzdeL0gTjNGpMJrmRJlRv+N+1x517DVveFtezLJ3
30yvUz8jWTi4NdLmRZS5GuCStg+20b2SvdP4vG4yEx3XRXK1zMm0V5vaxD3mKpcqU6IpdJxhm+Ay
FFEgPD0eBEsfqZUDxgHqqn09HTOAmon+PJBZNyXNIVoKnrZLE/Vu7qr6DlMTVUG9+lxghHucrGm+
Zo9v7Brde4YkYW8GlemsMZS3Zqa0e1MK/SLKUhyka0SBmqXpCS/0eLDsJD3j13nFQmCBJqGjBS0h
v6Lx19sVtTJ86XInOswwHLd5pRXveLvFZslc7R1Im9vipwPU5+npu5S62Hg4cT8RUOBBAW8FgGzj
MhIrC/dF12W+sRxsRpNbP5dp+dwixpwBJWCzSsbhc9QrFpNrtobwPxxgnvTf+s4I294vysHC05t6
5b2zMEb1IzVpDusV+dgOnb3FrckiChJAju1GtuDxsXDw7gcnhGMxGDt1MGzKpUgBYvLJtfjOzLX8
BlT9ch2NiRoki9meEkNXOj9VJ4tXoaHBY2W340EvIF4oRno/2lSCWWUzn5LZNs48OLItj6PxZhSt
2FZdN33tcedgUFCNnqoHpfnG4z2jwHg0tV2J4esklijdgzjtTn2EDI4pbYxx4RQknpuGVQ+Fs7E/
y8YhYecltZ/2jnoZcQmgFXi02ghMIRTX2NR/UTYmn4xppp6qNWYdCHHezsFEP1KoxwnyS6JbFOaS
UvLrUveuhrKcMvyXbDSCoa3FFjPFKW15U05rN8dumbvHWDiMZAeapr9BzKdg2S28PWZN+4S7/Y3c
hoqvlx07A9rYZo2t0PI3LXEZGI2xOtpU7xmfJBYF4Vw1UZXeQHZLtgU7qC+DrQFSTjX7a95Gy3GZ
SkQRe0js3SgApgitHz95tWncKHlE6Z5D+kn2tRcHVT7OV/VIcXLgulF9JCc/Nlj8lATerr7cOBZN
0EvrVYFtT1WIY0o/QKIRd0SIrB3KonyyEqsGplwls88SisWYF6dXSmNA2KfRqAxcapTw1SFw+jpo
hqB0RmJZYpg3dBdkOxZtM+3O7vI4TO3EArDVtgnIpTDx2JSJ3ozOmKDEjW234KNc8ZBi+7nzDLkX
lbFcj1IdcRY7R0vytfazQp8OaVQCTh7tGpqJrrDv1LrJdxt3vqfaqzmX3aA/6MzVXlJVa0Nl5YXL
UUAvmNMkOlSq59xPWavTFdox0G7Uc+koG7Wqx9vYbMXaW5fR/OZC05CcbtD9CYifFDOmSp11bIzq
YWk1tuGWfWnMtjro2qAfyk5i5dc6yEJoD0iXUbwT1ECFUdo84MWeI3/G1Ha/eMn8Tu0dpB1aWvdz
Vpq3VJeV9GNoLOtRN5JAS61858ipCUmC9L6qLz11MKijgDDMbdtUcWC7g31WJxbHFMyMBy9OxjDK
qcgyajXZz81YBMpUeBuB9ENqvLPszzwElz1ZK+Vdy1oFTGMCncY25bcsUuqLicHzrmO9FjRmCcyh
VV/jpYw3rQY+XK8H+tmHThFBE7XJZ32J+5Moi7uuruUxAewcGEI0VzppejKnFhtQHEo3qpZ61x09
ZkhtMlo2ZmyLXWnWQBGMyQ273B1C6STmezxTDDM601cJpzfIuWeS6s1HmgtsSzlhNm19Sh3G52by
0sDUmuXOhkUW9tTjfJZuwnfDsJtwsdziwL5jOleJVLhhxazhrNR8yQuY4i7gq4sWVdVuUWvtdSxj
M5z6BXo7t3R9nPW9hSuvxLUaWfcp89mwURf3UHrFHe7SA6sH1fcEI8BNrmIu8CtGdaGTDrcjEFX6
uawyyGTZscSvkpus6NjJK208Pqmx3R49o3WOMSAIlzto5O25bypB16unzlGMO+rUbiTqjA+ztmCk
LXIK1qV8oF27PEY15APie7vK06qTvcTJwXOVu3ymB2BC8MNQaUR0BlWxCy3dltuYhsZNZ8gyUN3o
RDVPvqvtTh4iatgoYFTTcGzoMOELlWzZOqa7uJdrUUPRbohBlKfYEty+cda9JqnKpg+A39UydM5X
zSmKL6JrlIvVidvOKK37xTUfVXI2l9yL2tM4QlnBI7vsXOnITYvN57ErE3m07PI1gxVzSDInBtid
1pQnzLg4loJqrkmJu2OK7IkSGZt3Hb7MmwXTMIWegzUwdbnV4kb/rIzVePJ4KjPw06LhWUtTZU+Z
mXUqmzQ76qm1rY0MOiaNhrltPk3KaPqqWxabFOS274Aaf/DcuNnJ3m2vG7fXgqnD7a620bubx9wC
4yTZuVi/sf2SOeqYPZADN8erxsrjT4OHWuZ0TB2bpWhDE8j6N6stHhKK5gM9z5z7nDaxbc+ckoqV
CGtrZpwH7qqbJtFeos5UIHSZyXXW1CdqKebzZE8nzJXmY9Hm1bFFp9+Yihh2qUi8bTrl0YuQ87Qz
p1S8TEpFm7LHALQe9OHgjBnpeLt7GTXuKx4WYLbdA8AaLDGQQF4Vac2hmA3gDW62HD1vpnkgLq6m
/srBngGmui7pxyvqGGldrYNEdYrHTLGrexZV+VXVujzq6U5yfMwwbnZd1722w9TbXIrY3Ja2sTpm
VXEeDXb91WQpuyQzy62a6PHJWaEeQs/kPo6y1Fq3/PZNazXTITELbTu5EmpWllFOa44vMIrBpjsC
cWEcteW6oQkkyKFnHutFVFvLHadX6Ua4DLt2YZGSd7YFtClu8fLMlEfhsJq+MmZtXux5CKDyd69l
7EUhbwT9smy3WVl5NQUBijjMnQrQKsuVfUyfCK0UbV5mvmbmFf3Neh7ATrA3I86sJFDM+C3qKZg1
qwW7VmmjfFqeCgYiz65Z9wZ9qhbbEdD7Vo0anqBjpB0X7gOMsFltJi4FH5GhqN/WCTpsMfjvsmdM
WzPZ22iMLqkokRRpFvktNSs5s2540VdkXNSgrfTsoHKqX2qK/vb6FEUbp5LwQ+K5y4+iIxsXJ0oX
tvRt0EtFde8nJvHC22rSsfx0UW+dhgeSj50qQyDrta9T4xTXyzRxQxj0IjCiHCd1tRSVdu9OEd2B
YTS4Sf01leVgU8HyOyVtwmZlHqPv/LR+cr36YZwHjhp8tWkFrXnfmWuZgEgGga3QwLEBcqKixUtz
J5xXZpvSr/g2hJ7pvfnOdCPb57NGsD7xM/WLEtPWNOtDc4jmaBJMG+HDqSspTg40iLR44XyC1vVn
g2+eQXPGlrW5cs5BHoVM+vVd6lgN9Llmqt5EpGpnNFX3AKx44RvMZu7iSPthSaDvtMKy38yi6Ujr
OEtzFVneuLEWT9yh9BkUEZXiqJRNeauOSRJCvZtBNSSj3JtF7653gzlk1aeHJI1oyRi70o/jNN/b
oqA7ubD0K7XqzKNYeY6ppQKEKhL6Vu25XEe2vJ6aN/XjlA7mc6etGmnHUNDBzqsADFSRjFWO3N1o
uFaQ4sP/PFrRdZyRg0DJ9+iVxMsSDlmcRgHgX/U8N7EeECPqCESR38CJzBzXJ1XqXrs8hanSmSgA
yDqNNXLXVOVxKrPsISZ+9Lln6cmeqRsuc7XE96W1dFt3PdjkE7Kd4vXsviy9TC5KNIzCr6tp2Niy
UQ8zQZT7KCpRg0liZDtJS+4h70R118dUPcSt1j7h+tA+aUQ6PlV1/BQh5Z1MBBOKsypV2Rt608A+
8tQGS5Z6BVSjuUdY7qowijBfn+WUmLcUOLw6C3kzv1mmmPEC8IHAHVUe++kSm+NaXG9f58VcPJNb
p1o4G6Odq3t08sxS03dshSiJFnJ8W8fZQaOb8VVXxk3IO6q2Ge0dmDTp9/SF3Vuzz9aDtQ65DSov
Emv8srDqY8WvWJDo6mmFxLk5jblekd6J2GMl1i4CZ3Am9U3nKtqGLnnvMAIJPCTLkp2sZEgPJann
S0GM3ncmCqaIVX0p3Hp5pGs2sog14p30jZmbBiH9+TnnVqFz5Y/Uw2YOPRBzvYSFbKJdrw/FXbWu
k4yF60pAbPIpvIuPdFKvxn+dTrPUo88gi2izZ1tGXqNaF7KaJU4UvEEJrFRrvYPFG29uRyfhssvK
9lPd02l1rdGxZABfstmMtRpPAazRHWUiEpQnJBwkkeVNmSt1vNE8JdvbMDP5hYMyP/fUxk0PELgy
nq9Kz4a3v5EqgDV9IyVuksb3DCw4VxwS4brbOm4T3M+dVsvc/z+lSbgSkNF0WeKJamSnfSiKcnr6
k/xz87tA/gOe4Ud9j+3DOoQGhIBFSUXd+Tjjb+ipgoypjZdY6TBaeqjZmj5wRsqD4uKxiF/00lhR
V0cjt7YKvEor0TauE50bueAs7jd81J1HY1FOidnP39yPs9E/3htMcs1kVORRu/Gj3lNqA6MLaGoX
XEYXp2GtGO3T4RcGlr97EXo1sB+osOCdjweAYOrEpncYLxgC/PUfW8G54dS/Dyj+I0n+QpJclTp0
uv+d/XJfyz75r+BV1EVa/cCA+eNH/9AmHRcoPyMe27b5YsIL/7c06RrgXKgkofCDfsrvf/KHNmlY
v+nwMCycdcxodS7yfzNgDB2lk4uftlEEbqai/4gBgwnnR21yLU/lm7TCZngf2l+8SZJq3gqGVL2f
iGqM+GapIAuYdHu7BO1pa1e6Sccdz6pbj9rLAemtSi+jjRVlKFgF8YCSGsTM1Hj+PpWgpLG6R3OK
XphjEDrHgE5x97hY+0asUC9mcliegKeGTl4BViKLA3aVu0UGEBXPlnFyYURecq1GXIetYBzl0rJv
ab005p4+z2COcmnz8EV6qL51pWQsTJDA3OZKZ14nWjbd5ElkBgpZJ26VrWIcRTQj23AKiPhhkdex
RbEt4G4422ewmBEZSD0yDhJC53HEuHPwplStNmyXBnpWeFOM4qL+nVeBYyhMdmlBJOFNoki06GqO
Xczcf8E5ThFdWwFxsTqndGlkIgv139kYC0wqvqHW3oLQeUMEHqyvtqTR22KvIfCcXpjnBrGA38s7
ezYbq3uuRjW/83K8FdGUJqgkUfXQdG593XcoL1coLTG3fokZyI8SLEqIgIWGcqmRqSNo3Li3Ew/R
DdoVBzKjLZ19LxH0yTezybmlKbN50WLXvQGhTrHytAjcLZHnsNrHxl5vHZeNLizuw0SB6nWutd4N
EWWayMhHW/uO44eBqQWOaKftjhXYeIJgrG+nBB0tgJlS32ta695igUkvkOChQkKy2pcaYlgZCe0h
wlNxYFJJwryAhz1Jp77ORTso94tJgaBNnuxodnRzt0UuzRCeiNXtF6Uk7EO+FgBE2n4Zl7L9LGSt
PzfsUIHosqXEKB6DbMUj7m4EHUA44Yh/3U4NS415Nr17ncn37WSw9tiQ9VK8wBqMF/rlGTRy5Vk6
mWhlfHUXqgvhToNNbAw2tBLswxF8ZpXu4VT3y0FSbjTDSJMKWFAFpPaoO0Ty1cmteAobxO4OiZVb
kHnHRt45NADlCKiTd9OwqjB8jYTiY6XN5jnpFHUkdlGYirrms1D8QQCTit/FBPq8yFeybAQqTNtN
ToAJDcf93NJCx3PZG9uAFJURcX4UNod4a2U78ozjmRzDb9TlPqqF0h97u5HqoWhhVj/rTef1R4u/
gBRx+XxyolgBWi06trjRGdThcJUOffectOUFFnp8KmSZel8z1jvsOXSDLa5yBMrsVKGjF+ojdrF0
m6LiQ53ol00k5nyr2vxnz/D80C4IJGmvpzyik/pMy1y76Zr+LpNaEqZFo9vMfgkdQCxKxicb27q9
5+utPNDnGe1qIRZBbpoIJFKHhloGOSK08yneKrj94zer4j3sZ5VuEnwuugznfpquFNZ4h1qyNpq9
6q5ewO5nXXQgqNIFnltPxxH21MaZ0mJj9lhcoLHtUFCVN2vhTlNEIkCD3UEwzYjP6Zo/N71z6ebp
vl+6OHTicUfjnPWkCaTvTEoJFUTW16Or3mmoe8i7C6et80jWm20M0CPCvUXajS1ZF3T4odlMNN17
NjsXddGjz63Ixz3wjOK+sgf3OmOZFsy5SZdt0Q039ATSBbf2aIw4MXas2i5pC+OiMNWewFhXbGct
15BY+Cktn3PCSaJuwtxdPkOutALwO9dLI850vUYsl1f1zaB6so0qsc3osjgLEY3XaPeuD7Dui8fd
dlelmrtJ2bNta9Fn5POZndJ91e6XGmmvGAblCElBu5oLOI/SiV9q0LRhDBIgyB2wAbon1+BtLZ4Z
vo57FY/p42ou4sIYlV0spm9S2ECCE7wCvRi1B2qOoxcWahgxvldT2YgNyOiYgw4SiGe+N0rTQrXA
fQBkC2JmE68NJJL9qxutflkFE5NsEm+XwqEOszWU2Vsm5obBXpzLjHl9LUVdeyIZNvd3XtdGT15r
8ZW1yojloEwuNMq3X6oaRIO/TGn+iT11yZZ7EDQA6O4Ww7O3qxcI3M0Yqc+eiJVNP6zy8Vgtlwp7
whVrcLEnr+vekkGrzrj6lGvMHU9O3JaAbrwW6Y6JM7HfSJt8OfW5drSmLD55eekysqisNij6VDpB
TgU2tGk7XUJzLBHie2rbBl0zLkYEY20pE3bTSgM91akjdwdCDVajiGnYbmLpt4pUnvpG7Z654qo2
TOXIDtUQd6Ab6lswOurFyPIqdPsVDV5wGZjjVp10WA1aYu51nXT5gJx1EJGTvRudWb4DISlDO6GS
MQAwMjKRMG0aWAGWGQFgBisEH6A9QlcY7kjUuW+IQDFGhNY9tZH+onjyGwOG+BOUoMlfNx1BZ1qP
xHeUM9+pHLU4H0A2cJ9b5jZi0GLuJlpH6T7+6uqttSOkDSWeGF2AZ/rTPMxIwwXbdccRr4zPGKkY
KljoKd8ITW/e48hBK8sUqDSuke0HnfBGoC8z9bF2pN0UnS02eTfmt5VGYijuq1O5CLkp6TadfcaN
KSG3RIzNptPK5RLPPaaKsnuTWfIw1yFLKdYX6WJADzCGYu/Q9BFakQqsDqxEf8wt6OqJ0SIimaJD
CFLIXFdR+qrn+YOi25g3x1Z9SXQnxSTmOu9CE3dy0L5FNJTSo00nruJ8hlKthq0FlHTKVefozXQK
NiqCkGO0n+t4abaLJ48jqOGV9tZsgPOip8aDgbV0Lg8Goos1s/PMbO0xHef8RI4Q9HZqa1tNdB5+
1T4JGjXb0afbHOt+ujeXpNtqVLjTIGmxTcyWt571Z9Absr6nq24IiPtwrKPSmEPoIMPGskG80s1Z
bifJ7lEo7tco1j9pbRx9ViF9XbNTLoLStW5bree6sr6Weqkd0oWoaZOkzVVD9eiVbPV3pxzJtmhv
nZu3SUiiqwk0Oj/3bhNlJEipNU3bBN3DtRMGl6NzB9ohDpNipNmW1eO1XjnRjWD+JTjpdSF2TIIv
JGbob3UaLlHNjVGsJj0UZHkuBGsfp7yx7yLihTsEDEsyjGZsLBNZ01DJDGyw+XTsuE0e6Sel7ewQ
MNsTUeTduthsteq6dnpE+dG7ghLwjSqCfauXhU92g5lpd02HCiTwvgtEh+GlKV/IUVb+0k0PYydv
Gq2/7pXqzGqNqhV7AYTbR1MAPYFWwEGuFTJ8zZl2MDCyjNQiwg8W8FRlYMjtsq2CxBbwLAiyYecv
lxtgPvnvBt//bPx+sfHD4bk6b//3jd/5Na3ef/Ci/P4Tf+z3bPs3z7BRTwydmBxmXnb/f3hRQHui
W2ClJ7JGotJhK/gvM4rz2xoSIcfp4QQkQogbhodOn/zPf5vGb+z22KU5qoZ7HQP0PzGjfFANTIKi
a0gVycA1sPB9tBvOYPsM5oXLvo42VIxY8xnx/09H42+kmb++hAsyE7+05/GWCcP+qH5EoywU0n/L
fogMP1/c9X5PbJ9D+u9j/v/xKuu7+JMlFwftNIG3X/bk1DrlpZ7ee+sXzu9ffZDVCPenl3BSUGD1
wEvI5dZRb2dqfJcvP/8UP3rp1vAuLlS0G5iuHhFb58NLQFbTkaFcAF/mWlCjMNBPm/q2LNsdXqHy
n+lSf7wa5MIVXIhL6sOZcbDBrBQwthF1bK2JNqYJJXzyIm6K8Ocf7C/HbpVkdfbGBEVxV32Miqqd
zcRl0vhgiRs/TBnz3Zj191ntf5lO/uCu+v6pMEOtUggBbOdjHRtyO+AUg5eqcECe8oKmHlus7AU8
4n4bT+WuZkDxT68NPh/LLdbzJJsAu344cVYaabpSY6+dc44iIjTCr3BNP1L4188P5Y+p29+vER3v
E5ZGcoEY1X68DHMDEnzTKKws54QpZwGIfq8AdDnkOo3eRSHam2ZmPZkXS3KWxfQrg/Z6Vfw/h/If
r78Ch/HPrbemD1cNoLAmUfO427vgfjY2hB3fbsfHn3/ID3Lu95OIw5U2O3W9RX5Ms0+wdufe08W+
71tt54wgC/3YMaJLoavLfpkBeg/SmzbEIcT25y/9d9ePodtQ62g5Wvsufzy+ROwhleoGuD5gVpvG
sPoYnMzsBI6iFq1vxInlzwlLwJ+/LK6mv377mSSafFj87Wta/MOR7YgEZTEMr72lVOJr7dgq3d7q
qG+ckbuOFeXFnaGW9EoVMjoanSq3U2dwCrJJ24HOGHdpI8STnrASZXjSZaHonVvdYqYeJsPEKF3Y
6ZamWDU0yEtvtSGK7lNVl2hWpcweoE5M7L6d7KqzBydw6+aldJuQNUa3KWpt2MtMBNb3jiyFqHKY
K05yxog1+3nL/s5ORX1lC5kdErVwrlR3sT8rpVORTrbm5Iz0Zl8VMSVki0ptSKJYw1Ufl5ILdeqL
cJG5PEmvXB5hMxQhnA4mXk771dZL5xilJSM2hXbyzlnKnal3Jxgv/eNUzebtSH6SngGn2NSYCQ9m
qaIUSs3c4jaBXzM12tlV83LDuH3CWDkNd4bT80tytz851GVvEAT02R/mTjtDfONRmHHbjdkC3kbZ
MH4FzzPfDgtxPtz4E5fBkPF66fI+Vnb0KWmkyEI8I8ujPdqWEcL0ehdiYhNqdWb/TWnNiTRSRuYG
1x/2rsnuzdthUPlF6wFGKz7Xs6X3fkkBX0ANjB2WAOFQ0iKDYPk64I+QNaDTMUmkI6l3AllkyiWL
zfe+U0zGvr18y5bp0Vz0dw9u2OcJgFJgSiX91OcTs+W55ZCIhC8SNSPvC/twz0/GdtlnLXeMrGg4
CTS49U+SjJpfTrwPRMH8WHpW9wQPygkYOjpXpSuTc1OOEZtkoe1kNya3Y8HwOq6MIfREIxiQu+qu
1vUl93ngxIGHZkAkm0qYgIx3fKQnSN8vms0L6IsdtG3W78bSBa9pZcN9Xi/yvmeFHyxMLLkwAHne
woCr1yFgfgTjbPp0PsrN4HnmtetxODHzaVFYikYPEVQh+eHIzw7kKsttUzDmA3WVIoNKcHp3pozi
25n84X1WEW8lOpta17QgZLsEeMxOM0X0BYXE8LhKlOiij14dBTneSOmbAFAxw0Xm9ZxgEpjjmbox
xpPHuREtJUmOdsfOcDjYXmPfRARIdl2TGDeOVsan0bQYjbbLbU/B1kiUd1D3Mmlt/dCKHpiSnIop
gJwSfSEvRG9kM7KJMtiy7+o5cb+ZFAp9U+I1t65045VAO/wC8FPbxLI1Nd9jnLhR0CJI0Hrr8YjU
3CYOPL0VIEghjw5TsQHYoe61Tpv36Ar6iY4C80EFhLiBEYGGTQWbtnOdSuwsLBqfXD0aXtB4klsV
etB+SPXCRmadmMjifgJXbGruVy3v+mOL4+IijWl8FThRz5WMveuJSf9D4fX4GjtGppupReEfCWTd
GAgutJ4I94aOigq2rzXeouDTVpQl/QUai33SJmc+d61nXeWNUe201hqCZu7t+2Y23LBf5mXfjoo7
BJaq8wIt/SzQo/WovxULCqS/qFHu+HSqW2HqGvV2iEaVPIjdl35S1Ml9K4YMVc/u9trATQi/Jz0y
kWaFEwWv24beLjhcYGZCOPJdyILS3EjVbK+K0V7RenWbPCyk7mIfaxG/04oSO8w8BzuZUy1H3m38
oGv1cpzzub2Cqco+zorYwGd2xZjZKjPvQKIQ2xKU59AxY++wxgnJuEz1plFjhU72PC35AIz5A6SK
BaaQ2m/UWYgD5UAFHwOtbxtRSLVxohWOr2MYCIao5zhMWGNg8rjTDWBY5PC277mNDfltgVcTvw4O
Z0oToRGm3oKryHH2vZ4N745aLVs9dq0rnZ6dHZw5pD9XyRq6DmrtS+9U3YyHI42+dRQWPc3dNF4T
sMiP3/93vbKt+zIxcdtMcamTX3bG63HJJpSuud8Mbl7PG67hhaMLAohsLF6Y7y/JyCFn6dDRAIB4
7nVEKXv1S56jNWNm78IBzJzwTWEomzS153PVxFmAyKvfmdUUfc7MpH4a0rLc9R5hYstaok26aCrP
arUMEFS8QJ1kfrRr+UrrZ39wCRfmfixxrLhRrq6P95ybpxguXq9y+KrEUpCLvPSMoDycNQWfA+np
etrXwNJ0JFvNOAjCdpg03KE8YreYch93VS9DE5LlvqeMR/jqZC97HDH2vTZ16qe+G5bb1Ow4dU35
f9k7kyW5kSzL/kpJ7xGCQaEAFr0xwMxg5vNM+gbiJD0wzzO+vg9YkZmkube7sNa1yBTJSAZhmBRP
37v3XDtGp20X1DNwiTZL1XPYOB2D47QwsdGafkAaVSv3VUyG/EaZuPW2sWjnpWU0hz4zoh+Oxp9O
s0Te5SglzwINqGYoEYbodYhMDm2/vWcj2hxgT6WPWIidfVHU8s6ppbI1gX+5dkegYojy3wW7u/it
o9EzSKzpepRoCcBLO27pMMyKAjldG80sXrScQDMiopcjiawEDPBEu5Yqum0u1OI14Rt+0Fu1vYf8
B/QutMNrGvbhVZf0zl2R5IOL7ZRGbFMVe7sx5JeOvSi+e/R/yOIKSvEWydaescl03XXpcrMo6vA6
FIHykAO+w+/YJZpnK/Kf+5R2U/D3rPJjJ2HQpxQVGW5xptyHQcoig2zoiGi43yrmFH8FeMykEmoj
iY29+QQXRzwNjSKeErOaL/lSyV1UR4o3Iy30lEpEPkGG5QURp80t0WfFlk5KvlVSPHM/r3pnYq4r
W9u+0lOVYKMCEkfTJmcoKDXmBlHpFv2CfpkHcTeZJaqXOiq2BHp3h3zuSBmoc0SIjSp4iRkgHnsg
pFfEhoYHLY9o1v98lhdbW24cRcCUpdVwthD6dGm14FFzjKOuJrqh3phmkV6pdZIf5DzJL04QDOAn
VYF7KuZjqC6C27/Uy0Xalgt9pdZxw5EcJVed04glUNNuIyX+1qTzdMmiMB90FOhX4C4X5D5mj6y+
reZHdSJiFAkpeX1LP7c7SyMVOHPwavSplVwZZDrvekNPj6LPgTSOy3StWaPC1Kearmqr5dNtRUW3
B0atGEwVQZp7Oi6OGMJERKz6lA0HOufwDAIc/hdjh0TNLeCk3vflVOx6FhxqIPxiZ1iCu6s6pOPb
9HJAEJctFwx/q2MdyNXFSv9vg6pSuW9VtWywLw5UzMJgDjqwbBBVwauJciWh5RabiWcPNeGw1VDs
O63IHtes0W1eLZTVTqx9A3cxX4i8bum2j+q3GSNwT9ZICWpNtMExankxY6bx6PLH5aZJLesoRzFv
7W5uEJ0jcEPwM1TQzx05TJtuYLq5YUK83Khy4p1XDKCBbsD/uBdIhmGRBdFw3ndK4q6D0OvEIJoJ
Qlod+K2WiH1Mtu4hsQPU/4hT1jO6smheukiyoksmx3Tq+zi/06e02ZawY7cLzBgGHiX+HMOc9ecZ
biOK36K+M4ZVKJTGylkYDNc9nPANGrfIHRPl1a6J99VE8cXoMw2U8xyccxqpR+oVK6cZts3Otptx
W2ahvg+CGI4DdckZKqemd0FBW1sqxOhYLSijOzyiekV6GwLO/DvU6e9kp1wxUzB2+jTma91WH+zI
0sHrxvdjGS1uYyuhz2qFXFcZXE1l9hwGbO+YH3xRCqNxu8QoMXnQt/ZgHIab1IBCqtqdcihMOsKZ
VXG+RWWCfO3x7rNiFxdAyS4qcvtcohSKrYwz5igl45g98q3oOewH00+h3pHK2KN8Q8Ne3lVC6gD3
QpW2fa5HZ1Eiq+uiSKsvSgjZkK96/rWF0PG9Gix5Z2mNmLzMrtJDP8wLqmQn3Qus1j5QTXPyUEOJ
a2HDFkwQw99VyAi3sBUtzCfTOkNZpNxOFsamoEGMnKFA2gEmoRsHM/sYJhr5WFpXf3OaJT9DmGX4
S4rZn3C7EmNCtbNhk6RnbfGN8l77OrEdv9CcvlPdRsfFMdRJo2z0sh9JKYMCQj4y9D6Fvn5ng4/Q
c3wJ5JIpEbljDXfRg+X5TUSiHt0hWuYroXXJTWF25a6P5+arbKivNgyF9MvZdjpywiLriBiueCIY
XgWaWfTGo7p+IaUGWUCN7MifgPidRbHNaJuR2VPRGYDJu3o8ZmY4nCGLTr93Yu1uR0RcbuiBBtcw
efMfeWupLjYY8YIpqNR5RSrrqKW6OGeOT3eFFAngJkMh2Ou2ogf22IkHo2DqngYknW7iYYguS2V+
TQfL/qKXVrFFLWy7WNqX1TaWuMnAJI0aD7JwEyFah2s6jZ6cG1ayJEv8pBqyTYXRl9vL1/Y4s6vw
yshYNqMGzLCtFq+N83sEC1+mArhIyCq/oWdLNrxD2GiqVU+NkRjwgjO6F2hu6t4zqYz3pSPz+zLN
y/NuyfQDA1dKqW2YQ102XOJE7R7xZDsquc92SSqvc4c+cDM25kHrpf3YKYih2Xfae3YxYKyVOHjI
DKU756OYXVMqJi+TZpQPSZ3WX6q+mqx9pZizRu4Extr9UCI7gW1FSSOUrrgRqOYKDNbx9Jw2Es1c
DzvlyIzsNRzBcPV0ds8JhC7w8pbL96IiaXkOrNaTSnq5lAMB3q2hZPsuJQ9w5FYRWlKN0capq+6S
RmB4mVAMwdHPEhjjtllfNKEM3LZJ9Fve/x8rRRzMSYdHCy0hSsmgQ79eMhRJVZoMIsyix6lpDT5c
lrbVijy4QcNffqMN9iySdnwWDOKXXm/FzpKMR+B0a/ukXljZK8UgRaPP7lDdjOtwvG5uTTXDsRPI
Fi9ar+6WYUD3zhPvK3Yp9mRXWOd6KlEDoym1MKk77E0TPfxmzsxWcOOUGxNS884OJ+uerQ7fk9DJ
n1fpq1eFzpOYcA+oFcJU/hbdq6e6uxOx+EH2THM10NT6Fi4BbrN0tElNNubkwnGWcY8DjCtW2va+
XkP/NorDRSGT/MkaInEfD/jPkj7mhW2caDMW1FRzJJ2dqZj7DgXTNXuQRxbk9GqqFnmsa0ki7dhJ
Qo2K4KVc8wqzZrRpExrJJZlHC8wJ7EobHc2rP7WMmcNhLG4L5AxUuAr95hz8tz3nN0GsyGsLEaon
E6lfYlgy/tbAE7glKpQt+FfUqXhvrgpzis4zFC53Yk0MYWC1BEr/NcGuRKQTWX0st9sB25sHvkK9
CYJe+oRj927ZpeV+HozsrmPFZQiOo9JxBnXfZP09eI110qVK0snLeQ/t5jlyCstP8G24I4XgkYVU
YcTuDOeUctZxFKSRt2GdUv+Wxd99lwyxl3XVN6NOqq+t3fU1W4A6Sr+tESQqtsE+OAPVmXh0S4hv
DFv9vtcVKBsoSE3nMs4alNdlUaMCN5BRmLu6oI3s2lHjXBZzk90XYFk3uTmjj4sRg1S0sO6l3r5O
E75UdaFUaWqjOarL+B04d340Mz3HYWaySaoHxtuocg/oabQt2wlfIXn6yPtvfgGy8piH1MYCMJZP
VZgBYLe/t3rce6U6r5ZUvq/zOPr9JF8stiAkK5+bjXpDDSXpnNEmUnpb+y6Qb52J0jS2sjZopKDu
uwoDzR8cJfg7koZ5baqKftNOzt/1JJTHkFfvATpHE3lQMfGGOs0UeBCCrY2CzWtPUlVPnDBuWpwN
w8Yu6AB83Ah92wUFDEOanVyHU7pcjeC/jlmM1pGlFdN/teokO2LyfZAO+/5Qsrt1LBr5Hx/uvcmE
wbBFFWDfbO2UJRQ2cJwUe+ZwbWfe13q9ZwcwbWsI0Z+MW7S1c3zaOTccE5wfwz2Enqed5WX5p6kN
q2H8DnKDFhcc/R8TIiUEQpl2QV9J3Ut7UV+iYN1RokL6ZHrwXvcergpCZAGpyX4zPbCMbhlDldBT
4B83Zl/S0gvpk/75ReUWrj1sZKT6KSRJTIGAXMUM5uc4ZCCo1RXOPOG9SapP7t97JyTQTcKgoDWH
fPX3xyWd+mKYM4Q2uNvxLY7ls7TL549P57NjnEx3YrPTJW9r42t6d7FgaSQi4ObjQ7z7cPD8adwc
Hg/rzcPhJPbY6B25Q3zALsJe1Y96SSLuMozxlwiQ9bYuBvUqBDfpVURkH2x4aZ/ctrevHoJfkz4q
75/D/uVkACHIATGUknzxkCRwLKHdCo5O6/NMSeoDdv/PQEpvryvHA2yJJt7UNev03auprey5MkgV
B+58hoLoxiJ+45P15O0LbjBDRz1Nf0dfkcW/PyCkxXe4v7Laj7uwd9sKhUVZDbjWaGh+fA/fORIn
gQdBrKwRRNwnR4I4vcyzXfosbcjLlPaMDKH7qkkePz7OO7dJs4SuatwrVq6ffIlfBtF4VlPDaazS
X2J122QvZJvgByncuA4+AW7pb4eNxm+HOhk2slGVMGY4VD84dO8KEW7y0eq6zeQM+D2HYnmY0dXt
TZqgjVcLWnxqUwdfEXYhh1v0bpswAtrrLXvpHPNSTvd4ISjATqpjZ0zQL8ZouQCLT1evLsjECWkZ
U1x120zvku5oDdl0OZY9bSx44sR703bYjOjgPjnRlQhysjYzyqS5T+qzCW36dOqXZWCfSDrjmrZR
9+TkK2tqsG9xy8Qv+dJbxz5D6tRkwdcG0PnOSmc2ThMMC0nIF5oiV6srdGv9Q47h2O0kDvIyvyU7
42IJ2F3mZYrQNR1pOsSGBScwQRgajuh2m0G3jkqi9O4kSuEz4Bq9rrN1l+MkHvt46zwVaBkSDLcu
sqrIc8LRXaxw8gRn6HC1dMh/GCHVb1YwFp98tN551kB0aig4+Gbx3V+npb88ayQA1oxhZ65LorTn
A7DuA3d98uHeJujEA2P0P364305+0cTCADOFg+zlTV5kXYphwK4MJGOVI9J0IUstbLpzLKjdPrCx
oSNyVe8Fkdh/hDBcB9sAnSkm8QuiiX4jvmgI8lOiXhY+e935yyBH7bmm6XtvajJ5/eOTZMrLasSG
h/+cztAZjlB0zj1MzKGhNTqsaQW0g1tPSYrmQIZKbLstU7aZmAs6dx8f/J1lirrKwJC05p8ybP79
luIL7tl7FoXf4jTf12NxH04h895kbj75nrw9Epg83icLhRHcrFNPEhvBNiw18Hy6bT/NczF6uo0y
u8kM448fU8oNBFMIo5BhQLj8/ZyqFUsQQjZkuNiP3iLpvhjJ1Tiacsfu88efXkChErtCfUNYMjPd
ky9KiE69EODNfGbrhq9UM7FC40xjt82MtP3kGr59ATkYpQ2lgclU6/TzVTMgjiQB4LgdxH1kKE/1
Yv9IJuM+HOUnNcj6Lv9en3Io9DmSU+PzYp6cV05UI75pprFGlW0NGiZOacL/ywai6orhSK/is2r0
/SM6lKLOKoBbA7F/XV0UUVl2uR6x1oZj6lQv5azdGys+Alci4sleP//zW0fhDdOXqoMjrlf7l+XM
bNl3dIGV+krfH3Fp+0KkV7FUPznM28JGqNh+4WjbFtXHqbIKNO4Ux/zV/qDoCjCQQhwqUtu2H5/M
26WSo2gqxQbCd2hSJw/9pMDRSxIt9RsiUzZs91zi9/62CnmT1B1TNXtxiYP7ZJXU334pOSoLB44z
HPC42H6/hEG+dA76l9R3zJlWGNBIvnVVulxMDqO6hSy8TTuTJ7ZRSpECjlzAKxStau27qQ4PGcOk
3UhZRFBpfev0aeqFVUVxsJYFOK7NM7Qx8sHRR+mTFGZ+8uvfvTG2s25+NNB5pzeGuWSU0d7MfFpU
xTaZneSoTDQ7Pr4x7617JrrKFTWnW29KzlzUfEbCMvMLgsvgtQy+mmr3ttV9VrW888LCJaO2ZR1a
Y9t/vxWmlRlFVRcsRFMFaloJosMk1Wn38dm8twKBUEOPuEY9cu1+P8qSqDrRpkqKgqBFcm3xmZrM
vtu2bfZtSMSfV9HsGZGJ8slAOQ/4/ffD2V0Miy/iFZ3T4Md67ZpY3uRN8PTxWb338uC0JjODK8iJ
nVy7qQXPtRDb7GexaV+ns0afPTB/0HEtd01o2t/HrErgfcn2k0/Ve2seilhBXY1k8M2mh/6JGhli
SEGu61ddobwsSbiroJwmyx3L9SdHe++BZ9uj87Czs3yjFsw4R0tWbepXIViYnJyBm1FPFO/ji3mS
0rLWTuzBuZg6nyMDmfPJuur0+kToZk2IWD+qj4jty52C4nhDNuiKIG2t8QHNfUk0Vjdc1XORXprk
j+8jG2HXMleS6VICtK0GCZONNkPZvk8+291q7155yILrm4nT9rTwaaBtmCOIaJ9OF73Crn7RupUV
YtjtIbbsp36iO2FVEZ3Mwogf03FoD4FTPhOy7C6ygmE5gtGhi+TAIlFwvZP38Mlm9Z13jcEWJahl
GYB7Tz+ImcVviCfKbUxEP6pFwyJVoagKMobY88vHN+2dy4EPmRfbXBWrVN2/v2i6NqtYiztK+0D7
odJw8HLYze2cFb7lEKWBZrj7pMJ456Ujy0GTVDR8sd6U2EOTzVMTlpxeQk4BaQWuzuieZmazbAx9
rh/qZiTdSisG/8/PVSNKaO1IUSCerpRCcdAc2W3ps1e7rCWkC1AeN8iSw02Uho+YUcM/r9s44NoG
0IlZZyk7ubqSkUMr6tJX1LB2sQozmiT68WasndzPJRvpj8/wnW8Ox6OGMviwUSyevIG4aEUUgwbD
uB0i4RbN6Kl1WXvQ+63/yaEc1SFfmYLRPv2IVpaIu7xgi6Y5ZXFtZjVObKuTZ3GvaZ8sX+89owYv
1OpDWCXPJ8/ogC6mADbIXiXv7/uofDVN+BEt9y8O6xu7L7o/3hyxgGG60E0wllSIJ7dNI8y51Nul
8BeQZxvVGm8b8EUVfYBPDvTOwoy2WAWYT+cZG8d6P3+pRKuFcEYV37gP7+8pnKa9vdT3nzwSBn/H
SUH/2zFOngkwHmkiIBj6qHq1jYhjwIVma97qvQw2BFeAbwxV0B9jU2FnSsKHcmwsFAMMbHobJtmo
9UiiCISHcjQhgyGfZjvac+bHRtcciRyJboh5mtxiHoKvQaUW+7xFocHulujNIQzwPNuotclmvTY1
jMAbPK7a7eLkKC4KrU2J823BNw914LCBmsKrBBzaDgVavCnSuLmKJiva406bD5mJTmswInKvIWb5
durcx2XaulzhdEe6J4P/CLWQj0Ip35TjUm2DnsC1bknHcwhNsbtafHcfX973nk2+4pbGc2Iwpzh5
NmXd1t0seTbRCr7UU/cC7e1KGMoOT/SWpNLyf/DaUXNT7K10aYwUvz8xZjQXtQE4z+/qaO05XY56
ehi74pPi9W3Lj6BB7BM0/ugRyJ+EiF8eTDGlETQXp/BRkt5UVUxA72h/r9MHJlEXTKXd3tSfw6b4
ZMtkvH9curRcUTbXpwWZU+V1Xo0mPZFyXr5Ek4pLqBHKDWp3NdsyOGePg0M32HbpUHuwxTUmXAUL
eQ0fzUTqayajcjDUXtlpnSjcAHUYD1y1x/jBGMtJvpnawEZ9Qg+UWkvowT6S9F6sBadycKenonXt
xYS/0CUi3XRLFW4Tfg/O0uoV4bd2nZAhva9wZu9wdPHPQaS7UdslW0ux9MfaMD+7Fe+t6dBANBDs
tBkMbb1kv9wKeOhmXqRD4avdy4x3aDOP6j7VuuGTJ+u9teiX45wWRkM15FnpjIVvm5lKPLzs3TyK
th+/Lu+VNtJYMdw68zb5M1Lml5NRa3yRtWgKn6GT7ZLKsGEz/lSm2DjBbX1iOnv3YPQr2bNAXX9T
9sqGxajAk4oIR+bsRJf9IKodMjAElV38yeV7byEAGk0HY7XsvSl+s3kmAwsphQ8O/EZvLelCA3zC
dfraxZi3IvnJldTeey4sdklsYPFSvclIWNoq4/pSpyVTFmH10LWjvcA71enFe6WhRL6o6s6dKse4
jdUAPGiIshmLfHFhh3a6gxw7P1j4AtBoByFkgY/v9Ls/jwWRNhL9W1Jafn9sxylolTSizBnr6tVw
wsdIH+4yg2Hy/+A4ls1Oke3v6pv5/TgtbKoIYkTusxOt6OZ0L8WsjF7ZN598SN8rW2lO4V5T1/+y
Tt5DY3SQcSPA8juE41GLzm0sbprSPMJ1vsrK+p4A508aFe89wL8c8rRgTRaRIdRRc18Zp33Yl6+O
yFC4ymNTfkaOMt57ftmRMiSjfFwTVn6/jtDBRLVMVs4yo8/PXVT9PZL45g4Z3EPat6GrVErs5qzI
uK5XwbGirfKsBuWPM7RPEGSip6C2W7/XkS1jbcFsEHXNXbiAILeLDMt30Nq7yRrtR9tk1dxIOARQ
oluwPWRzg5HQ/1ZHyL5WaXvweZ8TWH54EqttR8kX28O4yWcj3vb5rN9VKC/52OvmJ0/Te1fBWZ26
tDh4bk8HsBmwwLZApOwv1XIAXaJtOlU8mZV5Rs/0qYvJy/748X3vFq/2DByDFs3W08teAT6fa4oh
P64dBXFM3+DhZ/frGWEAx53s7+zx4yO+c4p811e3sYMR583u0pGzDdPAyPzUCcU2agAeFREV2kya
zFMCIsZHh/Tt42P+1GucFKFob6Dt67yibG1Pnq5QgTgi7Sz3Zb44LoxFeSciDXakQdpdVGbZY6Xn
JKoJJFs/dcp21GWPeb902w4t0V4ZRySzn/yod5qYqBLo+qyrNkGe+u+PfDiZRIsPvNGkA6NnM4Cc
okozdm3QtHBPpbHhSUE+Za7hxU0ENrlNkV8Lzfv4hxjvrJWrLxw5BjEeDNpOfoiKNELmXZzjW04M
RiOruDk2suUGgWVhnnG7rEOXIEnEZwERNKOJDMyIOSrQ2OF6NEZ1N8+B+iUSFN56t6hfKIsLsIg8
Utgm0h3KHrjeffQ6o8hkyR62QibRFsGg8Bql6PxI1tYW7oEFLeJML1PjjuiB6YrXFifKzIvwFNm9
c8xU66u6Inw/vgDvnT8TMDzo1jqhP20c0W6DnNwZnH+WTncR/lwfTG78FGtKtPvzQ6G+RGuAG53P
xloF/VKAMHSq63z9LDmlEXkV+aBUHlOVHgkHDp8+PtbP+3b61K/dX4PdK5/B0+0/QbxksxN/4Vdk
1dmbjoExjo8Fsj342MErrEw700o1uO4mwIC6roQ3egd+ShhZta8KtTn8/EH/i2/4BN+wvuXc6H+j
BN5EiVyCLIr+y3tJy47+2X+HjBx+/N//88+/+A/FwZF/geZjudCQxKG9WEvxfyWKqAIEn7RpGqyP
FSOR/2AcnL/QE5BuKcgOYSD0C7dPmGAhkCj/G/Cg/QnGQfwsQf7zvLF0MGvi9aEYZBpEC+NkHYHv
UMEXsvTzheFNuOwRI4Kp8UpAkPncXiCOdrYgaLFTDLaZwJURxvJVwdmnuXqs+e1QKecBCIrtXCv5
jg9TiT91aS+gqPoRUL+jDVDUI/VVnpV9odzVRVshjAyVsy62tQ0IeXk32NX0kCAMLzZ9mSh7rarL
Td5C6JYtHjL+Pm2n13VcbBxYEIh0UTTwuycMwqGPA/JCEnBLeIgg2a0ObrCvXE0tZECu40bklebX
KH9BR9ipa2XySKIn2amp40Vh/aM3tdHrkwp289AkbmMU80XQhOF27FRvGtTvEUR1cOst5hRmZrtZ
XZa9WcLjKjAzIG0snhwSm4CRpTF5xLgJpuYKd4zYIvrvXlBmGbvMym23MivEc7nk+DnWKa6U8LrC
dvy57eNbK4xKL9f4klap7rhjCa17rKqBWVZy1cwOuOcW32WOK3XT882EJ8PkJqJN5IUxwQ7jaoge
yqw9EupxEWkA3zQjvwX4PW6ZW+6dvPcrsealQorYzA5WF4EYzNMDFU9yorl0CR7NbpjBMq0nUaWd
18G7h88DRaYxFbnN7P5b3jqeAR/6WBVafFY18ewaOm76xdopTLd3gM8Kr0+lAt3Ysth2S98JnGM3
l6prp3oFdTpQHinJyg0bbhNgFpx7o5+mHegDZ6OgrD/oUIPvrYRiqtXA/lsW++Z20syd3iqz104k
c2JWpvNvh/upx65Rw77cOlryXE2VOKsV+zAXQU6H2ID+3DYjBsFwHxk9uVt1RQcgU7ZpUt8DjH60
p+U80UcLX6YUO6VAF6WpSwQIK39ZzOSZeajYJ1jf8bmMqxEgUY41ieRiUUiRHhzT45mgrzht5Mgj
YTch/fYE10NIbLROOeamBBwO+LJcrHwqjgzzUOukgM9iAUDZtGeTkn5bZjHxJbWrbRIns28W0A0X
BqIkvfIsxEVSA4urhE98CuT7aJ5cNeOfpVrzBQdv7qUWUltK4wE1/lzvCRYTeNodsZMJNpjASB4a
XYYXCObznWF/C51WPaLcqDEVSuWe4iTHByQj4VlZHN/mA8zCopU4IlNAcVXsNPdqAV2Y6jC9XfhA
em27XLQdEVZ2ko5bsivkbkn73IONYG0LMAibTlfU61g2y1alUt9qrR3R/0l1L+oMuMlWIg8aeDA3
Du0BoFN46MxBP4Nh2HuKHlUPsPq4ikgVPV0QkiVDZ/SYwdQb1VxJR2aiPsyBUDedokne3HrZsf2w
XKen/G6WtLhLFWO+DuAVHrWuHc2NI0ngcUf2l1tZ2SOBDrnEEE/aqAEtfcdP7c8t3EL8QeW8wMu6
L1N5qYj0WzwgykoKEiOGmoil3h7IKFu4ntXSmr4VZckmNtS/4c2xBxnZ3FXDsuKyujvVjg+oTCWb
bCvGkWqu4LR6O6qk3kTORPjJuDqkBckdeu1877vsNsbWHGj9dUaHekN8EICGWHllyD3vsmY5A8xw
Ho/8+RZx3ChxixSiKHbEQjZu3rSVNwcDzDDEhkhm45e6DCFH2stdW+oESxI1vsnIfdqMdt+5ZJ3N
KLKhnzVFzSOFy+hi1i2SHvQXpzZgDcbJ6oNozbtAxwiVW86WcMMNClDCWkT9OhAciAtrDi5NZGl7
NdO0IwD+dIeNctgidCPioksrb3Ry248M9arM9GfmoucgCJJDa06P9gjUyopl52a0Qg69Ghf3iPif
QCeOXlVZrzIC3TkEK0ctzO51rT+zRNdcVrZ+jEF4bMyyzC7WZAgKn+ssCkCEG6Cpg7r+u2l61Ysd
EYAf7cs97ezYC8w52dYo3c9X5e9eTMRimwYpG1lCV8mInqGLOvezmP0SQ+HZIun9Emla43rKBm+y
OWKxLPf1IOJrXKvnicZHaCJoapOO0FxBa2e7psf5qObmXZVi+ZQww+H5tQf04qBiB0PZhF2vr0gv
1YvyWn6lfP0CiqL3rdn6Ufb4aCKsK7te78Y9UVPKLsRS71r54FwRy3ithjg+ajTp/PDxosKr73am
XrFTvi0TsoTQOO5gF7CdloKMk0h5Irg7AeU3/TAweLIW9v3BHpaGtYaEqTkIAGVOU3yMBjGyQ2eV
G20FbFtDGJid6QYkRMPchdaIAS8DgTbhm92HVvI0Ehh7WBT7fu7aszatm02lhH9jr7EIHs6CnWKh
XxQVnDhYQfZWA7BxtCtIciXGr83CqrprZFN6DAYWo/hGSEXRPTAhClqsFkA76CRPoxKLysX2ZZfj
YxcMucWriEslIaWVpy+3r/AQOiPo3khP15esTMjBNEColYjjmMlKPXgw+rEwZAq3tYGiuMWewOpN
T3gB5LCmswTmrSFySzZf8fsWS3FEKt1ajpvgq7FwsSZZrEQZBsFmaZr/jjP/3/L6k/Ka6nqNUvz/
l9dPr233X49xE8KB/q2+/uff/BcV2/oLTSKReIyQ6A+jm/p3fW3rfwHjWbULjG9peq7E7H9h0tS/
5CrEA/ruSKaRawfwH0yaYf0FuU0iL1/Lbyop50/qa7q5bA7/U18jcDAknQI6NZaGNIXQn983j+Es
xqzAd3Roc6s/K+3CNHjkqlXinQsvE13ZbtLe0G7JeNjMObm5QGjxHqna6KdRoyRbPE/Wrumc5o7x
rQIyP3MeY7vL9pGjhKS19U55Vk5mvetpCKQuYxjz0AaL1ez6hCwl11TEKOF9mJm5ESmYmMGZU8+s
iBquA3Es7LRHTTyHZDPkdvgALpHicSBb2HVk8sUZx0etJUthI4J2fiBxnlJmJLk0HhTVw4HZ3yBH
1o5duQbsTrAWqTeVbCC0KqhvzbmOz/lXQO42qjXsq1K5iYMqab1oSsZVf4ZnfoTrBpBIfeL1Gs4S
Q53vA7gdO17X6BrAg4SHuaxnzte63eq5jL0YcehOYozC0IiC8g62EvWhQXRf0vJ/W2qtnTla/ACF
1WQx6YYLG+e8DXzDVWq19ELIxyEpB6K7S6vEug5Kzbhh8APWppSN0HYlqnG4ubayeE7PlNG2BrHV
q0Fb02SgDgHC9Iy2E64onRwrJcVuMBlPyNIqXwNvbQlSR7Q+uuLrO3SePqsi8zDl6SQYEoZQZOEi
zjtGkvTrCtmxOVk6gJidzzSFVbAl92ZTgaXYKoNOqZ7MBljMtjC5H2Z/DnjI7xL1Kxhj0+s5F7yr
3WNAgN3RGZsHKCICULZaPOPInI8alRGbORtnFmAqbA2mlyVheNuKwiDc0OITaid5fZkVfJC4ynlk
wZwo5VXYt/IabljgKZFFciB+0xs2eMnWDNdEoqV6pSkYUoPMi9ziEQ2vMfy3x8khri2Rhos2dYJH
BFk002Tgsf0LbjSj+xK2ZeECJEoP4CeD8IytVjbcTE5Y1i9svdpndawBvSaDdiNz+qhJWNNckgLs
ugmazWxBvrjdgKCQPVLeXPS6+jxOor9UKnrB+qi+khn7bI0jKOPcLOoDarN+k1GlXdFT1FZHwWx/
tcOov1+UFdQ5BBk2tyDrXVJpe/rZojeTXSDLIiOkexyfo3ApVQ9PdQzLFYonH3zanpuFu7w1oUIR
HNUO6s1QLlT8aqSeV7Vj8a0kdOlmqPTr0dS+Lq3zVW1o1aFe3zaWmle+I+OK1o2FwXQ/tDwxaqjL
J/o+dOyrV1XvCYdKrAzDJM0i3wSYbF9FGdvcwgEJQoKz7oesObf8DSE81za6bCk3bOmMhwnHK5nH
UkST24ftqF+0TruEe5v8nJCve/U1J2K8v206nPyN2u5wEuCgBnBL1klaXWCthJo1yGnXq85+FkZ0
SNNlqG/0Rbdzvw+0HCZIPydnqaEmcOrJj8k2k1qaFy0l1dYyyggbbKBt8fOOGxghiqdV0n4SzZpH
3S1nBSiOVaoZ7VM7CzeB1JWdGQCCdtR53BUigdw2ZemXiYgSL4f/fGbH1k4U8HOqYJXd2S3j1rRJ
zBsiR9ItcZoD2zAY8faQCsqEvD4mqbEw1+krxnht7A5wlS7GAW6+20NeuSdFzTyYnd1cTGqnPI6Q
YHti1aDU/T/2zqy5bSTLwn+lot/JwL5MTFfEkCJliZZsy662q14YtEgDILERCwHw18+HhTZBySpX
pSMKMTGIfqmmnAASmTfvcu45V4FPsQyYQ2TNSnSp59t4AWHGJxjejasoSZWbEhphqstpvPB1KbqT
mzqVro3owgU+o0hXOjGMebMzDhaWKtm/o/VG/UApBT1GIpArV5fdYlrFxwpxk2VE7OLvdr8fEUid
aFQ8FgDmYK5ODn/46GpN3EPuQrZl2sm8xmFDiXG4949O9SV3EVNwIeWZkwyBwMD04vyaQtqjtkQn
0TBhUZ64RijXGR2U3YLKn0bEswg+539wsBhzvOHDq/C4L2pKwGh0nGRxURBToSv/qIScNjO0reFN
C5b2/ODI7x2S8q/UUSAtPIn2lSS0tte+CeG2e0xepTHyMMCprBkKIhXUuyOiuySU4BKrVQnsnXsD
4QXUc6YlLYyskCac2NY8xS18ncNQtShD05uViv+wNCCzNVPHvC5Q77bofPG+0F8BX1xFBDoJYmxv
IR9ob1WV/c3ehkZrsnV2+yupVN8mclQLN0CjpLNF71zIE+49CHinOz8e0WJM7kcne3VbZfvlvMj3
ixKmTCLVMl3rUVJOHQAFsy2VndeZirbSMdfcm+RofyZFFSB/nqz3tpPP8l3xOQgIySW5kmd5znEj
J+6NlaDGlRe+inqmdU+LxkOWhhBuByReLHgj3hWaF8yTUQoh9PYhl9LRu8Ldvi2Z19tlqSvsRv/e
MYMjlG87moRLz0EQ1KgFWBFhSq40ijD0YR8I4WCQqH7TdoSBVEcK7WFPX7Vxi3xeld9VqeREM/hT
5QSxjZJ4LpPUCvkCjeSSNIPw4SjN3CVS9e8DT7JHn4pUKasrzzQtqFz0VJlKh11oHiflDmFH1Ksy
GR6wWPfe62ZibNHNOOLKpDtfuz+QiWBZ0R81UbZID0wkOQk2VSSXRELobrxRIlqNrmLQeh9VSOM+
BpFU3prQ8yyQ102v91RfyZJAIUoFvNodbiXERzH9PgRT5cHNXlWBdJzJARbTQuBwVW2t7RX+HGwD
kp2r6FCZwYN1zL3bQApSlDH1GfS1xbyCRWC9V2BES7NCf5tW1n5eWMiKqrDRU0cMMa87CEUS2ml3
JULBjvMfrVrGV+Y2yCZJvIPA2Q5U7ZWHptIBbhw9n9BTJgMPMVS4ZyItVhdJnAfuLFOSmKyeUuU2
/PfbgzTXIQdfTiyo2CBTM3OS+LBe3ELGFzpXoNMO+Y3kVvnCd3ejmxGd9zh+SwnhI0nV7DcyCbeM
Hvfj3ptDA46Yn2UfkyuSWNAnOnvpdzIgrkzvtrR9R0/5/mFrb0FlUaijSRGRiOsUiY55glYLjS1u
eYDihlzmBD4wM52YSZV99GmuvFqmtvw62FoBYmt8/E9H1SNplOrXarbM9yTrsryiVbvuPtuhKZZC
gPKKdGOBagR54hl9eMG9VgEAqz2gPeVaasU30BZIH2GX306dGAzB1MlVoANxpYUHlgsMI16SZZ8w
3kf4AFPSwrb8WTPh1IKGWkJdBH9rT5oCnTt6yEnXFIhOIsAFemiaZcYxnmqGG7wJ9/SWT42dm88y
nV5kHU4Tuwiy10Vu6jcGybSKSqGlv0v9BEXkVA/9aw1ZlRlZYvXWylNIIf1Qq9bl0iLux+f+TakM
c7HU3NCYetXBfA03VWigACU79l1ApnWqVOanLFDTj9WSTIrh6NrcHx2dqVLqEvwH1TGZphC0/a7G
GkoeqUXCl6Y97ABpvDtocaoN/IDOlJSAvMKeerdegTQYiWDj0+GwSysSgoFJ4IwaDKR1aDqQKyCB
V8F98pAj3D3TDQSfo8rczSBPsa/tMshnenk4LI4mAk5V6hQPqblDWzssyumWdNsk2sXuCj0Bkk1K
hDa27NGcO4nlOJkBf8qmQVSimLfM9rORQRZPoQi/VkKlfB2n3vHeIkZ+Hxcy8g/Y8+0XxB3TD3Yo
+Z8cWfKdK9Ip9i0SeMtbz/SlWwnJVzoc9f1C2jvGO/WYoWcixdGNcpS4wVEfTQC3x7MqNGV8fwlq
dH0JlYOZuTtMcxDOCyPWr7f+KLwpJXzxGBKCDxFtX7BwJVR199s3HlVVhD4RpdwC7FhgJFCGDVw2
i3lQcFiwfOou8abuaB/PkG00ZhX5TeiEDtUeheaUvZ5o20Xs4aP4gUTLsp35j+4OkU5KiS7EqfRg
fDnA5rc2AnKy0xhhvbuDopTqvEi0/5fF6kphfxr/0+DyYvxfRVQ5nfPKmgqmkH/TRf7A3SE0p3Bl
ENpLQBOI4U+VNRmCdHwh+jLr9v66tf8U+Otjwn7w8cB+qK2BRP4a+GvSGJMHhFCiqExmgMrsr//9
WP6Xs4netgF9evHf57pydU34LOyHe1hHtg3SBnDjAEOa8v1ZzXiZF0gzL/fFfR6snRReWv/z2Wx0
Nzy/AS/+4g0u8gpJSU90XHIDa2tMaIeY5PYKbTgPpESwfvlWDUC09zIA1HRk5qlJw2KsXyJcKjmV
ATRo8t1W96FkjUHgQMFsoOxpKbu9/ke6LR3r0UVBJJOupZg6zXEa+Xrlhbd01O2dYB3tI8t0CCg1
V7LNawps0nUFBwgYHZLkwes80aCkXUgGVR8/tbfL5IMF7+TCgLZ1+aHaZ/Mtqr23YCZBUxKBehOE
DfaAuLFVlF3URCeFfjBGnIHFQbUz+JJQZ929pwfZOSQQCYaEuVc8BOe6Z1QKlDy5cpvIsfdbVfqc
wss9ainHmhBiHhw8Xw0WZgbdmw4p470FNXjxxyiSDOSVHfS3LU77KU3hmvpGG5nxcbHNbHf0vpDI
VoYzaKyW9ggxsN0WxsFr00+8rhXo/0zWsHuRumY+CzMvq97lm6R62KTQ7n3dRfWvb4EOZh+iv/dH
p+34/EA/aId0ioNn2+HrWM0TvzSGv+LF8vXm3/8iZcg2hwvUMLEgXBgVnxJ29/MI5b66yZKmx+53
4PYkPs8m6XvT8PIbtvP58t+89Aab5tPUmAW84ctkbPNIf2ESNHmsm2DMca6BLnCBnOpNgjKm6qRg
VrHGw3p7Bfp9Do9eLvqvvr6qjQF3qCZSne3r843PXx9c+piCGh0iFhPzj7z/I/iKrN6FjheF5+dq
02b8I29/McLZDrDHdC2Db4EGobku3t4GzyKTCafm3O6QdssNaAfIhlw3LP/ILKzWOCZXHvVt7zHj
K3+zA9YYKiiAy2Y3CxdbwLbGNJDRbUvnaHO1DtCQZoEOd9FJYJ8Dqoakgrc73wGWMabXs+7fo2mw
uf6hfXDx/b5ZQeJi4SWgjekb4AvTutdcF0eBrYxxCmmc1OlQrq/BGUPZ1tpnal3fv3UeauMavI+t
73b7xUqg3XDMEqkb0Ftj+U9ZxO+uBAgKwOmJGQNzTE8zhUmIO5vrwhiQBB0bBC2cGAgc1dfQtoOi
kUgWnAVNBa0IsA58bvuSvOW5UZAVacxegOulJqP6R47F7y6CFlQstggsYkoL+hVYUZ5dBJKOqDOt
t8bgXEK2L6VvsT1Q+4QscNUkRm8uvKzzr49bwKc34TPqfEaC2GGtAQDmoltArbG84PR5yWe3gKmP
AQFDLEL7dXMN7kgAGVzD1EV3AuERpx4S5s8uBQ5GqAvoie2s4eBmgV5dOlBEJwFMCaklFf/3fCOY
Jv5x3eqidmtgcP6xWoPDBV9fM8eQRhAmgLpprku/oDkM4Dg8LZL2hkPyjwHei+4ExRrrUJqRHGw3
wmWgDGwJAlsVhuvuD4Z3NOC7tJb67/uIGo4ydWObzdCuhQtH2dJJF5AKhGyr/X1wRwOuS02/J2YQ
gKhpJEU0u7OKrPhzu2CpY7LH0IGRT26uwa0F1WgasoVmgbVAZsAmEye13/rCSbRs1gJEFzUz1jBn
gRa8J2jGv5pBov5AraDOknRR09NZ4DZ0EVnf/AimfUjWETYnUeuIt1TveA0czNdv3dsRxpi4ErNA
HqG5BucnwNBVN10L7Yg6o0xHFlzfXa7kqXVUILWhganbEcObBRrH2ohO4IxQxtBMwSymwcZSX1i/
87Vgq2QdaZOjEtj8XDfQDWtH1ESfojtCM8aU3epaYrcjLs4IW6sByyqOSXunIRkEusXbE+vvLwKV
sixBInyRnSNwYRZtmYwbFIP0pbeHx+BcZwUyNNGtoJJIwCIQQva3gGmM0cYm23ZKrA/OQaAQXBe/
xcyhPYZ2D84SPMLmujCHkJYB9YfqFuKLxhIMLnCgiVcT3QmaMiZfSIUFBrXnZgFVePqMybB3q21A
hoAKW02qKLQIav+I8hlu4vMZBBMv0oTcSjrZieEZAhkeZsFZUCmv0DnDi7ZroE4bn5+J+Mpk1TE5
0II01/DOxLo8JDgLJBZBEhISdOmSJxV3Eo9gVlA576ZpiGbRFt4R6ph+I87FU/qUtzxfCxgE2o5I
K2ExmmtwDgJ2QbzEoFBisBWtriw21+Us6KwVCm0ovrVbZng7AhLA9sQScJMoJMBPWwtRtG/J4uqt
BXssg+GyaJVrZ2l4s6DhKojaBYkMI7k1WJjaWbhwFMit8QuQW+0bTmFgEQMth6KOgspaQImHyKn9
1JcZRpvosgU5dnlYzpCBzQJHmOgs4C/A114Dr56fBXLuCBbBf3K2VoY1Cyp6oe02FbALuM74jJwC
3WLgDDi3C00tHtESmLYGZxFUomc2sJjXCC4L81r33z5rF/Elx9gdAuzOKRmQ1wzDbweWE/j+Oqgb
kkhSFxnVDuj59weVQ9M0anl4lc01uNAJ+lJxRIpMjRXCaeitv77l+SxQiEbCpwZufcu3/agt+IEF
8xXyOnU9f92AXb1N+hwm9nt/cAJ5Pv29A3g2zFMwk/X+sMbgt/duQU71f//awzs06eOzH0/p5OY+
3T/vXvDprXv3Or3V6f985W2SVfLoVs0PVfeY96sAwOz/+KvPq2B1jkHku2Dwvz3Jv//Ve84zK/An
A6e7i3FrRS7hcRPvGIX9gRuclPjAu1WYrtLTI9afsYWhiY48XfnelwiO7d5Tt8Am4bEjP0pW6+j8
qVu0jPjIYbh5zDy4bnqDN/hk0cGvNv6qWCWb85FbgIfwyB0a9Jfoyy90NuTB5/60t9gB0bvMmXVv
3fue2LO6IC068vUmgmijPzLnAWG66MivmHHPO43TLG8IMHE1RAe+Wa/c3gKUNZBGP2Fc6Cmhd+rv
yLa8J/zI4dpbXViRtmQmPHJU9D9eW30RHXbx1Da1MGnhgRkgf9xVp8/VrIu2biY69Oso99In09wW
IkTHvlt5Yc96UHj5GcfL3Sqp/FW4Pp+Ormog/shpunp083STZb013WWkhcf3HpFbWfX7CVp8iPjQ
nAXpJbtmW1ETHztNPf6HDEFv0tsM7c8YHbLwy6HrUqDw0FEIG3lvs6MFZdniI99vPierC++pA4GK
PvT95rDqn1tdVUh84OKXV6sgTl2vf6wzfp1e/Rnj326SdNOzVF0142cMfrcpvcfeMdY1I/2MwX+P
kt1pDpr4oM22Cg/dEN9OV0nESdlfiW0i8+fc4PvMuk3b2rP9xV9TBS8FCW+QM+pNS5t4FH3qNzsf
j6Qf1aAZVWfzhIdONs5ly1aDzRcd+O0mDNHlOqwuwgQoZOr8m+jwD2603vxykz4529oSkOjw76Mc
BubnFmKdOfoJYV97g6cLsUtMiT7/B2Z/k6abnkvRJX3Exy77UWWXRhEd97ds5Z4WRm1Tuhyl6LD/
2SQoB/diPopaNaJFeOTnKATbpl/RoT+uOHdCB2a702M2M9IipYUH/zP+Q0Er+NFLH6Mw9frP3qI5
hZ/9+9wNLz71c5mmrwjHp/mnU//zc/+sn1yr/+LR36ySX/8XAAD//w==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orders distripution</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rial Nova" panose="020B0504020202020204" pitchFamily="34" charset="0"/>
            </a:rPr>
            <a:t>orders distripution</a:t>
          </a:r>
        </a:p>
      </cx:txPr>
    </cx:title>
    <cx:plotArea>
      <cx:plotAreaRegion>
        <cx:plotSurface>
          <cx:spPr>
            <a:effectLst>
              <a:outerShdw blurRad="50800" dist="38100" algn="l" rotWithShape="0">
                <a:prstClr val="black">
                  <a:alpha val="40000"/>
                </a:prstClr>
              </a:outerShdw>
            </a:effectLst>
          </cx:spPr>
        </cx:plotSurface>
        <cx:series layoutId="regionMap" uniqueId="{DBF188C7-FBB7-4AAE-B4A7-D201BB2DB620}">
          <cx:tx>
            <cx:txData>
              <cx:f>_xlchart.v5.6</cx:f>
              <cx:v>Number</cx:v>
            </cx:txData>
          </cx:tx>
          <cx:dataLabels>
            <cx:visibility seriesName="0" categoryName="0" value="1"/>
          </cx:dataLabels>
          <cx:dataId val="0"/>
          <cx:layoutPr>
            <cx:geography cultureLanguage="en-US" cultureRegion="EG" attribution="Powered by Bing">
              <cx:geoCache provider="{E9337A44-BEBE-4D9F-B70C-5C5E7DAFC167}">
                <cx:binary>1H1pb9u61vVfKfr5VQ5nihf3XOBIthNnbtKmp/0iOENFzRQ169c/W4nTJjpum4sbvECMoq4t0drk
4t5ceyD775v+Xzfp3ca+67M0r/510//5Xte1+dcff1Q3+i7bVHtZdGOLqvhW790U2R/Ft2/Rzd0f
t3bTRXn4B0GY/XGjN7a+69//59/wa+FdcVzcbOqoyD80d3a4uKuatK5+cW3npXeb2yzKF1FV2+im
xn++94u0sJvb4v27u7yO6uHjYO7+fP/srvfv/pj/1j+e+y4F0ermFtpSd08pl3PECLp/4ffv0iIP
t5cdjPgeZ9Klgj4+9HSTQcOXiHIvyOb21t5VFfTl/v1py2eCw4Wz9+9uiiavpwELYez+fP8pj+q7
23eX9aa+q96/i6rCf7jBLybpP13ed/eP50P+n3/PvoABmH3zBJX5aP3u0j9A+ctGY5FvHofnFTBh
e0RRQlzM1P1LzjDBeE8IxpXg4hGzh/nwAM0LBNqNzPeGM2D++vo2gUk315vsNYEhexIGnhAyQ8QV
ey5DlBJEHhBTj7Nhi8jvJfkJIo8N54gcv0lEFnfpptvYu8fReQVdUXsIuVIQyr+P/FP7JfkeE65g
FLsP1/njsx+QeYlEu6H50XKGzWL5JrH5eJfnYKfvXhMcDmoBGoFc92FxIc8NGagNZZQILH8sPk8N
2YtE2o3Ok6YzeD6evkl4/rLJJq82sAi+2tLP9kAnXETxVnXc5+gosseowpzzLXoz1XmJRLvB+dFy
hs1fF28Sm6vIhlEeveZKI/c4Jq6iQj6YrRk20t0TAB1XaHt9xs5eItFubH60nGFz9debxMbfpNG3
wr42OoQzIRRWu0kzVnuTUZOY4Qf4HrV2y51fJNNufJ72Z4aQ/zYROtnYId3kt49j9AqkAJwaTiRQ
gucWTYo9iTBwa7Ul1jOteYkku1H50XKGycnibWpNAWTgpo5umvr1YGF4j0uOOaV8p9pIoNfUBbeH
zFYa/2XS7IbmWeMZOv7HN4nOSVRVRWOj14MGwgCw1MBCz/BOpjZxASmpxGRr0GYIvUSi3fD8aDnD
5uRtRgMeozXvim/vIEbSZNevygvAsiEIx2DKZqZN7iEsiBJ06+fA9adU+r8VazdYu39lBtzCf5NK
daEhpPRuXb3uUgQ2TxCXKL6FRc2JHNhEDO7RFM65f82WpJdKtRuv561nOF2s3yROKwiBRrevyLWJ
u8cV55jRB9OH8HPVcsH2uZIy4m5vmEH0AoF2o/O94QyY1dsM7pzede++FDZ5NDz/O49jZA+4GmFT
YO3+BSM/C+4IuMLFY6BUPD77gWe/RKLd0PxoOcPm9MubVJr9uwJc1FdUGkr2BAOuxtSWMMyVhu4x
xqhkaBs8mCnNCwTajcz3hjNg9v96k8BcFk2t3y02SVG/IjqMQegGtILLbXhgFq8GzPYIRQCemPGE
l8qzG5znrWcIXS7eJELrNI3yIqoeTcsrmDW0hwnDkFPbuqEzN9VVe5i5gnL3R0z7KZd7iUS78fnR
cobN+m0uOZ+j6qbIqyh/RXDYnqBKcSrQAyH7JziSAp/jajcbeJFIu9F50nQGz+e3SdXW+W20edXM
qNqDmJti7mNIekYIIKEA4QOweY+EYeamvkCg3dB8bzgDZv02kwnronvN1YbsIckEl4ztpGmK7k0B
H4HR9vqMpv1Omp9Act+HOR5vkwVMdPNgk5lKR6+ZHGV0T7jAjtVjwG2mLnIKyEHuVKFtHBvyc08X
mheLtRuhWfMZVKcHb5IOHL12Fs4F75JJoqR8UB783MdREJlzEYY03ZYMAJV7itHv5dkNzmO7GSpH
l28TFRiS5iYZHsfmfydpFDJwRBJX8G1Jxyxw43JYaiTERPGWB8yWmqMXSPQTZL63nGPz5U1ic1w0
UfXKPADtKRecGAG27eE1UxoMqW3sQgnVlsTNvJwXibQbnSdNZ/Acv821ZwrAT3+MiV5ReyCVQ6Au
57sHo54DBC4OFK8RqDrcRnZmlOCFQu2G6FnjGUgnb9O+nWyqanOjm+qurqvXgwkCbJCmphLW/wc1
mhk5IAgCcShsc2erzovl+QlCz7szx+htKtKZjl6xMJehPQa1N1gBOPevGTQQlYYrFOLSW94A3O4p
L/idNLuBeWg1w+PsbTK1k+hGR+HmdWMDrmRSQf5tNyYcEthIgf+5vf4Pq/Z7iXbj8qMvM2xO1m+S
E5xEU7Hh68Y8p2JCBVkcqIu6f82JNNvDClI4UFj9XFNeJMvPYPnejTkubzMwcHp3bTdVsnkcof+d
R09FH1AIRcHPfIBlVgOq1B4wOUmggPfh+kxnXiLRbnB+tJxhc7p8kzpzetduXjPvSdUe5YIxDiZr
1wqDsQCSxmHt35bvgkI9XWF+L8/PcHnoxxyVqzeJyjmUTVdD2m5etcIQVn9XQYHh1pSheU5ayj2X
uu4UNPiO3VNsXirVboSet57hdP422dkUjDq8s9Xd8DiLX8G2QSKHAnXmdHfVlIRcArhAsD/sASQ1
c0NfJtNujJ62nSF0evgmNWnq0cldH928IoumkAglsPhgtl19gCU/rSDASOxh5AKI7j+s20uk+Tk2
jz2ZY3PyJrE5S9KNLl51LxXsK3Qpg7TBw7I/t3AK4m8ADEKPKWyIIDy1cC+RaDc6P1rOsDk7epPY
nBYWSgj8jS0gUf2KzI0CQhQ8zO/8YFZEICFN7QI9EGKrW3Pm9mK5duM079cMrVP/TaJ1Zu/C4jV9
Ugo1Ui5scaNiu8jMLBxBe7CDB/bxslkM5/eS7Mblsd0Mj7O3uXfn413/qpuqMOw3pC5z8e66KHB3
KJSzAXH7kVZ4atZ+K85uTLbNZpB8/PtNqsineqMfjf3/TtImNwdCnJDm3K40MwcUT7upJeQKiJgZ
sN/JsRuKh1YzJD59fJNIfN5ARjoP61c1WBICm5hy6f6kNu3eYEFx4eNehBkxe5lMu7F52naG0Oe3
6dbsW9g59e4jRNLS36nMKx6BcPPLUxoe7NmD5j678789m0IBBYSJAmWkDxxxRt7BlkJiHE6meNzO
NXOvZodH/Fys3ZNl1vxZT/4/nUzxc8i+n+mx2NSb5f1hIE8Orvj11fvuwhEls6Zber3T4j6M3fr2
z/dQmYggFfH9kJHpR54R8x81hv9odLep6j/fOy5YAAVpJxc2HkOxlnDh97q7+0sKooVQzw2xDeUq
AjYClD+feOSf7yFXxZEAR41hISfrAHSmmqpn4RATsaeEhDCVULDZQiFBvh/Dcl6kA/Ct7wOy/fwu
b7LzIsrr6s/3gqH378zDfVMPOSzesHlQwXKhGLBfiPfD9ZvNBVhCuB3/v0hELE5xpQ/7EsvI60zB
PR4P4siU0qm8ocdswZpYXZqkLFOvDngU+Kh1eb8Iq7ooDyzOgsB3i1QcjqNkwTJti7HzaoT6Dw1l
GdvHsRycD4mK7ecyByfJbw0NY38IUmG8llTtcdplbumlAW+I12RoZF5QNOJYxUIWXtXZcT3isWZe
HhdqOaaS2mWL4177tCuCw6oKTOsx1ymvVTzIGzfV7aJ2VbgMR0RzTxs4r8YfIHjBFzjsGDlWpNaL
SmXipGNIelnbXFQpcVaywjT0IAKG6AJqjaJLE8fDh16j+tSGJLvIYqfPl7IvHO3Hbh9yL+codD0R
m4uUm3Yffr5c4rEYDsJOqENibHSEtbvfR8Q6ni6iYsVzLnxS6QQGsyMJXvQ8KFesluRzqhLiRdSm
l5j0Yqk0+xq2gznjxaAW+UjpeUNiu26LgS00JudajNWC50IunSESXm+c9JxKJz2leXfBUVf5PE1t
6ple6hsRELPPZEF9K/PkCGdZuohEX160lkoYdsgvnVRNxU47nVOQrRmbY9QtS1IUp4Gx2be4FWrV
JmxYVTxy/dDK6oIIdcODoFjgAAe+cHTpiQr+0nz8rJiDPSuz3DcpP2y7IvNlpPLL2Fb0gvaqP6JG
dudRhcoPJtHXMaF6wwvRLcawP0oRHxa8sbEnSMA8K4zzoS367DK1SebnSVqdEppov4YR8QOVfLBp
XJ86fdL4EVQ4f0r6MfBYRfrTIaqyhek5WWIOkjp9Fy5QG4QfR1c6mZe6JWn8OC8U/Gwc2yUyBh9R
XaLDATW3Kdx/FjYs/SDbPNWLoQ/UhYy4+eAS1nqjDeLAM+E4njKH1n5sWmc/QX2xPzpNfoEIzGgp
mvqYJIwdDSnxjKVshWHanxQ9Hb+0VvJo6dS1PmSxxgvDkrT0KG3ZokySbr+Jg3DllM0RLA3VIdLi
pG2rUnqjyFOvLNzYd+PeOaB52iZeBXNw0aMh85rAqX0x1leOk650NV640YBWgTxireq9qsz/Hrom
PtfUnjl1eoUHqxYqZRe4ROkyd81NZaRcZ3FxNVCdeympvmbSpqskIvXgZxE54qxL/XxCarh1wsB4
Ba6NNzboM2tU77eDCg5M1zonHWwXWwaNCRcxYl/AGFZnxGT9yqls4adJyNdDWbErJpzO72NZLbLA
Is+hBNTKOZSB5l4QkS+tDMplIzO7n8qSrOPqcKyj4zqrtVfWozfk0WkeVJHHhPIcy7JF1sfZsutM
tEq6uPdZElcXbkDTD8bl4bqNYZiHMaFrpUT/IevTcT+vE7Iwxtj9MenFCbPt4WBpt7YDC5JFh6vu
Q8fqqwYPzoFTDvy0Y1jnoGBFxTp0mccOS9WixJbE50PQ0ey4K/hpZt3roiz4UohRfYzpYFaM5Imn
3Sg4H6gbnXFdbXJm2JqXWemNEd4I0/La0xbVXysLXUaZNgtrUnIUpnm2QoTDlEZh6rcZS5fpoNPz
Acyup3uwd7CprCh8mQ9fx0ZFXhuAfW4bmIPR0A9f1dBHoZdFqLwsbX+ZI1F6oZtnZ0WmmfJalTbm
POQBXlPT6WrfECaNl/IWedUYF2uTtEHhwXKTLgqTq4s6lt9MgTo/JD1eddpNGw989Kj0HFG7nhF5
VgQ+i7KmD/2i4XHjmUg4KzzqceWSOlsNuuxBxXPTpX1zpdOhwuxgaPP6MMuRbmBtccqbxImLwdMs
btCy1x0RZ4l1i8aLi949SBo3Ho97ZsWHHjY4XFIbgIokHUy9ta1b/neFI3uox2yovHqk/LqG2R/5
uClD7WMnkMzrhJEXZeq4ZBFgZA8LKPk5LIfAWdUqzsODoKzXQ0TDM5026aXrxFR6tnXkvk4CmLhq
7PQX47Jq2RKWHeAo1BsXck3Ky1wbx3441Ow4pBZHnmRGCm/smmDdGhf0g7Zt69F+dD4YMO3f8oSh
zoM9et1J3VbV+dCTEi2kGHrrjTg3oRfzhvYe68fmMwpouSktir7AmhzmXpc1JxUds7Og5eob6nUz
LnQa0AunTdrPTpKOpxmSa4lFepdlVNzyXPHIizQtG6/hbboMFYvWvGjXGVhbvwL+MCyG1LqZpwIY
RS+OtXvVtAM/TkWV3joxioPDrCGk8oSJug9BycQVrCNqafoxXDXDQBy/kNIEPk6wDtc26vubJIoU
A2MUBlcqydvzXpYIZuWgnfMoFpXxCM3sl3gIklOamjCEWVwz6ROVjWvVlMktq8vkwnT5ZVqlHfGj
MQ/WCU6yBU40KKsp6vJsLGkZ+FVXuYNHqijIlgPUB5+YVHdfeDd0d4Gry68uY+0qd2JlPSdUofL6
cnAOLY7b85yDvfFoZZ0bhobqbLB5GHjUcauDRg7GHkinM19V2OeuP4xBsza4pt0ijuJy8JTM4s+l
GzHmuQWtL2IWNKnn9LQ8FbVJ16BzUbzfEGQGf2B96YHkakmlRV8CVQdsmUco6Re4dfh+k7LoIlAG
7Zd0kH7eNHnslS6L98E8x67HcZv5NCHyeOjq8hDrWiyEYWgxtE21SAlMOJma0e9dy5Yl4qUvYlIv
uc4V83BlPuCmqhcV7AQ5Tp22yTwZFPWil7FZV5LZ3IPDBO2XxMa19KKwqbDf9FXxdzIQky9rpobS
M3E53gkgUCcB6swCjkK6ZqFWn6TOs00RVsWK6rRNF2Dig8wb2qRw/E4lYBF5P6B1JJE8USOTX1tu
0wOjzRD6JORj7g10oNeys/qoDjC9UrXWkedmtGdeadvKywtSHIRuD/9MxiZxD2Kqhws3CcrW74nG
m1a1xDc5N19DFtQfuKpV7sc9QV+aEQjkMkRdA3MJVY3n5hLfqpKU8TLIROgcukUc/B2pOv80jLWo
VjTX/VFTNcN+GzuOXoy2Kv1M0mQdh8k5Gpvo7zKXp+HQLgqdtX7rOsvObbSfD7X6wGqFThvJwkWo
MhktuDLkTKTADV0cyv1SALHwuG3ZtZIjER4rTHiVs0EOXpx1zPGwQ/Hg4ypC+yoNw9OqJuOyI2Ow
JnHa7o+M14vR0HTVINQcY0cvRWOzOx2TxvpRI+SdiCOrvbbK9SIRtf0UchlcC1YEq7ZANPEAzbHy
jWXNiSZ9sg6BZlVeEHBkPDgbKGZemLD41iDV5p6d/jKOTsG00O6kCEr9OQ369GPEkd5HEXfAPwia
Y2t6FcMEF+5RYjPlhwg4YtaFh+6YOdUqt2Vz4Eaq1F5OwuTvypXYejroWu3piNfB0hgilmUwjkeJ
g81hJxg+hh6mx4RF0U0wRvUqi+r6IDNluwoVzddlGtIFScbPZui7xofTHuwmpKU8p2Xp3GEUWSg3
Atdv65c+c65uCjNYMOHbYy6/f/zPxyKDP/dtfnw5nZL54xOUNz0cr/nLu2Dr57Svt5rfNEnz/bd+
nPU4eabfRZ35ug8Hcv7EEf7lxWde8rOYwGP8ZfIhCYNYxM995Flo4YejfN9u6yYL8GolpbCvBmIc
UNiEIDz54CZDzeZ0PBT4wrCzAw4imhzorZcMFZsUIv0QFNmeo7J1kTEcHEEJlBMq8G2hqBBOMHzs
/TMUISyww0WmEHl54iFPT8QEKYEpWElIPxAQ4KmHnOLY5rhL+J2Lg7pRS2IYOFo+Mm00XnHemGTD
HMthFpdDBZ5ZTXque98pAnQd5pblsPyBIslDpfnQLBLl5OVBp7K0Okl5ZpzBK5Kem2ue1HEP/okQ
aUz9UEqG78DVHJqLVPcyBTrBTXBDM1qK01BEpaFehqMKRGGG2+xMY1R3+SJMuU2AjXc8y46xHEoQ
OcwyPByRjObxN6dqC2jzBNIdgzRFCX5EEYBSI9i6rqDCZirkgOGCGfF0jCTOokYL7d4FXZHH5UEN
tJQdpKytrDwYq7COOn+MDBxflSIg88Hq14/HENd+/vzpwBYKu+chvQ17r9R0/UkUY4ypWwkkotsY
JzSJ/LqgnGpPKeKU8cqCy2frhdV1yLTnMGc0+XnH6FARH7NRdPSwFjqvEq8oSuBop3DERQnXfi0k
TOGnMkooLaaw1RXOOYMt/NO0fC5jryOHaEudW+HYFpFFOMpQlqvUZTVFXm5rIb4mHAX1g116OAf2
99hMz2UQ3CGQEyBQFDh/rmmGQhYOdW/DAeac8Fpk0upvzQKSh14XR010lgdwRjD4G7qAzIH3625D
7nrWbYhgQSSNKMYh8yCnYXkCTcjbyAEeSm8dCY4b9XmHBN+AIjn1uhgjmZ5GDi7wCU3KoblMKoRG
7UGoPoVB+W8lgfIuAQEmoN0IAqlTKOyJJFrqII0HZG+Z6EDlVgMWI05W3HZAV5eRGzDx1TYwBKVX
QQhOfC3Q0Fq1bKMCme43qMCWmefDwgnE/SFbOe0NIJzOZkMtIhQPSR7cBGrMud0vSpMFw9IJskoN
+4Nre5giv+4/nlkyOZ2hB2dQTooKQUfYavV8AEI1xkA4aucatubJzDnoaz0pRNYXGg4jbrqYjcyP
sgpYndcrQmEgeAQe2GVmRDz4uYNtfqkyndl8UfLCkousjfLq+tdiTvb0iS2RkDBBsLuScQwHaIG2
zGxJ0wWuReXYX/e2tjAJUJMgwAf1HeWO11vaOpeGJOWkNHVXTG+RCZvf4POPwYKSQNjoSREUpjHK
wLQ9HyyIClX1UIniOk+5AzY8BusFcc12QPXAj2jAwe5XYQNHWWYxz8GiWpNZzA/ANQRfyys1WNvJ
8g8aWuXRmLZHrE8MRMF+PVx4rmB4GiRJprweICzEbH3qaZcbBdHB6yogwsmWcV2ZtDkvITxicr8r
hxKEc2TWwrViKLNiWLjJODiXnTHBulIQOAv9bBzRcJTpMq8DL4ewc1D7DUdOeiEyFY6ZT6jqwSQS
Jx5wfohGlcKvJlHQleVv1BRD3PvZBIBDUqEgUAkEmTMBx9XMLAbMzLxs89Z8lbzgMfcNgtBtCRS0
Ucr6eJQOmPZgeLCeacPgWnNvTgwOXLjUdzUV5arp6O91iM2tOAG2oUCRMIagPujubFokfVJlgS7M
V2NBi8olrRKXnRCs6XBEwS2A4VBBm45Xme6HQUJc1Xal9sHgd+IiLMcAGHHG4vHKOk0lTt1ITASh
Z22Wqv2k4RM8RUUVTKGhlby9MDZOxqsxFUmXeCiF6Ah4uzD6AFCRKw1fUuCq45Wb9T1gRyF4D2/V
iMLaXRhe0WolJHhrxE/6MAKCUd4/XrmhM3TgmfYx/EQB5AEkj5x84ga14Vmy6SuRl2alWovbS0aL
sT62Ngmsl6aZJZkPQb+sPwgZLK5fcjcP2FWLWgyTTEIgIv7WlnkBFOXXk31uNWH0wQ+UkAljUkAp
4mxq0GDIQ6xM+nXEWWVDD3w4aSqvK+IiXdOm7MBQ/PqJc2tEpp3eBMO6DXV16h9PrCyqdJfR7gsd
IXbF/a5hk/kjlUxg8RZtycXXIKYjTMKONHUVnkBsRcI8/bUY07GAz5SCwmncRMJaweHgbQYs+bk5
GmnblI4S2VXG8qymXg2hNOeuKDXEIY90UuV4aQNZROdt5YZgcYzmBSRA3Jq0hQebO7u09WoSlkdp
4IrLHpIMEBSpOizai9p1UOSXfOyLI5hESHsQqA0i47FA4EnZNYJ5WLQa2MU6iJN60vwWaq3PptPD
zeDRxNK+3f91j+d2zYWdWGgqVCD3J/KDT/C8x4kIdN6VlfzUNjkCEsutJUBi23GatwxIFjvQuOth
2vaJAqfOC+t7ZusIM01p2sQdCS6DXkxTmpTRmNmDyBA6mchyrBBelWlrqmh/5EMCWhd02cSp8eBm
oJ0Sl6BGv+4SmVk2FxiQC8smWDVAEKpmZqa6pHk2FnFOPrk1BNzMqjbhJEDt0GZS3Xs9hk2EA8gW
6H5ScbCVk0mxpoSFxtEYaDzu+fRVUSawuSFVsWQHEURO4aty6ApxGpQ93AURvamLQ5hB0CJxpKUr
49qWQiIM1gvo7m+6NvMAoGsKDuoj4EbDUb0M+N5ztOo+wTJtiuETDdvJUtW2hKk1pmNU3NTITQjE
cSBdOF5Jkk/rY+YUGADpRZaGw3LMBK7DlaJO030ClmphODoZU5h9tB3BmuSRo2CKQc7BTNatAbN5
EBHTgVmrgZHAA6M6QPAJfCwMQ5GFDIairqWGPAhPmxhUQisSw6eH8ZlM4bQ35Ltje/7AUZ5mU2c6
6gJdAHYlCYfwhEL/oLq4G5kYROl8bDNZgHV4oLdEQ2gq8cGz1GH+O7MwW46mRzLYTUIQLEtwsN7c
8UJxAawV8nsfqwbDDKkH2FMZ7cPaD+PDYsMg7RB0TtFDcDalAwx42gY5UBYwejBKne3T+lyKyg3i
FQRYXTAGoJDthYXCYlgBMgcUv+5zWKi2sIVll8NQ9qmbg66AFk1whEk/AeHEEYY3NcSqvUBFVoAk
PElgbYJA0+Sn/nq0maLPbSJ0floEwEhgOHz4nx4V0MHKCVE/fNR6EGkAOcuEGj/oUBCfCjIyOyxL
DZlD11OEqFh71pZReYhSCJ9zzwDbcY5smDnsJMi0pH7ZFX14g6IUHXRBw8QikXmR3kKCfLQXWSEy
+E9SRpx2Z6zFqB8XbgzBc+OXwB+rZtV13G1PbamDvvBEhjJ8TJHFkLnNrcIQb6wbG3iQrijH2NN5
a1nvh33SgjK0o+2G1OsdHrN4pQhu2KVI64GFPupx0zX7RnUaB8DfgrBe11oCM/PlmHbjCG4tTEWz
7pMhaLyyMrFYtUpC8ItnTj9+7ERBoitIYIbBgrKaYH8A/xRyKSKsK0j6RaRL/JCn4QGUMdSLElI5
41GgcoT2cYc1WYVO5Wq0NEmRsU8Db8PE+aQK1Pcf+7qn9YlT1blzASuGbG65FcJ+GmUb5oVnigLr
6oPqxzTZDyKIbqzGgrlZ4amkoET70o5V6V7jLHbzW01M0fZTTHIo71RTdx3yk7SrcHxQB3nJ3QX4
ATwV+0HmJOIUqi2cJNlvhSFVqu+0m9MaRrnHFELcJyMtWpjSI7aV0R/g/KNaoGUOOTYj140KIp0e
57xPynAZt2HdtccdD8IoWgUs6xp+EeSElmsRMx26K5grAuKiph0RLOtp5Uad8kKHibJe6MCO8bDu
wsrR0X4XZbDa+InqGBjY1kQN/7twGsGrNUyOzgl8yAlWEF9oDLAu5dWQ/evFGYTnJbzVD186UZTC
NdgPy+BxI6QWy+uxKRVpD2NhTUgOcO84UvpDzJNG7vd5jLPU46yd1kXEnQi6E1IOi8qmDwY4+smP
uVY8PBs60xl5HgdO3KUrmVCHmHXSDMptz0RMeaS8UqkpJiFtzXVyJcMgcMYjxtIKRsoZSjDZJ2C1
S82PHBpYmR5Dni/C6Xkcd7EbLCHP2lXhsohgK4n1wWRNIg2tkyKyRKEeonKBTBJbd5HXyOH53yQk
OTwvi1OlPjWhW5a+BdcbRpa4TQQriI+Fnn4E5AfK4pWlmjg90xX03jca51SsYt1NI0bTOoG3otK1
c5lncjL5rK1DV/qqqwuYAGMOfGO/VjaD+8xDV3XNRxi+MobzLySsJVUAT0s1ZF0ucxxN8GDDNOGf
cdpP45wzqGOpF07jQEXIgZMnrmZ3ZQkOTbmyUQRMy+9cPMjSj1zNGwcQZE3ZXNVx3kQ5jJejx2If
0nIM9yduLCeRI0DajJcCZhY8gcKl8jpw+mmCCetMyPPBge9SyBnAd22L4VZYYt2yAxlaODQM+rjt
j7WUltcQcNPwHe9NIS4TzgJFfdYpCAB5RmoMY7GdPcFYKfhJGTtT54J6uB+MBmaNhSKVe46r+Min
T7TiyQmFuLlzuR1q5+H2x0F+uA8iBSQ5kZDiBwFw7uj2OokgM2j3o5wO0OmSjPB/U3mQVwgjdAkO
eFgojz8AVYxtDVMNPO/GhuscqyHgU16sHcSZypoCRqklWQq3EAMxNutDmOP/2Pu27jhxbetfpDPE
HV6BqnKV7YovcdrJCyNOuoUkQEJCIPj13yTOPt9O9hjd57yfl/Zop1wgIS2tNS+LZi5KSdc96WU9
Opxgj2bgF96K9xlUGjsIce19TG3IUaNVWg3pEtysLt+rc/r+aN+XR9rIDvOTxmBL6CHJun3wPl1b
rFMWmP0ybdym+OWqRpq1LxvhsZsuGGm0T+/7QtrcCnL5gEHu3wLe1OLvoP+LsLrs1O63/j6hZFs2
/I/qIhVDx0OTQYrzBrmY1ydGASLRw8Kdwp4uBNuRD7vg+fI5C8e3IGUDlo9NkLFi8GZGsvvBAsve
vzCEXMdUYFhz/OgGum+Hfkv2+x9cytrlxXWsY/w4sBzf245RwKIbadcsmG6j97XChS2m7PRzygsx
G9yO55HEl+AEULi40FzinJ+DcUvpCzI3kc+1Hsk08Ipa1uDiiWjx0oJ66jSwzQ6AASAbPKbWnTPF
9u3scL7id3J1qciPEsmiXy+Qu3Re3Uyxon1fdUXc9XPZWAbYMCgCh8+302jxA0lj0l370eG/a78A
t4P0KQBUNALL766znBqAAosRuDr4ZzV/SofGowpo1m1f+0uBUC6O4GVDRJjcgODPD12PI7Y/eDI0
hT0nBY4q/5mmXiDesE4pKW9+wsli6lojjq7tUO9+W2OLFq83WrSYjlP0Y89ApdNhwmyzyGb7FLW5
WqaXMVraJb2Z3ofuC2YxRREoc4kRSbZY6EU2GiDKTSbepy/wel81wKv2Jf6On+ZWLpiBwIX7eCfO
Q/wwWOD4/MiBPpKSdxtw5SIO5VCUgCzWtL+PdGDwiXQN9hp2TpzFunoHWbYg6UxzdMNomvDMmnHD
d2zv0FuDshyo4ZjEEhBlE0iUvn2P2mmopg7ARHLby3TfT1O8cIDwTOYTQmWUNivOPLsi0ogjKtt9
8hyPdqggdLkEFi+6geHP8e4EjPLzgvSsIZelscbwaxGJHaRUDsfdfSabKJ0eY8BYa3PwjSBre0wX
nXS2BnSBFqBlBhAo/RKzKEBJjsOwwMPfSAyh1hFSlP3Y6JNmX24mNAEW3/tMikkBiY445dF8Wbak
b7JHkMkLeTZIpoEqbHos0i+It1hfIP03zICI6T6GRg8EwR/l5Y5SdRz5KjLroleQBqQFxC3BW+y7
tLum6ajXBuIfZSfy18KhYGwOONGiLiltB/ybVHkXZOYTEMlFTh8pGwVjVZOA4/dPS4bcZvxezHwe
w8+2yQFNnIx0M+hUEm5WftpiF8aqdDgdPIr9IFDIKbMsKVzgsMp7UYTVjF+SbC6zBcyUr3+O5P1Z
jloAIK5gk173Yf0IN1037/GvWNkeTZD975sXgrr9E8MP9L4R4f67JKAEn1jZun+wiYBO9AdU7ju3
wbtGYyszZIvNdZvWQB/AZmf7riz6/V9+LlnklIhEBfq44Z/eIfg9nBJWGQ8hVlYGoaH5g2sztqhy
oRCTfomhuyjC8zIO+y5nZNvhQAueCD9ipGXTedwo1ndMwT9cgVvudy45mMYvPy+UmAJH2oilQp7f
K7aBiy2TpRi0ix/le8CS70DjCPcRVgPpxh2EtCY1cVz3rB9VU7Zj6sizA4WPMU8LWLz5wkO2p3Ft
7HGNbO7223I/NhxREudICc3rvsl1uNOM9bD4fU1mzRZKXkIXNvT9oYVUDav3fUKAA+9BT8Ikhe+N
bUDEbRtGXZb/A/D1W0EPLAfxASs4RHBLg/+AlaEgQXIqdfjcKpXirjPGPHYDFG3ddSTxvoMgOdx3
18zH/d7/obr7tbbbL4/Xz8Exubcrx/V/w1mNg8h2sRmgqvfQKIAB4y5QB2An/f2lfgPQsZsoRPe4
FiAr/Dfdy/p/44WWXI55g1TyX2sEqhvo50bdxPEHCKb31V2k7f5QHRd4wio2MR7Zz+D49/fyK4SQ
4P1uQIXw2pA8BR2OdR7+ei/NHIWAbwV7LsCqpV94AlnIeLQQRESHTSF1/qd5/s8LwpwF4CCFBh3g
YvEbriihMQy6njZPox9wUDCJE/+crRJh7ufO/vsBBr8JzjHCvY1PkuGVTyG6ZP4OZPpOxAziwfTp
Z8RY2m0H7dc0WpPk6GObz0ehm808uiVaRd27YY/nEcR2z8RC4EL+AZULfl3pmHOUUnsLNajfE7SI
+J0WWwtKlmyNxqfufVMtyOuwx72TDeI6z2eOR9DGbsXOLCIcDkgtSLvfiNDR6LZqHlHZH5M+Ugkt
PULLWiHUj/g49kcTXPkaoZ6slnc+S7+H2b+f1t8fIx4cXspIEzAmMHnhJYG/rhucu+MUejJfWyv3
yLT9SIS0TQb3uJLcxWiK/D+HuuBbwPUS+BJ+mFV2V+yv18s8shF0pHPXn8eeZ+0oSqoQWVVpLHoV
/e+uB8h/f3UENgZs0nBF/BYOoqUBEj1zcX0/lpAk708jk/ACHAbooTHkv7/g/oX/n4UEPluAftrf
AwM9SgxE8zc8c1k3z82WyJtsIEYmVdZD5PUlNdgw/7QF//NSeHQ5GDy8QBBF5u9j65uwXx1L2c17
KjInQEewjsKxx4+/H9VPKca/DQxYIS71o2twhBACN+2vT45S8DIZh7DXbCFt7SFM/K5GcOhf59Rf
dhvAoVfKMmCrEK82G6rFckrYFPS3OK0hwYGKV2ogP5BeAXugD32TMKZuVuQGCawCnsvAr1UTgnL6
bEcomtnBiDAexkPfuS2cKqpoCkl+bhJAbXeRD1SUPhTvfB4UYjOJPjRDH4z+XrJ2LiCZcXPKA2Ai
AlKNGxQaGe/rjgiNR/EzQckI/qwt5XtagQw9x2GR/ghj76WGXChC99L2IUI3SsM9DVjmkCChVWGO
OmEIHT6AFCt12TWy3Z7MkffcRoMcxW6nOg82Xko79cFWDtYUA68hG+4gaf4X5DHi2GzLn4nMjwwK
zNqC+d3GfD/Es3EGsoTaQqbhQUPATJ57iapivlCwFZxVne/RwPAEPL8T3UuEtLeIrim0g7E+i5SS
HQywswHOCjXyXocVy2qjsW6l6wG7AoHJwDKUop1yyK6JU2yhfTmiwUoSPhRjAcvFgY3Y3OPHZC3m
TX0E37AzWsgBaZhe1WRBInzkGmgzqyFCgpzg2JoxCETVB0g6/1pRetr8kqR+Cb8EEG9O+RWwWaMf
h6IQMjyIwRKKShg9Lf1UwfAELv0wqBXPtl58uJm1pATIxFwhNQsSSGdjqOXvZGEnu5WgoxeOarrI
DXhR3lJ7imk3LW8p7eXa1k2MhBuC1GzozesA5IVAtflOuf2MRSP4cJbe5T3itjgObZfC4PEzzwLw
veeJ6zDth8770uh+ZIND1kmUbKaAIga2JEPTHvYVy1SG2wglnDmLJHPxEUFc5c9QvsNY0fMEHqCW
seU5WXki6pUvzYnHc3TDabSde+PnGyAZ6ikzaVj5ImmvGZ86Csx4Nh8bLOqbmCXKlth9cMBA4f/K
KFe1L4IGtWgXTScUu4CUwiG5zTX9oiS247Do9C5duK6zuG3xdCkxR5H5+CAUdx820U30gKx8OuQr
hZdH2rT/1mr3HAaxvjUxYbf9bCH/tYCgoX1hN7NyRd0WS/6Y6XYEr6/5d27Hpu5a6M3XeBjqpClG
yDVD6PWbASzwoJMYX52vQxWLITsu+MpzjnrszXjlTtA9NN/HQnYn6YMO/oxCJMdWUPWsY2DzZQeI
xsLlodjL4rf8a0eGBKW86z8uecgPNJzoJaYFlL6KkOguBkx3NJNFpzXohx8BHnLolaao+B6A6kE9
E+jgaQ5Fy496HcghsP30ZOcYgANCQW1X7y7Qca+yTPolr5qsaNr8lc9hsZ6hQHDfbBiL4KCcnlDm
8L5dyxkvLfgznyABr0lDzKUvIEeo42ASj36OJOqkXt0mdgrGCjpy9ZUKq+98FtNbmwb7CoVVDhwq
m5eLRzp7TzM5n4F+kwuXURvWOaLf92BZ4NjYtjxoUTZr8nnR4/LnSIivQh5sX60VKoSiQEM+uG0W
K7ftNFTkgTKu1tsi/SV1bGQlDTS/rkGGQIySqpqXqIsusBZ2+mL8aI6hdvDsdL0vgfR+gvr9G3VN
c40DbJ/ZuqkGtEh5yXw/Z3WyqugQZ9Nw1W1sPq/aIyeDl2litnQSGggJKxeDVJm4KP4KZlqVUdgN
JwWgoAxpPz36YJCPtl0nWclpYi9ju46vxus+LEfvfNUERotS4P7AuObA3LDxfLtVsc+XhwL2OHiL
tll8Fb3eIMun/Se8twIicz0HjwVIhLMOTV45Q5tLzIf4q81TfyeA98+gHWKHizZT2TgyoiJ17C7N
ieJlF8jiqyFIauoc+ZmA0dGOD+mSyiMCfZpWBd+ymylQ7QN0OtB2LK15CdWgT7PzwQnervSriZqX
BXXyyzb2W34adQxp9tizP1dMyKmdMucOSAPX58kUSVOaeARjK9lU0naez2kh9WlEHhqULLPFSzFM
xVvkdfRRmEa9zdu8/emwwOs5U+F9DGHBieKkqEc/Ts/IL0mZLMN8R4yVXzaqhlPUBQ2UWYCTr+1K
Y5xluyuRCp4DD0pkepOBmKm0HcRJwk33Am1XhPufw0tAh+go0sh+Bi43PhRDa26CtSue+95st8yK
8eAzhFyUwT2sVTGdLsbFy8NgG/PR5Hn8LZIzgkM4rvM1XntsHmBaH4JocrfeZMuZLz5SwG3y4dSk
PRyLYwqFJWCP4rwR09w1TWsetzBvX3JAJ5/HLZ8+4sCH1YaY7H4LyAQNU8qPXdEkd2C4g6ia+qKr
820dIqx3Mxw3RtSDBAT/wLzSYwVlCD2aRYyf9eRihuJ62+5MEbtbCJUk0IFefWTRVvSI2b2H1wJm
gQCcXzXrLf6QzywCMm/Id9KE0KDdrUm88aJae49ct84cIO38TibRnE0HirdDdVPZFbq5W4hmD0BZ
uiuJ1+FTN5mv+BsGoJcHn2yPDEa4TFwhgYf8MtEBvxRKh18cadxSwYxC7yH1cS88nOfx1IZdFFdF
G8Cr1yiTHwvaD8Wlb3Ndg8eNt3IG313nxdZnpdimYi77qBmuioDvv13JmGGuU7pM5m4sZhA9gTfB
ch7isf8AywR5zIaC6yr1plWHttDmSTA+9wdQvmt723OpeE3MkECE2DQBOWXwIG1Paz4Y15721IPW
xehVpyRmTS1MXiRqctNVQYbMpUp618z3QEuErSIXsI9LBjtspWiX3kGu1wTw0SFFvJ1QiE+fEo7q
zyCOGD0lKRInNkBWdDNPaXZJQk8H8XGL1iacYUQeaeEuIYIdPecxGIHT2K2DqdvZJu65IEwKKHBY
BxuPIQ3rZEXiwj/zCKqZMmxh4FRrQLbTgkJTVBQeQnq3FMIPVWiA49/v/pilhkBuqxWQrQv8MbzC
m2/lZSKrt+JDt5K02CJM/0A9fEY07OWu0tIw432YpljkU72mIoXHc3BWYT/koDcruAXD/hAHrmvv
ZAt2tuwHwLzVNvlxKKN+BfGTOSFvBh4n6sBAFN5LDpi0Fp77m4jh7Tp1mtM2AyQmTHCWzGjQkS6B
KSRcwH6nUwjna1L4rOpFE1s4zGQEKA6Y3adAE/N9LpCaREav4UkpWGgObG5DF1ZI4VqiKnDzkKIt
ZdamTyuJVYbEzOUr7ypE0gkfUJRw9DJDEBrz9AA7NTwqbAx8cZB9FmTtQYdeJcl9QObUvYDM7Zsb
MebxVzbPX7atZS+shfem0IkoUSb0zwu0HYcmb2BsxOFBESRSA/or22AmDburibg7zq0pKj3qTZcZ
ZJq67PukfzZDl9bGpGvp4KxCfJ2n/tvEmu2YqQ40HvPNPRjGnFaBt8tYbzhs4ofCttFzBgGRqfkM
rAfrAQumhB5u+R4oLR/1ONj8YLOM3VkFA6Eb7cQOcCzOzRmoMctK0vsCljgx1uEwwgc7NsnzIGlw
gB1J3comIfeh9PFtqEFawu4E8rpAWVSHYYN+ii5zp82HYVfSDIdwDfPMaA86SNUV+sFlOmuzNGVh
F+qrUcIcH6d21mUBbz00pBBEurNNMbjDCpD7eWvw1sAGvPd4EuDXaoNNuZTbKs0VpzwOf55KmLsF
8gvcQvOEU4cfHboTVG7Q7SfBWfAFyJs/QrRTnBQt+mOmM/EAL5+BozRtX+nQv3QCSjCGwu2YhY34
rJZwUmUSKfU5oo25uDBqfNkYL/KKAxy9NDrEoBkFws39XKHYjT4IlCWwfgf8m2yj7ItsWPAqg2i5
m8Hc1oke1TkCZPwJ4Hso95jmdRkJOt6nTRMhb0Vw3Bdh/C2WezG8Dv1+avvQvikYq/ihSzmIUIDJ
Kj0PycBVZWEvnMA1bQpgYbaIoIo6xJEyJVwk95224VvbtpMsww73UIoua/NK4nsrwF9YE+2qk3Of
ujCrpxZCTpgCcXxfehgK/9Co2tpK6iiiX3DwLqYsSL7MN2SSaT1pQW74mIQvu24A9tZZupKvRH9I
Ei/e3JxrHA+oPI/KNVBDqSaJ7kDdmVu9QlRSGoaU5s5bp99kOHleWcCMc8nnzn+bphV7BZsSdZrT
QDG/z2Ct5hKM3HwYxBxdAFLDmbhwWC5vdtnon+gdPDfHPmun23hF/VYSpCNT3TUjSQ5k7KH5pduc
fJps133O9OwraSNYBSkZ4VBbsuAZ7FpeQBWEHK5Mp6XtTguSqt2TOywHP7YtHIi+QOoJFQdR16hd
AlI5+FHhq+5pog9Gz3AYQJGCRVTFbd+KWMKcNaegUnpZCYkkzRz2MnaumnXkIXLqaGi218G6QX4I
VbDADD7bBv4zLF616coEjnXridBQDPGH1EVNXspg5NHXDrJRMlQzyb1ojiDMpKf3slWpKipU2z7W
pdva3roqw4GL3gIt+Ku8Kx3U3PFaD/Pa9PJ2zZswopV1KMD0QzcDHYpKD5l34Y7G6ZG/MrjfFKsX
bBXQKHDjRIMpZz+qdDoy5GrD2bWO9H/Z0fo5ObTQP/XDIRnBtT03NAT3ctIQSk1DDVc5oeJBODiq
k08xgVzKCSiZwQHMkLlj+H/2pMgo5tGKYa0L3frkNQHL1D6/g7VE74TD1BU7NBoGjde36Ju2U/fQ
C+w8CPbhln2H6ZH69ARd9Yb9Nga24J8dvN0EbrscQBdBZduIJcURgXAMf3sLQCG/m5BQ+isVBV3j
yjEL1+1pA7uFp4UjTyjxFuVumPs66Sa3DreRw/C2kiuoLGwF0UvUN8/RlMDtfUghVOXRhTo3rgo6
JD4hx0HtwMaj1rlAPCaTqiVUSPchxFxI3XWBiLnCvm6nPD7xKetXGOfbeAaSyitIqly3xAc2+Jh3
B71AcVMAOxhUfrch9csPDenSBizYDNesK4N4LOJDtm5RfALv13/SueteCNQ1UxkqmM/K2GHvHKA2
6b9TOLA3sDS0NfKgUlu09WygU/HlFo4gH7fUrT9U9peCs/kBYOl8AxyY3ym4sSsZpu5eBOvaH3TU
Q6w1FyCCNemeReGX7IxeB1tWRoNe49IPixxOZqJQMfocbmaYc2b5XW+0kQitcd+UKc5RV0/Rtj5Z
ThaPBIF0B2SgqBAboZPkZNJ46uumz/0b2Rq/6nLvQhLAAMtlUi/oTv7NoJG7Ka2YURoMG5lRjRgR
tAekEwZW5jaR83dGYA4mFTLqcKg22bIjfFoz/O+9C3KIc8IRptmGxkod4pXam8Cq7DMMvXFgq6wJ
maoAKPIEFWq22mufp9TVIU3c9ArpA2QT0LBCZVdB0zHOSJCCELoigFtXhsq7L+MRefi9B+HmyyWS
2SGTaXchsA1Dyu4SmCugrdM9pBvhCkdzPiQFKCkytSf4FvBgMs9IGUFbdzPqbhSVA2D2tkGwgLXR
FI+OUIVxbvqYBto/rHjYdVw0eXEQ0Fb8SSBeAngoNLsjCMP2C4rLpX3MRG/2rCsK+Q0ymPRi0EOH
vyFERuspmmPxpJaouYdMkn1nJsDM58vmIVfbjd5y27hHqwO6vOQ+cQ+LQVuaq4aNDexw1itE06yH
WUEmxVMA+DCrC6GWcwDQgtcLtDF/LFEMH2EibXwzxOghMC4meR4bpo5TONDX1NgAJnPoEFvTbVDo
221FF5xkvcJTGfI6dHaGqasbIJAvODzQZ5ai4wak4hvkoKxZPG636HZpBKph+KOzNTyCIQLPSiMY
C2s2RzNCL4HfgZeTziAvjJiFR5cNq72PnHZ3LAzmvKYJ09kRQgj9cfHZBNXxNGCUUANkX2LT5jD2
IwH/MJI947VoKDiUyKlXXqayKSBHkSNvaxzoAsorwCUPWw8EAB1OtE4PcobAro5ozw/b6PE3LIGc
DrKRXtdzpP9abDscwsb6apmS9XOGaDHf+mkwuu7GOX+yiZkcLpfA806g6blEfajuo64Jb/O2kxlk
Qg36pcClXNzCzx2+rR2XF0+0fYBWT1TQgIVf4YpxA3iGrFgrnlh0nMmWmK+1W1ZhSzRHgEMZDXTy
DvHXRN2tCMI1OU7pknwiTav9FciVjAAGqH4tO90Hn9EIh61lDyHGVUFhQg/ZkqwoCooQroaxoUl/
6APRfpSJNwt6l+B8npGf121kRvQbAjP1YYkWwNBRqJpr3vXR6wiVBfokuO5zZHv1aialSnS8A/YI
RSWEUmzGku/MZ0YWtFqQ1pOKIPO4Nw72Hgvc5cvAHDkb+Mi72nCZfZjcpC4TmpJUqMjlHXCB7IY0
NP8ExJhnWAYsfdPhFh18TO3TbNbwLPEihLASc77s2RrtIZ0ZAPFk1uY3Fp1k0norCBKnnhf+NCTh
3D3BLctrA3CrNljqcTVGiTsgfQluh1W10AYuwWvbrP61aKag1NZRWCcTeejzrvkLsmJax0k8veRI
909B3ARvCgr0V4o/SdBtARMHyf8rPDf5vQfJf9LzhF2Xu68QKE8P2tG1KfNJ0QD7YHsoGJHIaIK4
P+E8QOMDl9uozjOIU/DXd8sYmj8EwI469yhURrTd2krfBuoTybv4WbRoeFXFQPXPWg8BqDAoLWUU
fVsd0H9zkLDVj+YNB5Ts5xocOFxMr6hoVa+fTGxVnHyYRDsiyls0RIc2yYzwP0Mk4FfRj+AaQDiq
D/EKKc16WkJ4NcI6UtRP7Zm6thfbGULudXppuF+Sb8kQK3kjVN5PcdXEhk6kzmf07TEIXhJqFnBa
0EeIIuAprSG8CzakjTldeWVkaqg/u9UDxUQHJp8c43hY8i/pMEwIKqOWne8Qx5KWJjXyPOgUarKm
jEHQEkNjBTky0nioqlZ4obFpIGOPE0hBW63+pCNZ0eYHhCaEegerl1W2YCw5k1ALadbsInKswRE0
CBNo4TU+zlE+oYThkU+N+aTypZlFDSI2R90HyxD34iqEsk7VdkH72OBAdeTs+ObkNgdriW/RfK0W
FSMlKzfdIjLcNLBJiqICYr2PJE4ZLbpTy/ycjX84wrYwKXmTS/wbtPBZ6m/JZFEw34rVonFZ5WmR
Z/PxH+i5Xw0iIP9goC7glQXJCZkehA+/knMDRc0hvC6+UQEXyU/WO0xlAvrJRD2D2nPJ56GvaB+b
MCvRkgkizbIDj2KrKRp89iJ+EF1/f1+/ssu4LfQlTGFXRfd3kIfgin69LZ6ssCYxnn2XSu/epv5d
+NHLosNCJAp02T8Qlb9y8vsVYePGbOzeYVC+e4uBf9dkADTMJwq/xJ/9+xXnd1VNlAwG1LzN2hj9
LKaZegLLBxcgK98fxf91c/iHnochrK5Ylf+tBfiPnof/aon8740cfvzJz1YO+6s04JQDK4XOvyiP
9n4JPzse4k3Q/7Vbj8E1xnjdAz71370cYrzNFi/nxN/B34f0Yve/gUv+0Qwx+C9ULTsVD/M2LLm0
+F+1cwj3PfRvBDi4fIgkMjT7o2EEsUf4m3RBWrfJBY2xHgTUGYgAUUDRfMcwCYlxo+P4EXJQY0+q
o4M5Nk0RFEm5AFKpZDOrxV/HCDlkmckR/dYmLqfoCT2vSOf/gP2DSFql6HACt8Agb9g20OVh6kb6
vafoLwOIzQ5onWfQEhASWBcoBmFjG8p8PqkiZgc4UsSlF0PwV8SGFj6J3R5BIAWDADlnl0zGI1oU
MPTxmbLuKUEcPLFNbXVUdPQDKk1QqhDEO9hAUOPIcuu0QbyLYvICxvkNYva27hMiyiEqsmvazvzM
t03ceYmWTxl0oF8W4cJDTDUgUzOk7ZPJcolOicqvD7OD0K7W4dKbQ6Qx4jJ32wTQbOx0XdC2vR0b
ieoeHPaE5odvsCFML3ZOW3EFkktqvJUv+8ANjeEI4GiGUHXpCnFrBjSmbAoPGNvSia+A6SYUx3gS
62uzqqEkwMoc4N+GPSNKNZA7wwQjqxW3f+bwCN5ui/ev6AITJKc09vTMhmg+FCny3Ar62T44Zmju
wMqMR/qP1XjQe9BV2grRu78QO1BVkiTXroLWIf+QyyVDmtvt/ZjExkNRZh7t82qRWGvqtMvWzyh2
x/QBIwHchWK492ic1/qaUxcdLDXAd4lo/0Jkjg8t4/LGQh5+XBgA3WTkrnaqzR7HLQY/MLSS1dB7
qUcJb9FlVQA0aT8GjwBzlwNK6/TSxOidWRqTpN8XKN5rdF1y8GIFQEXbVfUtSA34N2BlHIi+ixl6
CtzTwcEUe0HDwSXXVZEA2cwPmIhYI263g36I5diq8zbwIEamz1e0DWvhQzZovWnju6WRMD7AoAQ9
DmBmvIQKAscNs/foLNvP6WDO0BBg4EudEV/oT53BkVmCxEa3qbZIgclSvF6hirzfD/kQJdwFLjVT
3KWatd/7EY2zKsBuMkPrxbUnd3PCmQWF6oGFkpzfofFbe5s2w/I17Ft0CJV2cYdVQ7t79mxtk8qi
QgUsB5V+e7OKDs2f0PagC6B4XaegWkAKTTfU9BmU7Zw/cL8GW9WOM/AqZdBe4aSaPIPbUq8cCZZQ
4GA0GojOdyjYHOBdEkeVavE0kdf0c1BRCIC2UpChYA/pQLmtTO/67N5DY3XtbLKrcDNXtyxiK1Zc
TOZKZDqHQCXjV6JUNx/Rgg91VoI3dJi67/LlNeRWwYjiRwaS2z5tfhLbY+HIN7IVA/YUSZWvcli5
kytamdjtOKGfAAAm9PJ49Y2iaCm2uvYjeONQnSCIMOBeaSwYAEnkZzeIROszIA+vzkgjJnhRug7O
l4624XLORBOdI6XNXwuJXxKX5ncRiho4K2Q465tFIp09GyTcda4JOmFaS+83aAEfkQBiPyJvQl9F
wRDNEgdgVa6jALYd5RdB8hUg7kK8v/PBom6zCLUmugQaecrzxh66gAHO5nhW6sj0Jmp49KJHolc6
HyMI6Ou0EOGtSge0QcsFKQ6Ew6QHt48PPoKg4zXEDCGes4yZeDNjBnoYOe0LjEHzZ0s9in2j4hh7
DXleTQQKkz5IkeEaxuKqgyHYHtLWMnOLD8QAhQhQmTIJU7QaK1N0okILTksSWNtX1PmalmJFB5va
/z/2zmy5bSTttk+ECiSGBHDZBGdKlETLsqQbhAYb8wwkhqf/F1zlbtvVx4461x3R4YsuyxQJEPkN
e6/dM/Q1wMuEK1s2obkCTcDMt27MchN0QKy6VcnWy7pmUdy7EMSC7F5MofmghvmTxS3cIZge6Srw
1Bl76Q7OnbRjsQ67YFp3RoQcyCsY8xVzZ2wyDSOazx59vECztM5ZbvQs+MB1iOsBrOP13M0y2bl1
ScPXjY8hkmmMZDKexVrEQeb6SukdW3qVjP11Tqt5nifRQq4t6VpLzq/wTowqaIxVYmXTPO1z0+kc
m40DS7PgyHRqQM7jpuJ/9dSfFdBv6imqg1+WU//ClVu0L+33RK0/f+YbQZr4WGoyfB34UL4Sn/9d
T3lkLglAGRLTMSQZe8lc+ouNBSZ6IUhDL/Aoc6CK/6eeMk1Q4oK/jTfK8TCku/+knoLh82M9hY2d
/yE9dYRAMP43IgaOWsOqjB56aeYiybARoTZFB4sOC/sxC2t7P2sl+JhyGKZ3jgnnyqaOCRFtieFS
lj2y6rbSXjInY2BP4XgG5Wjey4Q1FURJCdGqtZxzlKn2MiUqvs9bG1FRT/GSh1I8l1WAXSdxkqML
Ig5kS/2q2iTZj5rbALZMBrCZLFXmN5yHPHyCECFWMKbGB1Sq6ZHpRHEKHDPb9WbLALErrkvbiH0v
C2hoEx4JQrVsz+McE1KuSZByWugccRuhwgmy8aakFNpVmetdTW2oKBfkaNyNWu8h9Er1azHFbPcx
VKiVKs16azgi24nSCB+FF3tnoaW3YmRgHBjinkkmIGXJmK2oWRSt9Loyv5jTxIQun6TvClUYnD1N
h1iSoxustrmBXMMwr8nifmdnevWOnKjemg1+1Tpusl3Rl+nH2kpgvI4ZtEi4u8kenR2uJ2tgDelM
wu+E0X8qgdEy74mGu66M5zdvGqZHZuzmXYjCa8/GvDlLMxnvbMmHg8Ml3rIA7U/sFerX3OzHNase
Z1spGISOSHkbPJhWVlpk2BMHND+p1b9rnglB0J5806tOwKcOFibHTY/dGv9eWaxbO7jO0yo/aK52
YDSXrpmM8AhVTb2ra2V/CZmQMsXuYtQD1rCjUwB7CI7oFibMbGw9LUmPEe25tjHnpD8hzUkewin2
npxacmThQmRJKYcPlRrqey+w4utZl/r1sJwdq56t8yc88O0ViNnsg1Va1Y6hkeGtBjzRe3vMnGSV
ZqZ5N09OfM2RMm8nx2HprFWuc4FBJJhrd7W7jltTLfI8/dZruFfKsJOBn8xW9tYjmz4HAN726NHM
kwQDussryTrGdeBG4mc9F2Fl3zHamvdjNLF+0ZR5MgZ78ciU4Q1uuPaeg83zkYlmh1wDOVoEy+q4
sN2zUVfGU+EJeV2HVnrAmFvtkyRjvJ6zSt0OVmTfZNVwMqLB4nasm72mdwwuQ0JKeuY+VNmpwFkZ
OC9IeT7b9Zgfwqni/Jly+1DWgbV1XCqbySmMB9NK36bBrEJfCy3jyXGL+1KZ80PbVhND+UK/KyMp
C6ZjeLlw6rNMXpBU50gJmyoNy9QLSqLk1glTuPKY5rw35i3RrlD8UDjH2Uc31nNfmRpIbpXmpyTk
Ig6mGR9kjwjAxRD4gQqjYw0Fo4aqQNwT7gGvcpDHkllggW/ARyucFxiQkvQOIAc9U5DtJYzUowzm
4sAYjpFR1aeM+TzzqSs9+iC8X1uWkvXaaTsW3MWYXKpWtz7PLPlgrCaRP0foCNm9pI+0VeNHp4BN
Xhl56XNBHYxlERjpmibxVmvG7ZDJ+lQ3TLd9z9vaXZLvAvb81wz4MiQsd9SG6lGDm4f13RR3iY4L
k9pbb/1s0NW50FXzZnbsOAJwrugDnB170XGjMtFrG6gF7mMH5K9Cbjtn8PudqaSSmMKbuS3TnTZ2
KJanyXb8Ro1yGXfhnAoBjfXF3DJjL/veXXue+hjOk5WsstRjbt6ESxncxtkKeZB+Cqu6up6KAB+r
0B4TA/DyKgypruLMc1Y8AXTfo1v0My3+hJhBP2Q6A+1ST+qVkaTla4Yp8BSUkXdnsxY6tK095qul
Sr+LOy1FY1z4NkuKF5k44y7RbfdWR7Da+RUr/7NyS913g3zOVrg55QYRnPfgcWqcZ7SvnxrXiq/y
WT17IC/2nIizz0hendvQirmVhuSqTST+xEnzrqjRmtsuCerrRB9qJvNxhvoirzalaMOt8FjrzkZU
bey2Nj+lQ06xBix60wRuuY3GxPg8O2F/PYBQe7HMejlckN09RnkWfwSroLKVjFNvy0gh3LFqZnU4
hYOviSC6FSJevG5MQFVYjx/0no++gJG/nqau2rSj4Z7cZRy5HrMyujGdZOBGE1ClNctG9Kj3846C
st8VaBsOqTdXH7MenbGokg3Uh/k2Vaa1oYVBJTN1+sz6SyssNDrjVtalOgsVGkdPhOkz82tA5jgR
Vkpw3MZ8xU9gw6o9/guoFWndeE+plPE6Lwb9MQuaYM+TKToEnbGeDGnfzn2ivVX4Qo4V2KAtypj2
RsRFdrCpH7dIxtu7bBrcj+HgBluh1/oHpgysV6G3ayiSNAkF2GnOzVS/Fuyr3gDm8vjvm25mjzJa
4Q6cmVjP2EBWRqudbEpmtpUFog58cwvTEgQu/W3MEy3W75gcNpz9SRLe9zTXtOw9ojBmIF53V4d1
ti8jvtIEIzgp05C2YcHqBG79Bbt9elBZZKygV2lXMQItBG75rVqmNp3dP7FlD4HvLssutx/617ST
T2jVXvSg/+Jk8xPYrEsh2Jtg3654vTo/NOzPNvBF7o06rI5V5Dj3qkqNhzQZijeoleOnJuAHVSE1
bvV46pr0WIW8i/5Y1W2tul0mRwSP15RaLFbYNYO72MRG2Vmsz+PoasQUzsZp7N3buqsn+djK4EuP
t8jdZ2rgwqG9NqqthojUp0Xc4UCv5l3OxP06rmqtfKp4gFJ7eQovMaOaOgUOdHS1tGFqnhgI2kxi
IcKpOPZN7DzZk10/604QJrfBGGUnJ7JFc88ONQp22QxIvPBRWLFBh7tkJ+9uNLbaR7sORnsjIiAz
6LbREh5qJgfrQtMnBL5lsVWy/dRi31w1Y5itIR2xWQytT4xxh71kQoTYsuvP/M1x6+Fp9FHNHePG
uuo9gzWirpX2KkXB+YCOQttTi3ws5ijbRECkjpwg2Ni1OESEnQk/LMR0VlFYnxuuJmEB+JKjeHhZ
zMvHxpPaqrW0fieKcWIdvZRbQLx6QBNmc4rjQxps8cBB8SiDbo8Q3/JxCca7Ft0UySXWXT5H7Tqp
tfAwWyBZ0FIHxyY34mOnIzcWGYBYNOlXUSBRBeLhe+5NmflsgqddXKuYbWlLf4taatPEWbkZAqsa
mQWmHGRBhYySy7zv9cpYdZmR78CC6l+snuWOX6UVYrwVyyPxLt1Cup9avS+c9q23nDq1P8Jfp+Lw
4zqLwRF8nfT+byj+uyZuiej61VD8RC/Yv6XTD13cnz/0rY1jiu2Axl3ctBTJtGN/DcVdkp8cYGX0
ah4BumLBHX5r4kidtAxPsAxi/YJbknn5X0Nx+jtG6J5Jd4kbDpeM/CdNnPibBc3QBc0ly/2Fn2v8
PBNnjB817hyERwXjmFgdUzh3gwjnLXDJjhvW8Y5Kf03Qnxyq2mKEy1bRu6hSdXtGE2pn1qLeMb7V
9d9AnmzjR3euTYXNm7N1BvW0uYhqf9o9jS0PotSgbmBAXZU3npfqNy4SHH4HLbBT4AflByaZGgRX
8EpdaBL/UanWR6/ZB+9uUYi7FpNRjRJkcnLn01xp4RlX/tChSWvFU44aUHKKIAHfzkpqDO7sxNBv
aDPdVltbstNchmLBvLb0lNHkGgCUBZcfXEfafIwmFe5LaBIc2Z6d1SSMtNm0tjBp5ysN5sLRbXqk
wMaUbMbGu69BwTf9BqeNeTsL1LIowdmjNjVwCy8zsnDVI19/peDWLziVymSlLJwSfhwBo125yAEE
00Qjyo6dWWbpNlYTHUiClOquqNt1OoQDNPXggXG5tgML2RzrMBG7nu72DZRrA0WF5CaZtDzpyyN0
mPbeoaq4Fd447Rx8ICdk+Qr9g9LWsTPX0B5JYTrXwJKvijDaoqIELh2xurggZnzSTfQPGsPMcs2R
ED0aAU4ViK1omLWw1O7A8ZMF49CUQTFR41XozFQ/YXbTIMFZjQw70dcMUoRbN9Ws16bNE2rOqMVF
i/YehZgeywv0uOoCaNZkRO/mtzaatkj5ZiPA0RRZa35MQoj2o9Dim3muUScFxrb2suF+0vWROgsY
/Cgrewe3sthWThelvmhk7+OjlzCBHLEfzaDaOCgTgO/o+B70qjxYnBi+qEN5x6den1zWOnisMv0Y
AjeimpLuEWtfFq6DQs8eq06096VTJl/qAa6tn/Za9YEN9kwWkzFemUpHh4eAY0sAAUZI1GLwJ1Tn
ZxCGN0ZcdnLF525tZ5b/VHxpFb2k3PbIO5qRJQnHAhTt4aI7ajiD4lYne2j7DakQ3s6qOQE7jaAE
Y4hxiYNcuERd3hABMBtQYSABUdLnTrAdkPNM/lxb8tHmH/G1kS0OIqh+w75BvBghvU2eTNNnSpjg
uiYPBpnD2OyJplGD3yWJfGqNaQbvAEPoAGAmadYooCY6oo64mZ2CncwExEbsgS0kd1CYe3VWcrJ6
03qBzcwrSXd+z8iC1C1Ly7qDNzbihDAcTt3I53hQzty0cM0Ry7OQK05EvfDpcfJhDVLJhtI+2qIR
R0hewGt+IxNhkLR3Q3NPIVZcsY9GF1bNdXpt2+hAaRYC33Dj5dsVuTXZBZkVKKhhmZmtjc4bcEOQ
UrBzUgTEadd8BKg6vzpqHsHmtdbBk0wcYjl5xO0IRK48CYcnFYFnXlWunHQ4g3Mh1mncpIQaDMUA
zB3k+XOBwaxn34M6elUyjFNnMyffZxQz7VeOcoAwBHQo+RVs7g5/14Q3qAwl/jKGW+htksDNiP0q
WcqwUDNu2swa7mSjBC1bEakRbU2b3TCmrZCBuGw2hhL25RZFGAFQVTPLM+zWFp6vR0/YB1n+EHRF
fYl7sys3Y2YQ0oFd90qru7JdO2at38RuUt5jOtKytehja63TQl9J7lFvg7ItOqrZbq4HxJm3CzDu
I4Pl4t612beEU0/WUjWkGx7PPHztNk3fkrDTaLuxZqV4/Bp528ZTpj2S+zYT8gTz5GKYgxtvMBiF
XJQKjsbW0nPvczOb9RF9zfAUIs/y1STURXSq3uPvWc8a6PRVyAZtjwCYQCK2ItYp8lSydQbVfECc
DlovQMR5J6BFfCpVHl8cNCxi3+LkvLUsAHAQnLsUIKgTtc/lhNB9ZRGqg4ySVdImkH36EtVeLdjW
jOq6c3PwqaEYFl2j6ZLZlk5ddENbTeNqKwKRUKx16gvPd+/iadGwraEpPksN46Mfevp8RWARNqvJ
TA4NWKNNPdikWGnVeEhg2TwSyiP4g5uO5zxfcrRCOEoYhiFMniPNx/uDGjOxa+dKhLbHFnMy2Pnp
raiPqEljIoS6uj91rpRfL9tec/Hw6A3S3t7kTSrhbNpIviWmPqwHlxVgWo/mQyw63MSV49zC7xC8
av6Gp9fjRrRT8wbx2xVdMo8cO7sKkUS/sXU8eA6xMNJGdhqKHCGRXlSkcljJebJLZ2eVWsUP4HG4
Kfiik6cUu8PZ7pcdKVaTNYZKMuZQiK1iV9eeAbTWd41hjicaXCvzofQVTyBG1Zsys/aUQspaNwQQ
7Za65DXT0vKNu9QGYsbsjUdH4ih3g8M0wq6hCAnhOG1OplszC4X7D8pRtLNjbfpJI5CBjbVnbqdG
W4y1c68/yIQV86aWdfpqdcyfNpNXEKgUWqERrJMWVRxVd4dV0o2cgek907hdlcYKebvSm6eY8D7s
iA2XK3rRrETdaLqVXiYd1NoY2LskAQjDZLZxZr/AeXLdxgNLICgnxg3LVYtuOiqf0UF32w6p+LqE
hccOnN0tq2gzKZ5NG68WTF71bmCj3ADjxqfrRE1+7datuGp5nPEtatELhrPCG0XdBbE9Q4XIDeIY
6QuszKcWGhJGTiAH/pB41RGJq4bueHA1a2WyTo/orYKh2GhlnV+GiIjDcgk7tJbYw/FrAuIS5oMW
bglGZGBxCb2Bw5o1xDVo4WiN48cwaJ2lsNfe2GL9QhKJl9XOETKwEVdruhXnDUN6/YqWjSliM2ve
0bHaYSkwbaPZsJTyNmxnO/L9EN8d3ESS98hwR5LrppMCWWEsMcBiziyYnSRRV0jUcJ0OX/Mjm69Z
kpQnzScjYUuOSmxJm+w59O/41mKN17kHgo23RFOqpOEkQCVA9gbeHdBH4xBEAUerRf0Ffc39MI5E
XZb1knppJQRguk3KgzbyzGrnlmRyXDeM/UafR3t+Tgp3fGgMr75gZnGe68BNdqUMm26F6JqwKMHM
0wUBW+zqtiFGSwtz3VxFYubIqJ2o38VIP28NImbowKvYI2HQqb6wILTQReihfkAUj0u8KBVtqglC
ji1kHZndSbqTUco/i+z/tXW/a+voq37V1f0re3l9ySGV/EfrRC/Gj3zr6aw/iCsEdiw5wgV6RVq3
b12d+4cF4sZkbsY3gD9pW751dfYfOi4vVm86uCH5NXL1W1en/2EYSFtxnEt6HjSu/6Sr+7mp419Z
WDvCYANo6H9T7SWiMqwW8c/e03hKsQqb5n3vWe39d5/Jb6nHLOR4GWdZJfJqumv83KDNom0mZk7a
HjiPuIcSi1y7192bfCBx4DeywJ+0W8trQd43AU2jUGItyrX4XhbItYBIqMxgP4nSu0FOoa5RUWJ0
n/XxtpI5Y9ZfvzlT/Kh9XN4e+bg8xFBuuAL6/CLZ/I4ONaatXQuHQWg8NTxfg7rsrjDfh1ibsRPb
CKsH70GHHGRs6WwUrraMlJGdxC/Ht98Oe99Wio65HwvEx4Rv7T36RYbyXqO/FkBmsOm23g5dv7cb
5ibe5XIyeMqMBeGTIr/LUoIBMq3pPopOFkdWHcz4AizZwdTFZ5QQNtxA1GK7qUZujZQG6HHX5nfo
WObPwCzmhyi1mgenCq/1foo3g5MVPttLfT+T7HVtWUyD/Sgx+zuj7fMvszmXN7M5JB8NPabK1oNs
a9dRgRCeNLO+LIa9XhKjWs+1sXMV6qkG7DgjP5x7WWe2J0d05Rm7BuM2pM8vdEjaPpOLFbPRhn09
ofll6uoFLDQ1o3xrXWKK5JyP2PrnqGfpOTDoY6y/1VuDszbVvCFdj1HjtJwBE/1t++Qh7pvaK7RM
FH4F6gl/CLjPfXRHTMB1My9e+8apnhKIsp8SQnUvHureyB/01ntPXBDJK1CKDogGYyopUJN43LKg
QeABvCp6TaPMtX2oAtmNnmHb8xlrl1cOc+DThDvrwZ1mAPhB3GDuXCALyQwWwcJeeAPU8BKNsc6C
OZku1JFy0woqBnDgaluOerd1mTDYqxGW9HuT59EuKqK3qUmqdQiO7RR6bo99Z7ajfNPy4URoSa7r
LGcJahranUmMyJU+g/5btaNIcaYqXaP5SALyUksYd8THHVgTWaiEi3ZjTnF6pSdh/x62sntNxVLh
zuEsOfS7mB6WzxSCsXyru8wfsDOei0zHeuZk77o5DrgMrBMxsuMqTcOPXot2vg5YWLLuRAWGH9Zv
x6EANGqx/wnIH3aq7pQQvYpjrkMKJXU3eUGAGfCXnWczQFAVlXKCKiDrSzBkxhVinFt7HAaxcl3H
4tbm2zPiCSALyAIjI9TnMXe0rd1o3XVqFPNrRxyWz5W1XysYFDeYKEBszV13qe1O82G6XGgt4k1v
z48a+9yzMUfGho61PWvOTE6ex/K3KLyeEtZT2ylnaDLknxwzKI19zOpKWQyQaO/eClY5xipQPZJy
WoIxyVaTW9Hczm2i1mmYp+A5jX5Ch5jVcr5yh2waD5mnk7HkM3PW9VWgISJ/QLwGghWYU98OIR9E
Wa/7CX3CvQUoNewytvijq4Z7h7Zi4wlG49RsUYN5PQCltbJrXa68jinWblDsMh9HzQJJDZ/NwKXq
srlex5k2uds2aeOlvc07+KQpGriLSu0FXl3FKjwjaO1RmuZNMdyGuFzZrlSybqOTF2gKMAZoUvvJ
qGAfwPAqAlIDh4YAoIekHzR7W8Otcd7RQXKhog668jGdCNxpPqQ5nCZMF16bPml2lX7waLh2jV7w
GC5zx94jRcoenGDSFiKkEUyroZfmEeBUqa+GWQ0kxWqRt7M7EwerEdRXYhztvZFrjAfgmeOwyWdP
3BtRGSartl7+byeQwYdp6oc3aRS4Pwuaty1+d/NQZtCCVr2FVTLtM+vA0rY4YoTwNl3es63I6wBX
HYbd8sQIE2e+oxyxFbItGY/EeDQrr6Ne191xxSaFmg3t7zOUhNyvaWY/zC1Y+ZVdaD3GIzXkd6Np
VZ8thsBX/CJxuE2Bb+LlJaF0DV83izYNcQwHCCfeTWbH8iXLsTkhLVWEO7ROfqcNSBz8FHZv4ZNZ
wX+ztS7/AnkiezD1brzN0kQCmZ/z8kOYR7BkWsoIwcMjlcgNg2z99aj7XxX4uyqQvet3RcHfBO//
YkxaFj9WgV9/5JvgXff+0C3dhsfumAzyl6LkrypQCCpEysM/cYeeLtFOfasCHapAfsoFOwhr7utG
4FsVKP5ANU9IGct7QazGP9JnEWTwoz4LHwoVjFiEXgi1rL8BFxHctsgP5QB7vAIrJnH9dcS5rlxb
lvqprJSL4jGpnW7udylw7Vz/BBwLE01aVHl7b+RWNzerxaWBPLGBUTUkfHWIBnI/xJK9vSQpKkFM
3PvVMEILsNgZEKVeeNOehcGg4fmkU8zVActu3iomWJjpuuq6yKak4KsUc5x5LsM7G+vLkaJK6Qe0
OtP1ZAXBfWLWFTQw+ajR6e+GUjlLJgK5BXbClCLHI5SjdGRcw7T0PkIHWTAr57G18vIBzSWRJx6i
kboe+JLPFG2SLetlxnH9wnKN50HRteqayThOdCPqeCI1qo9npCqhjnxqVNkOXWnmrm2vRHiSh7Vz
9rxOJX7L7nIHqAmXHQLSbsc+F526tsRiRbmV7qugGbbJzBAAn2rBP4yHMxiRYAfqxrCD4qkbJnEZ
yB1E/N8lZAm0LSdFCKWDkzVkBoE2oUF4XqvHrrGmh2AuHemjzWB4NJawWXEI27xR3N298Ui0XU2K
Aeqy1mCdYYlUbSTKDbFqRUMOeSkWWhjwN5JEIpJc08E+SJ5DD14yjVdGN3jtLk6suttGbaNn0K/o
hsmlmfS7WqYbg0dgvjO7LPCZUo6Mq75GASO006hvYUatMG805VrvETlUUuV7iLgMCULVu1tjGIbN
0CWlj4NJhdvJ6HQ+6LCqbAY12fDFCWL9ZYZ1uk1tvo3bpbjagPedXnJSPlF2NTkZyOVYfRAFMcCp
7LJH9CXMzHWFTIKNTscOPAr1tdE4NzCpm3VvRKxWI3pwYgIQHqPMHoXahGFWb9nZjEhnGu9mtGt4
TEHT+z22tWPkBaOzKs08/cCEmEmDHfUUQ4lWHoCyGocuBwZGiGnwvCgPkHslwnsNEIlTzredSndh
Vxv3AWq8w7AI0I0M0ybarKD9gC31TR9sba0md14TcYfplG9AfCidykRxHKLj9UPpiqtcZtYxjWz3
aWkqdor5XcBUdRaCiaMRrlrOR3PdBvU9ALbmXLv6/Mq0KlgDnJ8eeiTT+2DmYPY1rBPJqtLQsKhK
I726HItzbZPVsOqY9cQrQ8WBz7zWXYsoKD/KsO5Wg+YVBwhB4aeOwpMRWBdklxSBp9/OTJvBrey6
EmFV4wRIqEGB63d2VPf+BBHS25aFZRAqRnp8cPpq7O/trrpp8sADX6xnnwuRTgf6ndIfF16oGidv
VQTdW6IzcoaNP/g2WJf9EgcB98N4GYfpE0By2y/S0MNooQynSdc4RLmOZFzVUdXL26FFuszLwiPv
p+Z/K+8/pxm/ORVZOLsMFP7fPrBPcftWEi1RfD8e+eunvs1H5B/ucrIxbLeJ3uSU+/fJ6Bl/kKuL
48vDUWotK/F/n4wWJyN47qXbdhcgqsmv8dfJaBlsvenBGQNYBonA/Ib/INn3x2ECbkbKVptTiyPR
MoT8mUTMvh06jR3JkxeWzb7JxXhr83zZz9OUzn7XtDZFwb8/oP8yKflvL+gYyFItxgnYUHlj348S
Ut51RS6GfWL6yXdODWSPef14KzO4BeHUit+ArX8cXfz5BjHM8XnBe13O/x9fj8XtzFDfsU4OUsyX
xOMFzCQR9y2ZrLtfv7VlC/8fU93Xl+JSc61tpOow5X56a000RGGfCusEgdV+iZ2k2dtIDyu8w6E4
d/PsPThpIs5NYI+XX7/0f3mX3Ek2d4OrM9j+2TM71CmZnLSdp9ZIrEPhAibG0VW4oGNCnoK/frGf
wymXm4Y7UHj4ZuASgrn78TMFfNbmzhhbJ5BDvJCDQFKtoMFksa86BwdOYSZVdMzHsQVs2kAne7RE
mXEUZjETCqPw/hGJefnkpc7NRDctHAmO9Sd9BBgPaBNhYJ3cgWRA36PL2Olayh//f68lWF9TTlqC
G+enGypkjZRF02RhChpIMbK09t1hT3LpE6N6+vUHvXyOP95QqFos17JtYOGublM5f/9dibuqwQTV
WycVRF9aA7FUz7n3m6v591uHF0FYs3yGuBeMny6mrhKL9WtmnWa4BafExZ5OHVNphIymjOh+/Y5+
Ip//eaUIERc40mkSvo6Ev39LbmAKwguFeUqMOM3XpuI1WRTABMyIqXpyUW+9wA7nSwoc4TJFnXmA
P2YefvNrLAPLnz9Zi8eevnxVrb/Na3EaoNJYZjuj2xlHE7cfPPPAc6+oEbhDYTMRkJAajVxNpNiI
9dcvr73kFPIEafa//m3+2xWgJ/FIqOZKQ9788TIz25Qjmn++vITXXBBCDasB08LJqghe/ucvJXEf
kyvM0WL8fEeNlduUjVObpxhU3oX0J76y2HZ51LvMAE6/frEfH/U8vi2LkGnHY3zKy/3t9q2irszq
utKOwUTyzkoDcPhUmFn1NA/ueKsAqLi/uZdpC7+/rstLEpSJd1ou0bmLx/nHj7JKZ0a5AqUWdLZ4
B2QFcxtr7/EiceRd4jbgupqEfN5GbmLcMyj2NvnY4dLTigqeZCzr/Vxz/H19gnRWCjZmgugzI0zR
cJfFovzdh2R/PWL/cy/aHPzL5oAb0dNBaXE0/vg7s0VLrDE3rWOb6fmW5O95W8ZSI2ipTYFq6/kE
nJN5egPLukyqSW7wIMm7ptEyJLsJOLdVkFNvg3cOu/cZ3tI7rGZuXS+a+V4ZRB9H64V1pNjnL/2g
CD3rpSaR8YIsv9kzHe3eG1qiA4v1RQibGOZhMJL6qYPAenJDyzw2CR/gaoI4fxsybGs2VOXeQ8d6
PvFpGGoBCsnmnwZK0Azr3Itk6jNQgl8XknKD67KoeQ0QIyfZRtNtTcGuE0wG8Jk8iYpgnKjkDqks
UT0tapB5pwWzJ48sOctT24X0gOwBiuiIvqp7T8kCAddWGNUxF/F0YS813mp0ZwquRRrGzwJmFh3n
bEokzwMO8QcUONx7IOpeUhBr6GhAS7xMDO3eUYssJ7SiGSbGx3ir5gDARO3Ul0ZS59sDzROcX0Bz
PH8hZwyYiXNfTELca2bNl3SEh2oF2KrM0eITDeLgYbKMeBeYZvveQO5aQ5PCloGWGfvjEDiXtmUo
aii7fa88i+uUS7YnEErb95Te0FhJUvw2cwuk0nenxnvoq4m/BaLHPHgEV0ISSiacUh2fm9XrDPG+
nnI4PdwtkwhIM1NOGtMegyezVew53NmEdcHozYtpdo7RUpho+Axuwzr3GI4b44XsVzluAN9p7MuL
TJwRknPXpOiwXxxJfOVqSpKq81W5sK6VHjjyWC3PSw3fc7trLVVnOwMmYe0jW0ghqXaci7KM+P6V
DISx9YN3PkdannEp7bwDP10S3bZ2JovzpksxByNqN7mXFabXB+aM/LNuhzFj1EzWWgLS4apDBEZk
PbgtJMEMVEx/EdNcz6jRw2U3Y79g6LFfZIRSetWSOJkty//mA2JpYz/PQ+isjVBazwUa93t3jqdr
ICjZum7HUqCkzIS7FbHeHBEjA4rKJl6mzUaoSgUekbXeBvI+I8yVpTqi4xSRVzKdXVSbp9wiDRs5
Ph0bLmLTH23N8icsKPcpOdobxDpVdSSfLaYykimbA70t7rqqBQKVBH3+uQTQ9MW15vJgGw7Sb2n3
hT8B8Rv9ngnU4M8ZD65BrzBcQI2qHmWWNu0WWah8G2dHrImfLK5wnzfhliWoAxG/r+K1SKAjgzUv
z0ASmRFgd4meQ6LCVk7J8Al8gNzVxRScMI079Q56kHyqYjzWU1HNz5KAoSNyAhhN42DNz0VWo2+y
jdlvBUzItRvYyk/ToXhOSCjqwAeiBk9BAu6WYhRc4Vi3BpzSXNvU1IBQmeCm567RLQ8mAtYhxV36
tNUOsK9Q4jRRu53sfvoM3GvYoGHX7iavzB/jVGFcnopuhd8eyxGCQsATzYvT4VF341lbkx2BkEM1
Yguhkn/I1c7WGOk8/llqYOho0PespUO6XIf0h4mjvSJg0QVMypWvhisqXXdvmGKy10WsBoZJAS9k
wVxe/x97Z7IctxFt21958eZwAEi0gzcpANWRLPYSqQmCEkX0faL9+rdQlHxpOWxfzz2RwyGR1SCR
yHPO3msbfRQfHOLzvFx2sQ/FVwkwOfWPdWbBCxvKbtubGW6LWP2W2131hNYMeY+rTVsKckGqG+8D
ZlNxy1NpwX/B9n5pGQ11e6RyRe1ITy8rpnc3quyBLXaSRa2AAJEvM6Snk6Kn3BJdR8UQVLXU0wuL
wC+A07g0G4/dVgJdQ7/lVeuMYFYXlqwKbY/s5n6KAqefTJWkp3iCNkaiCy42O8wXTzexQoSaQX8d
opNnz3m7R4vP89jpzRBI+NrGr9p8/W2kkXW7LJFsQezGHMzqit12oo6Cy84RzhoWDZfHOkwAotfs
jclIp72pZfVzXbNsPVi6GCSyvMyf9aqJOM/Rm9xootIr7vm4q4svpOM59RsuO2PTgfULg9yWHVBP
Y/zOgKeJAMAp5me4Cu6hjd1uD6YZakgJu7YHaJ7GX7tBvmBGE4FpJGtc2Mz28ZQvJFTeJwuSvD3B
w85paFNwxrDNgngcGzqzFvZFQnwfFzcCJA2IZ3wczLa4o2n4pufL04Qa+zqTutyzr9poyVx0y0Zf
66+RjKPXJUnGe1QrXDnu+DRoBjo00O7tVcoWJ9m8aUATHXG6M1+ZiG2GMWaxj6OMRci6h32gXhhN
NV81HXpVi7QVMBdFRifX4ipgR6ef8Ekph6kMJk3mV1PbGtdLsuTXjWb0d0XiEBWKceubQbxoUGHU
+lq51oAztEb1aoY6A8nOEYlHYAv6sH4hq7BocrYLcOJ+WjjGcR6Hr2GtjPejjLJbre/VqxaI+5cM
IDyRY3nsrskG9PaaWUQn15iTq3YyxZGJNHyUeIi6Fz0Z6wuCYdygTLDDotRXwo3B+L3daWx5W4XD
LAQBFPchasjQnrbEBGJuzup6P5RiuWfsE16qc7/cyphZujtE43Ofo+kL1K4zkiMI6AmNAQRm+vYh
UVUna1LHeufGfbenylUuU/jaj6Ry6sTAkQGCChjAPQF7LJ7TyBP+TRua7qqv62E38SC8KNOuyP3a
jcMOaSrlRczmtssApyVezckCBORgD7c0amH5l2lIF7Rjy3vOJgnBbs7NyynR2UaFOjMvQ9dVjr5e
tH1IyCTMeglkE9AXCkoncHLbYEPUxu+VbvUhBt1mAfwQGQfDIBJE5Nay73o7uetIe3kElN19cvLZ
CAZSEL0lxeWCBcfYGMBlGHstqe2LerQTTyOV5pWUAZ5DUp1xOylDkvtQhzlZL9QpZb7YMFCrMLnW
VXt6VNtRuTJhjkYbfJ1i6yBJtQmwKJltdrYJYlhPaH/3rN03QB3T59oR8huRwPYrwj0Q9Cqg1c7r
csIRvbTKYWmGjqjeYDE0oOviZe73tqzfQJ1FN11aQGxbkk4exTgB8amqkniWKWmgM9ptuwIY22sl
H9NAR9knfRJ33SP2SwzTCBjoF5u9IZ2LrEfwrxj28BRbcwW2NlrSa/xYNqPlusyvSzeHP4+4XLmN
FcFVy2kgGXuUuPnUf6K9OoXGf73Q/1UvVBeqoHD9vdX3pxHh6fvw8vqHCeGPH/k5ImQOiNiLOpdO
jat9FIqhzvqfzqe+KsOIfcPpYtJn0Rjl/ZwJrqIxhFa0etaSfSXD/YvOJ0K0PxaLKo/c9WX0s+FH
t38tFmNpTAOMTHFlrzOgeTTMwyw01NXmAlCR8XfT+FNdHS1wrRr7RDMEKjKXYLTAHfScdZnWrWMn
M16yE/RupjINqSiGp9fNZPr9OrCCkMroah1iIQdZNvF5suUOxCxs6nXgBY6K2Ve/jsGwp1TP5Toa
W9Bpgr45T8yy8/SM8cy4TdaRmt2mBZkf65zNXkdulstb3NRxOpFgHlVGCoKQAzN8RNvCseuM0Z4+
1tL7K4zwa9rnHfTNOcteEXk212z1Q7EZx2K6DkMCr4DHh3x2mCmru3sCgHmo5haX/6L1hPGSnMHf
is6s9WPvRBRyPPHnQ0RuDSF1FKooPnmDVEUh4pgNqtpC3OpOXd26gHnuljQbrpt1aIGJBPxCXDg8
q9eZZjq29p5gi7LxUqOC343Jd7ppHU6/PjmLE6dVkemPsq6lvdT+GKqVbPahZsJ8IDssEvbOITU4
2tptoi4oRaHWlpDYKa5Pwl6KEsQDGdwHsiIrnO511MSWl6JbKNEWwyxd0WVdnSMVRDPCltqe+WaO
mYTDdMqaAU4uyV1JS2R2FbXFtgYBgE0J6IjF4USJ0/A61GYFWxKPYwY4PM+ZUjU9h5nLDn5BDMZB
Rdi7V2kahhc6Abuh3xjdsC4ce9kvU0q2j0IiekZ+lzXmw1HKvq/VkzYXqRTkOTAZHZdik406T7Sn
KIx1fXmekjX/4VWOjSyKjQlvNw9vz3fxf5KIfxj+EKhA9+iv9zviqKv25bX6OPp5/5mfG57KVsZk
h245q0XoDk3In5qIVS7B/AZdJi1RPMv0sX5oIgwNMg1QPuSW501SZ9P9uf9ZQAA13SUXk/xZe7VC
/ov979yo/tB3UplGoVkFNujwcvQef2maq7iiVaLtlQvGm03qYv53AWo9IRYwyvaYqoWNmTxj4hCn
uOI4ApiXMPYKotMKGpm2BHc2GzXwLhjSmbgqFZ4HZFLAowbBRg+Z/g/niSyVU7jLnMRMkkszGgfs
5DjiKHv3BCvzWo+qOYzNwtS/L/opvtSGAgrw2rexFZhsCviAgXK7OBLlJwg1EmOecLCGGKE+w0AL
pVdZklyP+7RhPCwCx4igS2HF7mP3OkkkQ3fXoLtA5akUHoU1+vy8bxdlRkqJwswje6xx6v+OCf+r
Y4KGIxeO6V/fNodq/MMh4ccP/LhnXPU3jRb4OvSgJfr7/eJa8J9o3GJhZ7oFY4E78+f9IlbIE2mf
653Ghr1O3X5OStXfBL1VJifrjOo8X/0394v4k4gIRwYbOigpeFK2EOt54oMKGle+HEo7cY5qU4DC
JerMHzM9u5uEmb0W5bAcxlAatmfnjOYxSYXZSYiifcYz2NWb0O6UG5JsUdhyChhuDIKgP2WLztSq
4dT+LZZJGgGYEU3ohWXPabYhyGLbA+UOQsA7n2ZTjrc95xVYR3ORh8c4dfLXYZjNy6HpnU/xBN4M
3mXrFBvpQN8mDRzbhRTjIXaBWw7mkAfQmZt+Y5WuSS+qENYrY0UkCapNvytfTqk7DZ9l0hh3Waj0
iPiGOnwDvF9cR8o50Sgusd0l6fNCxsWLEUbD54kuIkD6Ln5TBCScjRuZpF+0k32DBAbP4DSL7iaF
w0GfjhCmjcux6I0cBuW2KtOR1LqhiE6DohMyY9S2tYk6h3JzrIRxqcdpRkxRupB7OY19/LLUUYmQ
GoyeyUjsWaMmnTzhFM6OEgZmu4tu5H7W4vi6N/uDSeeLk8SYRxBCXYcwJWPYqShohL8UhXVfxCB2
dngJcxs8TKzDHgADxSGNcVDkA452X2e4qLWH1dFWvTgf+gvLbaWHZqo59mG2ejE1ayE9ATtKjkT0
oiXxhES1GXyP6tZA5GbYG9uQZKu7wS7WAXdc7TNF7b7GSuhIwtaKvPIMMO/3nIvkkTkKWTdrPVOd
SxtlrXK0c8HjrLUPkjDKoMikIsrX2sg6l0nauWSiBKN8CtdKio2YoioqqK/ytdIqUbV6EBMov4RV
N75xLsrAOMojLB5KNWut2hzKt+5cyKnnok5Z6zvCrXLMUuPCsS0xFvmt5Gyk7EPMmZ/CfkoPgyDV
lEjxVIBhsoaXmm7ajTW2A9BDikv3XGeiYBNb7ApUn1OijdeL7KL0U6Nm4TTcLhAvqzzQFkVKyFlD
cjfOdnxTkEuo5a9cXX000JO1Cd8t4rpY6RCAt3OVnDhSFSHpCY3rFwDFiLiQw/NojtbBoXn7GDm8
Rtg1frpmA3Q0xMYS8wO0LzBi+7DUcBFUIRok7lBvQCVwnJn5bLsC0pKSrvFRVevBJxk3dqm1G56h
VdCpdHEaqYVbcn142jE7DRJs9ki5BIGsmXaBpVa7gqWOfLcy7lTD3QMxMi+XmhC6WW1VrNXlvIdz
wve+wrAKbI9z6JdOywo0SqJnFJ6slt91vcDhjWyIKHZ5pL9QBPhX7IOY3PGyFwsRCU2R4a/oe/CL
xdIwXGmIB0v74m7WSgPzaWUBhE1Leae43e0Sc2Nm2LMXRzyumYdoLrJXJoKGn1oEj1VJ2j0oPUz3
nAgDryt5VCeTqd23KJyQERY4Mt3OIIPWSgneyBjepGMEbVE3JN3d7EYY5ScmGrg+F25skNj7VEZ3
ALDioKjITg2bEiNnojJGmbrc2ePRLTxkmeu3XY0PjMcYVA2ze7ArYwn03Bp2jp7qd1ZN3AXbEyZF
ozUPtmkUgWW65mpX7PorExxC0EzpdDkX5vIZcK3xZBdUJJBEcsA3cXy0e2k/2DbtqXq08olNqmNP
sSv2jk1ihgoMHsy13PnRcq3iud4kJcwXUAj59yyqnX21GMa+V9z0koAflwCSDq5QqC+9JwH8e2Nn
RiRmZs2pgMm3s9uC3kWrv6iWS0hXlAzbCXrTBie4DJB/qhm3YRnfjjmEpHDBwO8hlubb1kXKjeoo
LhwwmLR854JgeS6CnDwQYuUl2SLdddo54+ugmkoAqge6jdTVQEU86jPJJ6Knc4qnpnKcm1hG9exF
XP6n1DG3utkrJzObymsNeac/kz76oLt6/tbNhny2tci4t8nUuW2aOMKR2KjbvDb6qwHA8SFVDXIL
80xhAuDoOZtunPT3iSGqoxN34gXIKYQ80YwQepryytHqDvigqV13jAUhNTc9d9U432ObhbtUKFpy
okstL6HXDQRA5eFejeFvDmmXAZVw2DLz6JrxXLpPQiW5oalnE3I0ODZWaxH5IpXMybCQLkc1r8lH
yNLilOh5+BiXyxiTKWF2X+YEiQF2gyG51DH97zvE9QhvtekreB16a6JeHsQgdMi3Kd2sPE8k1tGm
e2yiUb8E8TNe4lSnUAeym7LemvgOcZ12r0eDvl2YxPozZRceD2wLn+tmDctYLCbLXYVFio2p2fNE
n15i0G4PIoaGsektbQqgE2ZM7CA7pKzKI5OfW9nPZOtFrdCkfFIbosp0suBHwoifZiXKy301Udd+
Nkw9LKUnK6vnSZRhLbleqnggak/0RdBrVuPPYpjI3FGn5dWRgxWEGeO6tk1o9RHLwAS4XTPWonju
d6NKzOw0NTtksMS8RfiouZS535dlfitoLTAItI99pNR+Y7XJ+6T+v6ryH6pK03Q5Vv718dh7yZM3
krmSPxyS33/qZ11JI22VBXLs1dGaAaz5/Zys6cZv6OlVFR/muclGyfnznEwxyumB7pmxyoXPypuf
daX+mylWBSKzyrMS/185LjVe44O2hqQnSlekhFSptAyJxuYY//GYzBSCGNK+n07lyExgwGJcIyfG
6u9l9jjc4v2ajymdN0zdaiYBDhrDY8bTudl0btl8/vDt3byXs/+n7IsbUkZk9//+r/bHEIXzu0GF
goQSpRYcnZXr//Hd4ISpMwYFA2DIUjtFGWDVTW9X4IynAdbhZhiN/tlGGwyMpHAYqjVpy4g9XDrb
8BzXLl9dKQHLu3FMllOea4+LqTjabmZE852WD5O+v3/HZ8HVx7qc7w+9okVfAG0mZtJf9CBGQhof
zw15EhN1hG9NS/5IA8oRW+YKsL+GedJSwDQYfxboXMiuM1XsiqFFp9QOlXyFQtZpXqLUkDQkPPyN
LGJGf3aLQiOIqjS+yXrCVMn0gntBBsenLm4usnxkxph0inWVMK0t/kEb+efLQIGGFkin4YrM9Pyh
P9ROVNoRCbF5dypl6H6qIuoT0KiQBpnqov4EUOve16GWP/39l7mutY/fpU2Ll9pQuGsvmj/Wt/Xh
ZU11ioy6i8pT6SzaScvi/kRmvZcQdfXp71/pF+URIDPbpiwkrwNRKz2VX9ZZjVAfUlBcnZxaRV0z
Mj3dhRKn+gaOTaA2PWNXxkVO5aXCHIt/WjTrovjjB2WhoOeCRG/RbPr15VEQJySF4Ihd+WcvRdqb
Lxn9q3xnLgXEb6jZK1IjjXdj3pxZtJX9ndC87jC6s3E5WaJVPQyvBNqmNrmXoq11rIoOHJxaGWpf
VUjahWRTGWhahbX0/6QL/POFckg70TUBr5mYC2OtvT9cKNXqzdLkIHal9WHxkrTUB7DJMwnCEfpv
GR1H5qlfI8clXnxp4q1Fjk3i6XD43+gIL5U3x5HtGVU6fE9aYb8OJvTB499fYsP800WmocsiAkNN
b46785cOgNWCY21jKa5So1nlL75EyrDjdIbsX2KU9AhIUm+HAh3DhkwHgKNaiRelrXf56h7IwNrc
1bmJpcDOx+jzmBbVYYZEvKnNpn4kGtrxOSOHWIxXawLDOmwKYdqVp3H1LjSriyGKNAwNhNwx9NeH
uNjDts/v9DS6gVoIwCPv7eZEQ+9B6qtFwlrdEoikdPYGo1+WjTo66WW+OiuYXRjHeHVbLGfjxajG
BDex6BLgw6s1Y1xdGtrq12AO+a3uGnnfqwrDubGQNv69poderOsPTYysbBfanOo2MD/Dr+7ZGAJm
QvlCSADYoLojFQs0/EGDSfWaDDWRBjg+svvkbDYZVt9JuzpQ4C3Wu5UHd90wkwiIaWq22tm0kgOQ
I6OaeqOh4MDXUnQCh0vtXnMwxvSiaZXc86jRkbmsrhiHdJCnqVBjmu1uDRZH4p5xU0XfdlaxvDhW
1VLLTemyHTInovU+qS+kyY5v3dmSs5ztOeXZqkMwAdDbEf/OfLbyIMSLfXzexb7EvbNhO8f0g90H
A1B6NgPZIZQQ+2wRMla3kDgbh1osRJGxmonG1VeUnC1GKStJboVcrUeTsKdL672H37939AkgXvv7
QF7Wbn+HiNEmL88lCwMajP5jNNC/TwpkJotsIo+xWXaD28vwQMmMti3V8+petRVxAMFDB7XnGoRk
EKvuxOUiztsv0cLGHlb1sQksToMqg38q3Ov4fWaRzfYY+/OUc2C33icb4/uco+dZuLXO4w/mXuss
hE4qgxFNZF2xLc8DEyRW6/RkWtNjlPckmTlUS8OrVjUm6sF+hMqFugK7d8ipYAv5s0CPCngHdAwJ
HqSSxGgdN0M3Rx0QJQUpVBUlzpvCeCVRoTTp4PkMp3dO5pnfX4p3mn85dQ1w/w5pY0s+cxTbRRB2
w9LgpSKDBiGZVcxMZLqi9kydzDvPnsw537VJg0ydy6p/VuoC2SeyzVXokhWqck0iMHCUHr3V57Qo
3OIgWlfmQQZA727ppQB0tOr9LjADdLjr7RhH3S5sh7q852EsjoR56dm2r3kHKDbAgQWoFxegxOlc
j1eFA9AHHE1Zt36oaf2xFaaZ+1Eoot63y4HLmdgd55NyScXyHbiACwWaN4CUGtVfc9AwEe2jxM4s
clmyRvhJlYT+QrOKILixrd2bNBxTwxNJg+CyqFP6/+ANjK1WhxG6sNi16wDWFVK0mEZNFGSuEa8D
OxJSNWjtYBOaSDQe3CVyTonoVb60RNTNCiG9maOfNCJVoC07g6GIhzkf9f5k1S5M95La94ruO4+k
iLgufsAtaLFuwyTWymfCf1F3NrQ1EU6N5pJcaDKSD2eZpkntTDwdzT6x7Un3ImHGQgSzIZMzpeMi
mowgmzEMEi1pnnOc9MQ6ROlw35nW+LVuY7Ef7DEKAxB2KrUSEnSxNfMqnYAEDkRD0A80bjtpag+a
JFR3MwKndegRzTaEab1Ik3076Tr8ezvq9OtEsd1PpdqsizNFjLaz8w4L/0QN7SAcX/W18VjyxiqG
pdoFTzD3E8hvVnfBLolqDsogTjoUOPpN2vZZdqc7pQsWzUjH/kpOcj18Qj2/QfKEJLMCwTweqmpZ
gBLoBcpYNbPXD7++9ZH9ife1BlwYZsmn6BvA3XQxKiSubjZw69Q5eN3bsrW55dueU0HE37Gn6rKM
VxXRTLyfqJHdHOKxnfqrQokRnAHkbUjGXlOqgnlo9HXT4Gby+ERsIOQCr+dkWUJUg1FydIYkIfOD
BFXWBYHrL3TZeBtTC/9ByEntLiKOuSk22zJL7x2eFjsih9CYulHzbKg6YP7YiBP9WDmR21+EON0H
f0amTp63PYtdrfO1gpJt5m9Znpk3U9+RZNqgesk+j9hRuz0J4cXbvDCdCkAAIFylDnBgc+szosLa
KtzPihoiPhwZ/JIMzzY3t2N8B3KwuyCGOTV9UEz6qndCro10C21zmypDFOR6yW2yIOVzD0aJBOB7
wYY8H/GhcG+M644dpCaZwltShoeAh8zYXGhtr1te6OZy4EkL9pCjd5N+ad3BfVBmjunHxZWt9ipp
mqycP80mxWnU+VVQ2mLEyWNkRYeay8Lsi4xCmg3DIK+m2SY/dwAB4tjd3ijI8dsvIwQGL1NBfRHA
kJGNUlqTcalIlVZl3JTFcBHNYx17jtkV8QMnke5VdeH0b9g6uwF4VzfiPB4Hp+EpMDf3ZFVoyZNW
LcJBTc0JbH6spSCGJm4g1WMYJRryqIT1+JUpnzJ4iB4tKPuuqt3CPg6XXdsj0AySZTUQJ7pMxc0E
J9k8FVa9ZtPXg2pdGVoMzAse3IiYIkYkGIxOSdJFu9gFe0fX0QyexNT6Qw4JYLc4DAo3GWlRtj/j
JSAoqe6s5vOIuPchjXFWcjsk7ifWetHdlC4Gy22v1266dUieGTdT/6xDsHaAvGWD/WgSXg8IDrG8
ccVg0Bnu6BG7hHBHrOigTgRXk8IBR3AiZAb0pK1jcaNPam4dwmmNWGZco0RXWaugrC46Eq0h5Be9
vMoJzKCMdNEhdPEaGjZOqnqYG6h2/gwFKUFaGttX51Ppf52Uf+ikrKg4iqy/bqVc/DlT5v1Hfs4a
jd8wzNH0VYniAz28Ko1+n8/TLTGxV1oE8f7AGfzso1B5/eybrPN4LGdgeQXHZMv4d30TgyHmH2o4
SMaUyDCrLVPQqfjVCNJQLuZpNFkXhV47mqdbtjb6ljbSZvT6Tqkle5e+hIhnMxIAwlNVzgwzWlNV
WtdfJP29+xyRr1Icu44jzxQoy9Qa0OtDeoNeL3Ac0N/Ml/qUxQY8qy0PkcIYT1JdFcKbWbeZsxh0
AGS0lV1eWJeD0XTfsohAFLoSoachqwQYbNnb3HDdeds1kU/27XyvOMtCGQFbvPYaV+PxuKGznC47
XWs79bKctNz0UuTpClthlyDghQHc3AAvzu5bfFfPXb6I2GspKTTalUNaX1iY3EPiA9wnBetqxUvM
1hJMbo61AmgjoVti5nYVVeJcZ01pPTe2PfqKW41fElKpbxaTGqXqidejnQGTLh30iSmJiBUHKbRS
77KlyA/ooeIvVmc2T3pHivCGEGr3W+U63/JplfajF94QuzEf+CO8GgC3XKNjUPeIKrSAvY0IkjWV
eTMIt7kFAMGGrc6z6suRDMAN40wXEVRf0Vw2QqQRo0ZKekkpfdNrfYc+sSC7BULKbuE5d+vClUVX
mwKdpHU9QaWl9b2P8zR5ZT2Yt4inBlzs4Emv46J0dpNptXtiCTXi6mT5EJNPx1bZVzcMK2xvmKKY
ySL2tivDHDjJYto0Nlaji+vK4DDp1gweC9pmhyHRlotcmvPgJ73RB5pe9oGy9pVHJZy2YhTLntyc
iRobxcYXZS7qrYMJaIdHZDkYsU6sUKHbB0DS9f1ClPCpV5rqslIQdOwMdBbXU79Yg6bxjDSkbjHE
+/FfCS5miK+IG6vJHkzeFSfND/0JbZuxPBbkhOSVjyZ8lajorXLnKBr5GvTtcsj7AdAKTf32345a
ykTO/7Cj0sCi4fHXG6pXleX3bzL51ss/iJ7OP/ZjU7W131aTu2bZ7Imr5kn/fVO1xW82UidVBfZi
4MH7mHx63m5J4bKQfayUFt7H/4g4YLxbpkOhg23U+Zc4wFUO8nGTNWgG0ghkvsIRzVRp2P2x0USd
h3WwSoZ9VUaar8cJyQlL6Xomo5fZyr46GGIR+S0yoC/peuCHAHFPc8aRL6s9VToPzuBkR7jN2dXU
55eDY7CrKhb95VZscFBR86VgLObeABxBwgwsmEL1ycOAfek07rZ2FaK1rN716Jbe1siYfBYxRiBI
xoHW2Aw1NV6TngYZioCdPJUEET/Nuqchd4n4SCpOUZXuWWb61VJq1Wejxl6hkXgBGKY91EP7pDlx
7S3mIMjvZExYhPYnZVTvUqF9HUDA8rP1U14xiIgkoLIKOTlt21sSWbuNXvJ5rHqSgdo2T5aWkqy3
YuJGhY9XUgGRulSSlK3Yh7Z1CBqVkqKar2agyI9kITaoPN/0TJk2lsVXWTlt56tIHTfQ5QU93+iR
j8DXoDqHIuk6n9oYCIbKe8BEQppPqFNexwRapkDftxXIbN9qLP42M25Hp5dMt5hHGnS/E7cHRqav
UUkzX0GdCxlAY15uoyq/ded8QPzAS1Jjmxem0fD2R6EHfcMbErWV+Yh5H7OOLkhorwFAVfk2lw2F
hWiBdofEOI7ZTPfMzaNvYa6Qudi6D65KWhQD29rr1BTvI3njWyo/B5fbQDAZ7uCH0AkzeIbkXRGt
uGxrPD/70eHbExyVOXfaB0dTHs6LBEEGSVI8ZP3aZh1Q4kJtdYgeV90HzqsDNTx/FKp5O2BuYJSb
GQeyoNDqpUzEq6iYjraLAGHgWO2rkn8LUOmUdBp8kKrTA5vAT88KLRo9lBcb2EPkn5rmifX8NrkZ
+TIwmDb5mHyFocm1X/g/3A7TZtCU0h+l00E5qviZgm+J7d3xdbtertSmc3lYt0/n611E2NgGgo88
OfJ5o5glQ0A2l55JMjNPJz+qWvTGTc6qRslHpcjqdGyWSrXeCxFD1Mc85n8tJ/0qtHVQOrnE5YAb
PvV8XbZhP2DDRsnXcJ/wmA+PI8Swq5jQKc+1uyc74xda2Jq54VhMDnfj+cvAxTZ4o8I/rbPiawGN
MggpI4+53pkBns3ay7MuPM7Ehd0VXVoj3B7BiIPypGVX19ul0PWgzSoE0UggfPxTvIco7i4IRZh2
EZOOS9RaCaXwogcZ4HCPMLDLZExL0lSAiguYaHRKyuzK0blROSqoPv56ukVzlAcq9wlsxeR2iM3T
+fYS6bLsVY344ckAt9RXYNiqHvq6WnC5jdjNjlGslruJlJpg4Jjl03OpvPO1VQo+vhKWlxYmcrYQ
lkBZNyQ7U2Bht1h7fXaGsxhP+Y5gKKQURe5u4SDl/qiwnM8LYF3h3OK3CH3KnZjZxtyB+9tY3GV/
vsyyxxAjW5YR6YEyGFItfKkTU9mbMR91oXnglb2GPMgV7F5m8pVoHi6Blr2RcCYgSnH3YONJvAKP
q6eXWnhU2768pI83nczJ3Dlj+lWJEHgq9lheojHJ8IJxR/SLquwjk/u0gpF0iT7I3doWiwwRW3mp
dC6vXrJ92WlBWcDmQCOKOs3AJJR3ZOZM/DJtHDjeCsuzpSowJnIcbvSuPYxW56zNNbymSaGC9sRH
puQRm2KksbmNXDrFztxd2Ou3sXCd3aIB+qcs1gNCAQYPZUDthQNvYeyB03OLVHtES/yB5/B9b9Ld
SSd/mKtIG3QAhaw88LvjG8xmqt+axq0+r7zUkMOpyVSSx87IYmqmmm41Z+qsQnZPN7ZkUmNMp97O
3pDg8tVg1KTRwFdsQS33s4Jf2WtcV6Ok2Yz/t/MVx2QLhDDOyEEJb0hNppNZ4dZ1wuYNm/PGLnp0
bKvFKUrYT0gkSLZa235zVMUMSoWmOzzoT0VFQyFT4htlJHsZVheSMNK4SbGGSqjk2IJgRM5qoGcj
XMNyUsDzLfnyJTNzcgdwWxpWQEZzp8BHb9OvelpNPtFdLsdzVX8wEZn5qFrq9Ioeb39MRpVLKFTS
WBG04XULUhVUUlwl8iaODGsVWGg5YYtY+8GQzZlEVQVMtgsIRKs1z2oaBX9y/6LIqnrFt/3NSNSq
30Riyt6cRigLAwJlWfAzuRNGvLKttvSBJrfetEqDrThtuedTbHV+xKPIZ5weXrljtSjbXJRjd2Jy
6dgH+nZdsZfzIpWnGYu4FwO/zS9DeNkSpUVO1dXMWZOczMHS5yCCkajclT3Hh9i2Hj4cxW7eR30f
B92/jKbWc41hCQfygU3V6grOXR8HaLmr6IsBk3dvJzM5U0v8hv/QYQtyHvq2Eiwr7jojYaX//ev+
UrS+v66x1sBIC2yh/nKeYnqo44Gr+702njc77kGRZK/lqHDOr7O3v3+1X8aE76/GoBBzkOZC9fvl
1bBwKwZ4u36fzyyQ9STgIlQNIqIV3z/Xf22VfygCUID8bVfF/56/jC/t948VwPvP/KwAcGmhhBSY
tOAQvR/zf7RVbJPiAB32WZqCeoWr+6OrItzfWLpUBy5YGLrKa9nws8sCRdwATANZCb7HCvH+N64H
zV1ntB8m5Wi3oRZpjqFq0JLAcf2yhLKUM5G2uM1+tub4CQ9WWftWLcYedyXxlSitMMDXzXyTV/oy
ekD8OYHbLjRqtd6SvVty5hSL9hQmPaM4/EOWR/tz/D5Ji0SI9cDFhAGtXCRvSkfB0NvnXwyl5VaE
dEEcO4O+WahRAFyWlgBfYrIPOZPdp5IH3kRW5SlPUXpzlOHciBwtNLwQN9PR0tSMIwEPd8UmSF3G
bbNh+tNeTA2PQasQhLBOZrqjXGcCIlqrPtgLoq4KbPYdue3Gkc7Ll9RulKckL3j+0DTZGAj+GIvq
EeMxjsq109XXC9Qmv5i628GJXk0FXEEZ8km1WL/lXs+2pE8xDTSFwpiFYCw1yt7qVqxUBFcy51Ep
ncwagKHeyHrbLLw6vYRbS0wqsyt5hQ9dbHqdQ4bmPEAXvkLgXm5wqN/jAtEuJx4CCA1LeBuwiPmj
uKzm4tJw6qcQpaO3aHKCvRt94YB9WJMdN2scbTZnXxqTs59dVfdTqizP+M1VvxYxEAun7skB4lBH
8oHHEnwg6igIbYbEGUQH3kKD35pf7TaT2NmLrV6LTFEY6GdAZzs3/1RRzH2iI82ZaD3545ETWwYM
E+BMenKxWrx1S32DKGvZh4ZylMbcvFSG1j5A0x02ccKUxBN1Tpdbx+M/mvvQWRiYmLK5noe4fTIy
58HqkmpXTVBrNOacl/+fvTPbjlu5su2v1A+gBpoINPcxE9myJ0VS0guGKInoEWgDzdfXhM5xlUTJ
0rWf/WCPYx8pkUACgR17rzWXG+XebvEC6xg0rr+DvvlI485oNsIZH2OE92dRqg6vQbxizoNo+GyY
TVttvcZ07sA5Oddlylw+JK1mYnOSNMuuSKoHB73SzmnprYW2cu67ogdK6EfQ0x0McRFPziZLdRom
Bb19XU5NcGgbh6DIuLYsCgTSOTKCxPAXaFdd29Y0XMSEmA77sTXkI5OV9EKUrvlRcOJhB5x9W6aQ
nkLJtVR7y2fIv3Gm2bwYZ3DVJ0XS6YaQon5+xUK4GAfEyCp6nQNvvCpsuA2buKJULchPhL5axNu6
zKyHb6+U/yz0f1joA8th6fvn3R4ECH2bfu7/S73+F6qPoXz5UZP419//x6JPK9yko0O7/K+uD0v7
PxZ977+ZYNFoX+lG3yxt/7fq+zTQ6RRTrqBHxKFDcfF/qz7wXwc2og9L1KYb/i+t+mv18+OijypS
oO1Hjkhfaj3z76sj1PC5xVDVPOa0Mcv4FSD/zTRHp2xVP4zVsUzNc0cOJQ/SeytnZXO6P9RJayvt
p69AdUZwA+dMoOH6779TOCniLmrfj82jamfzOhLvZ7RMGEB3VQmt3IbZj0qatmxcgR6Jruo6xnZn
i2o32h8EvYUlYUPH2MlkEp8qf98H+Fg9pqgrGpUW74ZyOmRmmWzM+jNAKf4Qu+8qIYHvY0YvYP3H
WUASSOfHblGkrwAWMXazDI4CMy2PWu5essWt5s1i9hTLRts5TmjmqHKc6mn2ccVyTxynVcCNj0PY
zkU8IHTBnXAH7mF1/NGT8aEMyIzinRyEXZdfki96x8ozEG0GtsQI+js3+GA5xq6LvU9LxzfgkUZD
Q6yR68Enx12QJBBzihAl85YB+f1kQEBuxnaHpmSn+/oj7yvzQCrOLUKCC1pkLwsBE32WbxuMswd3
4WuMPegjp6o+l5MwD3nmz8jfxs+ViMMYjMFlhciAZl29rd2Ogy37lMynuMzi7X8Wl/+fVrJlmesO
5J+vLnvEh+mPuIC//87fK4pvQguAz2chZBYUht+5Z33vv1lkMHhghsUE+80o+I86EvcsAEwAqXyB
1aQn/ndFQRot6UmvhEzUtTYb4n9lRfnpaXZXLyAMU0mN5eDY/fFpjpnsLvjah6NtDyTNkhmOlgmc
WXApBiegDyHb6hJGfVqFQUJn4btr9YvN3pttEDoVpMwrwA8Tr0QF/mYtaRr8bOTz9YdxsPXOm0uY
cNgfCKVPy+O/cSjw6dS4ggBY982hWgdylFXK/kA9kx4KGwef0xEQjgS1+TfOiksZYNoEK4pc7Mdr
ijMjr1mhCIGephQ13NKEbd/n237yhtPvz2qVk373Pvh2AR3OSQC1sB0A9D8eCun3kBeSCxikERrw
2UYiM7ivk3bDuIpguyvK2zUrYYuaV/21KHye/l/8lelaMceq+n6rzj34i4PTUFvvYguO748H76ck
ipwar5uhhLuGXyS7yhLNv8RElZyitLkvMXkLLKtsu348SkfARaebaDi0gXBb7s2qw7I9NZ7eZXWJ
evT3V/SNwPvb4XiJMwpnSEOpu570d683CO02mK1+ONCL75EgtV89x34FslVSuJUXboQl/PdH/Pky
Sht4h008riWsnzZyUUKTDIficKCIBI6N3oYfK1C73x9lvUw/3ikchfc1tmaYxXJloHx/XqRuUjs0
+XBwiJndOIZxSbPhBnchgxCzlH84p19dxe+P9uZHw9YRN7EshoOvCRqJiCWJdYk8eA2cVTD3N22e
v/z+BFfRxE9nCAtgFR0gvkYi8eMZzknu+uPIY2clrrgRShRPsTmwuVKLf8RBy66zuff07G8bABlf
3N70z6C2jkPcqoMeAr0bJsjj7ejVn6fJMU6zi0fQJuP1AZfmpvAS4Hx5s/xhYXqb17zecY4pCKOi
oYAn/O0d53c04FXPY5SOg4DXtmaJMKqTemcYDnvNzgJ776sRt1he4yacxEfC8CYapH59DWPS2YJh
Cm4Qiv391v+nD7j8xa1J/4OkLJ5wyX/ePAxZUCDjlUWPNDzZ2VEiQ0QIE+JYt98hmugep9TB2Dy6
EAoVKfLnqcraS/SwOmfnzZ5Ro2/AE5OB3arMjYM4k4hdn8aqHc9UXXZ7bbuLcVrotoYNLfpw9CQb
U/r3TwPKzKde+9E2QOS5bYXh7R3HXkUKrU+tM5172IHM8wqKpkjirC7kRSLyRxRSNDbFDD/SWfJ9
S7+C0UB/owIAJQ1ByJSP9LOnqIDWlczms9E2kFsq0JeRnF/z2bnv/T4Hoxbnx95N+hs+udr//m79
+QHxWdocjE9IdlyCHH+8WaeOGYCkujsQQHmNLTDBy2GerHR6NyzkFw9Daf3LjyRHXCmteInYiARv
jhi0k/aDJe8PbRSdrE7sCFL4HFTisnUQMSPPe//7M/z53U5WCasN+A+QzGiQfjzDLg401NqhP2Rz
UW9sLcYTQES4FihFwt8f6ufb1Met6SJzQsfE7uzNbRoPdExGHEOHwNfyQhmNBb1h8P5wAX95FPRE
lCkIermGP55QCWSk7EcuoOG2Zkv0Y2AcERH7t78/GevndYyz8WntUS1aKA3eHCdHkGy59aqjnywV
wuHJ9u5UYqDqKoXwrvMoKbjxaWJjNvCf0XselMjTPy1LDqfz4wtjjZAnLI/cGseCc/Xj6TYN3uVU
e91BAG1gZBkUexTX/V6MfeozZlvEyaomEoVN9bVQo3ef99l4iKWpr8plIRkqV9EffoG3pCuWSr4T
HiA6nuQpyrcVRywMw4gSpztU8VCdzFbuAhMZ2VL1zXXUob1JvKH+UCA5BmOAYAd4KL5WJjNh4Feo
b6ria0EU8HXuTyEc1Y8DPoptA5/8Ya5I8a77VB5lnIznai6uDbP/U3Hx6xMIwLc4lPQ8/+tv/111
EVltUM5EfR1EMt/HrVfvh1HEjwmr2LZuvCyMOstEzuT2vLHa8oyA/ZOfeu+61g1OQx1F24kUnB06
5+BOLZ56B2z160ICzdnxmSSiC56Z9mfG6iwu9hgA6j+UR9b6s/90W3x3Bm/uzrEv+MJqpvlrZPE5
IvX93MsJz7aBXCxtWeQH2sFZZp4cRauyq8WfciO/8Ul+/gr+N4aabUEN/PEi+jNrCc6k7pAZSV+j
BvDlC2XVrSc6kDiB+UUVenr2bCv5jEeuH3QM6M9eKcBQPyA97m0TjmULnZRkY2ssUSMO9TbhgGjR
EEOA+LK+zpVlsVR6Dx4zamlmOGOM4Jko1/ZoaWleYgovjotSnxA8PLgzB4rFt9ikoJN/uOY/l24+
sQDIN6kQYNu/HYkxTSBeGkXGocmK5yo6eDorQmMxIR0sjHh/v/z8Ytl2qUjYeQqPDzbf7Ci6AmpA
y6JzoIHzGmAw5K1NP1rg7fjDkdZPevMzcqTVHipoiZhvC3tCMofaiyR3Uhu/yy0nfgZvsQKOZnYT
cs6RWZuu4Z8j1/pTEugv3r4rLh9nL8ZeBLJvTrKP08aOMnPFRM4fkKveTl4D4SJ6hdf6wpbXDX9/
Ub/Vnj+dqwR5ZREYIBkA/XjLBtropjTllmUbXkHIo+6ZwerO5L9vHb18RdX/TqXFFMZzTXEDOWCr
u7gNTaqV33+VX95MILt4swCa+kk3lg69lonm+R191YfmSqoR2LI2BGpDgEuy198f7hcvTRdf0qp3
Y+/9E5vQDTICFoeJH3lukZrUVrRdBj/5wx7xl9fXopPBncTlhZ704/UFXxMrC4fsgT0y4Ak9JaGu
sgDNkG+cRhx2gFDFAFKwYXoRxWSkaavAy2VcLDBr/vC8/rwp90EyUi1jG/eQJbz5sceZzMqky/ky
mnk+fk5k9O1yNesZuEZpGdu6K6tDAnFloyCD/uGxehtyu74kKVJcLjZ1O/b6N4cn9JI5TWW2h9kS
yUvtMdFACxT3N11qSdyQrnLdLbncBDAaM8KljXabQoawzsA1kDCX5GiN5vFKJw6yBbvv0TLLGMr7
7++MXyw0SKVIJuLRp855G/WCfjmdZeU2B0jQ7X4Q2E4EAJwdtXz6h0vyi0Mh5RT4moHN+VydH++O
NLO6umm95tAvUfkqnNm7g5ZUtsi4zH/jtKhBJVjQtaX206pWo9Xqa180B2mn7V0gLXevZi+6yNr+
0+8v4C8WMY5EW4QSEafx230jCvo4I1QF8AVj2BDpdP1ApB0ZqWaHPXYqaZGrZP7D8vHLS8n+mphs
1xJY/H+8lHFsVniFZXPAQoWij8RX+uYleHTT7v5wKPCCfNibVZNKw0SFjhEdwdybO9nPhRrixeIW
Ea3Z7N157vG8J2JcQvxhK22mhczuUpMX28bRo7Fn5zhMu2XynPKu9CUPVwpZPzhF3Vw82bXGUtVW
uT+EmHhcGPRRk3xSOIOvcseXHZq/Yg0nhRPNsJhTctCTQqAhq0yO1n7Emz9fQMkMDuRHe8sOF3mS
MW9IrHfuYGOwLMQk7X1mlZO7c4I6sd8HIzz/r25GswRSKjuY5IL8YycK2zRvk8euUNZ8Kiq6awd8
iqXYGWZtncsFZ86hG3LdXcsSpc2VgK0S3bkd/sI9/9sYMYG1XY4WUgSwRStMcvGV71XSCwfpqGw/
yKZ40AbT5XNbGepotTnEiDlu7RZuffpUdiTbYCnCan7y4jFGyTgole/nHGDPrqyx615mmu0kKtsA
DvGh68aA8GYt5ylUGuvrRWngGaLvUNZ2WJdyLa5SNNGfPBxWQAkjYD+Lj5bnoZa4DQ+Y1IjdIDhC
P1SpaPvdbACxvzcV9NQdQbrxcKKInfaNP8EaE1WMuRou4wKnv8uCQ4XgV+2KaG3/mYbN1KjppP+Y
JU2xnYpSOdtOJJq5b11LZGvDHX3e/aBl/RzVdvG+MHzzvq9cjOiETB6NNT/ZaYKboZj3VdPtJ1SY
95FHE1WADQKvkR5skY9hHuTMtQZ9dvQ8IqzsPmU5HGs52IT0ZZOzx/35RTjGCMRoRoclyA1wu9Hc
gapzDyJYFLpUsWwypAsXnainF6/HtiWGGc2fpz8tjUu2rrOmME7zRqbFE1SUnWu4za0MynZnkcB7
Cyxy2Q5mal34ZZFc4eEuDuwWCPslpWNaHHmQhnWXpmAomA5GpygQ0IqyfKCoYLhe8JYAw+Utd3kx
nZoezFW6zJL/ym9yukvTKNpzPk12uJh5s5t6cFNZEpGKQATGxQjNilm6fxv54h5f5bSzRj/Zo39b
tjMzc3ILZvuwULreR3FRf0S+iFUm8VAE940bkpTdvrpGQzBuD4EBFG5xQN0gT22BBc0jHP3kmKl9
6mYPfcCkz0zj96msLfIj5/clDs73VRodgWU9pMP8Hhcto0QzoFE3RO9LApBbnsDSP+nBq/baaHAJ
S4O8Cj86d5GThm6sfDSqwuB3aJaNyIIlTNg33KetoW+buPXvu4Ex4+h0l/0ceZtiwvg7G9XXrhnr
I/Tw9Jh2JSb50tevousHbC0EHiNT1Gm/zEAOmgpWDINEs8Wei/Omf5crP4Gnx83zXKIEmkKvYR/B
y5RFImPaSDwFrOVm5C7LZsTAfm6dSJyfsUz3Ck3G4l/wD2o38UDsor8i0v2/AtNJlPa6BpdTJAhT
X6AyfDAsZ0/6DYZ1A4tpffDWMPaJnIb66OSFPYSl33p6Myvm25dEo6B6zD2/hQg1a0mskUpNsndU
g0O45UoRY1IV4eKX+l1CV//WLsgYisoqT09jRh6pxJp/bY22T74PLN/N1NCMS9LOfHHXQJUN/d16
5y1mcVHzkv3cd37sIvGMQYaMMnUQB3Xug9B59BrQ3B+2VAF4j745CJbZnx6ZM5Wvbd0iiJ/LzvqI
V5p49qGWN2SE1x8wb48hXuX50FOxvPNnkX3QHZ8zQz/Gi24350Wxn06nSpwAjXTPdOFWlQ9MwJVu
wZ2A+rV5n4Bg+NzUgPLyyWjee42dHjM4rAVguj7fpxg0n6XCy40YZ8TAFsmyD4el4+EobEPiVkVL
HbsujjAKrhOe5Tz0aCHjOeqDdp+zbypBuAMv2fRprCH4jatLXqIXgtu2qgyVKVA2l4wGQQ4mxXoP
GuM5DrLkAaotiTNeO8B54HIaT2g0OUVvhQBdxPbCV3Vz/YQZbBiv4iiKbwhRQFRsImtX6PgvRSL4
VCLDD8JM3Qfd23LZUIk0ZxeQ3A2W1fojrTt7R+NMwuziUd1VwPf2yzDl+1FNojzgqopviqLW3raW
ibzhIWp4qPh1acI35xx+7o2HCP6l1XF7J5aWOMKU651m+XxY8Bcf/ISLSp7ffGFwa97Vsq1f5LrD
3FbuUpO+3mQpcmGZHuVU8rEGDB2rFc25xrBxueiufunnun2vE67r4nnNZ2XFCMaWIeGy4guOzsDC
Z6RfffclAF93I5bGGDdaBfHNhMetpt4F6P0FzIBA6FTboyOYqAOvni8tXsugTwOm5QaWlgaRTkKK
sT8MxCk0kA/f1WSp4JRT0WPtJkSvy0ERJ4P7oR+SBcwd+BJro32KSDmgoo57vznPrRmFMUyHi7bk
5Amanh59I2NdjKP0+M2wUZtGfDMgiILR6Usq8AoR4o1wmuLU5iskoA9o4oQAzYCjlj1/AFW2v4nj
Edp4ttSIGhaec9pYVfc8zzStfU8T3xcLuY2iuThZbb/e5QORqsxcbPmQlol+Qh4xeNtR8SULaeb3
ft/Wn5wscR+MYGkKCEZjcjO7QMY3Hejk90WzTLe+2w1PZj3l9+n6c9tt5F9K5PL3jdAcKDfmPR27
FUhgqORGdFw1PyMay4yN+dVcVHowJkz9CPn86B4KgTg1ZoK63xn5RLXk95Ts02NgMpFZRmgL5wXc
crIzygS6Ksn01TYaCLTd0G/p2k3lksKxdQ2Fk0dkCyGCqeFG9yJhy7WBrgjEvdQaBmQycCctRtOy
9MJj1SFrVnJDCruytqW1qFvDyWji6rngtzY7P9En11F+tQ26/lWhd4RPZZbZtinH5tVQmfUkYlzS
Gmb5V+xAIHJ49Jo7VovlVRFu026JsJ9znDNy+Gr7AEX4zZBEGnXNZXF5k3cHc8yhb6ItIvTKLoz7
oDdZzTxXf51qv7nro4rGf2PXIAXn+gOpSc2d1fvxTeQSA9kHeAaQPUM/6ZLV5e3zfFeEJT83yAHN
u9bwO9Z4lZcS1L3i4vmOd8WeONrXQ9SyiAElpm/aOwMDYcf/uHR+fx2VdXzQRaGPwi35aXhtXjp4
REgD9uL01hVdvQcJ1T22tQa8gBq7jxX/V1fXdRjp2nmRcHL3ogYjUQOJDW1nQpuoHfdgcb02TDRF
mKPPIhvLKed7q2ynW4qQcbMmaD/ZRUwmkqEeQFtfaZKjmUWaKXuZtg1HKDfXDf0fc0j0OSvrlsPm
7o05gokAgcK6AToUD0lqXE0YyG6qWUYPbmSrUzClQ8yiC6rSqhg2NqhyT2SGnPU8F2HKs3llxmN7
WcVehRMFpRClPiVgwPiPFuqnQEIgyb1qzRPTzhdNhnOTmhZLGsC0xemaXeVaWEd6chcJvXum3jbR
5UzqJRjXOZMieJvO8qmJlMe0LKEg1Zman/1pjO9N3LV7b6qPLqmCYTAaAANS7Fr+uHyi/1d+yEu0
m7xzuEi2IWIWenY4ZBuRMLbN8rw7wd11NjoyoLmVAmcFOIyLxBrqkAp1vMV+Zx6Ihu0ehoagGWcM
4vuh4yAkInm3A9SEDY1pdESEPn8K0sB9goVTHNPUe5qApR9olxIQhWWBTtyqk1TpmFylPo0bqMKn
CFXuS2JG4177hnno8WEQNzg44ah5GLs6IXU6p1UYz7N7QXEhnjMhD5Wc1J7HiQVYZexOYxdBZkAw
9KvOB/t5IjDvOiiDBdVCKd7VyZRtJ2rYvWTtusA6WzyttO27WfMrSd1Nzd6jLty0fQsIDvTs14VR
EwDMuE+vm4zbIK3wvaAjrmqWtXpONqLMuu2EHwJ2D+ChBZns4LkU9CLOPpGajiMJ+VwP4zLbSGGg
1c2mu8W0n3s4PXsexT08BfxQzNgoyMg2K4WMHiFVUGYIvc9ZArFb+n16j9t6wcHi+BfdjE43MpNd
IgviEJxW3gD0VGqbjIHF0KJYTvOs9JVL5lJFjWbkPHBuda7jKYPP45A3A9xmBZ60UFw3hZHxGDFD
01ckcWXvS1u4B2nRgKe1pnhjLTUtjSE1ptsAqvXlTDN79adp6KFDm+XnYEzNe+khoCY07xhpYvD8
Lr8CQ084YYUCrhMkWc0MeHAYdj0E+wwyM+xSazKC9wEzU/Y5n1pVrSQjuWwbwNgrZi3B46Z76z3s
mPakbO/FWtyvUauaj1SsxUdCdkkzQyH3CFDc2Dt6iHe9N5R3s0vFUhCIyNA76JdtPMG9ohyajuBq
dHo2HDWKUHtm5x293EINXglX3RignAEHzZ66oX2DS8f2s1gxBoCsyz0qs49lmVV3duOTVpbSR96k
Mwtoloz9l6KzzZeqy5IvTWQuGOXIpb1pUAHAL83UAyYQf3zfUvHwu6VscuBuFLwlDEIli5qwz4WU
kg+8LemdLaSKgbCmIXkinMh+R33MzjQvE3GO86n7UuYgDLuho4nQzUP5mouKrkK39NFHs8usF7Ks
eNMrASKnI9/nI5GVbMJFlBrBlvDG7osha7JH7EUHKKhzWT1A5mZh6JJpVHsv7rXaiwD0bkjaALdH
Yg8UOKoCkpW4A5gkkrCjj9KS/J2gngi687Igl6GoTG6jypn7PNQgohXgF+RSYYVKy2MTM3HQLBVV
d5HCHmDfaFbaSrZjPabxnuKVT14MH/aPGGk/hokIZuNgzGsJ0DMhhUo5kcaYJaaoQrctKVqLyOVX
MhZedVvyjKKPutUJOs2BaFxsUbJ8tYeBow6NA/pxFE7w8a+LKTXe+43DeBJXXGeiTPMs+MYb9hPq
4ASwip0G2NyWXhCXHhhZ9SDRj1WHIs1o96AsSNlg5lN+rC26QDd2Iydr38tFXsxtrx7kiKKCn5B5
63aMGs4v9yT9kLY28+yiQ8WgD+WM8OMK+6B+1S69UST/IPmuXMNK3uWztg8VoNnnEpTiXe4FMO/r
2jffYVbsZiSmAvqYGDjpo61NviNVOd86rSJ+PHeeKoP5nyKIit+EZ5fefzKH9GW4itro+fNLZXdf
UnYv6YYvG1zOne6+grfOikMwtFCbhgBhOiwlQAvbwuT5Ib9aYrio6P+dRzCYJqTsnopOJqLOTiYE
XIUVlBhWFpcUaC/PFBtuXsK8v7blYEY5aKlhhfItADtvEu2YoEQpIQuvIvKwQBv4aGWmvSOK1Dwz
k26PYzng9439CcdYnj4tSzI+jhAR/mqr/0fg/geBu8ONSxv2n2tQ332dPnXf+5j+/ht/K1CDNVkC
Zig6DIQmzJ0ZjvwvH8ZdJag2Yz6L4dQ3XsE/FKjufyNM4V+tiiRmZQHt57817bbE5EThhvcI3ebq
PfpXFKgW6Mkf+7ys3DBqUNZjhmNWxLF+bCqbvWHoRinzNDZ2+6wJSiOvdP7sTyDcYTc1pGjiR51K
xW5h9K+6rtbvKcKbh1oZD43ZdueBDNBN43vLFS1jlFuR40YHvSJiB+iNnwbPI4+PVYhYRz+C/Cil
HYNY8iROdSHS3C43BnGx3mmxWuhvgVhMRXO2sXHmG/migHflfV1f+XVreiieaHtM0yZnWaDNjrwy
E/TDYpMCvB7btnks/IqpOItPWVjnJJhcG4tuFPQ7j3WxIzhQEPrbCzKIgbzRkCZFeLLnOdilGPGt
s6dm+0lgIW0AfytLgfoX0eRDkfdmeRpSJc2IYI7Uy95Fs0E9u7G8XJNMp6T6lFWR/yV2MyhTi92B
O9uBczW1u2WDkJoPE77VOuz5CsRhTsq+8E0HA+ng0liIcJRhc+49euEaLoDewQfHfemrDN800cNT
lfblhtjD/pgZk08jzpcfaCIJCO9xQp8sfSB/o+bHGrKrxq6gH9jjU6ZS54AvLNtYZRAfc7zny6Yp
4+SZLAf4Y7NOT54/XdFPhzc4DM9dXALoK7pbp+Tdtql0AOgrdj8TwbP2/cYPSya7rU3zJJ8IVp/y
J5SwdIsCKzszMHmJU6iYTpQPD4BkOiCDBnUtl9RwkNBIrwbc5iXe3udVgWLyXi/pk1vYrwp0+sXS
KcI98viamAGE/EP/QZXdudSqOuZ9Wod4eEIcdkTqzrV7UdemtW+bBTtvSUSrnT+xuU/JTDOwGZf6
q5tW7lXpLtHtGChSLE14OAENhk3HDCCfh/wgtFgDEfWNnTluqLWetrEVFdDTdHIZDUV75fcY/ul/
muQJpOm+mthcDkac8E5s/JcU6TTUZDzqftJM56md513dSOM+RoRMJET8NSI+9kYa/YPs0+mh4o12
MOuSrkNap0d8fy5Fo8lOQc3S2FRy2PeApk6sC8m+be1gH5dSMBo2goN2iX+UeXnqEyxyEWvHJuc1
TpU7pS8knaitJlUatiu9xcAsQTsop2SeAl0eVxRTfZPoFssg+da3p3eWRBPYFvmTUUSnZanGTcmc
Doev8SyZL2ycfMrOSSMJw6xF+uoMsv04LB40ETBI+YhWEmEwvXj82vklL2tSTdzVOD60UOAQKBmv
qncrtkqorSTNNJ8xWZtpWrZzORlHOzcH8iX06D0UJKTfIlYgcZOEuvS6Zr66X5FMlPrk3WytYsje
wVsFWm9aS3xI0ZOcK4SjJZ4Smj4hN1ZOuPrYfx4KfNdmpPVtxnZ/qzW3BVK4wtr44Fe+0G80zV3s
ifk89Gl1tHuwWMEB5mk6bY3Z5SXc8G3zjerG/tVqmhHp7BjVSMCGIXmdsy7gWRuDtZNtNvV4jWKq
+9BJ7hZ7pQ8ue7qO5kVSBeVhTH1kLY1hH0xbcWb5SDJ65h68BNlKNuHMJ9La2Ekq8g0hAjGGm8bZ
RcHCcIFeFXX18n6CH/zkpfWEm9P4xCP1TO8R/SY7n13ZELtiNOKaciAP2wI0YmWkX6LOb8PUrpkx
tVmhgLDI9ArRH7OZcljIrLFK67Ypo8emsHNaoeDELmtRqLMVQJD1HH1JrEN9TxloPKAd9T7ZpUzD
OA+a7VKuPA6yjHmMxwmoRaSqNUh7Nq/caFbMjiEFxGhpr4FZqh2fU+2VYeIjX59aclHdu3LRwDop
BHcGgEWol/q2SASkv7k7jpaZrHEMtPaa1dk4R251NzrzBygY8ih0GXxu7e7Om1aUaJc7+uj4/Xt3
zjApmSaJyo4+CdK3Q6JvHfgSVt2/RkqIXWb0xgWygGTv68FavaXBjvhhxgw07fcRVSL5tvN1Sibs
zWKgoJtT4MjVPHhhWk02KSOQezUypV3PHPFADBL5ojTgt0GW0eGzmPWvcxBmFVfBwKq1wJreILzh
Tuyn6tTnQm7csZXwNMb7wSdUF95GzvyypNobVHBspokaviGW2NTrRh+PK/To8vNcK8IiDaffQsMw
QhowhNCUij1p4NvduyDNgtDx8zlsiJkOu745BUYAANGoX1HoP5app8jUGYe92dVgJeZg2RpiRTpW
U7JH5Dqdjbz5ovPlqugjMncnRD/LKJttYXvVjU1lcmlP/LCVOWf7Me3N04IqkLBcBnUNGM6Nrqp0
64Nd2ABWI6Mkz4qNzabmRjbuxwWKF9UsjLMk7z/aKs8vJBq6jTWTABM547yp58y65B4g+j2lvTLm
+evgwp2YyA2Paz6VXgZrWUZr6QpUcGQT687SnwfxS1mTRG4WfXsL3SPaMnrsrkfha17umOBcM/7A
XvS1Dpqvok+LPS4NcDSTeCZeN9mWedc8FT4ftbSipXM59a/tIGzgclke0i+lX9eNyS17g+wusFV9
gjy6XGo0lvvRy8FRR4ByNE8Xq5R+9mfFC6N3HtLUJdY+noZNNvms625avNgVzY7SntVpwNOK9dsj
5zswqn1HA/XStuxxB/pBbLUzv3RJNG80wqnNGPAdxiQn3SBo/KfOtBfGkJ3igi5YQTYoLen0jXnN
19d9nn3gsc/7K8zf/rvGW3UmUOIfmNGdyKmB/1kE8d0Al/pW9lH2AdPyA0ZC0nqL+FrYqjs65HAS
OJ9k9U52ERc6YdD/CA1k3E7SZW/U+/BbIhe9ZucR5T7ocQ6Xppw3KfFc1jZW9hdZTZUMZ37njV1b
6kZbS38kEYf2wST9j2PemR8Gc/qc1VF/s5gOUddaJ/qY1b1zI0tXk92UTXSWzRrtukzmbWDrINlE
UnJHmOV94wfyfmQwZG5ZNQ1KDBscuhQd4TMtyRTrgxrzmwIPg1Pvte6hri3JI1O5vTq2XUDQzoC5
K5xj5wFtKgOd3rzEjZK979yAzkRMa35MoiXMFG4DCMVfCqh+D5Wb2p+tOCP4bxHEqqDWGqZTDZyf
UJ08yUhFZSz/2Sx80qDV0D0sY9ucIhZPVDwGe8XKvV3c6oJ+ZO+FmtfBdLSMJeN2drX3hawtANZ2
590EvUyfZd0K+PWpDNtyLHaM7PAXqnopwrYBPa16R923jiBLBUZgdw1Bx8esGRHp4AHQiMOl9fsS
22M331R+CifZarN95I39HhkQrBm+16FvXeOQySwqGWQX6TOrWf7MK254T2aT+UDaIlE6mZeeTDlS
8UaNe24qbWSbFNFBvqbK4O6wiZG60ID8aOgl7Rl0CA9EQpsd+mkRnO2mBWVSTvSXiNuCjqBjc7eY
XXvX4zl7Nv1l+CLrUR/9TgUXoOr7GxEn7aNyZJvz/ClybWkw0MyT7KuprpanoO1LRYdQdiPgG1bY
/2HvTJYjR7Is+y+1RwjmQaSqFwabaDQaSaM7B99A6E53zICqYlLg6/uAGdEZkSLZWbnPTUwMDk4z
AE/fvffcmHPSALUyEg5GuopCPLqtuB5uiRjD9w6Tyv86EZP3X9PSyJftGGqerCGuDS5EBclxVj59
Xm7p+hffKbM3GM++wbAyPJGnYB3SZY1xVzU6f4Ou0OyRX2p3iz+kuhkGyAAFu69w47olxB2aieoX
M9HJI9WTzVHX3F5VHT2BuW8YwuTwvalxQRtZgKO8X9Jb1TCSVs0o+01fj/UXC9j3BrSnfZjCujwX
bSf3tAVmELowWQhjAUGEguftJ6uZHoHxsKb3sFQBpaSLHojScK4bOhVcu2iOQ0AVmy2cZL6GQaHa
e0COtAlHqaYZqGQv6dsMC7XIorkLN8Ng4634YNzMQ3b3ZSAn96nt0do6bmNzGwaqOxZRVkcsOOYR
0KN2jZjlpLWDJ9Aoynwz7qM6pBSrxdpy7DPfe7HDvIbfg7slOCp62q3vkR8mtEAUSXrOx7WTirew
or07TFF47WGEUQSxibtPr9rz2BviOHRQtbTsOQtY0lh9DngL+9k4EeUVN4r35HbonfwswETFiT0E
v2rVuj/MpsT1QWNRXxyQNr90ZZTkb/jsWZ6ytrvruR5BBC+Lh7E/DH+2oUiP/lAzggNUojQxV8Hz
UmAkyX3uzrsIZ+6+s7vl3WSwhjsAsb/ifNwGwjzgfRxOiy37RyFy8Zoh3l4nKJ2nReTsuFEJtl5m
OQL4RU31wrqobM2E6QDm+EHT6g6stGgvNLnDX+dn/NoxRe56DThwaaxih29zHc7lvNM2xp2hCm5o
9KMZj4P7FTdttFelab97rqa0vFSURJbcmapWhJuA+PYhT51xq1oPcSmvfV7eLpu+g/oZCWK6947O
og+Tej/2bRZLfZNNvm3PR2khkJTDkJ6xLrHbJC877XjfyL2ItLcDScT5hjelSfYwz/B11tkuqniM
J5qseMdMT9YsqI9GjtWWVBWNCpPfAKyo+i42TGPG6Q1DvU2wqDdRYNxTEDlfxZQdkcCrO10iPnpp
A7KBzpcKB0OW/RTCd++SJKejXsj0mLQG1263GqkE/KYqq+JFwYFWZT/y0Jnmx6w3owsQ03JXNLl/
LKmfJcOFd5vVdXtCVXoIMVpsuq4j0T8gPkHbL2i8ZD3LYCfDS4mICavQBKpY0QJfVJHzlka08jlT
x5quzrP6zRDdm3SCcoN14uCy5DQ3rRg/UKS6I1Uf6Aw1crnFwRO3p4eDhRB7BW7KYfsQpP6WrPk7
YZBsN65he7vRrywxbzFIbCmD+WiK6rUrxvX9Npjtjs6Ast1ox9lBUrI3Fd0XpyLvKGrpNATr1GSZ
yiLXjI1GY7JSK3U9dbU8tzT48W4hwAICJoht5ebnKk3LB/YPprkdXD2Eu1GY46XrmbcLc7S3cl3/
aHAuN5HEu4tEvBzTIjR/Tg1HtKIvxmONN46Al7Qfix6+TSmwnGS6PyERFhszLIMTey0sP7O4CYUP
gtg2ypMd1OPjUmbpHi/4d85rjGIUgs5bdynqm2YQI4W6Yze/jP0qEI/THRWoyTOj1JfckDIOVB/c
ZqjYMUt5Bsc2u0mmRXYIz4baNuPwLbLk3QQJcZMV9nNjcMvDTudCcVdhPJFhfMm0VW8cYCfbyAxB
JA6J92VpWa97S2nfNnN2zo3mrRdA0mklfVK+9Yt4LPPfzHTUpBQxZK39RlgVw8rYuB/Uz2EYT5Wz
RTd41ui/v4SoDUiGDXm9DVsPhm8thmyz+PU1nHu6ENu0sLb4VdnJm7gNN3qEq7mJ5ukqLVTyTRVS
kHlgATHtvc6dc4b/2uKMA+GuJB8OBIxI9UY4HsWhxYgutglV1htcCTQbmqU62Q2j5JKnYJnTZMtL
JYI7OPXifsTTScFGabRIHGVubXx7qZrdGFYWJAMzE1BZ/PCGf+BDZRP+slP76hYtN48wz04RK/rT
7PFwtZzpBwjEQR5o9Ut3mipR2IoUF3iVPqE5lFzq1rPikRRX1hoXsdddoGjSeI7IiGFMJqbo9Ux5
2KMPuGTcGHQgtwRfq3E6YrE9BqP8lobLCWSEGVe5MG/K1LhLoo5Zp/LkrpABhpWxxyEK7YbOiopg
Kes/GZldjCwksThpO07IRqt0fIyK7sOE1LEdkpkE01pV6NJ6yGIGFJuLCTsw+uzA2YUFIhaHe3bp
L7nldrfoK/hVFJbMFHzbITNFusvb2jpCCjK2yhu6m6ZPTTYXPazF0vsQUxI9DobJGi6Z8jhr529l
arE562dnH5Qq3xS98z3xRutpCrEv+XqeVFwM7fTTw03wxL3P3uBwUnFg0sipJMsokwJMKzHcOwp6
DfYseQ5b0izLY+Q32FQrqPaLg9fezqdo2IEerKmTMbPyJHk+Wvgh9zhMxTsF9u2bh4mh3pYQ7H5A
okt0bM2l8d76tboPzMo4wvvA9OEEyJVhSbI0KDkiETosMhCHpN+Qx3fYCubvzFlcWqmgcqmwwnty
hskdGG9oQrn/K1XWLDC9Gt1JsoZ+XDQNpl4OmDEWuTl9DbU3PNh25i4XpUPqM6egbg9sQdeKmt4R
RMUoLwCpbQWUp+R6K+wcBxMWSrHPBe2hLtHAi5UrD4YiDwO6Hscvc+p9ZULwnsi5tPtUzv2R62De
YVm2OFyFz1MIQVpkjf2U0v0Yd5lzH1pd8l6jCsVFnYQxhmiQQxWHdON2shlqzlXDalX2Y3bLDNHr
fUohFpaT3B9ObsP9Z0OoWRSHNJn0uiQCrzWxC2OmqQEiNRxuGO+mVnirrVk9K+HKWylDGhIo3o3M
zWCy45tFQb8r94U3v9WRc5lyz/wy8gUoaJHD8jLgtt5wGScsjVhQr2ijubtzBjGcA949MjbFBNBB
Nvl5wSWitjywVvbukDIxzWjLdHYQBcehxCTEXeatLv3gG05q7IvlUPRHRDC0KUNLhlY4PVBxjQrg
ZejoJ28QPcsnsxQ+rU5myCthRM9gUAF8oYFSdpwmqd6yU5uvcznqMna40HaL1NTLBR0Hb23ziGYE
rXFLOOLXxHgNUUY+znh8NkvnmydR+lRGioEsY44DR9OS+VIUTOBbz+WGvSjPQrBt6YiiEQjvKBoa
E69K24eKjs4XuH7Dyckke5masuY7hUX2pRSGeTEpDj3YEPEjDq+d84h7ObhGRsLxRcEOwyGX2d9p
7ylPOCbHJ9t2WIZqe+AqbSnVpQ3UCxubmREWWO51WBmCCQjOdpjYCuKvitLiwoa/53kSKaeCKGPP
3r73J49Xui52uGrSYqvL7mFJOxfU2izsncMa6gtx8vRE6WoZNxW2q4oilrfE6hjUFr+HocaC6ZJF
ER6StMjly+B77X5anb8pHac87Alvc9jJd2baFQdhTAS8WY3eqkRDZZ9ApQqIwWdhNQ2AZ/xe53Zp
p689ha7AlXVebzMDYr8P45/bSW88ilKKizdP4bHOrHRH1ZE4TJ3pAh+j4wqgz9TfhVXtvLK9NXiI
TeKLyXx3xnIw7Yee6Z91ZsCWxsiuc1aM9B/SxKLRMojKd/Xd0Ec/jNGydtyckqOfeT3JoMVC5eXS
cAo72+USVT+zwodG+/qGtOF48o1gmTZ+Um3dnlPHwMQYs29WJ+xYw52hgvJMbuJ7E2prN9LusQfW
855SZhTjI+dkEBasFa2kZlem5mcjd5J9oCz6nGza0Aze6IdsFF08qpmOsQ4ba9yWDbV7EeVlmaPh
klro873XMstSG/2WV+4cc1RYjtg/cBIGVjc8hEHLHtiic3vbePZYXbWXUZGb8bApCOTiQsG4fDYC
Cb8Z+YYdq8Wk0WZ7qwyXTdQuFOsu/Hczeezgm91PfcMeeCyfgfq/Oik3a89odrnrLGuX2nvUKOy+
KYLHNGXptjPAuzaB0e5tq3SPExZS7DVXADMcFVzgFhEsQGyMyz21u9BcC/kiOlk8+OlwTAz7yGDV
H8bFHb8ZGhnEdoxXOCvm3lyYkLU0aEwYeVDrcHiv6Rd4nAbaClq7wr/VUvq9sdaDIMi3e9LDMw4O
O7uRjWmf4Z9+gA8Y7lq7UbjYtAtSd6ExCP7jaz95AFVrfR6F0JjSf2/u/I9s/S9ka5sYGkLuP5et
Lz+/q/euJPX08xPFdPPxP//1+yf9oVx7v6F9uy5pVNIDHputPynXLs0m7NF8pOi/oJNcB3QS7YYh
YjexIQJW/0+4JsP+f/77L/SL7h/+/c+4Gzv8B50aEy7sBPTrlQHnr2HDv+rUlcMoNSfZeHa4tVP4
sJQK4hsl2K4s5uaM39OdRX2Tj0n2k3NASEs5Ht4vRBL9m9X481TVYbLw/HLsO2UVPm7azj/rgirJ
TV8Z2JE6MJ0b21HGvlny4RUsb31RYSCL7WhHwz7qw/xi69CJS49E30aMALuFlXWxN3vOpUepixNG
tb2Jhf6hLM3mgdF9uLL/s1mdzWn5TE3HdHLheHIIxGFPTfOUPDNvGyjUYRtdqyysr8run/2wXG66
0NIH0nvpgy+95WpalbrqlFuXE/HjL0R8dsbk9KdSsNnXjL/x6ENmxOYC/Zwe8erLsHZHBwEt0vln
obS7+PpBSlqmoVtlLxS/D3NMo6fYOjxp91EWWE/BZ0e19lnPmi7F1YbZaCZn2qxD2X2tPwuuMRVQ
du2O9F6bawN2s3Zhm5Ril1pDR3DWpmyKnfKzhHSKyiFo0s4/S7UlryHOPZq2QyTWPbP2wprMxV6W
rZ3c1Ug796rJrwh5Orvttb0bjPY9luxiHxSa0EVGxzcL2+hoTi1V4WDhzhCm80tm1VDl+rUhnOzL
QLAgAvvkl/Z9qDTHOLp77wJpTmeS6vORKh7nvVi7x4vI6p8IdVJIzrAHSs8WHP9VZtMtINzhjgyc
uZdWYFBuVTWP1GI5T/3s9m9URFS/Zrszv9iIXUyntKLXnWdcnDzYw2LoXykDpzwdPGr0INdGdUfR
4g45hvNGT986UPflMK0d7Iaj9Iecuu6eU1J7LjTxLYjcrMiKzwp3hJ3oh/NZ7C6VxdxHiycRPL12
v+NazB6bbi2E99du+Hltia/NdtwzrSybMHLfR3sMb5u1Vd51PHFxFUBuFph1DO8ZbsPaQ68/K+nJ
rBVnsbjusUpprMe4UP0s1hZ7U2Bdzddm+xJjI32Qa9992DphjYmsY6qSE1LDJgy84ZZVS8D9K8tO
xOzw+9dJAaGg8l7J2JkvShcUVEYl4Vy3G+7yQHBYa4UcH5WRLm+yEjYtg5XQt0iX6RfCVN59KN2N
Ykd3GMegecgxc11tCtZ2JY2cqxqxlACiLE67REYGfP09u06MtexkuqkhkZCHcF6x5dKUE1nqxmNm
qzahtFgSJloi2PgqqZ+5jYgH1CkMXKk0ETBrb5dTjnEX0C444c0VAjQqurTKZnlfp3V6rzKXDKT0
nW8VS++VH6T0S0c/V7o+KOcn3y8BA4mmMnZLYWVHz0/q07AgnNFfTwdBTGbKG/eNmM37ImH7Fxte
U9ZAacL0ObAaKZAC2wRropQJd5Jc8Oyv24/Kwh2EwlTrO2cJVh2m9PJyy3LWeGZz0kU7CKtRgrOM
idzJLRRMDLTS3tPVvtR4ZYV+ZBFmvaguwVGaClsJua98vC36DipJqHNeuDU8bu/VKNI6itNp9skK
anPozCcinXSgfEW6EP21d6jGPray5mpn6Wl3xhL3YVFrsYU5WU5PqtBp+MNNyyRroIRU5uR9raHG
yGAXCuDAe2MY+uJjDlgSlwfS7Er9La77nzngX8wBlm2aPCj/+Rxw+Nmq9K9M1t8/5+8IxRVzHcHI
si1cZw757d8NbKH3mw/ODGcqiKoVt8eH/jCw4Zn73bDmmL/B62F8oGU+4K1j/ztjAPjWv9rVSOxA
iOWLmT7DCVysNSP9J4gLcizlm21Yof6nb1OZ6U3fYYeAcfHKnu8JSeDYYE9/DWvrlaettR8COsZI
NvZrxJFQin3jTJRxdWsAsqGY+CZaQ5HgVHEXrUHJfozUrzkB4tdmxCjbNVBprNFKkzHpanzGLdfj
l1Ox0hMhnqCEXetuSIMrSkz4wKIBWnRf3zYT638ib2viScpdZ9j2dl7DniZBajnW93PHnU6sgdCC
ZKhaI6Kor962DaaAZcw0fLFzHmHpGipFkCWQS850WgOnXZ+++C4uInsNowZrLLVfA6rFGlU119Cq
5XdkBdcgK0mUnUuydSDhOqxR11kSeq1Jv7aDRWkO0W1anYnG5mtIFmfPsnHW4KyoJA73NUyr1ljt
tAZsJ5aPu4rMbV8QvnXXGG6+BnLZPb7bBCDWlCnPU0K7gKMn0lJELJe+SXe8qujZhHxr0r49qV9C
gvfJGgMeDKmPwiFSqoPWukZrXLhfg8NgpfZ1ND0uVl9fS25J57wKFdo6QJaSXFJ1p4STTqhHIybZ
RpavA4GnRzgz7o3TGX3sOI2mdDYd1ZN0jOQJA6R365Yzh1Oj9tQx7X2JaVbkF9VW02sS4fZlFI6e
de2UzaZtB1QpjEvnbIyoBJ2ozaGAPXwMpomRpnLwwVf26B17JxRvQV5gsC6CsXpuysa79SqC6qZd
UarafBrWrYp8d2oK9mjswbY0RFr88iJ7sNhaE3/rbNGcuBsnbEJasznR003IQoZNgMpMqTLKVEsz
O1Dd9nYmr7+3p6D4FtjY47c6SZsdyIPkuVhrmkMnqXe6ztsnq2yti+Pr9tZdDcykNYpvQjBYbdAw
cFzn5WLta8yEO4Ya/cBJO78MlMc22HxcTQ1qx+s31ero9BNwGA96ITJ0SDW96VTPMynN72oInBuD
SmiO97Cgj/D8+H+yUT/wCzRictV0eEYmyTSijjDqer4kXpp52JpNOj/YuDCfPXax5dHrRv7wck7n
K48Ifsa6NQkB+QMBCcDHrJNmXgcRVnxB+O2Z3FUqb/AvcqrXfS3eWDbkhxwpfyX4EdjCF4d+GWR9
9cz6I7/QoYmfWy7jwRoc8dPTxKGSoWUdvv5kBXDJcI9DiC9fYc19TBeUQFzanh87SRY+unpNdhp9
/atacwaN1wxfusLFRuHTy0lDIH/wz5wVXqP+a4AC/Isuz8K+8UZuIlsokzN2jg7a3eQW3z7faTD6
+W4LFrUBXwxxm1xP0S50o/Z+EhE2ffZqRHTJBz4jW9ovDDM4yLG9Bo/KS92btkz01SKSsFWKnYWd
DoF75FzCXW9wmxOlRbxqNuUz+wod+qMPsvzSmK3PstOfb2Vi2dfELMLrJI16l/GOxPEaecm3yEZB
nLw6w6eYaL4QY/mjCmaKtas0M57aBWjf4hPakClhohYC/O7z1UIEb5/yFFE57sqk6dmRjGHcQsim
bcf1zpbs3GRDm1M2kg3ny7M/S+Og0rzrF/4CwuAtJLGKvbTNYzwyl67JLiNFCoPRfRklUZPRa781
VAWntY9FJLyz+4FYWvqQrQNw1WfHulC/vCm6jRwCNT2BjsYOrrpzCL9kh95fnlMOflsGnfDsk08n
++ztys7AtTK3Ma7U9trzHBs4CYIFtXLLv2LeR5QtrIs/cg8vrTDd+oFw2BED78trvGM62k662HZJ
e3KaIHmwekPfW9qmPbZNgQ2wb84OflvSKxWN7m6mSgpNSKrjOLJ+7sNSZluDNt8m1fEo7Z/YLdpb
SRPmbbEMHUcShB8okT+U1R+b0HvkMVnF5Tg4xCrS5M1I7dfOCH/MA6TUpaE2vRqrHphTA8eyduYt
uS9SULayx1j4fvs0YFSPx6xYPurRI20APmLF5uxFj0e1GMQpCkpybH2GxWLhBc59ihclztlimkuQ
xNZXf0Z+JHNxU+q5Xg1SznHiJrw1w0GA6S4TmhwG0lSL2BuIDdJEGdJNa57n0gxOijc+4Xvf3Hpj
8mZatYzpntoM1vzLmcVV5GHwM7eJcFKzbH4LfKPdWmX5pYfH9z7PhrPjWueM60jqsgcWm3Tv9ica
4l25GZeF+4EzVkiVi0P2ImR3uRCOjJInWXcf2dwnO7PB8aczNcEgTiEJxOt5bHVXqWG3jHZzbi0f
G+NUPvK2UjvTTyyE0tndTfbQAH8fjOJYNiUDbmegH1u2+Nl51ExhTUbuZdXnCPE+UP6xlWEXbQtr
fDUT3N1my9M+IgoDx3D4AVn4TWbOwZxlgpYmQMM66ICeQ+SQlZ1xp1zvawK8M/a5DDkKNukrFe/I
Wp2z7aHtnOmyQ4WKyvDDDbzxGhAR+lrSisAMQUsKQAx/Pk19MhGotVHxUVWLr0UwcFDp3PpnR3/F
z16p6hQphCKK+ZJtOxok6nx32pcdn5tiWaCayLwESdE+Oi40hTSTTFbOCjYSKryIUUzfsAhW3ybb
ci5+jxHZY8LaIJUt24qriDt5nxN+zhq8hQm4iIjFc5GeR5L+1qmzE0tvsm6h/TDi2B6msja5JNLn
3tfGvU8mIEYr1xhQSSnEicI1O5YFgoensB9bDT1OrfSEvXGXicegHtpLS2/jyQVTs8NsWlMtKJPn
CNTglXhkXuywbnMA66PGYGsTejdMCiWyeCt3ua44NE1e6+4ypX81dLfdW3Xaf51UPh1FFsgXX6Lv
VdwLt6SaEJ+DiX4sF4MluLCbsmYKIwRtnMyWG5iwbHlswazFAisKqII5Adtg4WyWFRQft/oedIDm
O5VM96VvmHcqaRTtUK06SBs62TCVCZKOutNAZeAvHlI7JcYVLm+FUq3A2jayBJjwKCxWaW3yrKv2
tWv2catK97C0y53OMwy4EBk2SNxrZX03PiyrOaYc244n1xjezxOwGll00zF0SuPN6aMLjZHdzylg
/SD9ud9Hwk/3Q5WIjeFIDKYqX032C5c4TFgc3uaVJ2h73wScpEU0zDjt0T0coQ960mymneVp9p3g
onObAsQwLA4A/g4+CSlUYbVrxzb9iUp0cHoeeYRRKqwQBbB/U+tTjrUzHoouIZ+SnPNUXl0cgduA
lf7NzDqL2ATwRZL5RlZaO1LJ16jk7mrdBgMVcSumOqssinrrqUgfHb9g+W4P3YSttJvW9VZksHV4
TjnwE9aKTDQDlJ1q1jea+Xc5e4wqmAfSuvR2Mz6MrQ4F2zxvwB5fbXhuD+229smwbLp0zOYfWcle
i4pcXP/2cbWEEQV7NMxo3NdNtCYWh+kpCZZlZ81Ld0kLxBzMHe4dubhXuTjIZcK/5lGLCrn0lN4A
3UDD84p7yZ7kOzaVOS7sZvludVZ/N9WBsc+t8adKZ1gSaA534Tg6W/qT3JOrOf3go+weyCnaZ/KC
8poyquzshMTwbCD7hQRZJM1t71OfzoT5lUu9ZZKcaoRb1CbTjEvZYWkdsccnKIM8KkUFjtjND2YY
fYkMJCSvdG8Xh0GbVNtHYE/jBh+TuvhWGVc4sfDj0s7Z59FpTjFdsZZYh/6UBOB30yUTGrBOOk9T
0zHHI946OHRuVBE9mTChTVzG42KAeulLIgoJrWDL4s5nF3jMI4Xvy0ulzOquy+ofHEBTzJG2HBCQ
+zVi2CQt9u3sh6xrnvqGrD+C0V/vWUnf74eGPZyyTPXG+OLvUPv0tcd7HzMDXZ288O5pUUw71NLK
OZluJLfBvHClDc307A/TcCsFhYEL20p4yXNf3ZcNtluAS072vZEd3o6kyPW+tjIeBWakACZwNETk
nKoo/AhTkxvHmHrWlah8+NKrQLwtTk0HBVkhwjaJs9rrmiAih2NODetVaDTeyqVJVkJNx41xF1rL
Tb7Sa8TKsWlXok2eEs6xVsqNL1fgjddktIAWxYTLg29+L1OGkuITjtOsnBwypyszhy6lT4QO0/NK
1CEUtPJ1nA5llZDj+Ctb+TvBSuJRK5NHA+cpV0pPt/J6CIWfSzWwUkph+fi1OT6kWS+uzkr6KVfm
z1JAw/BWDpBaiUDFygbiB/vKwS/ZBlHW7o0CglD1CRP6XGX8Z+vzr7Y+LmnC/9/W56b5yN+bv4g/
7HbWz/lj6+P+FkTUJQdAKnmoB2xZ/lj6hL9xbQOVhqK7pg//1L/mWr8FEIIpeQgQav4GgvxjCRT8
FvCB9dMo6rG9IPx3tkCu+w/4PWD9jsVPwR6I9oMVCv3XLdBgd1m+ZNpYkQgsOGWFha4AxLOGqQgA
ZMxwIJe6GXzZYIxTXKbUrPqEvu8WP3GxusDjp8Y1Hz+CwarRUnTzLTILiAsp6TPe20Sit7pNem7b
S/Ot9hLnho2Ufc8YgJ0L97CDLsCDmJJNFsE7Cr58jp7hU0C896r0MN6b43vdKsVkk5XPPVPkW1vm
oxEvY9Ush9IU5EqrvtYw5tG/ebKmbFN01Dia2hvo5zvscuX3zGCBjL+gJmQ+w3/hHjfnzNxSM/RW
aN/rdsjZEx1e3K2n7BC0OH5dJ1aIRPDYwsI5yGjl5VAYkZ0dNhThDgZjzhKkqSjMQfFof4hOiLe2
N5fL0M1mPDhVd0vH3PQDd2TzRoSClDRFbvNtPpXyEZNK+m5ntg19kLr7mqGNXTnluYNtcvsIp8sC
cuLBc+aWrU9ItRwoqSk4VDovLyGpwkcQ8HQaz/127tobungxHdOOEI/NAKLFnQ+TnQcPnBUjLJJO
/UPTDErjVx0++J4lbuAv9E/OzNyV49zcudPsHJNFWBWG1LI5eT3hy4Ku31uQH3TXLZ0lT+OCVLIx
U4gpm9yTwTmkbr6JlTFXz04thqfBLdWmGCx8PHjxrFe8a8krFuTV6Y/LrCG0cZ4WHv2I8j7s39mN
J50s5yW1hpeqnAU+s6hW5ylR8jbD1vMrUtECoHDujXLb4Yy9H92m2gkZrRZTQmQNkkUw3lWGVmt3
0VC+y89nI4QND/tLzVHOhhT1Df9LVa0RecSAUjopjYBRYx1hOebXTJTOi53W+WO0eHw3/OPqyWJC
2Q8yc28tuxhN9kttdiRGxANtZmi0+1EeJ9wb1zSrwThCBnkzmlSdsOtEPyc1BWrvm3XqbnD3hfmO
5WV0RXGkx5C9Y2u8FqnjPxDbWhNAIcvPTdQt5Q9XtFiNKN0udymegW3k9VYsa6v5wutYcrzpsodA
F91dZ83ZKeAoGu2sdpJnesvdreHPab0a6qFqO9JcmVh0HxuSj1tt6t7J0R1ILrW1uBQNSUy6B2qu
8leNQxo7TZXSl8WvR1MrwuF1zE3+1jYWcbSNjkaCd1diBtqszo1p6qbfIFL01BFPAMyTEeDKdZ6I
4JwyILxHpKwHKyQKJNxgYY2I9Qa4RvSkK66eXUdh+1uSRDOVJMlYQR1zow7jq93GDerfE0AYhpA5
t8gr0uHHqSc3L67A49DjXj+gVnubru04vlNASFcY5V2hg9lZcb1ck06zvcIcX30lbevUZ3/ozeIh
yDm/R1tXLIP55C4dK7kKYajx8GlK4zgN6tmtsukR2WjFRCpnunHUeBpT8q+tEOpQ9yVzpK6Wgxjq
+VG2oX0zFJXctKGX3oRzVz1OylHXaip07JYFS20nqnaB4IV0/GgDBibfoDteSEhvBlIJG7PPz2Nx
EhP0wMExJDTnRO6i3H7zqarYeIVxKoi4DKC8NhbeOr6MQZqI/c9z5jouUFDccxa/lj2Wwu4+N923
CAf2lv12tAOzYtyRxU6O6Xq3ngfzpVnto1T58iLPH6obb/uF32HSm7dFjqMytlAUCbplX7XDMgPC
wnMYYOmsQ/GDIyG44dy+mrOKGEYJrzjq3p+K4qGXzSvnCb2x51s6b809uunTmJObrXXQx5OJP4xI
y7i1m2oEP6ERRVEDy3j2SbHhJJOwSDL/TuZWd1IOLlHCDfuZKoQDeUR3a3VU9xLJCExGnTI7KcKn
OX88sbxluuvuKA529z5zus3biATt0J8xEdswNofmasL2O6AHGgeXI3jczziEZpUU5BVba9yEcBof
Jbn1q7Mo2jTTvK8eS0NPEK/UR9Bm5qnMU+uW3KbcGR2pEkByGkz6SCq/hno4p18CJsAtmBIKQICn
7hZYi1D10vkChxFg6WiprwshY1RJt+N4nj96VBtzSZRZrEb4qLUq6Verq/pprJLk0YOLuHHh3SDE
mjMz5HgbJSYcT2p93iudvGedKR9tEUwPto70ba465+rDFHyCxFHHveOfuoD0OQF27vyG+eJ1GZlk
g79khaaMBPPb1i6DH5Meu2to4AJb0DX2zrxE+2EKql8+euZlmXbdsAznqXcpNFVD5164xxjnos8D
nBZZLa/s56uthE9y61DTFHtkyQ6R7rIfblVxbUVtR2t9OVx5E1aXqDWrBxRvcpyNH5AJWbqtZX0y
791tbxfqpl4c56HC+bQ1hlnce5P1zRuVv8NBXz7VEcdDrw/sl7515b4jbWXxzshIODIX+LHlAs+c
cxvzN72DB0uo/NYY/ejkddPMui/XN37PI1KXi39jVLCBt/+Zk/83BXM2tAuwx/9cHb0vq3eeKX8Z
lH//pD9cUu5vNEJagWc7dI7hhvoz32M1Q/l+4AX237TTv8ujwfoRAOUwxdYB+o8p2fnNp1iDamO+
yfp5/9aU7HnWX7XSz1o7YnCUdQSs3j712T9rpWqEUah9ph+XdfT/Ze9MluNmzm37LmeeDiSaBDA4
k+qryCJZbCRREwRJiei7RI+nvwu0fa/E36H/nvmZOOyQWQ0KTea3916bUH62ayOM8lbeeheIwVF5
ZDnE87vFJ8IMXKtOPEWtk/zIyIcBtRqFruZinecUnO1Fh0nlsQPifuWFZI/viPfr772O3WeHnf0J
s2h2BWaCug+R6k1txHF+Mscg3SlQHZu2T4rrpKpF+VxEVXnup66a9/kk9yH7zTVii1nt8n7Q/nMf
T5Z38AzgE5AxJ/WtH5Bz7tBH3A2P/uiaVWdrby2FjWLt41OJXwiLRd86De3qUOoyDaHVdTRRto4R
teFOZDkz4A5QD3JxTjLfGm7InSsPCkVNgu2Gq52vyx1ZU4ZbTIkdHFos33pE1agNkSP22I4H8xKM
iOkQi3Lz4IZMcLAsHzKOJxrdlHcD402HGudNh09FrmUUSOMNhbYZ5m0axc7AiKlonBmUYlJSC5cz
RBNQvrrCKohKmyRMR2B8aDaRN9e23GC1sdlikJ0sqjWEKjPC0uIREZiTH3MwTY2DwykPJ2fTh2VM
9MJkpLU3U6DuNy7syiPTA32HwhOg6whrxWiKRS6262NEeIy+mMp8SJlExyurwRzaL8lCyfhzp/xq
enFpDNsOWbeElSZsz0siEWsbVl8MtPuSCfKxhGq5p2eZEGP9kWfss+7oYR91uyjd5Uvi0QLeeUs7
A3OkiI4FhQ0EE69jrRLEl0Mz+8FFL4OyoBA84dOAeShW7goGm3pKy5yhXVg3d0PUu5esSvvnKKc/
hgwWaG1YdRfOh3I39WX8JSMBdZeZoP7SqKJaBpYJJDGXXRUYcPfGp+T9S1SN1mGMlLgVY0AAtNHC
3/Wutq4DzMV7kSwxUckmbvpS1R6Z2iVCWitZPDRg6mAoBBEKjZPU1rgGGgVgsJzm+VhoE5AHGNR8
SzC0PQ4YXPdDloYMQUvryp9d1HtZOcOj7bMkWEGywRPV4Y56l4OtcAi4bJnAyxXFNjVLNHqoPXc6
nt2jHhyKS91Nk3RM55i/u9cEKkLmlzGRnVWg2Wp2YWheyXEsD/Rddas2QSEBydboS5Sp4otu6Ocm
H1S9UuT8VS7B3DbzvBO/dI4UZdnrqam88zxl4yVQTXQq7FGTsLXmb5015/nOB/fwlpTauBJz4aLR
Enc7Ddno7+yk+tkD3jpIx4AUxBOKX9BNHlAkum+GojJlYuL+1RrYQq6d2ku/1qJAK4MGcVCi1XtK
A0zcAcSTY4AuQ5modb7ElhNtEWD2C+c0jA3mAPCedP/xt+KWvCEyJbsdSELKiO+oWoS8wk5Nr+mZ
gzhCVnsVOd4Ie64VzQZu7sSSi5aZISBiy3Ehj0X7+ToUBiuiZjiVcBk31uSA/XGFddsK/RTP+iGp
hPtjdEqe3gxwURedgUnJ2qzm5NHViX2VY2a8Nlo2HooBNXCa8Ogvse8licGlsUTBl1C4o43yTXUY
tkiBlXcWg8bX+iM+LoEmr/x8qK7IT9hPIYCytYLMYbO7qUnYz354hhDWPbcO7kPi+ot8YqxneHzz
Ohn1CVYHoUUM3T8zxtprkCzXzPmHraOGcROhD34j2QP4Vrimt2IgPEF0qLyNnaqhWbWtKbji7Mi4
kfUodrqUgtCN4ZWXNGkITlWt9LdZN8qbvgGbtsqC2CCuwih9PJiY7O5BBKL0puFgPRDV817TIUdp
6KDiWGsvQ8oOAqqWbBF412VfOC+do8srqPgY16cWzg6hF2wHIRoO0TAvavCz2NjtfCCtE6SaGzdc
1ISws4YNBSTAAJs4OoKs7yFWTxKctjTLG1wK9Mmj2cCHGd9qnnn3clDTMRRBs+ZF6f1IguboYJPd
t7U9XovWjFGOKyxppXbeS2H/iKvavGY33rTracEaZH6yrXWC/p+L9DyMkXf2rTS9pvtJJatkfosM
E3HEIPJuj+NTaegHjHXG2pM6okUShFzcqYjZvHT2Rjz7l1rqciuUGVFR3AzNIRTRTZb2ISaamD6C
Qsuvce3Y+wTf6I7r/Q3vjHdfm80ARCYrH0NXcgeJdHUCm0fEVQdOdnbgMa+dpujPZWGEBzEsSRuV
q6VnVZYXztwc3Ik/3AGZ1D8YGQl4jcxJWPbY3peQSdiJTzhtzKEq1qVTOdUqS538Lg+Es8sWaIVc
8BUG4CQmNUZ8Ldi/sAYuyn3bjR0c/bF9NjU98JkH46aHjdE28jWpq5RZ+ILMGHIYghD5I8ioNUHf
pmR7mkcm5J6xeZcYhbdovt1DYihn29v0M5ehl+5sr/Q2GLFhiSL/3CjDJdTkWzWfIiapHCaW3CYf
cBDbzL210BFFM92VXjAiTjG8asPOvtcj6JMQqsuPfKGQTAuPhNve98jLfuo0bo4WuRFUuzTd1A7/
LVi4JtNCOGEQbhyNJIN/GUtzZ7axJE4lkjc/8aCBZZHYt2zLEFGDjNwrGoHZsGWu2qQ+dixItl2d
+QeITA2sWVZeAszgnoxdf8VUB3xLNlY1+i2xQWPZ2I0L58Vym+KtdQgK8tkf0QXkupsidWAsUeNC
Oc82s/diYcYYlW/uwJu81UZ16ToyWgUua+LU855btKB4UXyTsT2tokjFi8WHFUZGrUFqlDdupS8g
Pfd+Uy/Gnm5l5NQswIRmM9Wmp6Scw12hSY6TniR8GBN5svHxMn1YSDnZ2cqFuPebcdhnqqPzeyL2
hXLB4KG4m3Qc7drciDEwCTjR2XRBH5MbbPgUWGBr3rTAAjYUmHnIUp3cF70Fd1S41i1CEqlaX7iP
IHbiw5wE5Zr2lp91oEAkfSB+cjQGM64cHmRpxPPA6i7ozf4b9ot6S+oFw1YjDmrsi4sSPWSjBSTU
O9TnGH7VHcdc+weczGIVxrN3ytvpksXOdztwn/53L/X/s5eCt+H9cS91XXbYxT6rDv/8q3+rDt4/
MB6xYcFl+s+90f+VHXwSJ7brkTqh3smithqt4t9eU7ZZxEUM6BFQtNnv/AJL5AV9ZEzohiYeMwJV
/xPZYen9/rUSR0oJH3Hp63bRN9jyLf/+i/eU3pmhQ77HQF4EWEOTRMh7I6pnVNe42pV14lGOXLnG
ayPc4NGFFI4ZpAhOQsf0YSzmGzdz5XVpqGKPBk/snCIsJjFeKh69Km82LBPpXyqN1mfzkOAgKkT3
M9FoF5D48IABmdhWrI/WTG6DMw0G0bjB3QTeoaZlS4aGHvYtqfPFjK0euqIbb37Z/t79s/7n1xjO
pwIzjoBtszl1OAwcU9q+fj8C4Ah1X+KDPzKzHu8UthuqmjufTHO7fC8+95/fb3Hz/lJC9PF+vmXg
RiJrRDjxk85jCvj0YZpWx0FoWmPD7DWEQrCOA47Bn9/pk6K0vBOtYdL1JC2XEgzQ799s7uj9aAAO
Hxm0Nxszgb7sg+TbY6aMH3ozs/eEGYP7P7/pf/h6LlYtQypOJjiTy7//ckKBbmOUWzTgZFQ0ARZa
JmeNYboOWGGHGp//+bsRk6WWTFLn7X7uKw99b4iLPKE4AHtGei40hROj0nKgh8d//PN7fa6qXI6n
v0ww0JrwiKMu/v7VxjTMojw14mMdjZm1tiJA4pu6zsuNpyURjSkabzvdyeuhSfvDTPdftcWu+Xc9
Vn89whS0ey46Jnk0l5vK7x8jk43LxtxKsO5Ch96ARWowHgbBo68qJtN//tJ/PYccgxUdciR2ZNzp
n1pbdQ2mG7ZScqzkPF9KTzcb6KrdzwqZJjqydnESalDZG/3N+/6nL+kqSWOIUr6rFsf/r6dRGibg
oRWE4WKoe/wD/JqD1Q08JWMQqn/+jp/e6yMMaDNSQszlLmh8juHZsRhkH/nxMZZ1yNR4YiJRGZpC
aTxhT39+r0/324/3ciSapU1Pnf0RJvz1eyV5q4QWnEPzNA9yUwZufspiq//X/PO3sOGvd7W/ZAqW
gKOllka8j9PV/P34AZ1rNHn7+BgYuM4345DwpeyJxU/QW85DxCQLGQlFiqWNJqG/RR2Lzn/+rp/O
neW7St/jRicV5E7j87nTTzJlA9DyGeie3FQSF+gqnEV4DqwpP7EqBgaurOlv7ucfRX+/3GCXtzW5
BSlleRbP0M/djXBd+3IOQH1FXmB91YnKT8wtp5sqKaK9tiq8la0ox4LE/xiyRh66qT8C8hl/SJXV
+q3CG3/C6YtSs8zJgph8UzAn4vLno/OfPqdjLLNMl9UBtoNPlxZBLwgLrhAHw3LV6zR1tsYomyEQ
M6EZ1KGg5MVdTYlw3a0oh/Rs9ObEXAU707FLS/vKb/3giDht3fhCNe5O9VGZEPHw3X7/58/617PW
oxlwqW53WJGozx+VWQLSZTbEx9w38I6lsLnJ9jdNu/3z+/z1SsS5yk/msnfnPz8/G2NhclDAuVK3
Xc4XP16A68CBnKussZ2HP7/X59s554mHrcMzeTo6ODi8T8d/8hoQNGPC7Rxr4Sb0gn4DOAO8PJfK
DvGEkBvApSvZje6zyItwP5ZO+zcHVhof9Zm/n66ehYZt4Pvgh/Y++z4yzWCPK4NGsm7Q09H9gJi2
/mhVRwpt54uwlPHqMPJYU/j6AXWPKBiKySF6bIwN5wqXXnACxTTdtT3hixUJeOpj6qzt4rWZ5qAw
o4ben7g27+fMCt57tMMv3pTN5znTuNz8WqsHt6aygo2nc9WD7KwW9pt5jyVQPaioMg4teud1VNhL
xqGKxSNBv/kCgcfq4L1F/W2ujfYlg1LwOoPsPzeiwv8BiSZ4p4bCqU5FXpPgLPoqOOBdgFiduLQJ
MSPUyxqhTG0oHLVpv0R+IN+AAFlPg/WBqwCkRA3IGNjvWd/awyZvEUO3DcSWM5J9jiOWW4vUffza
Rdy8yyZ03hH0PRPlmmUjgwvDC9dD7IcwQyNl75nGsBjC19n88NzO3BZMJp69esDqVUpmpSuu/pAK
r9KHloHOLC6e2XDvNJrOfZ4RViFeMMJyl79tnJKPQVLa3tbx0AwrN87Eo19a05nnTPalrqfh9uPw
Bmpot2YRGZfKqmHXlDPTumMgQ8VGm26ucxr6ebet54VXCXKduxVDhCsNVc9lAjOK70WZckYSHwGE
lWVyPjAn49hNjoflVBtG9GiPsf21wz4oSE2Q1LZS06VH2+Z1BrJWZ9WiRaPuxswS/GGZs+op3Puz
n8H+dXgoYIKwnryiR6wVJsc2t8z4NQtzc8ekx35JnJpJGBcNQ6sgzkl2DWJEw03JnBh9Pd7Gk91H
G9eW8fdMtdyaZpl9kROb/621nIf5UAYnr0sGUEkR1SabGWJVtJF5Oe9w/XIuMeCfz6QyGSgEbL0m
ZJx+vsCww7c556xzuqghfZzwBZpVngxzsG44wbaI5NVLNITGoRw9zl4cnOOdDiLGx13EjgGNVTyq
KOWAGaE9nSHAJKfUy7b+jJNl1PZ4i5+43rWJKw+IN+W2JrVGAVypL2EbQY30dHE1hFBFYuLikP0a
4yytYj51taEOjFCDx7B1t6W9WF5UkZ7hx5PoYv5ym8/uPo3pBqkxvDM5S6xnsqikuKBZGGDZ4MFj
XjXEOK9N9nxriQa180e0Y1uDRV5zVM0vftzfxoBxTon0d1FUW7uhi8oT8h3OMIE5AzMwgeWcr5Wl
NBbDWc02U4/f0VzSKa1jP2u3sc7Yam6hRC4FK9jee0qf1jxwMFHX8ZMKFLPzpjKvMrxR4LscpqWE
hFOf+SypKqI7s6E2PvrNKvaj+yaaXsm2vVTkWCAS5zhwlV0sBSPmURjet3oRrnFTVogto8dTravM
77lln2bLo+XMJN6uYoR0Wz32fXBVFm74rYVeQoh6ov8vy7kB28saCdbsjYotC8ZhU19knDWkd6BL
UbV8Ddhx8ogR5omLJWe5iYTNzxqgz2GSJcwcmjECoIyhlZxkaZdyFYjQve6cjA9UZrZlrPrJnJ+g
dFm7ccgCiMiQEa5aKetbFkp2tBkU94sUfNSTrqbwCUPY8DCVVNQznamgx+Dnnc6pC3QlyJW7s9PW
+5HkscZtDeolqv2cN2UVfdahce85w0DnAEh1a+667fL8cVZjWfXRmnltfte02HNcrrTsaAubpYCZ
lsFaT6xFUoiF5PBUs2Z2GHMrgm8e2gFPBEbK7qFK2Pp0nH9A0aZiR6WMve8QxxDZKjO/bYz2i5vN
9UYOcX9j17NHuA1bXbIBJ2AnSzNSfgX2L91BN3DuDCq2d8rtwq9tEg5XVgcEKQ6GUzJ0Bk4jWFDf
rWRsAgy5ZkO3OPfJY+Hr6GQBGA+ZeXvNYe5zTsyEtQNbhExcaOZxt/mkvxU4dGhvavtnEl3ee2uP
KfO8QpqPkLndr+Mw+/PecGKwbx3gqaDsWI8VY32oUA9uRlGrC7LotLbKsiKeWbsHdtD+wR8hQa0q
2emflel52wqw56lurbNLfoCKIz3ANPblte0g3BEIdPH3ZP4lC2oanGDaW2z+k8hmTKHlo8A6vpYt
1Fd+VHxSTjeDvAxIIBWit99GsK8XFy/dEawUQbiyNjee4hQASYhTihKa/eCKbKe8tt/iOLOJsDTl
Xdg2FoKbTI5BUptnjmC8sfKe6Gwg973jcGL7xVkxPlgHuW/egUl1Dg7O52s/xOqGdO08BE4tKXca
yn1G49AumxvvpSP4seZGU6/7ZogRKtoSylMaOAsEqDBxEeJVW5GFCb8UxmjdINyUt8YcsOwnUqZW
VUNj1HYCngfJJumzfZYW7rNDfuORrxZejcLx4PMzLj1Owp9+tmzHr1tr6C6tTW0D0SC/B4GZFjzT
SfXRxlj2zg079iWl4LpsAGR5yuTUcnW11XlI8uyuUk576zXjeLBqkEfr2AfPhMh4HDzm0L0MqCyl
x+icdAUMyrDPXxdHOjNfENhf7dChv1kl6bvv5DElOW5VHjEYMUtKMv3FpYwy56W3ui7tjLkr/Xjr
hrTSi1HZCQK3aMQxrJYchCfJltTkeDZMmyGGBxPj6jLZ8ovH2zQ33wbhV5u4qwgSAo4huBaGE3pO
V74CM+hPRPzExvN5BhJ7mvcTTQMbKtPaO2n0zWuC7HpK6oynBjcBnYZ0ZNlunTpPLSEvt3lTFJnY
K7qNxug9gpi+bmOYLVzYbcE2qRXvtYqK84iqDc3d6Z5EGPSvoJK957DzIQ4tJs5sMxqzh9LhTHkG
eZmJSHEQikoA00x8ypdV/xVtiqRtmlMt4C3lAUlNYQ/WV7lmFRXegD5wN+1SNWCZdXB0ymy0+FTt
eLCLxDjbA3xSErs8MzDrkifJuo58KDeniJRnQtxZ0lVwkhrb6YZ5d8ntbJpDYruJif2exAm2DJij
a8l0aBHE/SVaO4tHCBPGzqdRaFvxUNhbRtWeKkg1bxV7I3YYOJoKkXMUtBd/D8zlVGaiZJwjtzIL
vAF6PCjDCr4gdFovwqzEu0mY4TrwMII5xQxZkNzUfrRH/4m4LCgc5LrvwdL+kPWGD/o7fmJhTGAg
UJhK0/peWQRnZqo/lvqIgB4J0eVfDIdiCcMT9y4IOAinBYl019vZSwWFXsoo7NTIQbZGjDvpL6Uk
EBSlxx6bmT7RMeoDX6nNBRSBZgl9eOm6mFR4oBrL3HVUYLQYBPfs5e11renHII3pLog9JBj4OxK9
CFTbkiLzkcawVJAU4nQ2klFeTQ5FJLN8AVEBQr3svL050fFCQ2m2x+M8PtToc6BAvfBMsOpdVDT9
QcsoVqrvzVPMYHcLco9Ikp6yg28wHjDHnsxepbs93XvGa4peSg+AzVOHhdAJx6qNMzyuqQtvG4Ti
MblOQfqkJF9XRIrHNZtqtWmH8XZQBjlwe1QHR9fR2shRMJq62mSoojwgyuBulI0Bpyipdl7bENqj
4qQS5byXKl4s2P53WHf5Tk+o6C1iJqFi44h7+II38yVWNqBdiOpG599gUiXgUz8P+XzbpcGpLdUT
doQzt1wGRksJi9Lze1KHXyTtLC4tLRWr6TUc2hffiIc93KUE1rj/iuTfANwNOww/0nmiv4WgZGm+
jksRDOARbvKRSa5DtxvfRNTsKtrX3YFouXrLe0plzI9+GUewIwgxa3ydrfltpI1GJRTvLmDyAUro
FH41qiaE5qy99GTrCl8/XQPx0moj521fx99GaOeHro2unfrJ8PrusfZqfxtRh+MuvTjuAERB1333
TZja245D3x569jDXHUUxB3A0y2U+GScHbM83RfnqPs5rytXAJOtjXCvGo0OybCcIq4z7cpAsoWPy
dSuay+ZrWAVC76J8vHdMBUlZudCpRZUx0CFP1njG3uzNwbpqvZwmdcyHJOMzaCu8nlmnpFkZOg8M
LmTQHsO85Yx24frrFVNNO6FsPcnkTjYhVMaU9dDBtTqX1GLXujHEtzKpV7TMN4vEypYz9cn7AGV4
9kCtvDeB4gLkXZEYnMBjI2J6bKQ2ZIHYFoWc9t2GADklSOGiaUxlFzwTRxLbQNTsMUri6HhMRjod
gRp4dTCdhQ1FFGu+oLOgVsZNIhwSdq0/se3oXG5LQ5NY60IuuxMZj/3PZDaH20RN8tqQKe0ooU5P
EcW6zyH0G2cT2q68l43TbpUDZYZ5V2+8luWgnDNGtWXL67cE3iKnar6SiGbpkAll7Ctp6SNre15a
qELgCmeDvnEImO1c6bK/IqLxXWW5uYk1yz8UzOrOoS89lX1xLKowWc888o9m2vAgbazgZEUOQ4GG
Tb7XucwIFqXm4/36yhbbqVT6GCiYr+wTehwrdv7t4//iezmeYsW2v6Tdb+8SlT6YVgpeNW/Zg43a
ZEqA1+x2IJJNvNtYtJ65ULhjOJixxiaNPa3efQyKK+w0a3NE98YW1GyyHNLtilJ5fy98PmIeDelJ
wdLYq9xpvpZxyxeIE16R+8h8aRi83NFfL7/lncGvXqQGn3kY9VFDv71Lx6VbWkTGYU47QqHVNCE7
G3wv2u6Cx8ph21f32PJAmSU1cbmKvX0HaVxvaAofUsrqmYowvORm0MHqCgyM1KXdO8S/AwOHUJQb
s7j2y7B6YfhHPDBNmCh685WvdQMTMfNbRjJ1gHG8CKHQtukw2NdZTbDYkYMD/39GIZsdhlfBjA69
nHcCYtiuJz3G8h/PNrbcGaB3A7m9H8Xy+aIqeBcgHxmKsM26ZN1yTDJMXy5gpwu/1QigveewMaRc
25JybrOQBcY1RnFNV8xndyJ3O2cDlBcCdDtlcwa09oKeIKTPC2JBewhNX2z9qAfZkZFIaF3sM2MB
bQahe96lha2PbrH8a9lytCSsDbzoljude14I04H2nU09CONbJB07oY439fdxw3lPpZPEcsKcFUcz
G34pzOB9po3uqk84m6yZF01GUb4wSiwsDOhm/9Sao7z2Jc3UPbXML0FkjHcLEw9nVMQlbFsd2iR5
71NAA8dL6jYt5O4RM9jU9JnR0/cUyHs2B3xDCN6MvwII4KyAg6HYA5cyr9m36K8tmVgy20aWnrqS
w9Q3pUlymuL6jwvWbNLoRz7n1Uvtxbz12DX9KWun4NgycqVJ0hPNywzWIaQP/dLW/J2v4/SKm+9r
5zS0QsiYrUdbvRUkzdZ4S7190+vgZLT8Oi3I76/1yBUYdJPPxKLAtaP7drtkV88WI/BzlcMMwBc3
kbhUs7zKCHfdFpTOnZxsKWts2fk4m4Lb4d7AsQtBXPMTO8tZMECAvcbowkgBxGC/XkA9egUrmbPE
nY3X0EiqF6RIUa7RYrmmMQiRiWd3SsSK+yMQ/GKPQV48kkcN3l3ysPRftMs5qI2JM4+Km1McmhiA
PEzpB7iX3hLHZdsHAaL/6Sn2yZDw5fitKePx+9h7qFANC3LNKBWidMSygidjlZB7afriht7U7hFO
svej6u3gPYYKfOqdCOpmOPBksuOBlgjHnQgyF5wBixfvOVEOnd90omg8aUD4+01WxcBHPkbC/xuu
/JtwpWmgRv0yPd+8tC//gmjevOQ///u/zi+s/16KH7+hNf/5R//yObjOYmZw8YZDeMCVYKBK/ite
6fr/QN5w6E91WBXj8vx/Ngf/H0y0PI+VrXLI1Ru4Lf7tG3f/seisEju5C6fL5Z8+oTX/hNpcJNHf
ZuxY09GicU2Q11wKKH9Xw6BnJTqP0vnghvTXIoHZBeSgcHrK5YhROwQl+8vh+Q+mgr8IJiRGGeYz
7eeTs8/9JBUzN4haMSsqW8dEX+BG9rB9h/hv1IO/iHx8pcWzYNuOsqX5WWBrnYa5qxONh6mlkHgA
KHFJS6ywsWtXtGwNVDQ0etiQzxL3zeCOT3/+kpgI/nJcJbreovF5Jr+x/1ll7CZul5PbktwDlcgA
jb446m2NQ4+3/Bo2tj6BRqSqnlw1Y7CKKcsyxYgFIBzuYw8MgiSoC7ZrZwx1McslaUMxnId0N5kp
/9+snGjptTIxA+ytEh6UDpw+DGuUc73X7ZSSyvaYBI7efMBpupijVc3Ixqm/BXE97Rf5AGNlKAk9
lbUFlArtcD4Y9SgflWVWN5ot8CN7nvGutbrgNKimevFgTxvrpuwnguJ8o56g1JesK6Z9Q5vTdYDF
da0DKsypaYCrEgVG+T2CQf+MW4U/HMbYv6aC2dyibUM47Jlq04xcGeWRQ0XFRogpRAJwtm1rbyLe
cDd3G3PrzrH5OJXUY7pjGVE4NsNssX2iOzwNqB13Y30ps57sbI+5eE05BRsqFSHjWGN8YM0ybDB2
6BMN6PWF9Vpwmjt33KuaQoe6Bewqrbb/QiV7/4UacPXAr0M8Cm8GLB4Gvp0a67eJmNoaYybn0FBM
JCeCkoarmV+GdjTjoAafa2jgwWa1hX+tpIgPdQ3iGyvy9GRo/mQydPNVldCRghGcUx228rFjSPWV
vs7ieixL/zrPPY4IwGVSjnY+ENxS3UyOgKLPbVNRVTkUvbllpJbeVyoigIlMAiKi1G92wP8MsQpb
GGDNGX/oCEGhsLuaQC2XM46/aa/iLjuSBqxuoC8OG4JX7BAaq9AF0BuMKRX1ODxQGSC7DK/2AkTU
fThIQh1eVN/gunCYiYf9z9SYUKXaFtN/ZhjcNGT5PR7r/ksA1/rs1z0vZYEiqWDrr+TIN/YHUd0E
6XKxw8C8FaEBZ97nuyg7AVnvR/m6JyKZr/qo6H+ijk97MlL2bWjzSwS9T/ES2MxNzvYx5wHXcVxT
lp9MKR2QKEHCsHZkCYnEGwT3ygjqN6IZ87kYounJHPJ4z2Q13WS6Bj+ZFu0PI1HyMeaBusFqxV5F
cGybkN8x6ZZDvZyicOj7n5Pm28/pZJJZpuNuZaty2tuS81+nffWchW5wypr0eRBNh5Co89vQe2fj
zfIrFjlNuU0AJChqnO8G44dvZhB0lGlxbq6oRon3JjTtjY19FWtiz+zQrdDiHU7KZUk0RvxQyhUt
JYp2dVshENAaNji33RTIxyJuqufOUeV3wVhpO7tsubQZlN+t3JlgAwrnYfQWAUAkrLu8YihfQpYm
xTq2JnpHNNHRjy/nLa0mBGLE/ThVRUvbQzKfB0KiXxl9pvdTicC56kOOj8TEfSIWm6/VYMSHtjSJ
vRCsiPfOGGMOyBSmdzyrwH8QsWpsqSnt5MbkUl9jWvVNq8zQM796qS9T9UzLKx2ese7s51gWeRoe
MIgWNDq0M9xzyzCG7jxBTCYTEFqdfW+lDAIwdE9PkkKVdak6kp8SrBs+o1ntOA8dRiY4A1EfxpZb
U1fcdCU6QcsZdrJFetcajbgQ7rsXTndj51W+8yLXuVAzwL3TZfYLZY0ZcnDDwATZyeUiCoFlHXMz
fWqwWlHGhAjS2dNr7KFI2n33I43M/EicGhaXHR2jGY5/IbvquiTbtM0cojEMltsfMqYaOIybq7Gt
A+hsWp7GOfU3krn/OnOdcBNWYXxjwzs5M1PtpzW8nZNKvJNIMQ/HGcyOVeUH9RGLQLYxxcg8jHj7
Ko8h+6zyLHsPqxntynKW2X1jw0qzi/upcOOtmQv/KonC6tyoZNipiAu2TkDmwBMBZOl7IYYbfkhT
9tigGeFDi2RXUwE6JEdBsobxI5clyWtaUFzA2YLS08GJ/QOu5Qdwvz5bKbe5loVvZVvq7tq3phoG
RQDEF6CJZ37DVZhR0mRWkJKVhB9VBsxjGiZ1hWl0x3DwacbJfPDeTqCwfQfNm0WEg8RSyDOPBzik
PuLfq8gcW7qdVH2PV1GuZJs2u5DJAUCplL463xu/e1h6VsCxx6uCOgn6p9L0meKHkgKBUU17xELm
TK5iW4cHIlq7vW2xQrTqC6szxpadY7nHivursZm4iVBOStS7WVVcV2c7a6ordNUZKoNhHolWEHOO
Iq6qhhpegr8FPN0l6eCcKqXHp3mwEoAsaBheUxyGbGP1guZVreaXKjOcoznl82OVVGW4lo1/GGfH
P+awEe/iFOZ/H3T1KQVJvVZmlnO6gwrLBkARjW3ZF5fKLRYHk4SnrwdSy8AMa9HnW7FI1nQe0a7k
W8k3V4G38Ixp2NnB1K86vxe7OiLH0IX5JZOCZznbjWMcWwy17b7fhCKk5cML5T6LOeOVRduS14/B
1h8C+1z6pY14Moh7zAYeOZJ5Oi0m0QyV3I+Q+pXOf9phfUOvonvtj62pKFceGPlmDkm63I7Sc9XM
8lhFOYpMHCl9lc2B9dwlLg3KrgPlkgEoPIoIgLq3TmRi/KzyPKcJwi3UuDESoz/ONW3U1C3pfScz
55nMGoQqio2SaxvqwVtuJQoJurF7enYlVADnmTyPcaBhk1i7URYM5gTMup0bOf1rmUiiJNmwrAuq
+jKObQZQpy/Krdfn8ZWgJjVdBZP7f9g7j+24kW1Nv0q/AGoBCATMNH0mTZIUnTjBogzhXcDj6e+H
VNVtKammus74TKpUJYnIDAARe//7N7HD45eFeyU6delVdWEt8RnHWBq2f7QbsKmtl3FUyONoIsHB
Yq/8Ypb0xswYx2S+NzR+c4kUx4JzaGYpxGg5Lj2TYbqbl803lyFiie8y2akbPak5cEp24bc8TYEb
Rs2/K5mk8g5Av7h0fL30V4Gc280wyhjSlPI4RZF2p2EAwNeNBJmvUPHdVUBsOHF6hGOsLHsov5BK
NZXrUHKTDEyWFmNLVfij+Kow7LrHsqn+VsZO7K5M7KSokzOw/sUw4jlFGWp/GpKKsmwuGPO12VnY
UIcmsVj4E1ymapp2ll7DRSl6NmMVo83KSsYmq1DWHO5eVmh3OTKfx8gUwREP/YTwDLu8xi1q/hRe
9Sw0m7IU+4t5U4bY8NZgJ8lQHeu0OZfMuGEbzL+J0i66lQafjVMbjo8dsBEtMsXHYUw/bkNDax+J
4uDeGZXm5mDsatzOJpIXegePJGzxwQ0CzvKCYuszkHO2rMe5/CW6/rPTDOmecQy52IFl3LvZML65
YxltkckTkBtHHoBnDweDrFqEE0Up0n2Cnd2faHC/6yFmgiD9kgNhb2bB/8yIZOCRFEGgNeiHzOrg
e2yGlMNOvqziSt0yoqa8xxRx1XFjXupRuTiN5Cx228g/NTTG3Jb92if++CQQNgC0sGX+9bO0hcCN
I66anYXvXLi0p1YeHbsx1wFmsYfRoiAMPVaWUKzhxgmKbB3XUuzAXl8CxJ53Wi6qQy26EafksnrG
sdQ6dpE5PPRU3JuPuy+D5vjdh8U0CF439G7CAc4+rOsQRddpoiaPcKYx1KCwI8afhBbE4VFreeo4
injAjI4nPmlqd6VzTs2TdNK6S+pmh4nnHyifp5bz1xXEGRvi9/yhHIj1Z41v0FY8I1FQ77JMME0k
jNtf1W5bXU496lyl2nDF1jytRwEPCkoIFRQK6ogM8fk1tbrkDivZ6iBSG4aTL4tvJK86t66NAslr
qolYF0J5FtUsHvx4OaXx/kGELe8CXtBU4/19Tj6UiMHLFJ3jbqg40/ATKhHMZd64KaCvsJZ5v/JC
4bzBwux2sC4RYRvmqxuXeNgGYh1JyiVN9sGqLTPE4Mq0PndlmV9Fk0guCNkUL6aFufcVsWJ5d6HC
0AWCN7AXtUBdIwDsbcZWskOILo+6EZZrNWTUq2nmXVJAMr4YxHhhhVTzqsLHuZh3GNNqtbsugMCn
gZhBtgt0Sd6ihT+ZQJhG0QL9v+6LOd2VDQyElZqdZpm+JEj4QxOakHyh4HhB2phr9SGfqts8reY9
xZvLdqw3nz3w+YWlR/Yni1nAGgV8eZ0gzr+MW8YqOGrQM5J7/DiTe1FbSjN9UQLu4KFJJ6e7rHwC
U5/6CGKINtREfMggCbFkKoVPJtscAYHSQ5oIW60VXyg3H4nQNBgWEs+0d8iSDPbYTEUrcuD4Hz4F
PZGrNbKbpY+JK2ljkor7wtOxQnZSMZAs0FPTKz2MczgLId84yL0CB1fMahCqUco7sOgWGiKsJe20
vqP7Zot1rfpJj2k1gdTlktALAMzMA2IfFI2bG1rllzFuk42KMHptO6orPel5IplgNKswt9vHJkpf
HDW75g1G+dntU8zh1Djzbea18xKIIIdpmkUyMtTuVGyKPcZGgDbEYmzRgLHpubJJ9w1si9cB9tmr
NWIB1ZiYNy94bZONaFzywTuWfqx0tKY9Tb+d5vUTYX/10zAYeHoN7EbN3NvloZeSV9xgFmZN6cCU
MUU+aExBtlc13tm4DokFtZNzmwnVPuoGlEYw+eJV1op5h0WHVRp0z2g5J06ApjDqJzMGUCI5s7xm
XOfwBlvsJo2fo210Gzoj37JIti3kxDtSQ3EwFoPBb+LDVX0t8oFVySZIhHSHWG9bxFKEnIlVSRgM
JRFHzuDNR2iIJ89Gjg4AUGZWzz0+95dGD8xSE+97GWAncohGJ7+0MbrdKg7Qba6bclm4efeI1TTt
fT9GW3dGgDyXdjMjjWrn4Bv64Pb59MbUMZjWkTuVnxM7u+kGdOTMH2m3dRmgULIgF/bh7GLCD80x
CL09ferBmrlcblTwYBTpfA9Ej/JkflWHeX8ntLBfwV4oXyQBHJtBZbFNVGFvrlv8Hx6QFczvuU4D
T6BudavnijtTYH777XQWEyE5C5IDfHsS0ogggageXEcwCwVY5dvh0HoxBYwMhg507fQYMjyhkAjy
St8NrTZeWQGIh6jH6vaE+OSCxwefMiyxDJATrKvSfZob0S61KKhS13YvW9+WyxM8oAUay2BVdLYA
jiz9DORNkTtuErj7yz4M35QL123idcPPBnMrf9EPYGFuAHqll0NyV5XWkDGcTDz6FEqytmB2WRFm
sgtz7EAB+PUUWijfSLehHWKRwStYeD0QnA/PGGhHh3TYQgTwYh5BBptGv84z3phgyOTRTOxZuqDr
qKbtroabRuIQe1hSPRMRCVAmm776GsQgLvDdxgcydMBtTJXutRlcgc7HtkZHz2R0RmrmETnxdw7Z
i6Qj8ZMyE7CnmtjihMHlT/jN6ZAcErDbvMCGn5jf77o+O0/7jsbtSzOKparWyVI+PZpQajalBTSU
F4Y/5xvll2VhznJcy72E5lA9FwYYGuNvMLV2rpX7TMw+anRaTJcaNncN0/4i9YqXAf/JldIrD6dT
9tmiD1nCUCJR0HPBDUmS1ljXtE/r2qY8b5ix4WOd3VSkzsyYTFHDm09BJL3IoeZNFH+dQxTLOwSB
9+GMelOXzKcADdqL4fJIWFNbf2srBnGh4QdHBwI65N/5+UksGgB2okVq83X8Gf06lbcuTnybAOPo
u6zvQJGgJa5sHBDuT2cDeXIo+t0gPDps+eBOgKgdzktHJ9AkR0XvuZeVRxlSjYl5D/+9W3oZQywb
ucHeoh1ehnZs3Je2wBobM5S9B0C8H1Mdq1IcxvCypYjN5nsQUh5+rmsytDeKNMBV1uPCYMIbexx7
ymSC/txLvUjNe6j8bLbsY89F7eKwb6eMaX22/RMk2DWAlq7JyCvIQ+IeBsrPmt2kXNLmkHbAWGxT
FQPFSUOzk/FibxshQEGLlJdi1LviJTU1AOoezFhEPq1CQ+EsbLIjTMBlcitOtuXzNjs4rAbIETzv
wgqe6OpHuIPm7IsIeQ0USuEkoABtHkqHql2beiCLru5YTJ3tLex4jxIoaU+63ZX0ePi3lhq+b0MP
Xkb2UxYR/yqrQ1+mgIjzVil0FkUlIjmiZcdaHmtaUC/ou6LyOB9ImQSdnhTodN4w7z25FojKab87
M3cZY3+YhBR4ArIeTQjT4/JLnSlKjgo59T7OecmiMgqPEM9fuk6yaghcxN50Q16VLmENmlSnG+r6
6pmqJMbsemDYu0j1wqNuaWV0zVyZTbaHVPJYFESKeyMBDV3LDR/dZLpKTCD103+eXswxizliNDif
X2XPmYrW1NrnUzPcDKY2brIwxkiWhNK1iKgqA0eyyXSSJ9sqsSfBciOarkp7oiPryVQZ6uSttabC
hmlDA3sCimcqoWXSmfZzFTDiX9atICm3W4AEvnGPYCPud61rfYY3FK6meRLTAKisWzk7pCRwsg6N
j7/2qVz976jyT6NKpJcfjiqvv/f/Z/ealTU49Pdf5pU//uY/80odXypEKzYq3Hki+c+s0vxL0r/M
6iOX+d1pjPm3JtsiPFDHywq91hwiKAX9w9/DSsv8C9tW/jgGsgYMvH83rDyfHaJ+4gchaaUXcV0G
l782oZZmD0Hl8sITuhIuBe6uC9MOHv/Q7pw1j6eLeCQqSsA+/nXWdTd44pceUaC7NsH1Y3BqQkGd
zlmWifUnUdf5lHK+lMWyOJLZCXPgs0sVGXlkSEumHUS4huCXmTdhCp/wlzKj3ImaXWYoDdhBWlQN
Y7H++Ju+W8555GwxJ0W/y00713ebKdTY3sa0npf13sycJwQzf+gd507756bXnS8hPZNMY+6beS6P
U1iu4lZrVDtp9PeDFI+1B97WIs1eUPfylP6vXdvNjx/7s7KTDPb3lwMBd6UF5Ew1q8+N7E8Sa8yj
ALm8uiZJArghSDKjpIhCqphIpIppZz1Yfo81CRhloy+kKOJsga4Qj64sUZlakZtIerEZwOwMmZ7u
cRn06IQKmBbE76Xkh5C2FqPkqIyyX2QUjtiXgwXHmfiCfeuWNLbmLbdcKk/V6ObjWHvw8Ek/n6O3
c3EdVq0HaJyIVUvm+OMYA4RHdoBBvSBjEYgOTcS9LdPgiSKe7PRMiVtCreVRNpQRtgTlxtQL1k3Q
BNctoDzBKB6UFWAEKmGI312LQVUCp7WNSXYQpNJYTnqHW9hXe3JvG4V2prfc7FDqw0uABQuXiG16
c34muCkm3uVEuvucH65yHMnquP+uQnI/HICTcrQ1QowKtbZMGnryGO3rYSCIEo2lfzAD8egwMTzE
IQkbFSyX2dn0O0ag3v2Qw+YfjTi+nrwquG/gXi1blxBJrwsgrQTgi72PLjxK/XWsD+EVvmnLNiRy
gPl3fyEDeHfrXjHCBCAdA29P4Fw7bCJImveVA3UqZFq+NN3IuSz1ONYv8tLwDWABpewHi5jcpzDp
1JHCk5/jDoN5XxhJd0GiUIvElII+IlEHxxEYAxd+VqmrAoCeho9pIeIhHpGsim+qghoj7nMyh0co
q12U6o9WAcQ6ovBaamFktp8xpK5w6dHhQGokPd9H+EWs82gW19iZtQoR/iSLPjK8/aQp/5IWXN1i
uqduMlVf4jIrPiM/ae6tViS7CpbXlTEIe5fhgcv4EX+XtsmHbZ6JzyEl60jmaRugFxRw0evIu9Xt
IN4C1airKdCKmzbF7Kdu0XQho6mWHlOHjeqBOwtbYikW2SX4+CBpEz2rvQB+pnLH3vQmcuqN74P3
LfzGwazYCF5o7rFisuXT0AUHWITVaij7W5Dth5h6faF1MbalGdgNjD34g2FXL7o26G81vze2poj0
naGX6W7MGmsvy7q6GAsdQyhGWMUxQ6iHdWyA9fdC8wP9VvjV+ArdFTUfL80lBkDaRRPY5lYMXkhP
j0nqKs4A8BMfq7RKr7gaxLaC90XTBEzbwd/4ZThiE+bCjk2aHEZBgHeF7/cXQxzHS6do+6VNZjVU
NFIRsiQjEMjCyN/yW3JBJU2asNP+MJkhZhyecDd+TFRYURBrnSV0qbYTviKLefKMaQQBbfS7aBj1
ndkJUA7/UnPT4FOCY8fCcFhpEU0HglLwYvUTRVOmNSufjmBVucaMpMZXGuzv27gi8Dqvpm8REyV3
EepIf1w/6Pbosto1s5rbYWw3zVAEu1hD6Y8Mc+Zn82MDpmYPytCcjO2p11ZEDRWb1izEK0RA5kRh
aa/rYVOVgbiXsiQjyUgU5FgcsG5arRSv7NvuPsp6sQVdI/lgTtsMw5Y7JHEhvvbTpDHhsENkKAw3
vWRDmvbGgFEb6Z2fVYG7GEwYbdGT1bdMS99c1Xp4SSu8DTkAFlmndw1Z1DTFKQ7R1+gS92lnPmDR
gEOVb+TLwFWQvV0N3Zrmr/xEc68CP/nuD4ghpqpeoyi1XlsdmAlArDuWVp15C4mcb8WWYKOujIdL
z6aDtzOT+DKXcMyin/rnYujFYp7Kz/lE8TguEV/mA8ZyQ/zmEVL6ZPSVfk9Ch3UrptheidTDyDHN
CHkvYBduIVDDVoaLzHtiD98gUWvHpMILuGaOnignfpShzHejFxUpAoW0BRdhNBtb7B6pW6UIEByI
rwLeHsKBCTFw7Wo7g8pmWeH65RiCZOHO475Xvoz3Lml39xgbYpYko2wNTDoyoRyjnZkw4TdsL0Ta
SiJcMbRonxopj3ZkJLtQCwIGn+ssgDWRjiHL34XDg8HOBWjouRsWKb0XDPWWOFqU6ETwh/5kVfba
7rPsCaqQBTXRDq9tZpNPNfRTvOv7aIFWWl23RtlskizmyWMItrMSmOVo8LUVh+dbzpyKWY0CTQ0w
XeN87Pcddl0Ip4fCQZtgZKPJvDqt2x91xX+L/D8V+bq0mHb8b1X0Gz5iXb9+DVtUIU39S5H/42/+
XeTb3l8eqeEGXrZUuXjHUhv+U+iLv6RuCykxNoEPeKrm/yn0zRP1kEAGR8JxPCny/yn0jb9MQUgD
PEZhAzXAcvwXrETajPOyEdm/IzCj5mLv2HOeoNRISq3c4Q75FoLnbzW3wGbP1fsf3eL/0w3kd1cy
dR05K7Gm+OaeleBpbuXWjEnvcLCjotPLlzIvBoJjwvYPxMffXYlroFC0GANZ7vz7P9WmQaP5kyqR
3zZ90sJ31o91l8ULu5r+bQODq5GAdYh9ls3XOjeu6pyU+YSa0PnStCdp8kYE5FvMv396rn5Tbf/m
+3AZib+Qwx1/d48a+HV1KIeSwRPej54Lg3C2VFomQ/QfLB3PKt5exJTAkz35hfy8dKWeWUXIN+oQ
9V4SSkylUpgAvXn8hy/1m34FXzEThNUTdMDnDilOh2a+8TDfC+fcT7sd78ZgeDS08bHsqDM/XsHz
mSrNEcpXTEPwtmBKed5/oaMqeDeLcgefgEk+eNEuRnqzKLToFW8G5IqWEgtj9Jt//yi6NuHf2Ho5
Fi5CZw+9rQpGXlAUdswXi0+tqgQCTi151GJ+9fF3ZB85f5NdiMooX5gb6oZzZiUytXE7RoyOd1pb
qR2y53Edm7r/6eOr/O5Z/PkqZ33fTKPuNJh7O80bJNqD4bHL+vyQq/9s6X76PmdL11O0YG7KlcK0
HVck273if5gu/z9er5Mf2K+9swfSAQKBDY5lmuduVoWfSTcDCSDj0yxWpd5pmFqUAHiTlY1kSejE
JHrK2FQgGTtdDcUqTolTEBVhoJCfUaH2DBnod7D0V7Dtvp64Ig7J4/vZpYys5OQNmwOxDyajuyod
NOvIqAlRNT0GyUXJHxlDwmWZ5ZlwYIXcOUOV3Y7KM58Sx8RPnHSCly4DheyzQe6ooyg2RyQcfczz
nDiDHcCqaGGxMlmHplABIDdNmK/JYM7XDVDop0aLrYPuTf3XymeXN7AZP3S2wVViq7hAK9/FZIi7
YbEmP0//EichLq146pNlT9I9+EkxB4Zhx4cR5xG2HraTmHfbDC/nbF0Dq7NhUYkGDakP/F3pUN7i
CtoMXufaMtP5dlPGxoVHQrOEgWzCkmZzCQOiZm2bIwA3FAMfdfQ+y84zBL0PWHEMjH6BOBp3M1LQ
t66HmwohtuZTEHbyYgiM+CVwi/TR7hkbV7UoP1cUpk8+352E954BaJlZ7cRn6mb3b6f0GlIWRt71
wbaADjQGNo91j+MMyDp2m1rUvPgszUUYV+XRbuM33eCetrFtPuEP+DbUvf+JrNNi389bY4i/+cWI
NzYDWTDlgHfbS8ObOLKHu3gABWZHb5bwv6NtF6RiQRkQATSTdYmYBa+jhdVCRgxQrqPmC/I3Onjj
GssIFrFN6b1MrYeSc3rs0zrAtIIu/RLDCtysIxbBb0OqdgsBakbHce9O5jyHc6LkxZtQ4mSYIa98
klfg8TbYUS2LSdnpFvNRvbwyGB57Kzv0u+fQLzVvbRodnsM4vJCcazMWvNTQbj25Wi4BFZLszXTw
+uA7juscauWso6x2FmrBx8KE4CsQ28dLCQwPngEHPlkQs9vRGw0wB9RQigWaCG5B4w8JZhMYGxUL
LUg0FMS0ezVtFKkwaN1QpnPETSR9MNIoie+VaV+Gj02uBd0WT9b4lbxebYMop7uyCbamufawCiDi
eAAc97rnSU3JVpZtk27wNjSjTVwKOa0nMKZqoWoEsQvkm8aXySvrb+bEu4WN8miscGevHzrc8j4H
MVoxZ0zZQ5l2y4WCk3FAcRLB9OvxgzAS7oQMg+SlCkySl+eQaAhqJm1K/MaUwYOcj6MOHwSFaUCI
sjbWDB1COMrXQeLNkeapt4017hAGzISfCHa10GXMJnEe+kQGFv4ZYTmE3/PSk7scm/oFTi5oYi2j
fS7rsdsKQozUwmt5ECacCg49WvIarcGi0hqIhka69VTwvWmVswprkmcrEw5xhzvRGB2y3GYW7KNn
5ih0bsOWlxJG6bBmTthddY3y1kHCe265DZhv6SRPLhK/C90bNpg7pIxmhrJZZn0CvgITEIv7JuWh
ZlccbsIU5njext5RUFTCxeOtT2ZwpMN0CTJIPK4nxe6GbrvbEvdLcgrN6MrM4lfSutyj28eSPJPa
vRVdY1wXMOLvY8sXB4K/uBob6ktLD7fU07FYddjzrmVNOOAiQ5h8bPK2/1prirYpqNlzQitxbw2b
xGVLJ8ZMslEqxf5hh5pzO0VIy0zMh1a+gycOAGXr3vpFohjxt+xkp0oLc4MKg4usJfYqZhMzCaW0
ey6tmL7votpt4PIa/Vc6032Z4xpPtpfOE4yaQUXpUZSECoa9ADSD8Xisq7muLsziguBMHibGSwQE
ZIa1TBxWJ/I9BoY209TTrosS5XOTuMZ3vWe36uZnROqTcZ0Q+ngdyyHYdBhnssdRSSw0rZHXWFxv
athUgKjKXEoxsSM2BbnHk108oBnwjpPj59g0OGppkVsDLtiwc6e6Il2c0+C+KwMfOV2e4zTXZrd1
y96jBewevcdLn3R4THZe0W5ELCvG/WSaC9/Uv3hG21wwT6UeLdqjm9TprrZ14rjDwttmBGFcNSo6
CvwFn7U4ro/jEDZXfjw9Rbro4aijNQFwj7bWZMjdhN8anJEqO5bAdjdp8tmpVLaCZfkGeBks8RN4
4H1+VB3G3CiuUSkHhBwTs14erRGiM8ciJmm29UWTBcZDDoceVlnMzKMQL6ycnVfl7Dh65qJKoEcv
lhO3tPyxydpWXW4m7sGG3guPCHuAYO9aRCzg4d/uMjB+tYXRsjDhW/SL5oRQjye0OqbJq3hEYlBs
JDjJ7Bmp41qAYgbV8Ix4A16CfqeliDLYjidU/ISQl5n5UGdmdugrgSOh0+gg6cDM8M9o5tsfjb3/
o80fexPJMYdPqtj/Mqf38TLvYWMhDMY924q6LMTJ3BMd0UuZ37kHuPN4OPt2KwivoxZXrU1mhXLe
6jEO3YXbJdn3UsKmN6LA2Q+uU6IoGj01j2OlDqtgYF8fXSfBkqRRTXNDUg/5IbHVErtau0G8bspQ
WdAjW6OD2mnUL26iJ8gGhvRTHwvSAkoDtHQurmE0l87YHfKUEDB02F8st8UzKIYlPBINZRFItDFt
3i82ju5WknU1+1tpKE6cDCzJMsct76kpFkUMJbRN3WZnVm0D8cV/TUKZrJ2elDRzVnoUToVmuzEH
kvdIdVpAY9BXuWW22hIbpOma1zX4GuAa3C4Sg5Dy1EEmHqeato8GqbsbJ8jY3yyb7dsKqE7oloDw
e8tL5arkC+8SaE8Qskb5J5vDE9f0l2IUR2Vkh7ruMaZiyndWYdfTFFhtrac7xs/sN0S/XjVBi97e
VdQJp6x5rMhx+DAn6orEU8BUClOBRgBLQZj7U6P2btIzf5553kiQ/Nzszn3HTy2hE5gB7wCfR2XG
I8OUC5Wwp5Ji/Jqn7Z0/csx93GK86wyZJjEQ5UrGbEt5zoGETi6zAL4AbhIUYblPPLqRcxznJOtc
aBb2+R9fz3jX08wXJGKTQSdDT+GedU65osCx7CRlQ0FSTuIK+3yE/T9B0Cp7xafTI8g+pB6Ubn9z
OnZwhjTsbWj2xgZRj0Z8RCpfi6nqtgMm7n9o7MTvPh9+rUgtZnHru6a8HCLMBHHV2oVZZh1IR8ve
CgKjkV80fY3pCw5cw5owQ16kMDaa686m1jRIazmWBoU2qOwrpUx+cE0ozKNJ51lHJRrAdGzlBcbw
3mWuYgVtp/bwRqogBTXQXsmIY1cWA43r2iKY55OwdOtV2BhsLzz+sXU1w7lFIMUB7I9D+kgyUfxy
OhVz0hHcZT/hzf+HtTDme3H2duAEbOOTa9sS5cjZYDpokaBxeiW7xo6pt7W6WOD/gruisJ4rLDR2
TGVQo0CV30g8ApYEHh4+flze9dmewBLdRNU221kzpv/1fQAG7+0ygr9GhgaCLC0oLkqr/9M28A6x
4CoAFaYtHGLsnHMghqyPzrfzItrZFsWzHbBx5aXNuA+qerCwkwLzgZjmAZpb9/zxFzTfrzElChRq
F+djrNnP22Esc61OpX3IrKsPfHh6CCE0ohlfspbSGD8bOR49TXqPeHE+Jt5Y4ekje8xLOhksm4IU
4nm/VWQX4bMjmNqUlJPkgO6ov2F8ogv5VvmzMQtJIjSup0//X7z6T3i1Yczs+w/w6uhrGAWv+S9Q
9Y+/9DdU7Zp/oeBmz4VJgN+1tIFc/oaqPf0vC0GwJy3AM/BtG4LFP1C1+xeZwSiwsYTD50rOj+r/
haohd8yOsjS6vDTkHf8LqNo4O4lAtgwhLAQusFIsC5rDr28ejhuo+tLaYOhsdQ0+czhJDjslAQpg
WOc28upwzIrLODG0npI3t/Yw2kNcfyAHyFcnwobOQG4Wz+WRJHl1JDHMSq34IjBnW1H0LrxbeOkh
Fv9ppX+D4J4dadin8YFdllZn45BsG79+crdusXVUk7qA6T3cGWGuLSVl2uXYOTpss5HO+OMLcjD/
ulHO7t46QwdLguvP7uVnx7YWpaLU2iIg/dK7xERFi5dpx9myjS04GSidK63aGUpHxNRXTJGWrdU5
1o7A3M7fyCA0ij3+1QAKE/kziC1tHxzFbOzhxs0jhKYFKQg34UziTE2jmbaWnxcXcW34Cv1lzhlh
JL6yF5XCdHdJVChT5KDPWWvN7oY7XCDp+4xJvjZ5WdRYwc1MDg84Ilgrx5+bDunjiNPbGqiEzR2h
uG7qtt34NRTj0UamrtCSV2z8HL1KUAqNluap9dSUxrVywTGWDmO6YA2juw/WgDo4GIVWioo1DMx7
A84yFqJOzXerFaN6LRyJTGLexuZlRu6wFtIsP5tdn0wwQc0qPA5hxicivUDsKXqY+ylYDAS2V5oJ
dzgOjfrCLJhIXE8Jvosb2xnt8tmEIRoeGlXz/AVYIQGnObK7m1QOC1Sk5vBUugbWusJsWLmoxuAf
ZWMxFHtV4gGw7Ai+npbktXDptOz43bLFhXNNAjEn+DBVKAs0mBjhzMgHUSxUPgvQEGZGyxjy1itO
t/5jO9LzdC3ef9BdcchbVZF9GwIyYSJXVywSBq/cBdti1PUcIn0vd9aEAdGadRTtUkaCZYlwp0XK
LpHAfBqngtvamdI0LgLce8MDpAnz3pkXx6siApL6UpBJVWlgK1HaaCSKdl1/FWJse6uRQTgsAMiw
XUT25cLlJ9Z3XWO1BrUXzTINhu30zqrozHSNYDtYpbIyZsHiMN4jhWquOX3ozbLYhyY/yRbFddzI
q3EM7Eetc4zrvivTG/JUCdQGHNkBHFvuMjJz5zUPku6pFDjXoULgkQ17ZFQd5mXuMoznmj5LffwS
zcGWiETgvTxqmK82tyZG4PZKdg6PTacclrePMlsdsZ+TYlNLAh9TkgcrQQrDaLnhJEANLA3vxmzg
3kWCIuFtjMe2/Mwvs/gNY+/hLsp0IA47TSNC1nhGarQP7ZLO2bjHfILbAzGjsmFr9NxblB4pMKpT
ECrembxcuBzxUiZl0fubWsc59RnH4OGOap4XAVoMCxyZpWlvE8itFxKJNVm/pDHugi4Gs4x9c7hh
eFHt2nAah0uRtyw9lA2uAkhGJLHB2+at8Q9hXSAMMt1v56gxPIBMdZ/AIdAetdaZqsvGVJq6GWEq
oLqmPekfpow28iGySEK687sYRRM6UoIcOyH2EzZQ3WIaM9aSnpK1HPSestPzAhaCGZTakVeImYfF
rhIeysqB7nt6kJNB48YViG/Vyu7ml6JRsJlhNaHjYTMvTDKeNKwZGAiF9vOQuq15jH0Y5ygEDCLZ
HdEbeP66FI/ubAaG83FA7JrjByp+UYZCJbSQkL6+Cd9tkifFDgF1hERyqY5FludQZwYS0Ly1kwaa
WhM5y0/SeZwOdYX/LtxiZVzHmCkOT27rV8l36eQm7EZrrAJ/nemdaR4zzp+pgmqM0Gfv5yZ+Z4ui
sHV9H5pkDi+kMeP7WhToeD1McKbgqVznUEufZdf6wLjGJ6cLhn6Ja3X7gFuHtkZaF8LvKuulaINw
D73Cx4jDjzCqi7p+YQiDMMvQyeQO5Mfu8fSIKy0CRqfV3FgAADk0l3LEKznFxLQsXf2xxu9zKTL9
RQPqIZ4dfksyEvEdhf3g7ozEDL6kte98HwJ4lJgk5ccmtS/bXhELCHdhuLULJ3iRosvXGYfUirJP
3DF0y18MK8w2JtFq/tKZMtzasPi68QKMUJ2SJHYa2yS9IoEvfTDj2iE5r242k9YAAXTDsMTXEn9C
wv2OXTpllxKEYw17ML1lWy9fYq8NP3VWetM7+hBvVVVbm2qsBhz/CtIa8Tf8FNR2+tBnVh1sVJOj
DOYAw1i0mnBX9JINRjMYsFc9EQ2pA3oTdaK459Apn3OZleEqnup840Z68RTaWAwaHD3gPLYkaxyz
4uG6tAeB9V9H4rPv1G+Rwr8sRYS5M6c42PTIqK5lUDtw1LD0HNH7Ug6sZuM7ANms2LppNc5TLlHs
nXAwN4E0bsntKrew9dqV4js+o6IAfRrMzt7n9F/desyc9rpqLP+TV4b2ViM3fiMxMFwSvDm5m3G0
7WstbKoLNuxxp+f5uO+1mRqHXxxu20otGzRvy6odY0QytX3fRd30TdfT+ILQgumCHD0vXX1cobwr
5nBqAnNyTj2+oPf+tSSqiky4MRSmw9CUwCn5DOv2gkPI0oCEUZ8XFzhWq93HVz1r3qiKHHgY0Nxm
ryIH8+pfr2pBu3PCXnoHwv/Kz9iSsDGUjUmN8fF1zlr203XQE9uUyyaeUufRMYRg2G3tBf7BAidn
T9UVe/YsPZODz4bx7y82j3xZTgNmyHkmkME7rAUUgYdTNmQxS4RO/AAtar31x5d6X8iCkcD3pRbX
cYA9H6RXuHyX2qDbB4H75HU+S09kj8IPLLy4qB2Qt399PdjSkJQNaPD4NZ1BM4Zb8NqmmTxMQ+g/
/jiCSDDgxJD5PFWpo5Hl/fiaZ603944vB/meQ4U8rnfF+pgFVuOpxjog7KK6cpBbRZQl9KroH2cL
Ogt+i1hqWTez3cC0h3/9kDIIlKyzTgaJSdDSrw9pkVuVPqRIV9s2Uru+R70yGH1x8fHXfP8qcBWk
Ap6NoACLsLMXMPXNPveJhjrgqat2Y4QiyYED/IfF/N1VaChd8h2BM97hNXYj4PpqfJcT88KOmCCh
MvsPHhMiwskugZA+aybOViyBNozmp5AH00czhwUoD0U34ja2htJhXDfl0E1/aOne71/s6ewmfC1L
8Kuz5cPI2R/71LYOWuHbzwb6MsazHaVIm4IX5sj6CHqsJx6Rj2/b+53FJa9HAMzoglDs86/qAfdj
uS5NLLZ4u/3if9g7s924kXRbPxELnAfg4Fwkc05lSkpJtuUbQpJlkhEcgvPw9OejugunbDdcu4B9
s4ENdANl2FIqlSQjYv1rfYvnZOtimMFV6d/8/qX+w1vk4sDaxB4c98rPD0sPfA4vlZuEwJbYUW6U
p7lhQprZiwC+nODG5ar5/Yv+p/e35E4wtjlIfD/bxHqiqVaCxfSYudhYihzXRKb7yY6Dzt/e6R8q
2l/URG510hJkQmzbCzz/1zttGbvqPE+Y1jbkxoSROxAsPT270qhQX0qoXQxPJrbJ48C+jtnf1Fz6
CkzLFhHS5nBRMrAkSPzNIK3FrnMumP/70lXZ3/xafn3wkh23vMUvhYPJ+NlqVqTOkMIm4QrPkbBp
6iNpuGBMsX9jgjWpOGBb//tPwvj13sVkyF21SJEY0H7WAeMMvSRijTtqvsZed/Qtzg8t4JZvdM2x
ZAKKXa53kRqXqsuqZ9J2s7G20mC8Vo2JKbeKu3lB5BNcbQmRJ/94cWA4gHMSn5rFZ/ehY/5lMqGD
7Ifmyl2fzz6bbt0RX42YYX2TWUVKfI9C1t//Rn65NjEVLncDUg6XKPmXHx/MFVh8Nv3TfIQZar80
BPXFaqoKLtNx0dP/+YuhG5H3cslI/XJt4uYI9LgKMNfHjNZFAeJLb3xOOQ4G/7+rafzlo+ad+ZTr
GToITB5n5o/vLJeaoZpIn45u5HCwJBDFlcWNyCnx9+/KXMZXP9xy2OEwS7Ii8OZIvi0/yV8+tMxK
0tFV3sAOok6aO50zXBdqftPKpwjwenNSokcJsWOyysmQMPjLlGfVaMnLMlhW4zVJJTqBNnBYYt5I
fn72GGHrmouUheplbfVsUT+GCibzbmB6ddcW8JTyf/ogdmkrpS2X8jRas37ZCqUFyDcPDPjRnBlh
DwyNTgT2012sT/9418VLcQ3YjAKQ9H4ZUEF6Mdt+JMVcYycmGYyhflWVwNg1yNYnehv+Vj9cVq+/
fEpo/jwPzSWtSN0aNNWfPqVizi2jqh376Faj/e66Zn+s7Sj49CGIuF6DqlPNGXR6Ij5/c5OZP18i
BMoYe7guObllDMEa8OMlYmd4HLDa0JYD2C6fYVH5roTfCQrHMsNhpBEdZomkRrpk3nwJYtwYhVXH
2PfbCTMHjRPTVe9yVMRZLnpNVXvLwaKr+e+PMHCdu40AamWkd147aQXfaUidfYAliUm19C1avkWD
zWC5vDKNxWA3tbWhjj1NAGQw3Ga8c4YRaayJmB+fKGhnoU+rPvbWfswU+uzomqzX4Nnz+wG14VK7
LfFCO3XvysnQqJT2CubLfQtuTvegoN0gS+tF2HhORyIOHv9NK8G443ZTM5yVqZo5QM/pEXyHEZLt
dzrIG0ZSAeHrqtQhUwVVBfIg6YrFVZ0ZAvGoU0ZmfBsg/COKa6A+qIFQixgK8yu566eR//ag0pcH
t0SixDUURMne7SWnIvIx/O1cef/efAIsR3kJsmVfUynutaTIHPinBM4GEPDxYm2d6jGQh9jXxqsa
5zy5w6iUlTcyrvr2vsH/Q0xCedzdpZEreS1nHC3rumuNastEeLxKHatx7LqlvOJDaL6NjMFnFF7h
zO+WW3T2ua6MRYoaMj5mKBZ8IW/deXGgMc0PCmMzo1pT2Df9wi9D0QAzR1V3K8etq0CtrNFBUK7o
sEYI9/OJthz8i3xHimIjTGGDVRyqUXTaw1imvHQlZ1atQMc5UK2SzGrM22LonfZqpBpFG5LLJbnj
vAqMw5g8qGI4CO1D39e0ta1J52vhrApoGK7JI9yZY66ggpALxk9vIEJnU7kzHBL4FdRjjQaOmrLO
0LR81TXzbsw4w1LOHaAyYgAY60ejcOoMpIjDBVYk2KuBudesDR/7ADR7rj7YHEgNicsU7ghnClpP
hBDiV6ht5fid9u7oDvIOztYPCc7JOn4YKxmNR1uYzksaJUm0aboGX/a/bit3ce3pS4B+8MDcvpCX
QXpjAmg8GqORMAVlVawoKsZbEdauw1VU+QtoIMkcfq9ms2jmlmi6V8zJQ78d8Ube/Ws0Q5vuS+RY
y0Yittnb+aWH0dQQixJLxgqziOD4Mxo6CvzH8ue5HSJjgnbl3Tge84iV1NNRAPqXenPCasRtmiuN
SUM22fxibRjL1pbYaJzeN0XFD2LoaCdblZnNtZiNavzajZ6lwfvzHCmvfhmM3dkZM+PRFaKwww7C
7vTua0wyNvjFTft+MhQqcDKxN7a4/wYvZz1mDECPRIJcwbViM83BGWq3lveZjblsmVJTccoQN4Pq
Tqw0ivBthDzCHeo86ga1fsoQJUFcFLOPJIHh7Zjr+ojUhkLe+ghkc9eL4X/npO//lUJ1E0cNu5vf
zUmL4r0p25cfB6UfX/XnoBSauE/OHtnyI7zwF9B44H2kc0jMf8xCP2aofw5Kgz/AcDNXt9GEOLp5
LLp/Dkot8OQB0HxOdYDU+M7/aFAKdvvH9VsPDA7BpoeGwQ+omx82ir/ssgg+ByRAC/K5ulaShSYu
R6QYDFIE9tUY1UbaFjyIyepVvaXJwIAcq1rrfRwzgEf5nBbMmabmDBnDDojEklj+PM6ZbdNew+5q
PTTGa+yb8VM+guqhJdn53ENdOsNKbe8oQtMiMsPCgauN25I2Rf4y7AmMq50mErmvW1GcPAHCBDv7
fVa31qs2AM48MY0aQdu6ZnvTC8iqT5aMOu+mmasZWBdxuA6fWG5138TH8NZsRmZjoP4B4m3nCR7i
LJtpbdW6hZnd6p4xlA7MmjoQ3GdppcBnsBN6aiv5bB9A7eZuaJmYnjcqi9InI5lwNjL/msM6Fcir
tusARoL29uDanXlovDbZmaP4lrEv36ReuiDEq5SoOLL+Tpjp4wTX5M4VTDD3/BPrTJIvyiEmQ2dp
C6utV5ijrU1raC8j9ZArXxf5AAjLY6GA6rqpOPrj2ARVskaorJwNEdbmauiZc+4D5lFG23nGoQuC
ilP/HESf5tz3HtRS/Vi3k+kfiGFY2lo0ysmWvlqezKRkxZcecMhGI/keSjxG/A5Uv6q6sTi6QZlR
bOQxCO9ykojsbCJmwxNZ8LZrYz/UYpVsvNSdr1UR26m+i2KmM5J4N5MX1CKzHfYTJZjFGvGIBkE7
qsTWn6Job9OZ+EXNFiitudHmxyDzMnvVxoOX7m26GbNPae13xVMMu4EKqI41dtQ2A3japtkxG5n0
5gAfqCAvLzInNV4o66pjPjmawxwnCzZ5Y4cmtKfL7ETDZtQjkgQYww9o11c/iVzqRUi/S1kOIkwd
0Kh2WeWwfIIWTzcowlU2a1a6ahwTgvAc9WBGfUW1nvcoRxCqjnmIu/rsTL5YzcNMr2q5dBZWIVTD
HYip6OjJYluwM33StOR+xEC3qnmZbTyPLVHc6Zk+eKpzvJSQdD89oKY3hwrk3gYEp7ipck0/KMeW
2zaqzGOg8byXbGc3jYavN6dI9WgjJW0HvwSOmk3zQa+4NU03M5+CyfxatPRmEoH3ViJpNYyxot9S
X9m2R1oOxIFd2WvNbuJYp3Z8qphMEPnN9Q2Q1B3js7CxVbe1aQSVDBjXaa6RDa60QMOtKZIwTpJ3
Z66+kMmA9sv0gfCcDrjJrmHFkleEQthN8U3h0ECJBKt2oMce2lQjvlumS6+mE4V2LYw7fnpxEs6k
UdeK0H/A4NG9gwKaKLGy+OVws+0r1RNhYYGkwgaKf1XhnXUeKiu7Sj+9mY2IfWmnA1+fH1O33ZV6
Exy9eLhSAQZmhzoiXycaDja2jt0k9EFPNFW186fxLOA3gwIEYFCrrN300Ux+PbI/uZijVwONXWsj
z94zG5aXWQwuqZ6ke0i14uxXhhEGLWwjKI88BFP/bCss9yIfmST5gbEycUre65CxN/lYFwxH+4Fr
SzVGwefh7tj30EWYBN3er7O32ZuwCZh6cHR5XB67monZGFnikgStgNtj0fDppcZ9nFT3vWg2VAev
/bksLiNlVS/Z8jSTXQTnwReNdlLKtK+pWbnHUrVJyAfGlmZUAVbp5IuuNWxnzPF70ubUyHoNR5S0
ylYwCqfQYXB5xLVmbRoe6/etNSzlUG5wkMK7Rm59zxhc3/KYoPZQaIMXNtJtP/Nc6dZm70X9Slmt
uAizo8eple1O54Pa6mXVMdFykqs1jsG5HnXcDQTvbZE/w9gzQ0ZymL7zbQGlfzUK5a3obbpSOMTT
BRsr+UyxhdVr8ePR8JvYKVzHhNWhikKSGtT6iPYxIwaxNfM5ehjkcFZaVYej0YonbC1PDrTKVab1
L80cfHFjICHA2rmOOwU0PwNZbQ7bZqihKohdYAoqZKD+X0wjrnaDX78VFN5s6LFq9nprPqrIk1zA
kklGnmT9yakG/ZIY1rUL1E3WJJ9caYIJhB6ql/a04km7IbXzlcJJRq+2E8rlWao0/85vrF2TivE6
8tHlK9XHYJhBg3yVUWx8yRzfXdeWx62m0Y1rej2tSf2mr+SR03G7dfrKPNVwyVdVr1LG5gF1hnLK
/B1G9PmQlO2+VeLYp5HcgbNKwzjQFgyIRsGYzMI5CvALY1fmWGh39put8XlBndP8y0Qp632SL8Q1
r67OIJ2pOB16au+Ek7yq0bXDwexuxrRiTRiyJ8Pu9wVQ7qCfWVhFQFKobh96dFDslvlbPxZ7gDlf
6CvPNj3vB+NAKUPb8dJTP8GWxDW8tQGrmmFMkddlhH8HLDOihK/jFHZyUifeTpo1rZoutp7pWVVX
1CNZrDSGs2rjA6YI+9wq7mKtx5Jd1jARW9Y1RTnEfiodsYa5o7ZFp7obE3ghLg+Tw0unwza2tKdE
G5blGSJq6QYrzXcuA0HeT5g1ils9Vv24tqfMxjg9zaK7FkLzD0Ej5+PYW0/2qKtXre61eB/leCO2
jjdYzcrKjKFe2XYJXpJ11tz0bfCWa/2dkXiY5O2hvTZOcTcUmsYBUrvPp6S7Jav7eakO2najWx5B
jHz2Gzt7HFO6zDTMLwiXPWVUWfWVx6u9H7DLv4jZqDf4oOqDRUvjRpR9snPhpa18X0nwGDZvtumf
l1rWTaH72jnGrfSJjBuwmb7xv7sdvPuOMf7KSazspfS96cEb6IuUnf9sSUeFlGB4n+C6pWstcvWQ
jJd4hACp46dAPA08Wpgsi+TfaC83ER+YWMEvhz7H/Jv7mh8v5gSzycU3VcvXSde8axAU/Wer6Wl1
7ZILqTiH5ANLtieUgWE+re2EQ3Ftr5ReZyfc7iVEvo7Wv6aIz4aZ7VsZyRCSLPSyLiivmCMquLB+
0t1TFuDvZ8+tPmtzsC/baXzsicVtjSCloS8ATH5DVca3SvpvPJ0z4ppusOYM1z2lwji5hRXsVEDk
h87wdEMCigWCw/W6NQEZJo6J/ELzn4nTwsKNYzrVDciVeZW1zXSTE0vbD6UxggGv3ugjN8JuzFIg
2ao3HnhANhjGOivzV247JPReFjG+ityWLF6NVjxXjC5PsTs5W0pN009LqGci5ZH5S65hsh7yxDJe
EVTcVzstgOHPbRxQQUe0B9l8g+4ltyaJOrxOhHKIRh69btagERJqsMzbiIOKxX1b1NTHAFxd5+w8
yJSlfZyEVP2iS55qPBLgJfr4IdDYiBpnNlohIJlPdTAfSBl8Y4zl7iqQdOuceRkRsXgxp5RUXo5O
sGKR3PGpHR1htyvg/nRowmhZjXb3tW9tglCzouiacp21k5FzqqNq6eItKcT56CJWNJP5Rra3MBqs
kloQAtGHTVRbF5EIC5uQW+8y5fqnNMmxEbbMm6QXYDNLtllf1dc66e2dbrx2WcKGCT/ERuTRE6oT
9C5qjyPNtggzKrVunJpQi4gY3k7Fxquy/Vxw3eUk9FYM1oyw1ApF3Lun9HCseJxAH8RA2a+aCtv4
LJOvQ9DeuGzwt7rPrxj47hPe+XIDRQFnUJqfBpfwljB8THQjW0O8bdDCY0+xJmbloSzta4C5ZAco
/S0ruidcNbSwuDS25ZxTzNYB8YcPElp9u1b2RBmjcuqzVo89zEjN/MTQraGQNM+fxrZBQAESCedU
sxlOQXixwJ+IhIHqyhQlylo+P5H9xBGFTytMYWp9k7WxNkZvJuLGVU7D2mrSbdptRj968ozshtSZ
faltgrBdVXxn8wu/MWk2hpjLMNGkyUfaY3Vsku2cdflTbYt0nZFT3RJ2DjY2ffBsun1nNWkiO9MM
Y64motrbACbWxfWjV72p43UgR+IRgxzvqwkrZNC4RjhlHrsegwyLrsSlGKfuQlQnzMtqCOemXjQT
fboQoDpqcFuIZZVW6PU9A/jAG26Y+n4rOW9QpfBs+vNLrNydZzTdDcfciV+GxFkzHyJf9htcabss
+a75FXWZbqPT+CbUvpL1XZVatFUkPB6Tyg8xL+hbpTjeYqazdhQT7czSMVCrxAnmOQuo0Em8+k9A
FK0FLfQyet1b1MV0aUqun9K679qzV0ZPZT+3UCSL+KumQXHuwIPCqZzD2PJu5sD/4isyg0FQ7iSL
44puFhp6oH+Cx9GpArchEg3szrRG6GHbzXQnwBXTifrRHAvO+o7igN5fSYqpWRJExNtlJaiwHqhk
O/l+c6i5gr9OdfJuSfIrVjRMq8QyGxr4bJK/4Frz5wwAW7lJUyO/sGTZOOZKK2ODV5IRpYSpuB+w
Ve57bayWSK7ciVSL61CZEKzDkjzoM1kXbHqInxxyVPU0dH6G0Jn0B3bVkph7UuzsoLC3is7lE+lo
d1sX3eNUzziqy+A28DtxV6Sa8d1Jm+40J6l7pO+k3pvZtPQhRtPWGez60S7If/m1+cIZXpzpgeSA
H+u3hKJ6sKNlfGOh2IUdDvYzkjFFGPM47qyS0Dt1quW2p05p2zLVWNdpzAagwPNF//E6xjdIIJp5
Xdq08RptQ2O8pdN61GEvVsLamEkW3brYhPdeNr1SOxOsctPDtJvxG2NTey66rNjXYjo4dY9tcegv
2O/YVjQJRlQZfCVGlQKa8vB95gmmXOUUbIPqeT1Ivn0TELjk3ondke0ep/6tbYIGb0eTpBwaZkJd
zoF948HLC5zaWd5veVw5G57m0Mdyp9hkRNwFmR4OU/4V6Jy94yiM4mKN4rmXQbBwsHV5ZqlmFRo4
LVxg4p2KpvBXSgqo5pHnrDqZhxqS96o0zIqUM+XHLp7LfSNtI6xrJVY4CfVTK6v22JTW92qmGwgb
1mo5W5hzejF4um9G8N13ouZjLCV06UDCTMqyIdRwla1cSlTXEj/3abDFXWpibpRlfo5d71PpB82O
/TWIP8XlTzn6tjD0XTygd2QtoEnlJNNSp8G3wriJ8bF9n0uFk7A9T+j3q5pi8xnOPSoD5yzTonAe
lO5qaBPeHrBeEL0h3mKeyo4e7ZMyww8ulcOmZToO3KkhpC08O13LM9IxasqA+tfeE690FBx8u7ob
cV4f0mYC7FRVJx7Rn1TUF1u7GzcctbiSUfnDtm+IAhqpfpmNztz544CMMrPoovni2jauhIUhTHWb
uXdlSJNGEXDQmYvPFVhNoHTD4G9NNGaenVdziifeET2c0h04efkDiSWOg62mr+YZOjOKwNqI0uGY
wH8EEla8Fm0Z3ItY44P0nV01VJDaRmt+wlFx580BvVLKMOFv69u2cWjprWvhhmyUNYBu3kT/nSce
8yh5943q0szmSfrui2WYqOIvUKR2Xet/r/tJccxNif0a9JfDAFtXoggNocSakNt31dYyzDT5NQGd
t6kW6X9JXEsTMhyoS7SSWQTxuijQAhJjZttCcluU4q5OeECHTVe7IzZf27sFXmweNfb09J3GVCYP
PYfyvppq/hErOYZ3ukx0VW2KZizqddJ6zPXdk6JVCdZA6IqR2c0os26LioMDJ+uclZwNr2KFnqoO
iMFc72xywcGKiAS901nFAISnWrtidlg7VDgnFTnYkR15+6gR+Gy2uY/bc1trcqhDixFbeXI5I0w8
PswOnoAdGBUkfH5HTqTQHECe6zcdEZjXRo6ebIn/Bw2Kxb/Gzf/duabde7nUZTb/Z/nGb2wueM4l
7f/98Y/UVv77dReq1Q9/gN6QttN9915P1/emy/jSfxGeln/5X/3Lf/d2/m1iifnu75X4pkn5n1Lp
j1r8x9f9qcUTP9KxZCz5yIVi9dfQkvEHwy6wWiZGjn+L8Bb/+W/R3dL/IJWEszAwMTS6nuP/E9Ed
gf9HzR0vgBMQmPOxN1gB7qVFk/+L5o4cXDlSNfKQC7r5vBjSPhh17g06fYE7tIm+bysHZAV5GRYi
A9y4veqX9saSs+TTTA8VG9J4KSTisQpJPjAmBosywn6EikdV4KRhdlCynk0qjtJuPkWpN3XcG8rc
WIRwzoFHkwQ/JQ+5KbFHefko+aNiiEl1lVLxUScWxb0Ci8aVaIZHaxZMbX8YGAguzQDKokvQw91y
LJ2RCZxbAIfnx6Sfgy5j9WIFdEfjEAWfDRXjMGEY5oGf2Oyp99mk0EsfDOAB2tFnl2WwR8Rl+a2P
rdjdDoHH7lbvozjd5F080nYPYsZ5TvSA9P9CYW+TU9laDN9XA3va4a4yPbrKvdgfYmimWuJvSzkZ
8XUAUorHQ+aVvUrjnLS22aBbrenhtpyDYS//MqZqwPsy1lLR7F3pOFooFnFW7pTw5IqMhkiJMfiz
5YPzcI04paHAjXSPvFIRv+a0LN/2HhTgEso+CrE3VWqFXuR/mbux1XgqDuOGkTMNcO68bvnTMn0H
/y2q/uKxbWxCqcfWPsPjwD4cptAQAVqps3vs1Nkur3Od2iyfUW6wVXXvi7DH7Xaq2RVUdqXuKvIV
XDDKo9oJDmEI1za6791pfGIxk1/0ZJIrLysAMxN9CdtUOu8LafGKiwYITzBW6yLQgm1CywIA18B6
Fg7SCeUJ5Jo9eJRpULRHOyLwbBjZNSGOf9+PWOHxusYeNcoVhZSDywagOIzB9Eg5QV+vtCBoXp2l
USCnJWQ9cko+yNiFWjS0+QnPXENxpo0IClyWHTFVBpVmJDuQqMGbG0s0yDqqxV1PnOYl7ll+2QRM
+iWYfBaIVhjakR4OvmrSC/2+btCpB/oGP1lm9ig0ZT679O/EIfU1byn54E+uz01lE/vdsqTbh5ij
LSL1SK2INbxHUeO/zKiHm0CV+kTXZdy+IPFtxMxI2UgGeyXVcOrtxLnNIFZsrX6GQABbsdzXDKMP
BHDcM2V2xvNodv7F8Aq69cyB3m8h6VWwqdDuSEw9NiTsbq3BKffSyq0TJZjjheQKc61YOfeQAgzg
wUp8qYpEPPOJZrtx7KxTV87ZvisKdZGznb0p+BtRGNWxd0xra76rnLbnYIPBkoSK0a8i5XvsKlqG
zXBXeaxYY3r2J5DFway75MC5JfbZWEfI936aHgsOn7cdosRNX1vpZ2wUgPWtadDPSvbpuU1k9dhB
MHhIQdMeSUkVG43C2GcUTQFaw21PrQPMeYNYLY767M3m1siT/A7PcnRQsIV27azH+HJAXtZV73x3
ekgpmIqmz6OgmQEx8lBIlVMiE52JHlGB00EgHT5GWEV8MAN1mhx9Qta02Jza3beuGLAJyCLb67jd
VoXDickwGtqa0sLbmok+0q/rVq90S3UnvRrSbWZDpHALe7gXJUfPRPrTvqw7KM7TMH3pgBe9kSDs
7/mFRLdgebvPqPDGwhfK19wn7brMR0FZoC12yhYuZKqulE8qxWDBx87dolEBHnhSfaMord3Nfo6C
MEa6tRnd0QZUXLd3dNSSr+/xkTCd6BN6PBzzOyhbxig6eUkuZQ4ziA6P9JL0Zwhfdwqt8GKWZvyF
SupsNztBtaVSCQsCbQr62U2lfg7osr9oTM/up7EHP2s0EwnOcqH6ZONtVnWARQ1uVOzhMeANRN48
jIaWjSs2nKMqOVaQBoDD1FnFuauQazyLRw2KJ9lLTAdmZRsP7sSAK9RBJYZN5U5vZN9GzouaX6ds
OoXYN1CLXpkWMlgT8shagtm4Kk0AxX16yBoHd6edpo9GLZpr7LXeBe8VYhZlTBiTJlk9NUUXIPd6
M0X3SntRZceY1jCGa5aWKHrcPd5NMQzTNzqGxBRiEgJ2VDjDUYvzfhc1Rn/p29o6mpm55G2q6tMA
xOdudDgDTFQO7qx0TO5Z2dSzG3Tlq98W3vcJsw/DjhZUMmGybygQYmm7QEsDaTSAVTlNY+Os4XS2
iH38nCC1G3brhhTDSm+y/kVBhslINpIrhRis4dFI7OpT1BXtpqRP/uA7eRqFjisk+HH8R03QV5/9
uHDdjV3G+asVx/6uqMbo3BmRf+r9ArrIONeHJPCRpSWImslkfUNRa7NLa+vBrfDz5iyNqd10foM4
XGoAclp8JsKW6NWZx2myL7rPPrw1kExou4zvaB1eNdbQ3au48W9mLZjedavLugULxXINWC4+ZUOr
PSaJ4z4DceDRIxmwsO/VBC3EQ6sgwcxRtGl1v6QaBWh6ygyVxxKYOelnk7ESkePvvBaRjGtiSAHI
BBo5XCMpQ6iz/ovEHr7VU+uFBEp51uLCefARo7HZjNbN0AY2j8HJvMO8poNOLs7LB0jyxjJ2cwuj
eSrSpYHZPEMiEocYjPKqToryroxN68nz234zehoyblU6O80VCIm4czd4AU3iWgD0tdJSRHH15t6j
v/StTeqspatUzetu6IMHw8EUUFSNudXxEz3C0EtszovKvgNnTeGH2Y/BfRbT44ptswwH3brxo3rg
Y89tHScDEqntjsegNf0Nfq/qHV6T2cKqQQqO2srbM3xSYZM1U1hEU3On5kzdyUlB+U9Mcz9SERvO
DuOVYZiDeRcZtfeZvYD5OFogkklS0uPm51r3nFNBvo2k+uJUmbfRRHBvmZRj8f70ln0HbD44NwN6
hmgFeB9Vawe3MBsCzsimEYt2Nb+lqs7BgsIWP5rduHZKlrcJGYlL0+ZII6RzF7E33Ropi3VHk45g
sgxXeW3BQRcM2uzuYsVdxcG3/lTo1CuTibVVGDEu2rHeFdseAgmndI5GWmp4e5OymVvP8EZWBS99
ZoPmovgKBO1qivadEhFTZEkrsGfUhjxA2jdCrmyCeaXCJ1Dbo3DIRZVsX/uGxCDHratb18lqmK3h
4OoTeULKWrhPMApzcQQe0uacoEBKcyd1HiuYX9hMj+xUC+rJ9OGh17P4SZdl9mSb7AFtDAN2yKip
ulWyDU6zdNmtxE50oF0XH0kMCACvQ8kKhmQcHUBuoNYQZxRH0WKxYJxmpB1bzKDcc/aLm3cLemET
kIPEzY5VgEbIm6in4xCXVn10Mqa3xNWtMyLpdAkqhNhAphAx4mo8JsUwb2I2/l9mVG5hu4+xC7ep
M9ML3n6Dd2kfc+kZX1NMwOgcGZjrCDvDystJl8y9eZg0r1j1Q2Ktq462HGXNL3VCQ7Kn3fsKQS+g
i2edEUxHymY6U7bFsNMtDbwYaK6RI8IpzYx8k4n4iY/F2nZQfUJOqh0wbjY3WpbSAJVa58axn42G
oeTYt5TeSpmtpfTRAvOMXwyUftjiyAP4o9QKx15xZGptMX/zt0lcTEeGDrfJZJufrJrIaOiPFCHo
blFvDbJO4ayNpNllZ63ncuIMbueEjiDmzKmwnifNHBEeMSXk8P+CyPFuRzeRoXIL/I5cfi9a423I
z0ePsADcvYLcd0TA1s9JnqXrPh7scPZrlrkmSQ+p8og+Nu0c4mx3wsnuoKiXtDkU5Ni3gRTTraPz
5oSfbdK5zTknqLpFDMRl8ZdT63+gP/xspgaZYWK6YG4Hu4JOl+Xg+JeDYRIhH6Sdnx5E3nCs00aq
zGsaQehdpaDwwdaL6k2xlypYsmkm+v2L/5RZ4FTqApU36YPxHQu0708vjpOLScisUjDylNfPoqag
Kc0SQG2BvP7+pX4KESwvReEi/19Ov7+GA1OcUC6QBF5KmXTWco9MZLKnuHz//ev8gshaXggzPI0u
JlAS9+d2GllOE04ULz50Ct2YEI99cLuPIvm0vQOSTlSiDxKm4pOdv6iFYMVThf4vLUqWwzVztWLz
+x/p1494cdpBOfGYTWBY+uns3+mtn7ScMnAPF/NZXzpwLbGwJOwswCuvx0n9BsSQz9moo38Bif67
laFz+laXTfm9/VEL+tB3/r9Q9D9LP/o7JydsN0z9P4lHyxf9KR4Ff4BZC4ByLLQbbp0/cTfOH56H
1+4DWfOndGR/1DUZ3EzQ/7iflu/zp5Tk/kHG10QgMAzdJ0pj/xMpiYX+RymJ2AVrFzcR01xCvQDn
fnxi1IYLO7eKoWo4OlNKCIMuxQ42wAYEXNfun/U494BgOOU1VVNxWRyXq8oHJhEWQSc2hpfqD6KV
dGbU5ihvEzZYQLY1Uv6BV+/GILWO8DINbGqpqtaOT7aL+yKwGSIAL4FGTD9Lnw3ljR5jNV2VZnYD
9U7eeaXl73I9SHaRF3k7SgqY/cY5XRINj7LdnCb1AWupe+6aRaqHW66FVkd2ggZI+lG9sRy+Ssqh
WTNBLoRW0gGK1JbJE1X117Kyoeyl2jAeOv1Vyrl8wVbin2dJBcgKe17L8k8qYcBKSifJ6N4O0eiT
Z3CDTA+XYtnDghncy9rU3gYW9u+eSoNbSxT+Achz/R6PZlSFSa6MuzRRHYxZq77ajT0chfR0Agys
CnloCfNd6LSiCAcGBm41izk8aJFLrBfxqVHz/2PvvJrjttIt+ovgOgf5vHbuZjNTTC8oipKQ00HG
r78LlD0jyzP29b2vrnJN2SM1m41G+MLeaxvvdNjwrcBHIsGf6+I4xfVzz+CF5OAFtxH5/aeoatt7
pVrCKDNj1p8XjskzU+WU0YHDzpJ5RtIhhVJY6PwCkyNWlZUpYjoFR6Uem1+p32o8Gh1Dj+GJuzxb
ia7IPmdx2x7UHLc7SQf2PosuO8dCXxtz6JxS3VYnHczzRRVk/bpwvGbnjX5jbjR7azitJOpovs8w
fUY1gSCLo9Tx03KjYYxmZReT9AIg1rnLByUVZAXRpzvL2DEOiSOiPazF7AGHcvSUtjHPZqaCFivg
sSy3Oc2lREiCPw3NlZUCruDcQ/Jod5edreaGKE5hQdaWEIaieTFVh4g810NTRBQuFsUcVJfhW4zA
jHJjXEx8RYYRokqi4iaGx7KyWSefQ13OG2eewHtqP7+sIFufTcOS9JD5gK6JKQZ7Dirg8BFQtunS
EYX253oc7Iqpj8PeOGOTDnU7P8zVjGeCpSF7PL+QV9Ao1G0YTNF68I1tFeUIQ6Z+42rnKs5U/05Y
bXoUGvnRkCD63PRNN6H1iMaLeUYtiNegLT6pMgmejdwNjRPKzjrZqsKTX9CRNd0qEkN31xOiGGz7
KZUvLaNaloJF3d3KrqhfNfYa8oMG+ZYiFmLlObXTXQPdwj/YLHeblfapRmNzasiTsphDBC2hk6su
kNaj1YvoooZx9JmFsSBzGytCuPY0o6YqLPzXxBPeZeoQn8NUL1UPMyo3tF+IlZe41KzPNrSS5c6P
ivwNM4n6xND5syGGauNW2oIY7U5fnUojkW6kLItt4AfFcxKyolpnOmEzw4RBv7QeEoEVuufqSEhN
u0EYRa1NhIo6R+aI5qHVt8w+FSOUmOuZLU4NX1TbWx+nEwBVZrBz3zVIjqp4Y6Og3M5DS2J4Kb2T
Ixo4QlaU+BwHBjdl13FHQ0rjrQ1ViX1PpOyd2RvOvoxFOm4M1QY28EItXsw0gittczPtTVFNa1Xk
cUJvW2XHcLLqK8RUOKpUabV32o9tDqyXJ08AjuuJrR9KSW5mQXcMwhHZom8M1SsDYsAVNtbFA6RX
krUYaDXXdqON99LxEIs2MunpfSeDm8sMNLaks4PabNv9zvCj+hXu7PC1zqLhZbILeWnRvOXbdmj8
aWU5kw7WKrBqamkVpBvfrHIELkMAIsYAyi5FdR+mTbWhjBsQCuoYblFab9zCO9nV1EJHLpg2R01G
WRwHxyTltllKu96PIn+gUe/2jabqj6lp0L5oKCWQcKYC0WvvbsEPzF9mKDX5tpduvSmtjjFvGfUw
qISfXI8CVnR3YWe1W7QIfYcqfpqNkP34REOQimd/SunSEfqwlWiJoJ+a5DoYGU+aKnGvZQIlaJaZ
vnPzTNy50gtvuC2OtALpfKSMf2TPWdzVOFbvOtkE5krESfA4wGN4tnBbITRiHnuKcLE9+uCsuUkN
XFY+UMsbAXH8Bg4bg5kwJwI1Tm0Mgohx0WggoUOfzW2bp916zKf4qjNVh5jNq+mDmzy/SpTg13VT
YyebjCV+g/ePS50F0krqxj0DoXKvkXebl45TBKgA5ja4t33tHpM4HR7YBfr4xHq2q9ZsTNdQy7t8
3xp1ib1vCq5UWVX3KJa9Y8gHf0fYCct30s4erh1ZzUE9v9KYjzCJa2M+hDKbWDdOSHLQ/W/rNujg
/Djcj7pYzhdmO3vHKGYWkw/JTZ11gINq07oOSoT/3GRT4kLnYFG9mpeaLKuSgGF74Rl35U0IG2q/
HM8HXY7yTPgtU3Hb8PZJrQleSvseQYQ5YM1Qc/QlaEFoxSPb/ZWuR3B6jmin08Q89dZM9bBXk1LH
XnbNow5Koqyl0x+4ntwJU0GpETgR7cdXRPgrLrRJbDB/RKghLFXfDpbIWbAkllpDrZLbyCHBLKkz
+xqlQnA5e2o8NjwYMYOZwxXZru+ijNW7bCyzXDmNUz/HSMJexRCkx6Y0qj2eZYMA2J5bDadfxEPa
zixnbQnh7eI+SW9Q0g6vlecNm7SV7otZxv61ORVcedFy0wRmYsb7eRiAxmttmuV9MalnyGHQm/rI
jyooPXUn16LwzYjR76BeYiNI7zHwNvWNq1loHiwP7tlqdt3UAVEma3E2XfRAiA9lIWrwblFMKC3M
dXkuzXm613W4WbLPpp0Vud6uUq63jkBNBeuEZLdZmmjoW501+aFrjejZqSwnfjNdLvE1kDASsPSA
MwJZp7ussS+lHGnd92VISEB34pQ1NarivmA28VYH8wtl7/iE7L94T/rRfFR4Sh5kHVYnMGwPdeFN
29yq86NXN9Xa64A6e+V452bzCzfAb3YcvSWt++J1Q/cZXA8VhK3x+TRO9+IpIzm4np/d1DLbDnZu
nPlysDMSxsM+oK2/WbPTM6yp6pQBO2pO6EpdDFmYWcCt5QzptEYKGtWrSiNqffDdTm/z2ZxvIwZo
MKggj5If99G5/dM9/dX2HYQIbcd/98EtIbanr7r5Ov2uf/r+sl/7J8/6RQlW5zy0LNxri2/ttxbK
c0ix5aT16IqWXok/+c0HJ39hEOGhY1/iSj3LZo7wWx/lE5a1xNfwJyz1BcCO3/QHv85ZkC581yP8
h7kLjrzf91HQPRg+OnBLfR/aE6357/sos4aGaCEkOajeYHxdaKvdMo/Q6QWkSQJEBLO/+9Bp2HeL
OOqOfVy0t1Fl9Pk+RUCSIonq0UAzx2TYGnSAjjv21mY1husQI0l8yyxeoGgqIH6pmjAObpKEPEiG
dDQiwcNoFs4zsXZvGdVpyI966Mmfu2/Tcr5ttHqgRkXsVbACW5VkgDcL+o0aD7fdZTcsW3c/8eVd
gxSSi6YVzwrcHDRAIzbvimJIT41GOVSSTPJ9bDW4nrFFej9ewXtGN2RIeRfMpoFVylDfGlOjQK1K
i3lbn7ORgAJImcJqh8V+jwZ9HhpFnkiToG7hQH0QXrQXfeb7j3E2N7x6kL0+Ogxi/T16JFWuk7w7
zsjL1rjteGHjDLQaZrGItdxc5eqpT+Y6XBeZL569HImCW/Vq7Zjkz+dUGUR0NfpIohDvLtEhrFDg
T7smbhV4RcqOVQSKCYVuHBMVPjQE+OrEJ+OVABHjpessFg4tcMIVfHt51n6jxH5wZPY4pRkawD7s
5LMmaApF5ch2hMllNF77VWZ8m6NBrUerDk5pNEZfDMIAryra8f3H79csvxVntsbhwf8eTdRpxarI
yYL3XGqPndBdsaeu6RFxE09PrIOxpXBrt5BPF9FCG5vEMlIyR6uuTdPhjI86iqAaynQ+uA17rV3k
AJHcW/MSp5kESI0Lo0xPs10ee223gA2TnijAODSfK2QU7k5Wk48GO7WX3PeccwETwCnpmmbDuyN/
bxonptbF1wiaM3vU0EXvI8r157qKmrOP+v0hAZeyQxmq3Q3EJOtEGRheBDXNXDLhv2JU5VwYFV+2
z3qL50lLmkuPzWGdzI6xdWazKfbsgFmeOzUmA5x07mLo4clQDNPetxu1zzLT+ja4OIvYZ+d5CR8P
dNcmNCmQdioRbXSVZiU/SxEitXNLlOfm2raYPAPd06VHngB17V2Qq+kynod0bUFy3cytCC5zF9wv
0N/B38tWSSJ3IusRwnS6z30c8Dz+Fun72Ma5v0+laO7b0n522gyNsCOeCn+cSDLo6yFaJYjnYQhC
GczDYG7XDTPGXezPmNY8s1ozhGWqHfgM4hnbasSnWXnTuDOZGIaFkmWaWIXHtjx1YaFWEn/CNkdd
tlgT2i1pSfOJlWGarVKWiOshc6xPI1OllZNPbEeA4jarga5+ZUOGWxcmJCmABkG6K2B8bM2yRU4u
yMdYd0NjIMi3mktKJYpu30ovCmNwblonxHQS9Ww6hdcIhvQwS5OVbygiMPHjd5thFN5zT4t9GUgZ
vk86Sb6iGzzqia9+rhb9DgSOAU15iaVjSoArrAWveZtBAZPZlIDEP4RlXt/XqO8SBi4y2nZRj13S
SIv5E0tYQaZOHV31VqUBX1UlmFRn2pu1R/oJC+0Sk2VYCbQysHLJu89aFKiwBXFJFKw7Bm4UctVl
g9j0rjtdDEFV3kbALp8Un9/Cuj+PybHKS6/ZuHOoTx3bO3Qw7mL6H0iaXeULiWAl6g59VeSVkDKK
Sq91ZkYPLiqomRRppD6mzpOLnuHXBEl3ialJTPwzlls1a9KCxn0kwmI9TDnwflFvdTyZDIpq76ok
TOuB1Qc3/86M5p0axgQ5epG1VG7+rG9galBUFYC3SsIAbqnGuCs1bhe8fNxZ6rQNvqkxT09ZyRUK
6VgyTlquosrlpjXS/TzqIfc3rsGgiZ4URfcKLRdTrtIt9mPI7ZmMCtPmchjMOypq3ogF57hh8cdv
kvXpfDkIMLeraDBUccVje7pCRV9Om7Kcgel2zKG1L53v1Lh/yqW/KJcYwi4m+/9eLj1+1XlZtD/W
Sr++5rdaSf5ieygDXexrILyQJf67VsL+z0KD8bHNjeC7hvG3Ysn5hf/DxE7qgZ1igUQd9WuxZJu/
sHSgtoHx7Uvh2N7fKZZ+Wt6YqBdRQlKOWbyJ/Qfijy/7bo5ZRB8wFHB1RYhikxCmyw/H5D+UZD/v
SXxXMlEAi8mQHFbRz4PtgBWIaZHkc+iSgkz1Hgjiyh+DEjszUJLc9aC9zVg1NpzD1cufv/fPUARM
ENKCXo8+kcMGuW85BD/u4cAsY17z1SGEaZDuPA0voB8l78si8C6hz3oLVV6pVVPE1qaZp/jraCCL
27ratTaAfSE7Qzvbt72frS346acuLaPrxk/guScZS8Z20tW2CUPKt8ZDKEe09eb/8CFYAStJAIXD
ifTTakBou7Koo9QB54O5He1y3qGBt4+xN0yfakv0yBtT+OxGznMbIUb1Mihi+JwynJZxiBpv0A6M
N2WDkUz0hEThHJh3vY+sbVQ9+Nue0K087trdVMwtHpX87yL+Pr4HaHJKLsQxz/0Zo9bYFpWTh4oi
tmDjwBjM2DWzMfPKv8qu+VmSu3zjpLpY4Bkdfwl4+f037oBEZ9bPO/WA9w9TS4Zg6/r1CeBEfSsc
Asj+/Nv56SL6+GRKoPVeyK8sBLlj/HiGmbIpitzIeL8w1rfcUaCTd6H6Cy4jl3z1I5yLT2ULuZBE
oPIBKf2pq1GMJSC9Gv5BA4Pc47D/VlkqPqSN//DnH+cjy+Snd4LgzmyEC48+7WcMWBJS47PQ8GEX
k/k9ew1p5XTi+2nii5tyi222jKhnyrJN74j/8M9V5qZYv1GJRjyBLiA/17eajGG0xL3T4MqORb/q
KQoP4QL/LbNi2secm59AZxXT2kJuYqxCgBI0JiFvMlZLILdvYlGBTfE0uHN8+PMP+R2f9rtP6Qux
IAQ9FnsLpXTpIn+4LwRYRwCg6/FAXhUrsSVb21tStnGZp2iOSd52ieCmniCLe0nl5uRNDmSXd7te
LpndFend1UeQN4yPDTNR8STNNL5y1GS/eqDBnhwiwLUczHup8kUIO2S4bVw2KaZI0emypN+wPR4/
oaAwNwWxBfs03DE+Dl+5naUHl/E5CCjTOQCwLi94ukSHnPT3LcLq+GAUCi/pkmMembbcN1bpP+gl
5RzkV74pZB2RxBIG7xEPnjWxVuGRqPn+usLGzDR8Jjc994E1kjfjbKvetNdEznRrt3PxGrYyRNqq
y/SxJYg9WxLZiyWb3VEVwr2JNYS/JLeHaWvtncBO0Ja7ETKPtHI3xpL2jvNYPICzyp9gPaTfKrRj
I9gmRUS8QuwVrAZ2QitoVeOz5xdo3Jdc+UXBfiRzbzxTj7rX7pI/3/oxxTaw7eG6a4v6cwEU5E0Q
WW8s2fURIfbGkmaPsdsgsisOt4anT3lOYZu5soYKpo5jbxRXZUDYnjkWQ7sKNXsgVDV7Stzzcjw3
ZYaii/WusSLlBh1bbr04EXWyPUZikRjnZzuopk9GltKgyVzMV7IzAGRBPjG3gucL/fBgYSNU/rGb
betNB25zk3CcimMrOrWuvcZ6SO1dEVWcET1M9a62rLeSAMxdymh/Y1Wjj2nfLPSnYgLeUKaobUm3
XNxSZXgYpm4XRdatGeTdlntbf2yzckJojwQJ8Zz5xdJ859qV1e2kgagT/4krq09phTPC5IJUr6Ic
7Z0W4oQFC3R9yK4jUWN4XyThJZ7f14gF0SFqW3EXSPbHiXafpjZ9M4HfbwZkaYi8CJNA2evvLK3l
2Ru7gU4yZcHRz+M6F1YIE5QBaNsLxGkI97lFdQusHmObnZTjheGHap9i6FljZQtesDFO/DIwVSMz
tddRunTEWtQ9J1dPCgSPoXQXI2ktNskQx5sudM29biBhODMeWPK5BOgWZyLqohG3Xdx4PqoTx2dt
YCbV9VwKviHZyPpimqR9jIoxO0iLObNXcrm4xlQK4kprqPPdlm40IieWEeTcRvAnRFK8694On5NA
dl9cwIfPVq+HU+77/THtQcn0YWWfNV7MPYgFhKGB6I8dgq1rY0rxb2VkUli0HV4jj0WsvLneyBoZ
Ws4GfzUa8/jJ7kWxs4QZHUlXrbZ2VtrrZCL0TFldvGf9UpxjpjmrQuQtW03+k9SHtNoAUqtPbL3S
jYuQFYGkD62kEekuSPrpG9LZobwSU5htgoqiYO4nQW+BOLsyaTvikCeHnAOfjXNXbUEHmls+sT7R
wprbQbOgR3Q9XdB4N0+zGuxrULfiCo1y3W3IoGSuQc/Xf4U9AgsmEzMQoES/Rx7BlBgAvccobgv4
MJ58MAT1BbT1iL3CQHXSU/KV5bAYD1XCb4cNu151krYRrnh6l4V2/ZzAA9mgLh02Mcz/G8PBDZCl
EggdjfWuClX3WLZNdoR82HyZMX4csoQkkIT1KXBCyi8Xm+JpphU/TJNVXVnRDK6HNdd+GkDSr+nB
0g1k8WqrdM8nT+PoWol82DidZbJpYVVkO3ZIYmbFUI6RC68xVdY8ASd08HGSYUG0PMOmvm/5SAYW
klVreTNivzRxtpbCVyC5MTDlb+J91ZrzAVdttlYeBn1qFWddIe5bUUfqU8/EnClJNH2jBu4f415z
Xy/N+pRM7GRZBdrmXoq83geFQcqfLo27iTeINkbGk3cOPGB7DoKN1wF0K55XN2rvEDjyb2nY3Wlh
1huGePIZ8NhFw/wQf09d7htwOgNcL2FdOKPYtzU3Bak7i4a+xsQb1eMxT03inbMk2pVWEC2BPw8y
MABwtm28ctLBgQslbnRQqB4rD/m8uiKTdM/h99J3LMl1dNZNXjM9mpx21Y5FN63anBxGzQQqOCtS
tyvurBNabZYpdnQ1Dh/plh+P938a1r9oWImOXMrP/96wLvP9y69j/F7+2LP++rJfe1ZwwIuwyXUs
tXCIAfb+q2eVAu0UikLG9Mzxl7Swfw34LY8XMYxXPuD+nwb8zP7pXVwfkSCTIFrav9OzOj/V24J0
SFtS2dMBo/Fxfq6E68TOoJQWyVljzZze7NKmxixsr7W3AhfGUjAMekgmOo2yyY1jaUbQFpY0z+IA
8VVw92+mLxrhM25aUTnrMZn6+WIk5PRrrTOPm6zn6rk+FG0I6IuRaDZM9j360tnvQMx3sGaaLxkG
KUZREyQzh6n5nETqWsRG6932ZUety8ynhbt1bxXg2dbu0LfiBeRjFk8r+G4YBHVUiiI/xegK1kSw
sibvc2ciAyacnXSMzqz66sq/j0xvXmBmKNC4W0r8xlTJyOJzfEioTuXWx9iXiae49tq52xdV75tE
soocDiCBhTzeGHK9R0ajd15dTTeOmRXoKaYh4aXuZMyvVYGW+/KfC/B/B5r0fPVnF+Al46K34ifM
5Mdr/nX12b8I03Ix+rMSI3wPEPKvAkWC2n4RrLcEF6AUzAO41H+bGHFdCsEf0ZfBfUFw/O+Jkc3m
zeZqRb5IIAPTpr9z9dnLxOrHRlQwTKHB5h+LaspnPPX7xqnC/m8GqKWuvYrdNo7wHMoCXG5nTcOT
ThRYqVXg5w8jcsJp9i9Dk7DUDMfylyYAcIa5M2feThwYj5torrHy4wpy32dtgvcrYt9e2Xk1nUsm
QtlTPNv1uWxm8SWxwpHBe5eO3YohiTctKqPe2seGW34CgeeZx6ZWfX8arVgPlxoB+TYCAowuCdwE
eEM3vaxQMa9lF1BTTcZZdFMVr3Tlh7jci9ncYEF/5fIm4QkwxNHuR9xqE8u4r5Da8ZhPBJftlI+e
eIsxliLbdqP4MgMjfcSD4x0M3bHWKvMEh3hcjLd9bezNpKPDMNXTUIzWPjKyFi5NWC6/FfCpp9Fh
3251FmAssrgiJXEqLgQoKSFIkJa56ehO8KB5luZxSrArRmIABw2a+gDLO0NtUC0rMXdoG83YOdnJ
3Nw01ZC4F4P0nHeOyHSRNioJ9MPsVvOx1XZj2BeeDseUMl+uSChzx2qv/SrKtuZoDpclN9jYzhYk
BsLXYge/LO8JiLajqLUOCQassh6hxFV9513gjSUnaF5TaksTf2yUdgkaGhXq0eyPMofl1mNJUkns
grblfu5/sKI9r6ImxXTQWya7zoYYPug7xvgF2VyVfFNAmL5NgWCXcmUWjZPLe8Jo5Q5FxQL1Bift
PVcDAUtY8lR/HjAsnFxoYBwonQYR2JkuOcagSaytztJblGt6K2L2nkGUDtcNNRbqoph49ww2y2aq
2MmQ5ydPfpKW25BFwm6O43S/DPpkXI13rdvZMcChzNzESwdLU9yGJ99H98Yei6O9NhM/OGBiZTWb
WZNzzFkz7xAwNG+lWWXvZltLC/9B44JSqRfvqx/4EITaRINAbJQ8NRbLNdsKM+wWkKsOdtG9Rond
t+uZB9yNwRF0UDlW4WuobXERJna+g6Nq7HvLhsPJ213iPK6o7+V4W5StXFA8yLZsGXhQDHx2TymD
h4sFgQfJAvc0MjK3OPaDQOdIKDyKozazz3DL5xMyJ1AUicAT1iH9YDeNARymW5eFV26E6nfT2e6Z
JBuCA8c0eEV0o3ZsIHtkm5a9TWt2aZ30qk/w1K+cwnNulzP7Gg+22CAcYLhay8s5QbGJKqZd+1bl
4PYDPMMRqMS3Uk7iunTS8DmsYpKoapvwMjZ3hyaDGTHFbrhPkj7dk2QTrKDKNV/MAVZ85Wp1H9oG
lm9GaGc/9R5nU1wXVgIRFdbZOZ17ByNEjaw1aQYGNOWyF6TZhnxnmS88fkewscQcYh3IhHXnmna3
lUSYfTM8HzpVy9HYpXPSHrs2eyctQoGMDRp2Z91Uq1Xau/Z9ZQ1jBFStL99tfwofYGeFAm+/dj4D
g4r3BTtbfkZlHLEMk7VmVYi4uz47DgJGXDpCK/VJR98SnzfurCL0D6PjMjGpWDutOhdqDJtAyYne
tfGFVFH3QAcHmIPj89CM9S2nNfw0czqrARm2kwbqYHhRxcTdqr2Trw2Cy5Sd+V9Gt4huVObHhz4o
iy+U9WqTCbRFqyoniHk7lbbAzCqPgZvcUcL7R8DB4ybl7L6XRlnlKzlM5kF1VkB3AIpEIASeRgc4
qefV8VVCksgK/6f1WmbhwHKhg0U8SDvZ0PI5L44/qI0lq/muRJnODlYPTzCpsMdYSXlpZhVS4t4b
342xAJFoWu23EM4RvqZ63pZZ1MDVN61nExbo9SzRe/ejP99MhVPuZAaO2IRrcxEYg7jHijan+F11
Wu/Ksgm3TVmLN2jremOPXXmX2OwtoSFG0IOTzljZ+LW+AbsRh6IvvBcLyZ2xmTm1tjO3nHVE4rG7
8sNo2BR0tEd/YJ7k+b17ada0glyRFiY0aX4KawzP/uBEp1LpCnUUvJu2FigtJxVNX+NJt/cOgMhk
XSMT2DRiypARMrteByPpj1Ji/5r1NHVr26y/5jkAT9w8FLeOWV6ygGcmY9X6TJzlcJshAcHXqi7r
3nRidopxFBwt10gvIyEZPiBIfs2a3nxImqy69Cp/uheDbLDusj6/s9WIFt/HTFyOQYwqJbCHdR/F
4lr3VfqUYyt9Cv1C30BDCh6rNIgvupF0vQiYwiep7WkbiTLZT9BRtgHz9pVwC5IJbT4tnlFceu2x
yGa2lqHXfWLgjDc/tptiY+BZXbuOXaI9jcRNDaDB2noIiE/FYGAxyNNhunAQ56fEmUuTXFLb4ji2
w7M9gjVyepirMEYxFoINnU8ylu67yc831mVQxDdEXA3AYoR6mmanOQh75kHvFyjnV03YxDt81+7Z
A0TyEHg9TbThaEg9SABie+MP47mrS72DbkDG3z/F8f+qOLakSzX5593pC0Ksn3rT5UX/3qf6LMB8
ti1gXL47dX6tjj31i4dNx3ZRi3/UwNThv1XHH/vUJeqJ7DPLJ6Pv39Wx+P9A2P+wpPnwqDmUxojZ
fNf9aUkje7fuhQhR85AfEK/TInSuLZTSV3M2/M34MwZGPMUUziO6BxsCzU9rLjRomFB8WRy9Jd2U
UR9pSGhGHieOwBmIxl/l0Sw/73cLE2cJ7jHpSpZN5B/yaJAWmdw4BO+XL2G9g6hIP4HmTtLaSF5X
0Qb4tK3Rlw/Dkgr8w3nwH1bIP2v6+LCI+pYVMt8eUKufPmxtCCbhDRSTWQP7zLOctjyTvX+e5Axt
N5jVY2CKv/rIf9gk8q4cLct22eD/0eDXNpRng++BF8lZGKcsPb4QwEyejFoSOELxdzN/llUiJylv
R/AaC8xlvPLjUioRBow0NIKHyAjKC2+hnUyI4ba5b5EWHfTuX2zHF/Hn779Uz6GbXESZalle/tzM
TY0UcxiM/aErx5q9hBuQdjLPPKZW/mATbzUhO7/yM1LVPawrd3XvFI9FVXkDTPV0LrilN94dFHqz
W+ne6aBFL8IzOarxGYT0X5wFjvcffl/6CK59fHeIUBcV6Y8HqMAjHCbsMg6ORzP2YORAxy+aMEP6
H5YLOqUO5XBC4DRlyJNbRz5wDU53S3TwwRSgZk4xU5MjXmbnLbQa7a4iN+Ncwm9AktPsy6sxjvLo
1AuTPGQQOPIqhxGbw/RdYs46swHiZOgYaNlkkrJaOaO8MrRHUlqHr/2iMqbxDp7geBPEig3ErPvS
+ewjmJowFM1jv/XT2kwutOWwk+cu4W5iH5DfgeQa4wkUuQruao2ACah/Uls4wZvJCMFHgk2WXzlL
R4gAkhpvhFOgevt2LKbhXIiIcDCcWGg8Ue0SDLfcCDQPTqzyPbFFBqSQG5XW2ifVuK5eusQEKqWF
dfye+zP2ffXiE1F8I3BX5mtVMx1fFiFqC4HUefM1CfbfY2ryPiDMOmrHOwPUz4PTojOI55g4HuWY
Bdm0anxxy5YBF5MIerWPcOrO1nxSZIzUgVlD0JAq4uARgCeij44a6S3rOI4fGTWBtuVDRzDw3ezX
6nGoiYt3DXKC4rBR29oaCPeBHUVejBoNouka9mR338/VKAlBXkVWPHSXcToyo0tKdtC2w4c1p75q
9s1AfPDaYNMRnZQXxPkxRdHBisU1YVVuWxACT1E/qEefqbbcUO+TJpnjO3ZXSOntNwQUZCCFFRc/
jedZTVo9ViyFIZsUMWcGqlqo/NCPANVNfP1WVY436B7Yafcu2+E1V3f1Mn5Ea4clWttd/z2fHdj4
sWNgUlHoL591sFVGkUnG1cfxt8cWO0Pn29so9bwNu8qoWdeFElcff6cN8JPlhElx35ijg8FnvY28
tt8MoVK7rm44gWnaEZ6R/VsdmiYJggvZ9KICrzmw26lHX0HgplRGc8ygsQNGSz1/1dZuA0nRZysw
3jNQEcuugSKx32U0hwtre2lfQSKL4yBbrx9RJRqEEDUNuQD7SXTJsKlDwnHuqqpwslVUOoz/i6hr
g7M5qwmICxDifjJYGAz0ivHNAA9geGo+lgroKvp9g4AQVACEB0DePaUdObCUar3DcW4eqmVJMS4e
RzYS007Bb6mXudLwsdDwE+vKYQ+5hgV+CNQ0XrSMXh5cqD8fOYZ87cZ0ZTupSwYX25Jm2ZuwmHRX
YG3kNcVxezdENbuKFuX4a2unjI8iq0HhCX5+vOg9oz/YPgSYVSeYy6xEOV/5ugu/1A23TaSr3qmI
I/eqEoUiRn22p7MshhxOzYiymg47pCGs5vaLiqMl2NbownjDya0AdbE7IViob5h5eV7waBVNW6Du
tj/BpDQoiOu3QnqA+TNEYocaT03PX1wC0bVYQjOnlC1ZJPmPFffl8Y7HHOeySbR6fHCNgKf0vGzG
GhRXDsraxwVYnizgNaKHnL4f71DwBo8L0e2qsmX1MgE6zGDkD29j6YePieNyw2S1CKdLJE8JhsN5
jZTYOgaC7VfssS3zKyUikDxBseExWj64DkH2MaSiho+B1MHKfQeCxkyFPjeVfM21YczHObI7/2jl
GiTImoBCumAtMbO4pmV9hprpsEMvkFiqKjgPRhXesJ6OjqGvHrwoqh+zVr9N+bjc/WP5CMWy2yQQ
ra4QDHCfd9CinHBkma+s8NlPY8SDj6UG757Basrovx+OjtWBZbeGmjSISHoXdlBqf6cQ7V6PnTl2
u9k2H/PIrzbl2MDg6HN6QRxbNW66zHb6VW4FxVXhGfbnTFr8/Yonlv7kRMoMPit/iMk1rKug3M2k
fGSQgdMOXkeTGmeAFh2HLgcxOdPlP0+ej+/TLmCuoKgg4aWN956Euo4FKGheytGnFqlaFDjWAHIm
lT1fa/0/7J3JdtzI1a1fxctzaCECgW7gSfbJnkmKFGuCRYkS+r7H098vUtJvSWWrbs09qMZykYkE
AhHn7LMb32+2MXIwNguVhc0NDPmZ3j3xboxp5ljIcQU+zxHfSCfxr+xz+GPqLCwaiLXTqQ1NT3vn
6qUE2Rked1SKGyY87KW1I9nTE8RfT4Pkapwu8q/akUeDfa3PPpjDlcMKVGcKx1hshcgodJ7yZEGI
crIqJiBdpuz3zdAc5mjAxWogGB3bedvxrnxI+uvEK/nkhMMEUTY+IXeVxcc79ghdxZ05x8uGD7aC
Rb0ukJj79XkLdKOevC6s7PTSH00CWbux8MjJq0Z1NfY9go3MXoZV0xntW2GlnBzCalgRcqntVzx1
p7s2ttmn83PW2VyDMWh7WpeKYaav2X+9LFHoMLY6SqgkAkOn/bnI7C7rjDDKYe6nu26g9s3BNrZi
geZ0AbeAZhhQiXCXa0FQhbU2G798GQmxiW6lrWMv47ziu46Djp0roCO7J1VXGVY/jJAUEZZZFGpm
+eiZg+uuw0kREp22gFp4T84PBGjaLw48H5CxBlX0WDUT0gcQUMIpehE+jgyQ4AqZmXOlFstrdxjL
iYesNGCD9JHxpWtqfx/1oz+tuGaqnNhw/Sc5IRWE6NNwktd+Jx6thrhl6DMTUWuNq8hnC6dY39Ea
2zW8d2n8133lEViUN2xVD4F+osz0eUy9TmXMWh6jIWq6BkbjJiNhsG/cyjMP+sSTMGaG79wnSssH
x4qN/mFwJuC+dTxGYeSdoAP5DkdV5S940HhhPce7OcWwWrxPPKrlcD+NHeZCwp5OuM/Z29hUZAqQ
9hRvuhFvzNGZ5T6HLj+uXGgOF6lqohtYlcOaWL95y1/1ZmKOcpElS3XN469PpcfOkg6R8WEy/PjC
6BD8Dm3E0TN7+SGUDm6XE1bnWc9cPPNqZ1OYeEyZrn+p5jZY17l1H3ps6RaOsTthhgQfLiLH1GCq
j+VASlzYZeJUKLYYkGwMExII62RRUpF0Tp5+IVgQYHQoA8T6ZY4Yrh7KDW/giJl98aXA64CQoFt/
UuORdU1h0Nfmrd9V5i26g2EzmPnaaef8MPV2vaU2Dh4mp0dfyiG6gchPgJJSt8rs1DWOh8U9T5tz
GarMBSdfvlckxGI0ZQHQ5s429LPrPoVwYXGrbk2MP99XhtO/wC+xbsoB/9M1fEsKyKneZ35WbJzh
zsrFicqv2KJfNr+AY9oX1lfZR44oGOVl4ZIA5h2MZPnM9IgHonpe4Z1tW2O0yXszKym0jYGMRU7g
FibuoHeQSJN7OK/YDbukvOxriTmWhV/ndZtmLNI8YreJnYYVuQza/DmYQAzv5nRM0LZQdm9+353q
ruOn1thjyItlB8ACVG6cd37uSjBqSnxOvOpQ2eein8ERdk4BK/H3n/On7gfuLJxFuOG0/YrG7efP
Iaez65Oyw3YVXScGAC5MmxrteQajQmjHYt26nLfD33/un1p/Plfr8xzyWZWiU/z5c2nJM0DZqTpM
Sea8dgZhYHk7ZdNudCP2rzIv5pPjRNpvdtBV7u8/Hdzm17vLMJSumBeci0Ae+FPPh4wc9EQ45WHE
25FkCq+Rj57edeFXsdt3IeMbiEkNbYmuvKVCsLs6X8L/+CR/ySdxxO8ROw7b6B/r16bM4l+m2oyI
f8Dt7He0WY4LwgHjVhvv/N9U22M+zWsD7EscoVY7sPq+4XaW8w71HQiMDZ1b8mP81HfRqPWO/1Sw
MCzf/jom/0Uk+jvRqGv+itz5gnGB5bu2I5FVWC5T9x+BBVcPXlBbJwc4lbo28LXd7dIyKyMFq/Gn
bTdUZkl2nxuRkIKDuzpSEPrkCCyobtZyxJV8Zy2If7YltPv6YGSlIDGoAjAyVyZNw1seU6jNQaSO
OJKJm9LO1LFTPUt6lkn9QhKKhRZVsLWNScY7nWZoNnOiJK58XG5eCt17VubCC0dcmO4UC+FdCei/
r19xCp/Wa10WsNVWfSm9ai8zN2q2FJb6R86Jt2kSz3eyptxHOskHj4i1OFVabzqFk00TEIvp1CSS
Kh7ea0D/Ornk0MoiLTGHbkrvggjp9q31TEE6l4YXRIQMQhTECawrxRR3Rm3RE1ym98HK142zlCFB
3cISj5rW8+pKUnHL0ugP1hBZ75eRCq+waHRby6S0dPJW3ISy5vvj4RU8QaDjVyNS17NdSnimfAxV
35Im5g4UCmNF8tl58wMNWU1Ww3923gtzOs3XOdQlSx9yAbYYudqR7J07uKoMQoIInKO3nGhB0jjx
rZUOGPdSi+znxOS7++d6sR9N68ZRRMAUMERvrJQKC99AAZ07JkooiIejVZJ/XOiyncNS30/SHnQl
POVgHqxr/uTrA83MkIIRZw6qq14/4XPFyCNt2w/OXEIAGLE2E5uJNON8gzFpGt+DcPEVyjnht2Ch
yN+9NqPVsrOe+4IhDRXY1yxhOEqGzZzTpaesuxw7hirNI/O5cdBe7LJ8QS05jMuXKICbsTKHAqg4
G0/d0tqoPiIiwEjDJFwSqdm9O+DDhoNpbawrkcvHggLl5dwLlnbOQk8n1Qc7SgB+0xJI/s5BwLVF
ehF1pjXdQaDmf4NBsBpk0/JkfatDoXJuEQH3e3WduS4HNPYzLD5DUvsGA0ytFYnK3ZtLtlq4xQlT
3ERjzUuIJwQPuASAxlrADync06Sivi4IogBo9xHtbYHaWG+C1/KqxE9BHcjhtI5GwvSQ+Z7FdcdL
T62a4yIF2kFuGGFnOSsGmi+501RRIVJeg2c36HUCkgVSpot6z+rADG1MZz3R8ssYbCGhQc+8xfmE
JnoY/O25SSZLI3g6L+FzDT2nbXmJTAJkXi/SwKGtHmF79OtRJ9RPuB7fYXVAmntE1vFO60uwvtZ9
Vkd2sLWuMk8DZBpY/Hrin18JNLQ0XrGut881UI3m6gjVq35ZXNqQ2q6IF4bJLx4VlkNPhoYWVxVN
MpLjGvVL1ri8nE4Jer1ILyY2xx6H1RjnfB2TJOu4nXig9RnAQkTBAjMsXvI2JVCN9CbguXPrN5Pj
LVfgtNbRjUr/aiwzH+o+gUyrLp75DSUhhTQGuAsTu+O2kXWXnLPSjQa6BxLHxd+YWeUeyI82d19b
0XqCDM/cusHhM+U2WFMTjrulnftoS4ofbxjQKBdEGzOdcsn4/jS3ExSjpPe38YzSx2KEf0p9tmev
SA2Qc5Hxe4h4UEccTgiM6dgyTBP8o7OrnjtIX3aqWOjYcOGQ/ZKaQX3wRRvuMVmSj+fZigMBMMAi
CZDjoUVKoqin2SKthS88pSkryvDxRNlkhLo9BiYRHhdh6dIIWUWeRRd5gHwsMVHQ9ErSNg0jTymL
A/XaxpKtWQQzawrlMQucuHsea9NqmQOuJGCwhaDG62fxmNh4XG/Shli8VY69NrauLaOBsjirvQbe
iBxWxU2Mi/ljzoimIZKm0gYmvq4VSYEqZ+hBuiaW6FzewhQyQhzZrG4Mmh8hEgENYEqaXCIEaQ6w
N8DUz2teSSa5a7PjO5MCpdd/7zpYnMeD/wRFE1QJoxU+Ag1Z3UF6gr2IP3DL/kYf6G0QbOv16M9k
fle15z9hZs6D/LqlJa2goKfnYykhLmj6Y+K1yAhqLLubbYWZwZ1yeLuyLEXw0Y/cXou68/zG5YOn
nsaimzCVr+0m2p131rKM6NbHyKufREwU0NMYhnP6bI8W+0Sm9C4lBnjwKursVx9m0jbp6/xeRL0E
SSjeEKX4x6aq9GFQI+pczYQXYEJMY3wzLjYbWUb9AOqAB4BYTRF++/TxczQf2H4s2OQiJE0lWoXk
h8E5Lxf/Mge6w3nYDUCl8Irxs/slyTCbi7ErWGOuGz5xlDbQTWnaLlRh8takGg+HrJoTf8IWA/Y5
SjtBf9g4b2WRP5WhaC78YOrNcTUzrKYOsZpHSl9M7PVBRNBm9hjPYUUeY+/dicI1A97dwdo1NXru
WojuhslQeUkaSEj2cBi9j90ahHYugj9q1ACGLOurFh/FddO5a9PFAX9c9bnIjfHQdfOxjfqKuE6/
yYM73MfKNaZ3zzia7aqqrXcG7hF3lRpWSe6eAqls83kG/TE4JzCZC44QsnJ2VahrTMIQp4M4y03F
RHEjHbmQrMroJlw5tUrWuO3lB4FVTQRpoCI9VKXWLi3kQLgL2RZmTxKPTbw08YGIIQcyXQFwd7ND
8tjBZ1k267DtcZEj5tC/7Cy13HpT5160ic8xF0+19jiq0L6O4r0SA4bWkBdu4yX1LlwZsHoFHa8T
edDCvKTSAoiJ8Urq9pfNNJjXTKFQMrWGPb1mqkzez27+nqT6OrvK6lbd1ylZsUbXjt5aLY1PK28N
X1qmBh8jDyF/O2KVvLDItjXRmRsPpT6xmIl/MId6gEvTIRnxKuhESuHk2Fttcu01UTJfc7+ct6Tz
it3SjwHneGxuw3h87+tI7JS4h70bjH8wGVnbceJ+xIt4PkX2DH5McN7OSl38TDq7uW/xKKX8KZyt
PeXTJ7iKjwbWcDB72vbai6PlnlgMe126fb4ryaPbB/7gXmEWobZh3T7Wfg/3s3GojNAl1eV1twRs
UQTUre0xqrYhdcNFnzfigqGmgcKrbI+p36urEskfcY9TgR9DjTLeQfyDIsTbGgQ6Ai86BpnCeXqn
8OhyqTqNJRW3HAKYSymimULmZscMC7j7kLw4q7CKg4TgvPf0CWHNRAtPqEUOdsoDI6nYeGmh1GyS
qvEhndmohcgPRuJrnlKMRa7KOevew3w0rua8goNjeC4/N1K7fuyGzKcukXK5AI6v8Snuyg+JNhQG
6MRGk/UNAo6wwTu4o2XcmE5NYjk+OHipq13vkvuXlGkOt8t1X400B0fSSJ4gY3M9NE27M4jHJpHd
HaFaLV2/N4M0WtvMCNds/uFmwUGb8O2oOw6F/VZFodrKTmhY3Mz0biWOM+S816AxMfQMynb6QEW8
pbpuqARjs9jMqZluu1o5j0HNjsLO3+TbuBSMUGLpHgBrrD2Rt/OmlYjzbCSK4xVELRdeqNWT4ctG
QqtdbzrbPJEzmgmstLMGBaBb49VwigMBG1ckuaaLLu0QvrH5h7soYY7CMLWCMjmQvBhGAaT1MrQC
lLiRwcbUxM7BI4ziyUBp6XHsBdLBd0NEm6bq6ECiegsHv7xG1xVvYqiRT+REIkYly2XlM77bYb24
YE6h5wuJC5dHZub7MZw8lriVl8q4iG1d+LGR5liH+b4VXjGyu8E/o33WEc2XENqunbQAI6UaeMh7
aX4gztdB6Env0l2kNQDjc+tUvYkmBtOTC6MWiyTa2Ur8HcqJvh6ZjSKzW5FKaAW3QeePVLNDSRti
o6l/CeqMTT1IkrGa2b5nYjRw+mGqsXcTsoLstcxIRF+FLW6LOAvBMLZeIBly6uocdIfUVM8Kd5iE
2PllDVxa71KSabAVtnOGnwiGgPntnhoU8iXVVjG2FCLOgM4aXLjK5gtTUyNmibIbPDdb5/VIWY4y
7xs48l8dl35Fh2idbRp7SQMt8Ss464l/UNL2UQDm1sXJISj9rNnkJWZDz4ta+vaDmuESEInqU42U
DADxlxlTDt/fA0Tag/cnhIgrQFui+Ic26bXkL/jUGDmiXGQXHuwJfgCjwBbMtfdFIG8Eso2QYjOo
9rEVR+FlVwVLgTijDW7CohOPntmLG8UsdviKGf2d2wJLRttBOOAaf3KHLqw+wGdFhYfCoPQjG2IK
mVQSw05FhkgMsyAqnz5fKI4M9IR/xezQqNiPmCQ3g4939F+U4GjHfwY0itlNCXVYuCdzRiuEI91M
hEiLX3DCA4lmG7M6a/QQprqBcRR6ElQoglHIx6kreauceUiXlZl2YXTodAdd1WhuvpzH+WNhsdH+
7YcI3UMAo4L1MWn+1U178MPYsAwvI3h6gKnNtLZvNckEUVsDt6Beo3mBODy19Wuu0vlUd2AVdUQv
H5dTc8qL+i9wR6Exn59vIaQjS1mAnq4lOIZ/voWGjSFjT92A/RTuW6szC6EDknpqgXjQqZ6HTaOU
7RuEFetYDfQXxQhNYi/w8o/XbVvpHow7+/tbZf2nC9OSDkzQwZv/hIi6DO6bvKmjQ+XANKXUpPci
A2QcG3eiKrLa4gE2v6eOc6nnORM6qPRiUHI49WogCuxMcYCGSbesznWx6GhjjZgmKlQL5fuZa5EF
JDfguQrWA9OAN9sgQZDSlIkX+ZAAg29fm9I4H6dTv2gUoJir6RQFmgqBBdh0p+u417jAmr1YWsxz
ViQ80wH9/nbIX2FxpGWo+JUjwA2U4/9KDouEUcczs/i9FdnsgbJcoCB4vW51iomrP3M1YCMNxkMh
9Zx6yiMuayZM7WHyHe5WaOFOu7YXAy13pvhXbhZ/n5BAhNszPGRJjTKPRIFCDB0Z0x9KrE/zdewS
8r4Nh7o5LLOmhtkyBbxBCMO4wqMheDt/2f8h0X+FRHO6sIX9d+7oLXEtP/FGv/7AN96oZ76z2RBN
U2INqEVVQNPfeKPgz55wBTsPcjl2TS13/M4bFe9AhHFWsASOJdq+59/4s/cOtNhkyVmM+QgA+Fua
RvEr/OwSIggLD2m0hYXen0RVwWiEpPbZ9pHRURVsZLKkRLThlWHjHLyGct8++1ZCVl9DzyPGKbjw
cKV68Qn5em8XAMPKSdpnlBWolRk+bX+4k3dft7x/FH1+V2J12P7rn7+e8FydNPn6XCDKNOfXjRAr
mSbAUEUdk0GVr3akpjsY21rqrfMC6zib936F3rytSkwNf//ZnN+/bMOEimB1hB7VMbHqOM8HfoTm
kVsBjfdxjQ9z8CGvA/CHsY/969THNmvjVLZ7JU0sgblNjns5KT9+j0I9/mNaiuXN7cn43lTLbF2E
WdhuU6fP9l3W9OmWwbVz78LjmNdkntnHYMy7K1FZ1U6ZFdn05KrDb83RuMHCyW8jOcOXIv0LH1iP
6nCFwMrd9P2SzyuPOXq9suD9se858gW2fLoqgdxWbHsQOaGJbBmh9CfM0Ao6KVUAqnWWl+5QCfgR
ps8RzX2szGcDewo4gu5jT3xURtdYs+24TlUQ300BYUS64mxKazjMbMfr1FisVULngKrUHYca+rpD
om5ETGAup/lDQcyUvTIQGF3ZYxLAQZy7Z4+gYHzaTYzYVqaIJmLibI963ErnHTn2DlEBeAsaSuKG
YTqyPuk27x5aTyw22EOhYy1Nh3rONZuNB1yyHXuriXcD5F+Y/bxKEHK9ENe7unagQIK0PIq+jAga
dcf+qNMQiYmVRXea4t6L1sIakfHEjjB3wFa4ExRBBwy/sh3wn60KF53f3QB0hGEsR1TntCVAcaS5
VwQiH+xBStK2FKX7aNsf3GT2cBR2iru0aCYMoWtURb3NwaUaPIgJAJrEzsS3YNd02OrNgHZ7YFAo
W5EcdqkZ73DDHja8qf4Rqnl+WqAOwoor++RiSbxk49md+wq7rjoseIFs/azqDnOMPf2uowSF+5JI
qncArKlbD3XR7jGrFEhRPFKlPAGRK9FdxBjplCPXjj6r0RxuRSkmexUXbv6Zk07nhS/YcNV2XBCF
i2Irxm1ksa2V4zZOsuHde4AEBruN2OQe4kcS5M74IBq8EqtV7RYl/gSMRMJ1MgU4bnlVl74VCQez
t+qaZC/NcnwDDs0x40rxu49WFbph8xq1YBO/DnGWVQe/4Ay8bVuSS5Z+waHLtJLhg+af+lczEpTX
BWJAT5hfPzW8FbXRfSqCHm+Hxu/qaO3gwxhvO9KvjW0ZePM1fEqsflrT7cS2HyiJH2aLSJcD5oww
TIyg0Jhg0eThpulhWP7BAAB9NYbFOtdstgtwnDE1D/iKRhwF+Ew00RhXmxoQ67UtKb90zcVSn8zy
CO6enpA/6s0QfI5w4Li4TZaevLq+rAlmlj6f1ujvNkdYsxKdIEYwmDbQtZFqn7vYSRQizoGrn0J3
OdQltqVxOVZACTbsnUFSRvn2ANQQjbzI2xYgyoAFOPUfzaTpzeskbmyCLgPwflifVfkKqOvbG3BF
jAX1Vu7zzUF2wFy2XXJ2KzW6AfqxXJ6y1jIIJ0tHa0HWNmmvIsIPlBLzq933NPsXHjH2/COF30nA
AULNUCWrUizj8KEIpyxu8Yu1i1dCOHKWTrO0l2WzODd1K7hietTS2I0IyJKVMhpMTDyZ3TIDgr+J
jwf+VbjYT8AkIX1AWfJixYgVbxs7Q5zGfLG0Nx4I7JE4uA6/laGL8qscEjQyYK6AtZtXTEeRLAw3
qm5wsVksO+g3Rdu4f4AHjPirxg2JGFm4FIIMBgcDD7AdD5ua2h1fStRlN5Ez+2Q2Okm5CjyTqE8A
mm06tuXHVnTvcbN1jgNol61dQcf73smsbGPgPz7sPaBfnNu9mGxQPHmw97STYCfw97yOrCEA3zHm
4irKRvBSYFaH0VVvf8KimkzNgejnXTmijJWlsawzyERXChbxZRAN0VXvLk276mqAiKn2KnvrTY24
tND0Hn0gIhdv8gADSc6Zha/szxvl1xBYoDy5EnZ22yLgKyXO9XOH7dW+GC0yJ9CMJM2GfTxc26Gt
MIRnw29zq33+X+H4/yU6YqJPRfHfC8e7z0WhFb+vRfz6UwH59Qe/C4/UO7jIFIroQLSxtPdDAalr
S2YkmFifa0RdHn0vIOU7/shhSobFhk8dA7flO4EBuRIejwiSPAFvX5d8f4PA8JVj9GOz6rnajtvF
MkdRzDq/KjkyVsySV+aMMqJI500vSk5rO9MC6gDZoB6fCWuNjLDJd2PnIFcFk22OsJc5d5caw4x1
lJkGblVtl9mbCEImhli4ybChf6qGLrgdHTxb81mYGxUznlgt0HdxTjNaEnbFTCipk8mKWSHs3q27
zIDqMoKwswXNW/YGRotPDP6ai1k7yFJXm7A1l+V9IA0GEgqqwrbx8eTaMpevibnQZrTm2ZhWTNqj
9mxXm56ta8uzja1Z4Wib91Ow6aPiELtL/Bnr6/DTuOCAO/EzH+y5TPoNocjqiqw4zHLF2TgXBKIl
rlT76ZbaWRfIKLsctNtuXEbd9TDiwCu0F29gBtjylh0OvZRM6S5xw2RY29rBd9Jevgajddylc4iT
kJExdNWuv17DbRYGEUbaRNbUsbykHWqnYKk9g6XPnVfaR5h8yPyu097CnXYZxhCxvEuotG+jswnx
oP2I4dJUEGLxKE7HiEhcyvRurfNvCJcJze3sOgiYm7RaEkJ/zGcK0u6qxwC5tcPuQbRt4e0p3TFI
lky14cX1+CYXTW89TVkqd6hEvD0zwgSDZTJBr0HB4s1smeka09OFtIuhPbkOJMitc2buaQ5fq9l8
ClqfO9zlmuXXjuSLIHG+U71OrW41GxDQrX8RmiHItHK6HdrEXvtQCI3W69b2mVUYwS+0NNMQyBBb
oCop7m0THmKq5DPqB2cD2JlusP6dSfOEtzj3MBgdw84PI6RGsxTdOk2T5ER+unnba+5joFmQHE6Y
uHMe52pEotSb5SY4Myd9TaJMiBfc9ZpYCVbySQS+sSvP3MtI0zBZ5Oy8mprZapIm010Ut55NZgSI
IyEr9n3JalujS7zEXSxa5ZrwiRDjwwKzZ7VoImhEr4i1BOTQUdNEwx7CqOihnGeaRApIGB4rTSy1
s6q6hvDqX7iMOzcJjEqsAqeBAaUmpQ416+bMVJ00abWiSFn1EPc3yZnTSjfE2aOJrrOmvGI7SQjt
3lH5DBnWw1sr3lHwj7qEFouCNJt8pdBi9KAJtbOB1uVBQsMeH+wWfEmtbAZV4kngLpBsTTuJL53G
dO8ZYwbR86QW6Ki9SDICH30tqMkgH/D5Q3zje7OkMSVue5UhVBnWTWBBOUL4Y9gfSLcokuOo7XdW
WbkgTpqYgqtij5tVMzwMcaxGXPHPBWx4rmZTyxySlzTtmqXYkFRUuMsqslu5nivHXzZDS0tDxxWH
4Usu4hCwJhLkaZJwm0MsHUv8qSecp5lpiXjSLOFxJvM9IwnM28LF7dIQO1BPvfQlToCf3NQnBx71
A7bkwyrru/KCuhJhFg0I1ob8wyFghEww2yhWkYlm5bFIyUNamzWYwFp2jaRTN8T0tdv+H8TzFxCP
sM60wP9+Uh9ex9c4/vGM/vYj361zbKAcHTwBFdeyBef3/4E8wKTvkAaDD3Ky2PwnHN/fzmjJGQ2+
gxcywlbUw9q/59sZLUimYMQNp8gCkeb/+VvWOfbPMIq2P8a0inOTwxsPXAS8P+PJICwZ48dQPgAM
V/2qWvKWlHrBda6XDDlZpcLmPoqz5lPlppIM59Q4cV5QKRLqVWGh49lrIgucAqt4PIYxoFt3vlEx
u0W915omv8cxQixijKGM77Bzr9KVUSHJKTHp2EE+kTAqQKOlYepJUIHRHh7p+1LO6YnzdTn4qDmx
IDD6z9CgmNhFCg9AQuKj2wmRF/Ktthtf/bCaX10rmmNNxMYjDxc4NoWGfIidixDzAmud6iNnX/KK
jfl8R8KU2EgvmV/oQ7DhgjTmAtUs3WdE92KFO4qu7k1xH0bOvegMMgEIM5Lve2ta0s0Pld1/ALLO
Xrz/rpLOjwDQ3OWp4pbkUXr9/AjyhUm6EbTOw9JY/tEmJmSLCSU4uF9ORrqy4Ea6q1jm/l3pVpKo
cs3eY/RY2us4NYf9wvR967p2efSXfrhesNqkp1TlG05bBvwHuz1F+HJuGbsn173dEczrcbg8ZVng
7ckDrXY9Vq23nte874goOqA4uXIxe3+UkdzDUHhLaqf++Psv7f+Mj/OllenqBYwpsqkUtsg/f+nK
c7wwMKviATFJ8CL00w+Jlv8AEIk0FBTn2CdWc8yTkahFguAkRV237Fq61Oupn8yPVSq4Db49TreM
9NOLsbTsh2Dm39gJ5We6W3EJhW+8jZh9X1nQDe5sL3gK1ST3fhxnT2mBCSQ0KvMQF2OBDVJj7NPB
cjZ6jIBBGY6toGfmcGku1lvh9FdjI8Wh6wP7QFuINbkKrE08zel2sjGtpPSLdnYMZdZPLpQqx08k
YhFl0Vnjp4ojCK0yOqGmEwOGP9HAVFaHajCl4KVMb9yBfK+sTTFPtt5MzHaalaMDGjYpXv2XnoIi
R7879Zs4busV6RT+3lwauZagVRu3KKYTVACnXjEzSa7zyKqvZpxc8Estqs8eLXLDLLaBjmXbfn2Y
cJHE+LVtD7AJ48us68zrIIIo6xViuLZTqu2VJMI939bRkhxm6B06jiWUJyPuptu2E9xQGYdQF70F
Brx+N40UXgZl6rOK2vqjDwnzSqnGX5vwCW9+v3Z+2bNs0/RIhoLQhLGgz7P0NTj7w3BXhkMQhMxW
TlFnLvedTwKKQUza0zxhaNC4uNsyhmTtgH99GqW3rNuuBVBV4xy9QZQgX4UQlIu6M+tnt1YVbLDM
BG+oqA5Uuqkpxt7nNb8lHYAXkL9YxR7JERlZgRbSgKdtqWWn7YzU8ITHEfCyC30GWboxXysArTXb
1bwbIJ/rDZUslcauQJjszpAogHp8l5NpmG7ISFjuz8u2SgCA4tiZr5vaFuC9ZfCFVHPzg2fkgOwY
Tz0zsK1v4jYm9ScnDjLaWKRSfizMdI8jiAFrePKJe7H63tkz4E7dbQrmcOuZdTn/BfAu9ZT23/uV
vv2kKKG9wEsC8N076+F/uP1oEFsjXJrgJJvKMTYdkwjgnNp4SFDPXjfEfJlrp26Nx2SOgfHsqfKr
66mBxLb34ODN8KtQ9qxkRuaNlw7VKx5F5Nv49ViFUHub4KVR8GpWyN0Fxqq9sfv9+vlPX4BBDJel
p9Auidg/r58CAKsRUeieMpiN2ykR0w1ereGuxgibtMSCfSbQxAQ6ZbaYIiIsw/GK6tUMTPtSjE7w
hXfPYmOey1drcsWVM07pRSQr+Md15gWPmasVZREMdO8vJg/n8/iXm69c3U1LSS6w+vXax5yExEWN
9qnsSf5bwYkKvrCaIfsAHWZPYomXa8zZptuMoLV9d44ckkS4IXyNh4tzQhMEr+aY2WNzLN3aeETU
5e/9UXXxuqn74nbx2vjKlXz/kWaK+J92bL8MHBM8InI42wC8HD6pN6xT+DZ3vRrTAitXl6TUxF5W
k2zYhvo+eJaRSA6GZ3gXbVxjT4cT/w4UMdzRbkwvZP4t+2bUcfcz5flCkqK37qScPouwZb+SuTL0
9EaKLeI66C1l+lEg8oGzWzDWSKvqmKkheCEJFcRg5NQ4v3r0T+FbExjRsHVS/rAvUsDiqZGnTELZ
3eSJNax9WUdvZtUuu8SMghdW3vBZZbneQfStgW120cd0m8qkb1+pnJ2vihvoUDJPH81KLmjrayf+
4ObJJ6vMyyMA8HRMR0mYSyMHxhSZvIqmsQWyz6abRCycJb9fxBSJv76GxHxTM9DtwTSgHPylbGCv
znv4zzUzOWTu69nkBVud9+ZsRO42ByC53xjwSxTuKMWqVwfjKHL82JO2Yd4eGRC5myhLsgvmZS2s
zdyM0/VgJHHOYKPYdXWqX1dotx+1fvU923/3UY5q+NzHrjI2Puppd9PCRIz3BeXY9QBflAgic2Yd
qMLKVkCgQbbLBInIK3/JGTKExrQhBt49Tip/P40lyIQbgYUBgMNfrx3j3uLFQnfem/0bvF22yBS9
b1PW5WESS7tXvLX4AMa65NTPtRrj7hl6+ME20mHeTDJmAGLNzwJ5/wYLemvF9UTkPia8EJCwWayJ
bDGXR1/2iQQSXMqHIb0oRQKS72ezgVPbUu+XWkblNWbgGKpVfRo9cQ7ET62RZIyPqtHCOzommLX1
CBRekXjqhBgduCa+45itpas2qgjzIknyZAyjLnAQh12Y3sRR1eYOkkuth7cwHdh2EwQrvi4+brSk
LTeqHRk3EKgLSxFFoQRp8dBLKKKJRfEYhl2Lnl1x6iwisT5GVhAT6SacKr00uk6XPz4cxA5Wz3Zh
MPYxx/IaO+gas+2ZnR2OY7GIq5CQQ5Izy9RbhSNW/oaaCfC0hWV9gLcUe6ynfrlPsAiAS+cmaFGo
LQ8dTrbgEe2yfJFO6h098qu2WQ8ZbeU5Ad7TZrOMW4X2YO21TszIpcHpDzcyXqO4pspcTWGz6Xwb
EacNPAWNbsm+kIF56soadopN2YoqNnVxMxzT/MZ18+hO5ji7cBj43Bl/Xu7PL9L/Otu/6Gyli+3q
D3vO5rV7/QfZW3E337zmn//1z1NUvn3+x7HNXgv4IF//n+Pbv/757Qe/Y9DinZBsPsCbvu5TNVPh
u/mVeIcLlGKL+u6K9a27JS+In4Afp6lCcBskTef3KCF+HczrMxuCP/4b6DOUyJ83SIVAFFsQZXEN
XBcH/c/HfI2+ucl9UqoNFwu/hPX94KcYBMCa9iGcSvvDmA/DNcm6cGb76kMW2v+PvTPpbhtJs+gv
Qh4MgWkLcBQlihote4MjyzbmGQgE8Ov7Qs7stl1Z6a591aayKi3bJMGIb3jvPu2oTyzk6rFg3rgk
MOp7UZKtWFaXYtSfMYXHtF5FmzGjo9ZcRs06dihnMV9r7g4dzoQVyj03pGIFpjIuGYb1V98qb5yp
uLG0CQMHSooB7Rh6AZbghRy9AHv1Nw679FzyPoat20AIqOo20DWPY9RmvZzqy6n29Ytj9BZS0+m1
VpOCfN5tZzHn8APSb32RMXm2YjrB2ju7ltpPyIBwMlXf/Ly6IS7xPlI2GanpuMPxcQNR8iKy+aTH
/Cq0ZLgG0lfm4/Wmbpc3m3OkkMZb7Tov7dzvak7xsKOv+BC14pB2HppJHfRN3ZM9XGne2Risl1wW
ry5q0J0eT/eUxRyexmVgvrsRefENZxR+HeCiO6uY641VTqjHYzfBoiEfY2u69yqFwNR04mNX+G/M
tv29kYgDTolTPpr1cVlNd9pE+6PrOgu09Mpc/REqB56SzPdTI14SK79i0/jatRk5avYZQgVttCP6
reAFTSL9Vg/zRRR8VrM17Fq/YfNGx7jgHIM0yiUBzBYZes0bZSYdHm2b3F4G3Mk2zf0hhMFRI9Zk
0hhr63uZlK+jAVWC+y4PBmZ98IV6XFf8Aq1dLqRAXAZz2pPpcjI8WjhN6qfGJeucDfc3C+z21jbS
mzxXJ/YhBF7VvsMacm3wxPy8RENE++gU4F0tbcNNDEkpZdmfkCZw3dnZVT0vz51oqTRt9Vjq9kbN
1RRWSTegu05fK6BB28JUb169nKQZp4wmu/Sct+5LSgPttdatP6X4QSZjN5vDYbHx2LRKPi6tfcDK
OPCgWoe45DPSdIKm8kEycx2Xk1PPyXaa+DwRKVlAi3gS1DIQ7mKWFq4u/bmKjTffItmkpO7HDV1c
Ga58bLvxUajiW6lnDCwBMm3GUj1aEQOJPB2aXcFqdLs4GgtIcFJUabzvRuWc2Se/EDeR7dAfko0p
3N2w/hyvE3Ofy6NoOS/4C+YDJkd8T5Tzjak1n7KIzZGbJfOm0yJ5Z2Fn3BQqjsK5FXY4I6k4tO4s
r9ralkcuZW/NZSF0OpmLbbs0JanZzbwDYyWvSoA7oakV1ttg9J9m2TnXhocKlKemTlux6WB3ZBuf
KMuNmy/Ta+TSlCHCNhGuZKKtGDZEz6UCTbBZRO+nAQ7KEJbNmZDyT3gGqKVVsVUsmEmVTzcN8V3b
lqwX2Az437MgxXN25dWkYDluey605FLVICohUj7XmhGHuEnsrRztV9Bb3VtV0V5VWpZsC0YCnksE
arP4zq5My3FD0xJdjAFyc1zx+C+Z+VYbNcyqtiTCT9K6KdPYWW7N50b2O4AgHsM2YsOm0IgBZnDH
vTJ56ObcfXE1h+jydjpGsvumTd1JOPnVD5fO34zHftUMe9ip2W6yjGQvicJl/fc/dJtp5giITXl9
EHIdho3tgC1NnVO7ZdJlOL8pq9dx5w/tFXfGGslGWwjCn7Hsr9QEQBxj5cxA+WO+6kQW5VdmYWFH
sTjQ//l1/Tx4ZeDlrbtXqCYoi01Ue79ooSfXVVZG2OTBJNMGSUYerMdxBr82tBA71Ef+Sf9N58vU
+NdXZ0EZdoE0ktbHf//8XsZW5SdeH1VsHOxka/fyEVwPlbclDpNmF+H6ejHynrqe0+2fX+6/6IPf
Xy8NAa4SUBFo83/+s1GqTgsyqOpAc2cReVJ6lxld2HpcnLI6yw+6r96mXqF3mgCmZ7Lne+uTZ9wl
81sCbTgmxWuMkTOj3Dj4GMvDbISK7k2nibRL6k/WkogtgrbObiqnwyco71UZP+t2gvZVifPoQfJR
de3vbbtuPsagDkPhcTz88yv9m0fIEqy8kUAbum2+Tx9+eGDNIvUZDInqkJj9TtT6RfcXHLV0xb/5
c/5Fg8gTJNg2wPlA8QmU4Od31J8MT/EveVZ9xtUsCS+zgQlKZ+3OmsjPNqibb4bYKO8KOV/cQS/v
ktUTL5b4Wys5l9dShWF7jj1ZMStF8OZP46PmO2erk/vE47i3oSORMA3UtlWmeoltc97TDjcr3wzi
rt7191WunlXHtT+aqbgaUq/cTiitTlgEv0Wp7QRVXvApKq/eKy37FtXLswd5ZhnYoanGOiD7P+BY
TMO4XN7d/afcRfNsjsvFnRGcoWIxINxrnzqb8FTXoMb65zfyb04YxPQevRjcUpNW+uf3cXG1uhXY
iQ/LhGuTckJxstmNSb71ZB3++c+iwv6Xb6Ctc0/RXLqIV9d//8PD0ZlzirtqrvCByXvRp1cl48Hf
/BF/c7LgdTUFiYYG2/dfVRdQ2/Kh0HWCRXzZEGGtyDWOlrf1pE8Xa94PSMxyUxx8zTxPkZ9sSZO9
0lT0oc+yzx4RH8xeZAdmKbMOkvl7kPicTs1c3iBl+LY4E0DkKM0PheUsMLEsPJjgAq7pyLfSa548
pAOB03uku810pkCYJsDRAHsQTjQ7syPXyiLkaj8q1Bi6mX6zKx7BNs1vJFO03I5n2l0WFbPBctY2
mrBiyxxKfbivKzPZCmv5niT7b00x4m++sXwWaPR1zmGWEebPH0plNoOq57I6GAWNgkzKNEyHkQoe
d9yNgZYuQDeXbYrZO5cIQMOoZxbEOv52yHiWoxw7JaD/3RQtE4gko0b8ob9MWWNt2AxiTpDOOcKe
HLI6OCdoXjbwuoAY4JDYoAx91s3pben1IHXTB2wRVFUtL7jT1D5P9OeZQixooqTZW8WEpHm6j21n
FZvyfAomjrjh5BT4GgzzMir8vWkvz37Tye/hKf/2TfqbLwl3xvofhu50b7+8R1PcusUwyeowYWej
xMHTMfHXEWAZoyb+zSdiGL8Mt9bb0eMW5lhj0rmiVn7+SFphzQgcxurQmX21NZy+3nhRdhVxU/kG
n8+CIC5YZhokaXJMZRkVYFxgnqMAHOvIQbbpg+kqZbv1UbIEjLcGnCDe5z43rjXp3RZ+iZPHp9pX
VW1trKZ/K7PlXhXIidz1MuYxi638NZrWKpVo8GzRbxiPbjJVmyHl6pYwZ2838JG+t5eLUGyDWASF
/soF1AZ+opnkronGIShINDsq8A3vTVBUqXozDeBLqnF6TAcaSQ9NU8jEaQrsZXrshphZo4CJb0n0
gMYFEgCMKqo1w2UDtEqp1n/QSv4f+Ls8kM0od4bo+u36NeqVfa7d6dGJ1waCUQvfJxCgRUu1RJ73
DVBddkYNv7pDEdFmNl+xIWqvfVu9QTLeTNgTsZykN6lFz+IrSnFMWC9ZIgFFCCTtNfGPpARpEvVx
SWZah5k9GIbiiqZ4X0bcLCkrGgZuy7MzDTcoFj8l/VRd5YZ9lmQ8WGY3M+qd9sjJ0/1E5CAbLvtM
MveLCWruN/ex8zdfb2odpqTAoniifo36LcAMtkzSy0Pvzm9VL+97nXtP0mZFNl/rtf56b7XrgSz3
gehZADJ856uE5NmJqWib8WNINTb5UGVbP/c3nuwsFxJfDLfA9Kqtr8b5ULAWoUHLSwTvyIxJqIzf
QMb4N02HX3cBYrkdFsiEFfVouLho4DTOmGyYn6VFuaV3VhM6ejqGKh7yoPCorGMaw0adEqvmAwH7
c3QzohUgkgSdiSPVoyUlvf5GjuO9sCGP1YWjtshYyf6ciDxNJpAyjP1KQ8MDVM9vTr80uw4zq0t3
cMhT5yy5RGgyx0cLPPBazQ/uX/frfydsv5mwYXA0uJv/vXbkoR4BVW1e83p4/XHC9ucP/jlh850/
GGAZjk25Z9sQx/g9/5ywGbr4g2ICGDi3l/udYPXXjM3+w8cGhL6DlFCCtPlS/DViM/9A5kEz5ViY
1HQkKf/JmO3d8fRjSYNqAckooCzKXTpySvufj2pfZ2EWRa12Qgsu71CbAFQVnX0siyXfuiSubvRF
mvdW4aCDrjGdGHL2j+gggHjm9fQ45055snoCwkB1eDyVurQDLMpVCKwiC10iQbY4Pu9jakXBDCKI
xGpCEVA0xvwyAQIJ8ikGwpDzvTBAXnE/r2dnSURsL3IdbAzrmAeiWmk2GpOcMY61s5hk/1gRXxj0
7iA289gVX3RtBFxhPdGOfLMaMiPcaLyb/Xm4z2rH3reTLZAEZGN5nyLcv6objyRPN+H+UW2Z76W1
oIYrKnU9T457LGNVbjN8MFcCueNu6EcrJMpncaCN6vq5czRT4eifo41UiuQSV7V0mqxx5sOCtRpB
gYjCxm7ta73zDkXBpkM3XCQJvnFDhNGpilTJbYTxJPaAY+RJPgfgCqLdALMi5IGpt+yI4LrGORNE
fOBxbnUhH1Z5WqAG71xbc69Kbs4wqiNgwcJtdsqMkbiqyjJIzurx9uTF8tDaVbthd/7sz0SIMLZ0
2N248mNl1CbymxZkDraJ6Nx0s6lvizpJWYa3WmLoJ1lF1vJQdVZO5ls61Z72BkHMoCjCeKQt6B57
lA5MO/sl1O0aOAcZGy2gSTvDTGtV3tmPAWZsJ4ZVKuhwJ3DBoBE+cN6rvUsSLHcNDuxbVWLd0ehx
BqJ4tJKgYW/pLcnoKbWv3bzTQ7a8ab5FpsAUYZB+yRJ+FPlZm1Or0bhLlYqXfd0gB+pImyrgb+L0
qCnj7YDfqHfZAklVLdWVG1WD032szchmKcL2iczWvk41aBjdUHfZdIdVqNxXbe258S1ZnICed5ip
2KfsxdJ0w73fz9hxniZ97PUHTc5IYYBMZMitwOCgHjZ3Ov2DQtyU42vQ1c2UYmJtdy2tO+GYhW58
APSi7ljzUdrMWQU/w0wNYJe5FqtNakB8DLWxZyyHB1V7TnI7JUZ1cXGFse1VN7nBkj+o/PaLzYpo
YeRrRvdVkaBB4SRp8e5AqXiO7IoVjJbNphESfqbfLnJyoGzDNInCsU2YEOHRrRBPG8mhJu54m3Kt
xeHkjTP2lcRlwcXa60OeFj4u29axPrWJMDdFXMa3LWjTW6dNve0gGy6+BAY1GpxGv1n0nh0im6st
G0UMLnPVXBxiFp591QJ2cFsDvrGYoVcFKOC7o5ll0TFh/cSK29WooPrBJTJlUDZkamPALw5pho98
ycu1WxlmWDukpSV6P9yP0q0uKD/iPUIQVGbSvvUJu36MCq7dpiANLGjROnx8P+X/eyH+7kJEyUhf
8e8vxKfhNfnpIvz+A39JKd+DPpEperrDlWOtQQt/XYTGehEyRwNCirZMF1xCf12ELJsMtB58Uf/3
CnzPBdV1a72tsNiSG/qfXIHvDfUPQ0Owp4zyaFZ0ykuUSb8iUNlMI/Wa8ZP5q0QxD72pmecd7jfg
haWwjrlSK2IrhnzU26L/YsxzulcpFdfcVmjC2glC6Erlz+B8bN95h8k825eyMXqdTHLE05HH7JMD
Qy4HosRFNHHYzUi+wtGXLOGekkj5ZXMYS5w8TozpkoKyiLRbvxSyvOJU6noOFxBHHjcbUUzjYWJU
p+QxdpGCR8fIZTbDJN9r5UMjeZMftKp20WYKWI7bOJs6VhiuLaxbD1BdqPPHgpNqdAe4vhmvFe/C
NdmVAiXSVKTnqCyTfeuaixVOSJYfq9JMHpehtg68KMbwbM4+TzTaj14mOhAlZZLdqdomtqVrj4uN
tiypo/HVN3RUnD20siDNO+Ik9MwK/VoCUqIxWVyzuspimdocNUs+4caaMC62J+JJy8oI0VircxLn
UjsiNFhBZZyP84M2G+OibwAfZvEuEo1tunszVcm4l5FeD+0BKHJkcPqWqCtyde8UetrdNKqvKz6F
kpFfKY//PRH+P0YovjZ89/7hRHjECPW1779+/elY+P5Tfx4LnvEH/FaXdfL3MvfPI8HX/6BKsfDI
Y5Bi6L3Kav88EkC4snnW8SOZDPnfK+C/imNL/EHJ7Pg+KwfbW0vn/+RkAMlB8fvD0cDSghAbAjxh
iTqEBP86o0UXCJl6squjJvPeaPbSjfDrbAmBm1BWlbpnULIitroeVtZR2be09iv/CMyoe2hLkdKj
Rn25NdmMnPuVmaRWepKzcpTi2OntcOosbktHvVDBtC1WGdtCDg2FyVx5TCMCWdInYDQRT/llrBqo
TRYgQUy88YZ0gTY0VroT5KJxP0tdD1xmzoRA+Krf2QnWyoJnnlJprl8EoDyorn15HCmVoOk56IZx
m+sDSyOZpfEt0j3vUM1pgXLYAkQle4F7BV9C/ZIYY7s3sdhe9e/4qhiu7mcUYUCt1Dvgquzi+KbG
Cf6UwxC7Voxb7sepMzdV4d7J0fBv+Oq3G6+M409ws0EsWbk8LO4oN3nKNirK9G4PRJIBVUpyATu1
u7qp3WOHqXtH6Bxe9FEat5XrX8VVvrFrlV80L4IlDio0YInrbbHi18G4sr+6NQ5yaoUe4g0R1z6C
uuPYL9oh0hbjSuSJdsWksNnmxOuFCaDwTY8l4wbOJI6x1tPW8Fkm6cR0wsYC8nAdEzG+F2BLd2Zr
2fyu/XLXSLO/cVMtggdlPjor62zGyrHtJyz6kZv3d0vOuTcBqds5RCFttAZimljZaSNHMKDRTwiF
+z10gOwwytjc0w5Gz9JL6x0lkfPFSyF+MEc1s5sYgxMjhRXbphQEN68s5CZNPO8AXapD+GhistLx
xSE2g92ycuDgvvmfva6avsXT7O8WvQLo10bgbvjeiDvBaKS4nrPmKcGG8+QxQH1F/M91VS22fqPV
uTx5GmDUutT5kFMf9FoTe3DrTAh2ycqyi1aqnbXy7UBpPyXvyDtWUe3BG+uc26DVrrzKkrdm2cGu
b7kvkV5AiwxTQyvdw6iN6bzr+pWSBL8N2N6ycvccYBRZZYLiQ/Vn7ZKVz2e+o/raldo3jx6+tMUH
5cd8UUdnZI7lxppoUaHPx6jZGC8iYlzKC27lA4yfPEjGqr3pHPO1Llo3um6hPSanxig+OGnn3kP1
3eOkN7Rjn44iMvdIvoHxBdKfKv+NeJUWxUk0L5TPqr/0o+mVb+y1ouWaOFUC54fxyW6UdekANnTj
toCzIKKeQVM3QjYrKh9pu2tiuY96mGhN4jSwQTWE8SHFfXxoBO3Nk1lMIlcbG4PeQGCD49akvPS2
12uERyDIpQ9xeN9L2aBtdTL2Y9sa/f3HJWmnIdShIJ5bOIHuBzoPswXQbM/GXUVzGX3JInbfMGz8
gBOOGllo7JjG+oEn184DpDQj4+dOGHmo5Aq61wc/+0y06awdvErifLfrYtKC2huJaJXv0UIRl624
meKSAmkm9SqnfuNJ0bGMHw1E3TKoWvSnsBnEl1ngkdqjj5DNgX2QW21wdtBPDEYU+dvKzvkjFyJF
QI2uXB0rxlpHcknBZFefgNJy9qG0G/IIviwGeZTTZZxmFpM6v6pvCQUxawfpdptYwwmepK1v6ho2
bewqF9hvUjm3SjpqZ68gXl0vJGxBm/c4dECkPpKgZ57o5PuOXrGDs7eU/sTG33JuKl+0xzz1+d4r
O9rYeUF6pDla7h66drKvXOnta1JSL5VZXC8xIqqgM+z6WiV2coqaxsXzPQgkgcJz+VLJFJreWI1G
MADzuPLAKWIBy9bvKo2nETvptotrS9uRm64/uAWmVcfEMxhaE1QtR6sq1DAki3rSZcjntPIjDnRz
Rufvn2aQYUHRdsYmVyJmPwR/OViWsdCDsl/mt3ZuP3NHdWfqXwe+fkTUD15/LzD1Vn+IFyPaEcvl
PdmkH90JoUVcDlVxLHDu3NaDRxaFNutXkhyKt4UhFntfY9O7CH04OqMDyEL9JXeNdEMwjvdRGq2q
yTYym0Nmt+rkLi5CXBsgHxYOBFnTnH1KUHdfkZQrzyJWO0SJAvWOjuF0sBKD7lWS95vN0XJhC4p5
FyVRX1TN0+LWw3F25AgLC/GxLUu7Ddi4T+HSozWeGF3cAnlmJtwp0ztBam2wKFsAEjr4tqxAFGgm
YQemkVL8EpB6aeaYVFKEYluR+dgdeQG7BlEurekkEo7GRbxYAFK5C22/eZWeOdww/TC+ShRNO3tY
rC2J2sbB6VvrA6myDV7cOt5Q98c7greabVcNxTnXp/Z55Ht4M3ZDd7Fxfl8jLKjCJamy6zxRoNys
RJ7z2gZyiebkQLLpp9YT6fVMQPaHiMTbcxQZENaz3qESKBeMwF6th3Vp6eceAeoQpnzzL3bmqj2e
8u6VvXLY9k6+wfE03CEIUGUgSs85ln7v3+Ugyk8G06zPEzCToFGlvs3nWj8mevyBBYADfr3UKR5c
8oe02UJtl3cenTipJVWkb0UXNzd2muqQCvq10u5igk40IscFmi92MsbwpJkjpN6RWFTw6QB9fQ2M
Qy+Vw3AJlUEIhH5GnR+bbBZLFgAsN3LHiPnddDJgLRSsYyeHTc0O+tVUHjUFRGtQKHrGSdDBekDt
JWE3ug8WxE1CT2hlCIR/7B0S2P8rMv0uCP1dx29b/ywyfU67OP0FckCFuv7QXwJTezVJ8n+RvP7O
OGDz+GeJ71l/OC5mCAEQy/ZssIL/V+L7ZDvYFPd0+Y5jGvr/GSjXAAfweaxeSe003wMc/gOZqWv8
S4nPH2+5Lr8lfwvmZr+s9ElZrusal/PB8+YKILGsvbBbIcVLNbfXKdtyHvlPc+XhJRpXqLE+oscW
K+gY9uN4tmon5QIFg2y7kRFtO+Qel2TFJGORKB7rCvxxQPdzbKPhMYKfuz7Z7atuNXTEG+wg8RMg
2+rZHBgoNOXE0y1NrftiRxWg9wQ0jiAB+7XS25UyZ/b2q9VgdAlARPrPg1NrX3PlqqccI4P6Sl/k
uxmBlGI6J7W77diSgk3KTjojQW/vyKh6ZAmIjDOItRFNzcBQYYNSXnvUBC6ngCNJbhsPXr1LunXQ
l6s8zjUtdTY6BYgnT7xPRV5wbfaD9HhbgI8c0HTE11ljjOGYO+vowrRq/CLTZO+MVhdB1OefRblU
pxi8TmB7i2CFLvKXLmM5bBuR2Giugw81sqZnWCbzWpNRSoh+3Yk1ZXOJ/EV3gdYk4sjQQ/s49AUw
TiQzT4wBEzoICHtBu8jWfW76lHx71yFdabt0Cz5xlUWATiN/1c64ixjM2xbZOkBpG5x9xzH7OjIm
QfNQgOIRsfCuQboZj2pag+9Y3/JewKI3Hv0cLicekgn6H8xeMA2NzW8/WAUFT7cS+XusD2PoDn1D
olFTYcDzbEll5GGMRT3atQDWp2qsT0ZXgDx//8cCEzxYiMahAmI/za/D7MDP2BYCvetmJbGbOC/Y
CAwl0RWYDVeZPTFYgxSo8snxgsb4HrTh1TlcIJY5/rMxkisVdKQ8UVtT2z3SxfAySqKO9pNbM8lW
gw9tfuWVNwqs9F4MHrdcp/rl5FfsCfCSkP5jxgaTr4yx95qUwZtCbQnOc8iJFbvSvJm/wMR9H2+h
WPDuvud4FtOa8hFHMi83Nv0zdCuYh8Rfu7VjniO5cu/7ASX2cWgkcMO4zoYv0GspSmAqMRpW629L
tCTMyyLLAC7WWsXamSJoJcILb6U6KWd98d6CgiOAEsk72E0rN25poTYJBzK/Ugkfy9IPzUdoGSRo
ag0vIoLJe/FS6ZAixp/ouCNkSqk51nEqaPeC71lD2URKyNTlMHFZ3dFUiMmUuJ06Q7zq8wqdp24h
G0knH6g1DRqY1lbdgbrUFnfvuQG5xXz9CB2WLX3kjOQutCaS3CC2Cl7WXHKdgbh1Poghm7Xn97+l
x1AtPhSzSKuQyQh/WbtxeMo0iqWz3xXQ34q8p5DpUfAQh4I2YnkYUFbmyLvXj5St1PqeZLPen4fZ
r09gKOvT3NX8b39e+ZnfQy40/CH7vF4zKVC8knc1FZxQbgZuUpS6Me9SUL/flsXmicwcbX2mDBPm
UGxrXrmvR8m40zVKRSxqkyuAlvkw4Qkxl0OPuOie21tdZDY3HxGhsjPT69HweE4ryGC+8JvrwRvD
urHhutkmIZ1Bb7LoGMsqJlGjQ9IGsi86ZWscIB+mszolceEgA2YVUHR985F8mz7aYQJSD5KneJ9N
Xrlb8DyGuoxtEFND/5ZpKJvpmIkOITdMPXiOVoau2fFgm93U8WJ4A64dXWi8ujLH6LvUNuDmAUCY
tbH9qifGARXEclC+7R4mw3ff2iYjbARrvWdtmeDCMTX7HJ95nIkjZk7e33mNt+xclxOEoHfJH1hO
t5NhCyw1eOihtiO2Qntr+FRMojlaKrVY+ntJEqKSjO8qo6nuC1ljjZI5iKjAzRPzya8Xd4c4d/4q
3NK6irALHDLpGV8K233X4il3R4Bpdt12TvrVatX0iJx4PoK2LbdzVkQh260nPALdM8PgflOhL6uD
wiemYzYYdZhKK0hXJhG18FW1071y3laxvnyF9Z/zDZiK/gSyxF35q+4siA+KrI9znvWnAegfVHEI
zsdxwTDAbNXe2CBj4SWrAZ5FGi3utR23bEu78isSj0RsF6+jvlZzS9DKoLwzzeU9EQCmghJisOHM
Pdkb1wVjgfZuEVZylLq/H9YeboF0v+nbvLlB5VvDcRujSyU7TpPZDapUa8Z7o6perHhCUj34/RLv
5Zha1w1xkeZT1Fj1MyjC7oFe+5LYOO/mlS87xb1xH7GCeKhcIhVIDR682xaxGfyfotlCs9dfYnNS
ZHZ6jwuDrw8j+799reyaHm6qap/vB7umg+zAFubWdMAwyxi9MS99T8yyg9+XJD890YkzWYoQY9+g
3/VJXW+V6bJwzToDrY3VKeTbA2MWEIqVvgGTMn2KqMyL0BCjne30chyZf7RFAdrOEAXxS20dekof
Hs0q9z6mJqt8rkILdk0mRvI8tOYoHfCdITk1n4ghbE5TMY7nwdQ/TZ3X3mCgnAc6HdU4oQsg8bp3
lmwjhW8+zAjSTjPW2rvccIZvgAe7T7NPHPYrjVoh7wjCi+Bed0t+jIu8IoSjezHnJbpLEiPa5Oi4
Aia66loO+AMLVn20rd0VnALttusGhmQmVhcY9eVXVGnquiXCdRvZs3kHDV9+ZPIVbeIycS5+49sk
pE6xG+AiRJqjQ/s9M53IbwhVMasNOB7tDrihvXHFSPZgWTC5EY66avqy+pSOgwgRCz9FY0M6o949
D1yJW1jy9jry+2iY8TEjJPham23xMk2xxR4/nzumqr3BlDdJTn0s2AIT+Hszuh2jLZRFuWsiqtQN
xHtu3SiyQJNB8Ao9IzQTATQO48A4cPlppDzxqOhpcl0SVnvAEP0hyoQbxIVDYqNZixBoTL6BoVNs
DPY2nIWMHBN6JG4KP1o2MT5VxMBc4TvkIjqRE2Zj3XmxcIhY6YaHuhMjF32F2B0yKPyiRcH/HySj
2NwOmjF+cvQWrUGnpUDsFdj8arahUZblQ5rVSEUzyo+dWdG9K7PIML/oK3JwcOis5z5JLhhAiMaw
9PlR7zp5mntr5Ynyg9KJGfzZriTsok/7zVD6dytuYd9UY8L/NEVzssoFe6vNsDKcq37awsih804w
jV6NQArvsMzrmy7C3IwW77rO4/mJhCrUf3Y5Pidj8oL8KQrplz0KCiXjJ9n4qDp6hYqk7a0rpynV
QekxkUEI45mykm0aAKOcGCaVyLZDzx1RkpPMDQTXKYc8bJQNOx4oNelHqAfhWpbFvpmE99z4vHDZ
qO4hymp316s2yrZch9PBIxlt0647cC+KAjyrBjjqNYAVCBmEsjkGhCgYcwV6Mo8n1Yl6N+GDtvCS
++rGLVXiYZG1JRyO0fnmEQ+MG8mxl0PiD8Vb47qEA3V+tC3W0qop+y5A742zQxhlHRIE7mxTrW22
GTOk0Bu98WZqDHMTkTARIqhgfu665glAtDwvxLlZT9xv6MYrfA8yhCNWXrIhtYhasut7/Dqxc1/4
xOWEtuZ3ASJIyoJqEp9zjA7xzncqlu1SpxakGc+JaVMPsSzUdZWDZJvH3Fdh1nvRXU8ZcANEt+Hk
na0YK7WsaqT9GTWW8D/GsOLulwgRbVDGya7Nx/na7m373FZJC4i9bbXNWNvjlVUXw0kBkt97Vaou
hj30j8lUXrVTe2q8RW1a32xvy77u3yCn6ns5tN0Ve/5o38XeM4XatHP7boN9Xdxl7BWLwJZ5DlcN
60Bx1SdownepvyygdQVJWmFdVDUIBtNZ7kdLbz6rvCxwg/tmIQGWoiqxGOoytma8m4+AGd7mdeqr
4Vu91RLkjtu4Se3xszc0j804V8yJu+9TY5h1lnaMFEr7xHLva8bLzfuguXofOluV/jpMK0gBVUaA
DawdMZynoCNxVeRbL88S934FBugfUvJtMAlCv6miS90QfUN8cEAiZwjZ5QNR1nUorM6L3QtC/vbC
7Xccvofo/LCpu3zfcv1IaP5VMozncl2hkaK3Mo4Qrv0sDIsxE8zoibqD23XiOK1py3aamI/LTFyf
3xm/i1yw2Rz+tGzzMXtihzfZA+pMBH/VcRcJUhpb7+tDxcbgekgo3XsO5tdcGxj74up8A/QhxDmW
3ohvsyMiA/qroSXlTWZnRDi90+adthLdbdlJ40xYHrlZoD9Ilk7ItZJ5TQEoliqibCud/ose65ZP
Qy+G5cEkwRzXliJgIx2JZRvAIbxiLZuGhx6/a4/jwTCmPqwcxqifFvoJkoAxhOOviOAhpVa8Zixx
YjyWrtV8nIq5/8IjU33zFlk9WCCOVs5nz68Ha9F81AkJU9cxvREIjpKrO3ANLbpbwNz1Ox+Yab9/
T12d+YUdyNSGBKouMRCI9oZHcN7aC7+Hc/3zh75OO35cePqwzB3BpAah3/+wd2bLcePKun4iruAM
8PLUIJUGy5Isa9l9w5Atm/MEjuDTnw8l91lWqZcc+1zv6Iju1lQkQSCRyPwHqD6nNJ+CDDkOe7s5
BNqcl9Ec4mwwgllKXlrm/xWQbmbPmwuhUUkaAADSPZ1dUnGC6zBVPqDewituZQW+tu54P0cb7j4z
lpkJLgwhKtTQfd5/zLdXl7Yn6e2iYxTh9mnm/m88jhYMAaoCS4MNQ0vzbgbDnSH4T/5ozMAXVBg3
4SA4BFhzxbHt/Ys7p+j4yAbi4tpw1RxjTXH67HMeYC4dq+ZAS5lPxwOPdoooOkwR855js+8Yx7vJ
17BVk6MTrapHDn51IspD4i/Ow/GG/hfQ9MfypjSyHP8d0PTvpz6lkz409Sv8Anwt/uxvWJMT/osg
GYR/I3zBLv0qcDqu/y9TWGSOuwS7vxFN0b+gDPqIf/BH0FWMbtzf2N7gX4HPKQfeLZLcRN3/mTjc
qyUGSJjpDYQOXBNgCZdl9nqSr83ajYSTEGEnrDq37K/jHX60Q7hZ5q7/67eB+Yfd4vWKOl4Mbokh
Qka4ZrwJ3kmwGL3Vwb9L0ZX7enRR1eA0H6FamMVkQl5iC/8pmnJ1+P+4NPoBQMsMKvp0MWdW4SxD
4/h3wB64dKSMH46e6TmQ/tFSlAtRpbcVJTf47tRI3r/8633SPLlwfUrUUF7wfDJ47FexxPWypAb9
6d2VlUVxTlrkKFt7GNl6ssZcbjHlnveveVSH+U/4/HVRpopPaxWviKMo3W8BrG4RRk/ayL0L3Jqw
QQfwwq1CqpoCRMtjO2AL7GcofhO7R7aSdBiH55Da6HlpoW287dDkPm+p2i2H3lI4Oq7r6j+F0iXk
xcFkO1fT0TY2W41fC54zbMBLWVPHev85TmTkjmN3LLzTHgBccOooJDELGheRundULJkrI0TIpTQ1
OdkT5WDYN1dLEfTP71+V5sFve8/L4GE9EdFAYGHw39dvjEIiiiiBcu5ynBceXryURJ3+tPOlu9PG
4irwcYkNRERZ+OiH+v71Xyc6x+uT6HhS0HFn3pwmOoiM1wXINOfuaP+TmQWj0by/TSbMNt+/1Mle
8+ta7OoULLjgG5ZprMVQ2/bo3PlZtNxb2DgUZy+O0LGHgfRS+P7TZIdmddpUmV9sMzHsA80ITuYP
r/ufHhxJD6IlYEMkNU9YaK5vNVGHDNfdOHQsEh/T2ObaHSp7wqcAR5/3n/2fFonBlbEu+Ue8YWs6
LX6Ylje59D9pRdY6pU58rNyOxv62UqZwN1EjxQqaWX6046ymaEm2QKJBImM1i7BOiMFuQn0XML3t
UnYvsA51Bno1qABiIlzrnFUWoH4xX0aAxMuz9x/iSJA/WenC5f3ZCKtgD3NKpcvLJB6ljpy7GIxU
d7aSjR+O8wYgUPtVKYjUpaRzAQszuq4kmhFJtpK69RqpQFiflLiywu/K83VeMVxyYrt/lspe7t+/
z3+IggJIL/kUeSPHlBPGn4Uk3BTGvnMXQMilTG8K5E5Lgdwxxrhdqf40s80O+moVoyLMrIZVAwIQ
oN3pFashcXO70P3dTGXvivZI8BRHdMpirBASOK04RisvRDQRC2oye2SAU1AAgKE+ZVhctJz09PDs
NRMz3Rjp2haLIPNo/2DNAqPNDFHProH7cwbtq58ExXSsdq4RQ/IvXMEDrZpezvvD+JJh//6+2aw5
dNCSdHxk19+Irq+yiASpaHLX8FdIm+oV111h5R/BLenhUE84bW1zMeXDzg2skiLrhIfWWZTSftjA
G/bsraYCuXVzd9rb1SDOcGyzhkMa9qNDqTLR3gboD8Ul21spgdjpbH1urSoZdrZoGhxPEo3ONF1T
yjh4H7Ey8n4e92wBYYtDNp0AX7b13QiK5kr2VX7tVrK5mXJqwTvZKBil6GZYXxzc4vAg0eV3G+jk
riQPQJUF8z7UopcpfdYw2sLLQaf1DlVKhJLpucJ877y8vcUJCBTQkkboBvhNb6PDhgMDJTZhtY9j
XebzzouF+BRBtbUh+CUIWCHcRjOhChK1biKsgRGuHVz5DQofXtF11Q/FYQUL4dJlG31oB3gxcl7n
dHLtJiPpdjvFlzbI0k96nuhkCkr26g4GueNDOxjqADiFC9SywkikvRVJVaotaJI03skcoHiSjmy7
BXNEUCXBZ9ZYYXdQ+JI9qUG0FzAZuLsGB/kelcpsW0vMf0kBTbu3DZlqR39rjtbGtNx4YyP0QFNz
oT4nrjHvKTCWRmnFkS2N6dEW7SU2sdi2hh6mutaCMO1ZopsqhemdLfLCT7L0ZkL05rusYaEAd0lt
CpHYQiBnlNwo18esBiETwO+cVXHk/oJbGZI8k1xwyJDuNz006Ikh+nUuIjc+Awne/AV2JPgCSAlW
RYg8GhNl+ZGMcW7axkm9s0dezzaNB+S4kzaAtyjQ0quSyvaMgeKyYMoJmmSDEMqz39nhdgEo3j5Y
gcwKqEaSbsplXcPsfRATgnMREwCpIbGrBDKIIMY0KgAh1F7oMaiXoXowu3BfCz+zUKDBklWHuHsU
TtR+QT4QtgoWkXmtdnQaKnlm2Sb5WRE4b6gPYStntIDsRJIMEcH9p07OdHd6esCaklVcfl6snjem
Y/q6ldZ0wSYRmZaZ6Z5lmlm5SaXDZupD3wHU7giss0AzAnJ3Vl4q5VVra9tK7uYI31qALnTugRYR
sjM/uRsFzcvtqkP/KaZjskkym3x1MB7xeTUjBBOv0SNlxP65p+JzQWmTwOMThxC8g2OgELSheJnS
iqwqj4/XnWnwcuJorkjr4scxRGmjQOL0qqjRfe5Q0eCXjJ36MBhpZcIZxczSjzDHwbiZ7yTrwjOB
U3NuXjqJqzC9RRkwOMo19u6oC/MbFCHyGxCVhBjO1dJYoEbXkWiWezcI2dQzi4h6jJHkcPI6DthE
j83FuJH9cxeZoTz2pHsYdfjYmLultUH7zEMy57aJTfd5DDJ9i3EL/1tgNak+Ht2sk4SiDoI2DrxX
MkNtWvETUuv7I2hgzDhueGXuwpp12Z6HpZ0xqyV71C5j71Smr8yS5EpFOvXPWcNkgBXdP09KU5yh
hQ28oJiCJ2ksvOGM9M9tyW7bRUn3NS8qst8F/dP7Y6KwFl2tL5e8DF/QSfCZeLUdNwP2LH+mDUBr
LBMeStmdZd+ARKTd3MTAtVRZNNdMI94dJXeS96Zj4+kbtDFj7sjObZLwBk8hoBFF+zUejXCWLsCE
7GM3IkvHlCMGpoIe0kXXK+584m+mTQNFglaKpSgxHROc0aQqxUp7/eXw45k9WWNSXe1QdfAhYVpF
l28E2v+gObEYwNIi8PGh8kyPelXcYOuC5MaVsp7zfVs58Te0i7h4fVxCThzkdM+hfJAGsfMMOzXf
SX/un8uo5x21sSS548socdiAaz8gtjXmqIJBVHbuaAAFhAHvIuRN39S9Jy54nObKoyF/n+lR43GL
umUF6jRTB9qKzs1gpmdQl86NneTsTAXKX2qfT6SrPp3v8UM7J1Z6qFK0o5AdqJm1qHfRsKXgxc3g
s0QRzi9MKc7BdHOZMvGQF7Ir90NnZ+cgsJkjx4pUWkFF2UDs5PmPQQAVFMwRsppRKcGFXoeaql+H
VsxVG5rLVzNwgSOqoByc9mvuoMpIx0wdSPe7AxZzvNUMB8hdyUbOOMykoFGdxY8YNSy3i07CJyXR
XSkQgIEwkK0WTNOAFa9Uz50cZ6JPR66/wsLdzA1y9P0LkMRPuqS/jTB1mi9kY15Q3qFMdeY2cXfA
Kjt6zIZ1iTAco7yIQtdAUuTKkRzIBcT7SdtUOr08B95Bhx/JgJxjiL9IB6gQZWcjlOtMG+J8hJd7
FhlARctC7+gc3h6fkJ2IHLkPiUCqQRLgeOBdZ6v9ulJdfpgSjqgZodvezBxpH8aObzYwOLz9YLK0
FSeU8iVjPG6berWZUW2JOJ8njyiOoIV370oLzqeL3uc4cpIxo6bgdEZYUTh4WSlzO2nIUxRZ7D+1
48B6rQ1+igYly2rVXrwT3upBeyhBJAQgE5/RW2BxucgIIZ7VK9zQUqY8sG5YUvdpFofefp5o0Ogs
AM0TwNYP7hc14xxGzwRojKXs4OkXYiUDeHP0BqVD618UXWM1eyglc3lZTSF/XY6p231CeWgmY48L
BhqJOOcmy4+xb3Fz67xJHII8qUhijuT+wHkFbGdztZoBeIlF5uA+5S5xwQRWlQh2nOPcjZOFbW0Z
WnVYRKa/Kbahu+P89N0xPs8pBJxPdecXH8QomSLSRi7OR8fmMk004M6XCVHNlfzZiqmgd6QmdbCQ
EN2XBuSdYOL4cJwV4YKq+aZwY4f+JiavTlc7N1AzWTpFb0zGaCI5yI8FRzTTioCF6FyKEIiwgO/J
zAO9lFWRZUGW0J/5mSYRUjvivXPj+DwCU855CNKwmfGXT1hZArPxexckmnfWtEyaMW+I9l7mfMTQ
Zr3jpM6kti0HABYgDnU4RkD45pRTm1gw2EN8RLwAt4bTImZTDGIDqjc68fQMOXggKDSJmtCAtuit
7uvR3G0+oqiw9zrNdZNWL/eV9jkStBzVILSCUUmChOce9SSZ3ZDZrR2MOJyMFLnQ+mnCM2w5DONU
px8dQzK5qAmjN8o28rGBHAz+KWuY7baDnfnDEIwkIYlVRI9H8HsNsYDnFdGMFY4rPo1yqT6CaP6e
WrG1LaK8P2CgBusHddqruUjyn4kHCUYYfTcv5Ei9nRpUfL0FTB14ZHYknc3rdqDkGZGh6PCxyDXj
nLW80CaY1+XcQrf/zK4xYwOw3dDnnpbqAihz/sHze8fZsmtWF5zsl4NBq6AP1Lb1h7jxmp/RUpIv
hC5CVhAumWGqdwe5X5Z+sC+R7AMylseIRG0jQAI3FVKxnGBKgOZW4xo7YMGr60qANZ+S3OX1qKrl
313kMEhegFQ1FUD0Ob1ZHUD8Epe6iRynMildl8rlvkA097xcOmuLjzprxhyUsQdgYLyIpRqlHa0M
W3F7oFIoNrkN+QFAHu50OW4mMeDzr5AXm+JHQ47J7gL8YA/oByNAkO6PMRI2yeZ4MExs1PfQWsuN
k/RATGvCBdQS9TTaZaAFrzOUii/mNnJujtg8xxr6Z3fVchd6BjPEdML5JnTZPxW9HoifCdFqDTP3
4ejkfYybUV4QHIHNevsj0RT4AEG9jSN5jdM8Tt8xkIGHefHbr7DyZ1yliHsKQNrNUMKcyGKruLSa
4CxMTGRe14YdiLNdenCDNPvhT6HdXwXtyIobDNMH44DoGhtDk2F0zdVoUHFVUUv/Qgjglxcc2JbB
iLDQIB1Hdd4giXBW+q4rOasAJLSL1XmQEtjgEkREJeo8DInILbaNOHY5SRz7VSFdvgfEBcLdEazX
BgvrYU3YjF5S5sCufob0nTdUySr7LCkqIfehHtwzrpw+wLFZPqO0uF6n6FN9BuJQ7HpWCNGZ0856
BrJyFBsRVjYWP35r3SorbNCUWKNa7j3lLQcXINv3sfWC5zwa1x8lWSVq/UtPuj3TCyavcqlc9Pa1
Q1J2XlJc+QJQOVS7EQ5KikZDnXd7zBu7ywAA1w0yrXKX5GH276odkk8hOf6yHSu4PkUf2OdaBvom
8tr4M/LSxfem03xSUCOkT6aMGvPtWlucWGmwoV6GAAIGASqawpd+1/92eP7Q4YHpTCHqvzd4/k/J
mevp9+bOy1/83dtxI9yaXRlSPqRuGf5HuwVzH2RdbIDptDrQnAypMf/q7wjnX1SJ+HVqOy+eQf+v
vxPwo4AGiWR5U9GDA/8/oaeaRtHvFTBuh/0QlDwu5TwnvNfXdWwpJl1Vo+3/SO21zX/S5Ik9ewc1
1eoQfx1yVz9SPsyGs157ZcV+p4Pg+4I4Qn3tYDeP7ERr+YS/As5jUyAogTsd5jIllJTPyq6QjmB3
bsM1xKxzwZFnCwCvM97RJfLDyGXlY+9+xCCuFQoP3NaaP9NnIB8vSWkouPo6ylwADqMdyHNYq1kX
bBYwspHaInEPe/OsnvK+5XDTpzHHo99e5O1Lxex3+IJjKo6/FdJCxPU916FWgfYOUjqno9P0SLkN
/Rr8aPt5IgZVqBWXiHz4nld8iBJAnshJOlld/exClekH37ROFBCuUfE8tTMny+f3b8l9c0uIBsIX
9WE7wGBAvuf1CzOY1arpVfJMQz0oPqA0nBzViztqE6kVZgiXVSLjgM0JtZUj1Tb8lsQmtzHBRjS6
16h1iTGA6g/mvEded42TFU3acuFV7Af0qdbHVIUxbkEhB9TwZl3RCkn3VeT3ILrspB9F9If212vE
gC9sBhkLKlQb4C2FrIXXzxSnxUIHrqx/2DMVmE8BQMzmHmvEZr19f/ROujZcCMFV2qYheC8G77QQ
rsuqi1Ykgp893rbj7VuSaN+GxMYKXzyR+x+xcg2MBk8YlNaAFUkipvsiC+r85/t3clJ5NncCjdLU
nSW8S0AMrx/ZAbtoR0sePk89OIaboNU56slU4ml5XHIOWlHNfP+KbwYZygvOl/RMHBsnstM+GRrB
lmhK4X0vR+TW9K7TLYz0zYSNI/KM71/rpJLP0xG4fAeiOJGPSvTJC3Xh/hWAnNznBSePzP/hotaQ
pheI1DHvgICaIS5xUUTr4v0Lv31I5hBVfYRA6IlRZXw9rFQdekXO039f7GhEGjAXpUT23DW2FX94
RuftK6RnDwQjpCtE8D5tHuR4VRXz5FbPfYm0nDhkUVx/Lt2BGLUdKEkl7cclWmO7um4yVYf2PpjS
Yn3Me9G23qYqCYgkk+ATozskmOiMbNPJMEELqsZSH8bZ9zE7eX983ryYAANGhMIwekP14I1OiRMV
0l1cu/5O40JxF/S5i/zn5GhkAJumCtFBjKuJLPBPg/X2xRjtPXAqUMjpdJ+Grdhy7KVVgfVtDThg
kUqLIBv7rZBtijKT42HNUh5YJoV4osdGlWnXKaUQcKxoC00PWbXOiAqSo6/DN6QNctxgyH31VcBh
ioLIH0ZJnr5bblDAIGSZIEL5tjEUJHOrqlE131KJSwAkBgl34LYPF8WkWrWd6Ok8gqMT3liYb7Ca
+ho5Mgtkl9YEy6jwE/2dCVjlP4FCMTJsfxz2oYY5PtJiLwHYj1uiS7CMSfilxzI7xpm9ggoxYNk6
9LydGpwz2zBaXBNvhKKMCdEWmFou6OqllHeIgg7L11Wz7uH+LGvMWKCG5BHkaUiFuBS4fmfkVzts
yeGGhX5e/QhnBF+cjTfE/XrL8o+CLzUHPZTk1ybnHml6RkAYHajGX4q+wQR1P4IvXh/XwRPTw6S6
cLrvc74z43AEjwA7TI7ZvDMXxxsuTTk5Q6g3R1aLhR5LPgMNG9ztMaGhWYNnKQYnuctvhijP8CtZ
KFBfh467pMPdMIuKzUx3S04I7oG0YmmQJxGXtrI54tdXTDW5GkouLULFHBS6r53MgukQ+1OXfSh9
zp7ns9Mv9VXaWXq8HBfMsdrtIkFM6R3MZUdfwRFI2SztGAs2xGdljMjAAT23AVHixq/bojj8eoAg
HwCBbmphR8bl3o4tBjSwa6YfAmkmiJUY3lh4pfUxJJE96byucoyLCnAqvz6ja6mq7r0sBv+IxYFs
kE/10jVgDEYv01x6aeFCXyKjxjMlL6OKogGNSQ75LT4wVC+HtLgEXTaC43RSRNGqvWcJsjbdUmWi
5qMFXl87Ar2ZLk2EVuVPr2hqJg1iEHl1jzVPIzCpwFaN6dKiCsCamuooYtYkLkVlhMcXmw8EBuDE
aOwjQym9S8tH6vl7Vy0TY9gsEwdnOMb0U+NPsrQRp98hwkHB+wJI88SpDf90k7sht+bxMw3T0DxE
HtGj+tB58VQnOBwbS1aqDBNRYK9W6rXVHj01M38VRXy+SqTXedNl1IPFz3eNbnyWApUFlIF58wP1
JQN/H7glRMTNheYxN/cCjttIlEIbZQlqCUgCq4k1xOl4CqXH7eVVJk3eFuNlnN30NP+DLwBw+WIb
eRoLyU3uR2aMO0w/8p8oSuCxulkhn/FJJSmgf8iHxWd8Ejs0U9Sk1tNDK2v+3TmyZAGLnALpDakj
p/C9jw/HdK+VxiuPNhctkae885RZ0j4Gj81OgXfgTQQ9eSNFr9ZB9FVklOsrbKdF2+vDtNh9Xn2Y
St/hAzsF3bPcruRiZlZ7WYbfQ1tEqxMcFllCJMOS9yFKgyyadjiPovVJGbOE+3wW2tYZp9yk9c6G
Qie+vWNuU0tOJrtdbwOtF6a/7FHi9/dRBQK1JlGYm/AmxHe5wHvTHqgWbcM497KPjUN9ExJjPpo3
XGeTtp0zZCd75Jay3gZ7s6GyD89xu5R9b81XRdwjDY+GSs+76Xx0SmCl9k7Nw9RxrhPsWaou9usb
TJAiWK6IofpzuScQE272A/hYTf2hHZsoApUUygUpSDcc0kOMJmOQUFkpCLPh93Wm5YSviINI3AoU
FvEtWAMqXdI0uS4a9EoEOlNRbyZPlpuQIoZZo01d6NjMS3tceuZQ7GVdkVw1BgbXnnXuNCo69oFH
qOw7mo2UjgreR71ZqBqO3U0/hy4hFzW+kbdU051nL0BWeuazAK2YKDgy+MxcO2vjYTqzh3bmNznC
dPwMVW4TlzD0rJa7CFg9EymFnEF4av0lZPwG5PFQbGUUWQuOO/RMqKlD6aa54O13Gp9ImgD+QZb9
yo0jqDJyad+hpNWeES7ZjiaN/YiHUDRlm34v/dJsssMwdkzHJaRyRalVKk180DK1/I+LrRUVKkJU
4B/aDiRQuqdFT5N/rVyTYtnWXOjvuE5zGln90ZxDiPpmcOam85DaLxRRFUhJms/A28d8XRUeyNJL
dl081/EeAem4+0RtlofH6rwk2hvoHXcs8tlilGhJCxZ2jmQXk0dCvWAEf03rKpvNz2imoh+6XbPF
JM4wmk247y0IkY8YMdqMsSeUQcSTiSYoRAoryVi5vowD4WzmlNbrDXaWNYr5UaEGNIFWR4d/0bSC
7GVXS/kQuW6EKo9SXdZdhnU7UadsprH9jnAZyqcqqSz/Q8ydetumbrPur4yYu57hY9WUzz4EXQUl
OazU07w65fxxjSy0NWAAUsmmjjTj+COpk9OM7nyqpEiJz4GcblSHrJshgNkVhpsl2yqk6GFyth3v
CGsOzBu6NWcXnpS/bCnf42O2mVY1a7oh2I260aZVlh6+giMe/U9hSQc82dLaKaCqYO2n42bT0lyG
dN7oOBkuhpSdrITkXM7ruouyEiHSs9hdqYYuLI5xEw7FB5r9Tns2RSKB6EiCtj5Qbk0bNj4Qz5e9
RmFn4/kDopHaIcJp9OiGPtpRpBX5Fsi4q7ZJUCYHSvHDrmtslIrjCIjZuTM7qXsGZc2pUQAV5YqR
ZuwF1m1bNJX/eew7lTfnNvJ1Larejb2g1D8s3vDB6ofaukeXpl8fB+qNcDhUGCr0PugcwVQcQqHa
c7kEtKg39kS/cod4XFmcx9lAAXVtfFk1mwgWp4tlnlr7TmI1mMv6GU9H8D3w0Qbd/YhoUYxQ1AW6
UhvX64PBPh9i/HVRqSjsAKuXGABneEMr3yqQgw1b0tr0RwobBM3WbSPReWp2MFT0Gu5Db/AQ3VEu
D5Pf/sq+bQ15ybmnp9bQZ5ybzGyobeVVbfB51kHb+rs2nlVMr9ZGvq446EkEZGOxPbNg1KJNrkk5
EMLROZVK4/EQRAQSFncnTfqo2MBZDqkfmghX4VRAKAE/iO4A7lXlnMBJ9fp2lldrl1ikpGiATWw9
WGjk7DKgWBJ3PddC8JlnY9CY7I+CpTk5CFwOuVvtTxUq9GNXZeEXGLE1t+K0VC6jc0BE1BrasQsI
k0Hfk9nLAtCUe+67AVkwDoMmi4703BLLcpmZTQOltBidfK+iFrrHlzpcvUPkuyUpUe1yzrYuqrGy
eVDyEhq4kL0qZQJiVbrs0cBDfVITMFsDA9TWwuycspsX7lQlqeDaIwIzDY0WPwDps21AgPFhdt7A
P9/0UDS5/z7KTZwsfFHyK27uRNxRHbe9g7mXQkge40J46SsSDKMKv81zVzf0MXJRX0NOBwx7NrSt
yaXqVpiUBd6WGSNQ4+Hg/ARiDfJuB398GoHKOjV1A3rq6DyAQ7LpeVUfiOHapEjHck+IHCK71K8d
DFt7xrFobFOxCKPZ3L3jxRYD2SaI0jTnOqs4dCC3y8ASZnJzB2NvpUyfv0di7VhCm7FF1YD6UJ3y
iU01wILfFQ6i+fTALRzNcEWwyQPug2qJgy8A8qg9vbxGNkzHeeT4Nw4PsosXntjL8aekLwFOxFE3
NSKMc3q7zrkdR1+nQgQYvqRtmFTzhU86iueUcE0W66ytKT4phdJAetEihsxn2QOdtJnumDYHeRl2
TJaKep2zbLPZVmLY+TRjSJzd2GTzEyq+KjjYbdJP8hbpfbfJrsNY2NyPXuEN9nvPUzaPOhUkmQ8l
MnUskQ4pewpeFOf5hXjyTaLmlByNs84xE8yLx6xzzztXlOTZycvumk5TwqY5NjOJ6haNfrLA0IOb
cpiG0MzHGAkCMmubEcD7ZBU1X/B989tkJQqTsFIKtksn5b7cbZoKkxoW4ZiYZN5rzd2+LI9iCHgv
5Tg3vFTVE/iqa2/xpuSvSc4JPSAwswUuE1XHXCgRByMnyM98hQsz1tK1G9UfKojNSOIkZS8dqHOw
OD2S2rnRvFu8zfAT3der4hFso6xAsQJVQ2ytgIpM94mIMvU0KQjReGkWYzsQXPTse9f+7AxFjVCh
yzyjbWIOgXkLs/PBRnOZF4IcN+klB0/e86CDVV95IJP0VSgivUy4SXld8TSlzsKgxC+ZT5/YE7lG
30jF02ZLBLdz/+tELNc6IjFYkgQZUpjmncdXCWcW7PAsy1q+e9OI+5qN25q9BduUchzBvzbpESQL
W298CNfSQ9HBmh3G30ojc+gGSGmyMDqv5pAv0Evgm0nbMD/iPk54a0NFQbfZLdJaMWtWU1CTo0QB
djaMuom4q9Nx5r3oRFtD8+L8wHQKAy5PaS9eTaik7zyFhxbt6iHd12Jh6h8c6WBwpAtJHvWy9Oqp
NKlVaVU0sABm4Tzf7YZpQvQCEvNs6kdW7GkzJTFpnuuPNkywumNAVnPiDiJrYCBnR5glzmk5aT+E
eOEauOmcJ+dxWsPjoN249vh3Lk55kL3LmYKNzfLJD7xlmAidISgjPibyB0WsyrvaZKJwBYjiCI8c
T43gBQpWaZdPDkGKhH8Mtz2VK7fcR8lkToEvB4syXs1NN+sy62TLKsPTZDPIlROvP8mcic4hyWb2
z2ld80ozZzS3PgKJTipc0cZ4GPaoYxnoQUtxhF9cNTMK+r0JWAOvEc+4peizrEblI+tXOgPYBBdP
XrOYEzpy2yZyREtvEt3KKcysfL9q9A81IwDy8Ddo6AhoFaZy/xufAv1DQChROX9b4sGcM6fUKtNg
h60qLN5NPyqe9w+XPK2qUaYCvRwAYfbxSCFxen1J3da1tIdw+BaEs+nevEyNEvlJtq73n+7tpRBQ
JsfFN8yleH5qoeGCWV0nqhPfMh/5CDLP0PeAPy4Ea2LX+9c6BazjbR1RpvYCGEyIpr7pSvU2Xu5z
WXjfFq8CCns1phUKUdsANTyWYaoq5B8BITUEjRFMGD4e41R2+Ji1g8u5myqE6WxEHHlN7HmJzL96
H7VKzBGhFgGK7dci7Ga+ev/23wwVGj1A7eFlYM4F59n8/LeJsKgYYPksgqchcxbugw3KHAvZXDlC
vX+pN3POozCMTm1IJwiI0Wm9mzQqc2sSqCfI6x4OJLEGSowFOAJCLof0BBm0PzzcaQvF4cWgqIvt
O90El87864dTXe/JhPr9E4JHJkYN4BnX2zEjst8nLlguvYsj8n2SCc3XP0oo1+qjcdYMLt5/9tNh
pmsawPgxXVWWGySY13cyI/2BvWXi/UVNgqMjqASqVBJ5VyLg+1c6HWU38Gye1rMFV6M4dtJzK0gM
pefkzl9ohgiI8W1pjuZZzkntgJC8yRrfv+AJp0kYQtELqzWgw0f56PWjIWWwEky0+kvV9InSvYLQ
SpgjKGrea6w6HBQ2aQYSA3vLIgB9tX//BoyQ+u+dT5NqgVS0PWSVpeDR3dd3wCkRT/FW1Oj12zqp
9/Sy8PKg6pFG+flL2jKp1KTG8BNN/P5VFLdQNOR4UYUDOg0X88vgVHlgSjyU/jWruAHaw2lhLWXN
ltAXeEL0O+kNlsSkwikGorWYA7NZTpAjkKVIY9vIYHpEJ3KRQYwUj5xZLTOaigUlur0kmXcH+NNT
J7EyKCyTW/VTb9IuywCPKSNnndnOwzYjtxE95Hf2Yrgl3JZ4KdD3pPZEzaJwTdKUS3AUbK+uY5Ll
OEdslapNn8yMv0xyRWXSnRYgWFdpje/GHwzc3kw4AXHDRtMafq/3dmqPnCxSC7jh1ybtPHJWwJLm
CBThmEfo/VWyfv+Nm9XyW6tbmFAbHXs0EiyAOKUg0ijTUMvl/DVKQlNjHLMoLD7gXukW1o3d29zB
xi+jkUPU4sQmKbRKGBF/ahSdPrmH8J9N5DT6aKy5Y/v7t9hZQ72feZfp16Kh/HmZVWqoPrvF7Kpr
tx/+wGw7neQeyZnwqBSFnqRfeUqiC1F5z9K27/+aEGZaH5G+NNMiz1uTWb0/vO7JkubT4erBoAsF
nTdEz0+yg2Re7LKsJ/dzDZZN7mLKl0NyllBG5aSb5TO7w4aGd8V/BAUb5uViAIIc1gKQlS1lXUow
HHlM/76dkYWgjrD6JlHPcCL+guw0qyJt8tSUtRbLlAGw4cOW4GKSoSkTFxXdkYfJcjwezioC9qIk
sUynyJlg7nCqcmBNdheWRRwtz+rGTvw/OMidjDdjAFMd5XYAYHCa33RMgyAZoioEfDVWudmZ44ZW
RYHHYsPJ+f3xNsKPv89n804JXginw2Cmrn86n+empabq+PGD9JvjtUa00G6MnL/Zmgj1hKCX3nsJ
SIdRqJfaVEl/faWm0VQIrNlmcANfmHomZ8GWSOdW0GrmC6vI8a+57lmqeJhmbVXM5xATODDtUd3g
eJwBGudY8qvxR7fINJEs4PqsnVXaKz+bmsq88DXIuQriU6TD4qU0MTlUQIcdHtPmTeYOWcu8EROB
v9kNKjOF5V8tNFYkczen58G+F8dUObyNdqqZEsj7Qypfvz4hjMqmaxslzYC98A0/r+MJgKi28fdy
8sSXXNWBMZ1xg0NYyNanxo9dGtIC0ZWWWRnvWh8p9gplvccJagqCznKsaZom+Jdb2siAp0P3Oeb8
2t8CnZvSLXaj7iGL8ruKVtv3qfX7dhMqUNpbejnhRxRbmqsU1NsHdqR0NTyMqdhZ6F79e6WPPCFr
hiwCKHdEQuA/BcWjtVpYOA1odc/bPlK3PrsSbBtQ4R+EVtNuaHW3pydePqb08MFiunQJcsN8ZhOZ
aeENTvkXqIkAHasjRHftbGfntUo8uOzPT23aOBhVqTClhJH0/bmb14hjCm98zDwvBQdlW369Q4AE
eOUYQWqwWvUJg/CetCgeD/ky5me0CbSx36O5vF3mKEM7ya+mS0Rm9sMcYewo0zz/9yhDqHMyRkAb
bHLzsOYjJTEf5RKqfZaPl7Z95w/a/ubqof8LgWEMQcYAfb0Fa61C9NkeS/LsD0zD18GaCUFbmWAW
kCr4LonCSUxrKP+ILkjqZ94XOH43rvElKI8e1coOP/9h+r1a0C8Xg4ALIAuvZJgzJxlJvPqkdtgB
PyPuV4ERWuwHp6a+ik5T8WHyvZHzX9JUd7QIRfGHfOzNzD8+JlgdWjYE8VMc2Bj0UVP4qnru6pqD
q1eiWnhWeQ7At/cf8vhJ/9mGj08J3BXgAUoIbMinh8jFrQp3Aivz7MwNa8Zz2S42DQce1LXSUtzX
bvV/2TuT5biNdVu/yokzvnCgbwZnAqBaVhV7UuIEQYkU+i6BRPf094Psva9F+0jhO9522BEOmawq
AAVkrn+tb0V3aRcpUNYLy2tCY2jSYkcBik26vsf2hVnPvha28I6V0jqPPG871kmy6GmiYfGi9xUt
33qvmbfEWatvpSSPWiHP3g76rD97GftUX6s1FdBXHl8bJVZrX3FKG/UmZxanjR7CmvDmt6yOe0YJ
Umy12FJf1anHfsz5+8Va6IMJj0OyLgNYBnFcQGXqH5cEGuWak+nOyxtloBz8JDWSnUE/135aptdK
84rPhuJNodRjhh4tXt29CaGsCn9+Zqz1Yv7hzEDTWHd1mAExjkGJ4M//tDLR8qhkfJA4b7FkcICc
Btt2cgn4h+Crlx7oHSQxp+yJfsARLJn21OW+Rrc6E86kIK5wYuV60WJzbywzwhmNcC9luqZCRa6c
6bhyTrMx7yqjNB7QQIvrWuGk+TaDMcoi+4mxS1Z3UeA03op5YvO9Hc3022xn6cVwMGvnKMX7NK6b
69LqixV73ckvc5HIR9XS81ulcnlA2JM2bg29H6VviDR+GAsvyYKkJXk1JBNUyaGPGQGQtssYhPBM
vDctxT2lyWw+a6jaUNTy3Jp+cdn/aEviFHNsKUphDWqzm3U+diJLJGHOuxMRpjGti0KA96lJjRn/
c1upF21cmW8/P50foAbfX5K1AVscTcf9jl3tw+lU9UKUPDrfsyYzj8hmSgnadVauECqzLYOInjs9
SeC3xlCLpzSe+lOaeuqtMnjG9ufv5Xul/I+XFktNbp86jHKcuB/NgIJCvc6NqcGJadUr2LfX0UsN
eHgI23ImKavqOQpHWa8BSgutMMwSm8Zs7LAhOonnkQqk8C4Ute18SvtiWKVfJPRK6ZJzbqfdvjWg
L9syiQ8xRUmmj9ldH/2OmOT3CqdS+gIiVOCShGh2Codlm+W9cqbXZu14Gh04p10y38zTyOMsI+ux
jQEWEjHU0vxUMuZlRWmUQ0yFQEEf3zBmzHAZej5ZA1tT1iLdfa9P1SEpC0OQa8Euw5XIuCigxqa7
Mby0YuSKo25ioslcqbeLIg7w5DfnsfGgv9cpdOOA41drBLqcUexUDP7PvajTTxIA4jcz1VOkHiLk
vxK+/nr/ccw/uqE1+HB/0fUMnUloPo35O+gY1aEgnXILXB4zU0NOGXsq523pZHSwK+XLTFs2eSB7
oM3x5xfJ312wQK5YNhs4V+H6fLhgcUp1VDE4xXtU2rMMv58Qe5FJcUoLu9+qy+A9tECetrOdRJvG
i6bPiSuozEjogHj4xZv5my+sa67aMreOtXRN//Hbs5RyHOjPyd5jR7XvW1vr7gjsK6GDsHvFc1Fe
ZNH2x8asykMxGRowQYcHGQXS001KEB9DcjUOp1SRxjec863lu+To7n/xLn/cA6zfcRu/q8VXHM80
m8oPhwyowVx6rSnfUb3b+JGVhdUFKImzL8lDXnR7oBdz7Bab+mVh1d8SMip0SlM8Me4gD3dPllfE
J5Uy6EcdSiYTEp4CpG1EweGOMycwW8a9v5/o/+QsHubm/X/++/WtTMExdGxSvvY/pCZMFN8/neDw
tX/9r98rBi6vJT95eHtN6r/5iX8FLTTtN+h//M3CCdfZytf6F0RLc34j1adZ5robXFsA/8zRor5W
xZjKhvd7OONfHC3tN2/l+7DyACpsYWn+JzkLPFU/LB8sdf0NKm+LSCrEJboHfvzG0PHRSuj+WL0T
UznEsAzaq8qZZ32juNq81tetaz+jOuJctov7JW0s7wsX9ntSL9Y9DT+URmm18UCEcnrO4aNc4fSe
WFbobhH5TWW79AMtrFNDyJwU8SmFTi1HEjOKflSrlpor4J+FwWbAS7vdMDCUvDh6Agx1bAt3m3ZJ
deD7YgROBiaipIcnhGVphhq4xW2Sarq+Iet0mzdeL0gTjNGpMJrmRJlRv+N+1x517DVveFtezLJ3
30yvUz8jWTi4NdLmRZS5GuCStg+20b2SvdP4vG4yEx3XRXK1zMm0V5vaxD3mKpcqU6IpdJxhm+Ay
FFEgPD0eBEsfqZUDxgHqqn09HTOAmon+PJBZNyXNIVoKnrZLE/Vu7qr6DlMTVUG9+lxghHucrGm+
Zo9v7Brde4YkYW8GlemsMZS3Zqa0e1MK/SLKUhyka0SBmqXpCS/0eLDsJD3j13nFQmCBJqGjBS0h
v6Lx19sVtTJ86XInOswwHLd5pRXveLvFZslc7R1Im9vipwPU5+npu5S62Hg4cT8RUOBBAW8FgGzj
MhIrC/dF12W+sRxsRpNbP5dp+dwixpwBJWCzSsbhc9QrFpNrtobwPxxgnvTf+s4I294vysHC05t6
5b2zMEb1IzVpDusV+dgOnb3FrckiChJAju1GtuDxsXDw7gcnhGMxGDt1MGzKpUgBYvLJtfjOzLX8
BlT9ch2NiRoki9meEkNXOj9VJ4tXoaHBY2W340EvIF4oRno/2lSCWWUzn5LZNs48OLItj6PxZhSt
2FZdN33tcedgUFCNnqoHpfnG4z2jwHg0tV2J4esklijdgzjtTn2EDI4pbYxx4RQknpuGVQ+Fs7E/
y8YhYecltZ/2jnoZcQmgFXi02ghMIRTX2NR/UTYmn4xppp6qNWYdCHHezsFEP1KoxwnyS6JbFOaS
UvLrUveuhrKcMvyXbDSCoa3FFjPFKW15U05rN8dumbvHWDiMZAeapr9BzKdg2S28PWZN+4S7/Y3c
hoqvlx07A9rYZo2t0PI3LXEZGI2xOtpU7xmfJBYF4Vw1UZXeQHZLtgU7qC+DrQFSTjX7a95Gy3GZ
SkQRe0js3SgApgitHz95tWncKHlE6Z5D+kn2tRcHVT7OV/VIcXLgulF9JCc/Nlj8lATerr7cOBZN
0EvrVYFtT1WIY0o/QKIRd0SIrB3KonyyEqsGplwls88SisWYF6dXSmNA2KfRqAxcapTw1SFw+jpo
hqB0RmJZYpg3dBdkOxZtM+3O7vI4TO3EArDVtgnIpTDx2JSJ3ozOmKDEjW234KNc8ZBi+7nzDLkX
lbFcj1IdcRY7R0vytfazQp8OaVQCTh7tGpqJrrDv1LrJdxt3vqfaqzmX3aA/6MzVXlJVa0Nl5YXL
UUAvmNMkOlSq59xPWavTFdox0G7Uc+koG7Wqx9vYbMXaW5fR/OZC05CcbtD9CYifFDOmSp11bIzq
YWk1tuGWfWnMtjro2qAfyk5i5dc6yEJoD0iXUbwT1ECFUdo84MWeI3/G1Ha/eMn8Tu0dpB1aWvdz
Vpq3VJeV9GNoLOtRN5JAS61858ipCUmC9L6qLz11MKijgDDMbdtUcWC7g31WJxbHFMyMBy9OxjDK
qcgyajXZz81YBMpUeBuB9ENqvLPszzwElz1ZK+Vdy1oFTGMCncY25bcsUuqLicHzrmO9FjRmCcyh
VV/jpYw3rQY+XK8H+tmHThFBE7XJZ32J+5Moi7uuruUxAewcGEI0VzppejKnFhtQHEo3qpZ61x09
ZkhtMlo2ZmyLXWnWQBGMyQ273B1C6STmezxTDDM601cJpzfIuWeS6s1HmgtsSzlhNm19Sh3G52by
0sDUmuXOhkUW9tTjfJZuwnfDsJtwsdziwL5jOleJVLhhxazhrNR8yQuY4i7gq4sWVdVuUWvtdSxj
M5z6BXo7t3R9nPW9hSuvxLUaWfcp89mwURf3UHrFHe7SA6sH1fcEI8BNrmIu8CtGdaGTDrcjEFX6
uawyyGTZscSvkpus6NjJK208Pqmx3R49o3WOMSAIlzto5O25bypB16unzlGMO+rUbiTqjA+ztmCk
LXIK1qV8oF27PEY15APie7vK06qTvcTJwXOVu3ymB2BC8MNQaUR0BlWxCy3dltuYhsZNZ8gyUN3o
RDVPvqvtTh4iatgoYFTTcGzoMOELlWzZOqa7uJdrUUPRbohBlKfYEty+cda9JqnKpg+A39UydM5X
zSmKL6JrlIvVidvOKK37xTUfVXI2l9yL2tM4QlnBI7vsXOnITYvN57ErE3m07PI1gxVzSDInBtid
1pQnzLg4loJqrkmJu2OK7IkSGZt3Hb7MmwXTMIWegzUwdbnV4kb/rIzVePJ4KjPw06LhWUtTZU+Z
mXUqmzQ76qm1rY0MOiaNhrltPk3KaPqqWxabFOS274Aaf/DcuNnJ3m2vG7fXgqnD7a620bubx9wC
4yTZuVi/sf2SOeqYPZADN8erxsrjT4OHWuZ0TB2bpWhDE8j6N6stHhKK5gM9z5z7nDaxbc+ckoqV
CGtrZpwH7qqbJtFeos5UIHSZyXXW1CdqKebzZE8nzJXmY9Hm1bFFp9+Yihh2qUi8bTrl0YuQ87Qz
p1S8TEpFm7LHALQe9OHgjBnpeLt7GTXuKx4WYLbdA8AaLDGQQF4Vac2hmA3gDW62HD1vpnkgLq6m
/srBngGmui7pxyvqGGldrYNEdYrHTLGrexZV+VXVujzq6U5yfMwwbnZd1722w9TbXIrY3Ja2sTpm
VXEeDXb91WQpuyQzy62a6PHJWaEeQs/kPo6y1Fq3/PZNazXTITELbTu5EmpWllFOa44vMIrBpjsC
cWEcteW6oQkkyKFnHutFVFvLHadX6Ua4DLt2YZGSd7YFtClu8fLMlEfhsJq+MmZtXux5CKDyd69l
7EUhbwT9smy3WVl5NQUBijjMnQrQKsuVfUyfCK0UbV5mvmbmFf3Neh7ATrA3I86sJFDM+C3qKZg1
qwW7VmmjfFqeCgYiz65Z9wZ9qhbbEdD7Vo0anqBjpB0X7gOMsFltJi4FH5GhqN/WCTpsMfjvsmdM
WzPZ22iMLqkokRRpFvktNSs5s2540VdkXNSgrfTsoHKqX2qK/vb6FEUbp5LwQ+K5y4+iIxsXJ0oX
tvRt0EtFde8nJvHC22rSsfx0UW+dhgeSj50qQyDrta9T4xTXyzRxQxj0IjCiHCd1tRSVdu9OEd2B
YTS4Sf01leVgU8HyOyVtwmZlHqPv/LR+cr36YZwHjhp8tWkFrXnfmWuZgEgGga3QwLEBcqKixUtz
J5xXZpvSr/g2hJ7pvfnOdCPb57NGsD7xM/WLEtPWNOtDc4jmaBJMG+HDqSspTg40iLR44XyC1vVn
g2+eQXPGlrW5cs5BHoVM+vVd6lgN9Llmqt5EpGpnNFX3AKx44RvMZu7iSPthSaDvtMKy38yi6Ujr
OEtzFVneuLEWT9yh9BkUEZXiqJRNeauOSRJCvZtBNSSj3JtF7653gzlk1aeHJI1oyRi70o/jNN/b
oqA7ubD0K7XqzKNYeY6ppQKEKhL6Vu25XEe2vJ6aN/XjlA7mc6etGmnHUNDBzqsADFSRjFWO3N1o
uFaQ4sP/PFrRdZyRg0DJ9+iVxMsSDlmcRgHgX/U8N7EeECPqCESR38CJzBzXJ1XqXrs8hanSmSgA
yDqNNXLXVOVxKrPsISZ+9Lln6cmeqRsuc7XE96W1dFt3PdjkE7Kd4vXsviy9TC5KNIzCr6tp2Niy
UQ8zQZT7KCpRg0liZDtJS+4h70R118dUPcSt1j7h+tA+aUQ6PlV1/BQh5Z1MBBOKsypV2Rt608A+
8tQGS5Z6BVSjuUdY7qowijBfn+WUmLcUOLw6C3kzv1mmmPEC8IHAHVUe++kSm+NaXG9f58VcPJNb
p1o4G6Odq3t08sxS03dshSiJFnJ8W8fZQaOb8VVXxk3IO6q2Ge0dmDTp9/SF3Vuzz9aDtQ65DSov
Emv8srDqY8WvWJDo6mmFxLk5jblekd6J2GMl1i4CZ3Am9U3nKtqGLnnvMAIJPCTLkp2sZEgPJann
S0GM3ncmCqaIVX0p3Hp5pGs2sog14p30jZmbBiH9+TnnVqFz5Y/Uw2YOPRBzvYSFbKJdrw/FXbWu
k4yF60pAbPIpvIuPdFKvxn+dTrPUo88gi2izZ1tGXqNaF7KaJU4UvEEJrFRrvYPFG29uRyfhssvK
9lPd02l1rdGxZABfstmMtRpPAazRHWUiEpQnJBwkkeVNmSt1vNE8JdvbMDP5hYMyP/fUxk0PELgy
nq9Kz4a3v5EqgDV9IyVuksb3DCw4VxwS4brbOm4T3M+dVsvc/z+lSbgSkNF0WeKJamSnfSiKcnr6
k/xz87tA/gOe4Ud9j+3DOoQGhIBFSUXd+Tjjb+ipgoypjZdY6TBaeqjZmj5wRsqD4uKxiF/00lhR
V0cjt7YKvEor0TauE50bueAs7jd81J1HY1FOidnP39yPs9E/3htMcs1kVORRu/Gj3lNqA6MLaGoX
XEYXp2GtGO3T4RcGlr97EXo1sB+osOCdjweAYOrEpncYLxgC/PUfW8G54dS/Dyj+I0n+QpJclTp0
uv+d/XJfyz75r+BV1EVa/cCA+eNH/9AmHRcoPyMe27b5YsIL/7c06RrgXKgkofCDfsrvf/KHNmlY
v+nwMCycdcxodS7yfzNgDB2lk4uftlEEbqai/4gBgwnnR21yLU/lm7TCZngf2l+8SZJq3gqGVL2f
iGqM+GapIAuYdHu7BO1pa1e6Sccdz6pbj9rLAemtSi+jjRVlKFgF8YCSGsTM1Hj+PpWgpLG6R3OK
XphjEDrHgE5x97hY+0asUC9mcliegKeGTl4BViKLA3aVu0UGEBXPlnFyYURecq1GXIetYBzl0rJv
ab005p4+z2COcmnz8EV6qL51pWQsTJDA3OZKZ14nWjbd5ElkBgpZJ26VrWIcRTQj23AKiPhhkdex
RbEt4G4422ewmBEZSD0yDhJC53HEuHPwplStNmyXBnpWeFOM4qL+nVeBYyhMdmlBJOFNoki06GqO
Xczcf8E5ThFdWwFxsTqndGlkIgv139kYC0wqvqHW3oLQeUMEHqyvtqTR22KvIfCcXpjnBrGA38s7
ezYbq3uuRjW/83K8FdGUJqgkUfXQdG593XcoL1coLTG3fokZyI8SLEqIgIWGcqmRqSNo3Li3Ew/R
DdoVBzKjLZ19LxH0yTezybmlKbN50WLXvQGhTrHytAjcLZHnsNrHxl5vHZeNLizuw0SB6nWutd4N
EWWayMhHW/uO44eBqQWOaKftjhXYeIJgrG+nBB0tgJlS32ta695igUkvkOChQkKy2pcaYlgZCe0h
wlNxYFJJwryAhz1Jp77ORTso94tJgaBNnuxodnRzt0UuzRCeiNXtF6Uk7EO+FgBE2n4Zl7L9LGSt
PzfsUIHosqXEKB6DbMUj7m4EHUA44Yh/3U4NS415Nr17ncn37WSw9tiQ9VK8wBqMF/rlGTRy5Vk6
mWhlfHUXqgvhToNNbAw2tBLswxF8ZpXu4VT3y0FSbjTDSJMKWFAFpPaoO0Ty1cmteAobxO4OiZVb
kHnHRt45NADlCKiTd9OwqjB8jYTiY6XN5jnpFHUkdlGYirrms1D8QQCTit/FBPq8yFeybAQqTNtN
ToAJDcf93NJCx3PZG9uAFJURcX4UNod4a2U78ozjmRzDb9TlPqqF0h97u5HqoWhhVj/rTef1R4u/
gBRx+XxyolgBWi06trjRGdThcJUOffectOUFFnp8KmSZel8z1jvsOXSDLa5yBMrsVKGjF+ojdrF0
m6LiQ53ol00k5nyr2vxnz/D80C4IJGmvpzyik/pMy1y76Zr+LpNaEqZFo9vMfgkdQCxKxicb27q9
5+utPNDnGe1qIRZBbpoIJFKHhloGOSK08yneKrj94zer4j3sZ5VuEnwuugznfpquFNZ4h1qyNpq9
6q5ewO5nXXQgqNIFnltPxxH21MaZ0mJj9lhcoLHtUFCVN2vhTlNEIkCD3UEwzYjP6Zo/N71z6ebp
vl+6OHTicUfjnPWkCaTvTEoJFUTW16Or3mmoe8i7C6et80jWm20M0CPCvUXajS1ZF3T4odlMNN17
NjsXddGjz63Ixz3wjOK+sgf3OmOZFsy5SZdt0Q039ATSBbf2aIw4MXas2i5pC+OiMNWewFhXbGct
15BY+Cktn3PCSaJuwtxdPkOutALwO9dLI850vUYsl1f1zaB6so0qsc3osjgLEY3XaPeuD7Dui8fd
dlelmrtJ2bNta9Fn5POZndJ91e6XGmmvGAblCElBu5oLOI/SiV9q0LRhDBIgyB2wAbon1+BtLZ4Z
vo57FY/p42ou4sIYlV0spm9S2ECCE7wCvRi1B2qOoxcWahgxvldT2YgNyOiYgw4SiGe+N0rTQrXA
fQBkC2JmE68NJJL9qxutflkFE5NsEm+XwqEOszWU2Vsm5obBXpzLjHl9LUVdeyIZNvd3XtdGT15r
8ZW1yojloEwuNMq3X6oaRIO/TGn+iT11yZZ7EDQA6O4Ww7O3qxcI3M0Yqc+eiJVNP6zy8Vgtlwp7
whVrcLEnr+vekkGrzrj6lGvMHU9O3JaAbrwW6Y6JM7HfSJt8OfW5drSmLD55eekysqisNij6VDpB
TgU2tGk7XUJzLBHie2rbBl0zLkYEY20pE3bTSgM91akjdwdCDVajiGnYbmLpt4pUnvpG7Z654qo2
TOXIDtUQd6Ab6lswOurFyPIqdPsVDV5wGZjjVp10WA1aYu51nXT5gJx1EJGTvRudWb4DISlDO6GS
MQAwMjKRMG0aWAGWGQFgBisEH6A9QlcY7kjUuW+IQDFGhNY9tZH+onjyGwOG+BOUoMlfNx1BZ1qP
xHeUM9+pHLU4H0A2cJ9b5jZi0GLuJlpH6T7+6uqttSOkDSWeGF2AZ/rTPMxIwwXbdccRr4zPGKkY
KljoKd8ITW/e48hBK8sUqDSuke0HnfBGoC8z9bF2pN0UnS02eTfmt5VGYijuq1O5CLkp6TadfcaN
KSG3RIzNptPK5RLPPaaKsnuTWfIw1yFLKdYX6WJADzCGYu/Q9BFakQqsDqxEf8wt6OqJ0SIimaJD
CFLIXFdR+qrn+YOi25g3x1Z9SXQnxSTmOu9CE3dy0L5FNJTSo00nruJ8hlKthq0FlHTKVefozXQK
NiqCkGO0n+t4abaLJ48jqOGV9tZsgPOip8aDgbV0Lg8Goos1s/PMbO0xHef8RI4Q9HZqa1tNdB5+
1T4JGjXb0afbHOt+ujeXpNtqVLjTIGmxTcyWt571Z9Absr6nq24IiPtwrKPSmEPoIMPGskG80s1Z
bifJ7lEo7tco1j9pbRx9ViF9XbNTLoLStW5bree6sr6Weqkd0oWoaZOkzVVD9eiVbPV3pxzJtmhv
nZu3SUiiqwk0Oj/3bhNlJEipNU3bBN3DtRMGl6NzB9ohDpNipNmW1eO1XjnRjWD+JTjpdSF2TIIv
JGbob3UaLlHNjVGsJj0UZHkuBGsfp7yx7yLihTsEDEsyjGZsLBNZ01DJDGyw+XTsuE0e6Sel7ewQ
MNsTUeTduthsteq6dnpE+dG7ghLwjSqCfauXhU92g5lpd02HCiTwvgtEh+GlKV/IUVb+0k0PYydv
Gq2/7pXqzGqNqhV7AYTbR1MAPYFWwEGuFTJ8zZl2MDCyjNQiwg8W8FRlYMjtsq2CxBbwLAiyYecv
lxtgPvnvBt//bPx+sfHD4bk6b//3jd/5Na3ef/Ci/P4Tf+z3bPs3z7BRTwydmBxmXnb/f3hRQHui
W2ClJ7JGotJhK/gvM4rz2xoSIcfp4QQkQogbhodOn/zPf5vGb+z22KU5qoZ7HQP0PzGjfFANTIKi
a0gVycA1sPB9tBvOYPsM5oXLvo42VIxY8xnx/09H42+kmb++hAsyE7+05/GWCcP+qH5EoywU0n/L
fogMP1/c9X5PbJ9D+u9j/v/xKuu7+JMlFwftNIG3X/bk1DrlpZ7ee+sXzu9ffZDVCPenl3BSUGD1
wEvI5dZRb2dqfJcvP/8UP3rp1vAuLlS0G5iuHhFb58NLQFbTkaFcAF/mWlCjMNBPm/q2LNsdXqHy
n+lSf7wa5MIVXIhL6sOZcbDBrBQwthF1bK2JNqYJJXzyIm6K8Ocf7C/HbpVkdfbGBEVxV32Miqqd
zcRl0vhgiRs/TBnz3Zj191ntf5lO/uCu+v6pMEOtUggBbOdjHRtyO+AUg5eqcECe8oKmHlus7AU8
4n4bT+WuZkDxT68NPh/LLdbzJJsAu344cVYaabpSY6+dc44iIjTCr3BNP1L4188P5Y+p29+vER3v
E5ZGcoEY1X68DHMDEnzTKKws54QpZwGIfq8AdDnkOo3eRSHam2ZmPZkXS3KWxfQrg/Z6Vfw/h/If
r78Ch/HPrbemD1cNoLAmUfO427vgfjY2hB3fbsfHn3/ID3Lu95OIw5U2O3W9RX5Ms0+wdufe08W+
71tt54wgC/3YMaJLoavLfpkBeg/SmzbEIcT25y/9d9ePodtQ62g5Wvsufzy+ROwhleoGuD5gVpvG
sPoYnMzsBI6iFq1vxInlzwlLwJ+/LK6mv377mSSafFj87Wta/MOR7YgEZTEMr72lVOJr7dgq3d7q
qG+ckbuOFeXFnaGW9EoVMjoanSq3U2dwCrJJ24HOGHdpI8STnrASZXjSZaHonVvdYqYeJsPEKF3Y
6ZamWDU0yEtvtSGK7lNVl2hWpcweoE5M7L6d7KqzBydw6+aldJuQNUa3KWpt2MtMBNb3jiyFqHKY
K05yxog1+3nL/s5ORX1lC5kdErVwrlR3sT8rpVORTrbm5Iz0Zl8VMSVki0ptSKJYw1Ufl5ILdeqL
cJG5PEmvXB5hMxQhnA4mXk771dZL5xilJSM2hXbyzlnKnal3Jxgv/eNUzebtSH6SngGn2NSYCQ9m
qaIUSs3c4jaBXzM12tlV83LDuH3CWDkNd4bT80tytz851GVvEAT02R/mTjtDfONRmHHbjdkC3kbZ
MH4FzzPfDgtxPtz4E5fBkPF66fI+Vnb0KWmkyEI8I8ujPdqWEcL0ehdiYhNqdWb/TWnNiTRSRuYG
1x/2rsnuzdthUPlF6wFGKz7Xs6X3fkkBX0ANjB2WAOFQ0iKDYPk64I+QNaDTMUmkI6l3AllkyiWL
zfe+U0zGvr18y5bp0Vz0dw9u2OcJgFJgSiX91OcTs+W55ZCIhC8SNSPvC/twz0/GdtlnLXeMrGg4
CTS49U+SjJpfTrwPRMH8WHpW9wQPygkYOjpXpSuTc1OOEZtkoe1kNya3Y8HwOq6MIfREIxiQu+qu
1vUl93ngxIGHZkAkm0qYgIx3fKQnSN8vms0L6IsdtG3W78bSBa9pZcN9Xi/yvmeFHyxMLLkwAHne
woCr1yFgfgTjbPp0PsrN4HnmtetxODHzaVFYikYPEVQh+eHIzw7kKsttUzDmA3WVIoNKcHp3pozi
25n84X1WEW8lOpta17QgZLsEeMxOM0X0BYXE8LhKlOiij14dBTneSOmbAFAxw0Xm9ZxgEpjjmbox
xpPHuREtJUmOdsfOcDjYXmPfRARIdl2TGDeOVsan0bQYjbbLbU/B1kiUd1D3Mmlt/dCKHpiSnIop
gJwSfSEvRG9kM7KJMtiy7+o5cb+ZFAp9U+I1t65045VAO/wC8FPbxLI1Nd9jnLhR0CJI0Hrr8YjU
3CYOPL0VIEghjw5TsQHYoe61Tpv36Ar6iY4C80EFhLiBEYGGTQWbtnOdSuwsLBqfXD0aXtB4klsV
etB+SPXCRmadmMjifgJXbGruVy3v+mOL4+IijWl8FThRz5WMveuJSf9D4fX4GjtGppupReEfCWTd
GAgutJ4I94aOigq2rzXeouDTVpQl/QUai33SJmc+d61nXeWNUe201hqCZu7t+2Y23LBf5mXfjoo7
BJaq8wIt/SzQo/WovxULCqS/qFHu+HSqW2HqGvV2iEaVPIjdl35S1Ml9K4YMVc/u9trATQi/Jz0y
kWaFEwWv24beLjhcYGZCOPJdyILS3EjVbK+K0V7RenWbPCyk7mIfaxG/04oSO8w8BzuZUy1H3m38
oGv1cpzzub2Cqco+zorYwGd2xZjZKjPvQKIQ2xKU59AxY++wxgnJuEz1plFjhU72PC35AIz5A6SK
BaaQ2m/UWYgD5UAFHwOtbxtRSLVxohWOr2MYCIao5zhMWGNg8rjTDWBY5PC277mNDfltgVcTvw4O
Z0oToRGm3oKryHH2vZ4N745aLVs9dq0rnZ6dHZw5pD9XyRq6DmrtS+9U3YyHI42+dRQWPc3dNF4T
sMiP3/93vbKt+zIxcdtMcamTX3bG63HJJpSuud8Mbl7PG67hhaMLAohsLF6Y7y/JyCFn6dDRAIB4
7nVEKXv1S56jNWNm78IBzJzwTWEomzS153PVxFmAyKvfmdUUfc7MpH4a0rLc9R5hYstaok26aCrP
arUMEFS8QJ1kfrRr+UrrZ39wCRfmfixxrLhRrq6P95ybpxguXq9y+KrEUpCLvPSMoDycNQWfA+np
etrXwNJ0JFvNOAjCdpg03KE8YreYch93VS9DE5LlvqeMR/jqZC97HDH2vTZ16qe+G5bb1Ow4dU35
f9k7kyW5kSzL/kpJ7xGCQaEAFr0xwMxg5vNM+gbiJD0wzzO+vg9YkZmkube7sNa1yBTJSAZhmBRP
37v3XDtGp20X1DNwiTZL1XPYOB2D47QwsdGafkAaVSv3VUyG/EaZuPW2sWjnpWU0hz4zoh+Oxp9O
s0Te5SglzwINqGYoEYbodYhMDm2/vWcj2hxgT6WPWIidfVHU8s6ppbI1gX+5dkegYojy3wW7u/it
o9EzSKzpepRoCcBLO27pMMyKAjldG80sXrScQDMiopcjiawEDPBEu5Yqum0u1OI14Rt+0Fu1vYf8
B/QutMNrGvbhVZf0zl2R5IOL7ZRGbFMVe7sx5JeOvSi+e/R/yOIKSvEWydaescl03XXpcrMo6vA6
FIHykAO+w+/YJZpnK/Kf+5R2U/D3rPJjJ2HQpxQVGW5xptyHQcoig2zoiGi43yrmFH8FeMykEmoj
iY29+QQXRzwNjSKeErOaL/lSyV1UR4o3Iy30lEpEPkGG5QURp80t0WfFlk5KvlVSPHM/r3pnYq4r
W9u+0lOVYKMCEkfTJmcoKDXmBlHpFv2CfpkHcTeZJaqXOiq2BHp3h3zuSBmoc0SIjSp4iRkgHnsg
pFfEhoYHLY9o1v98lhdbW24cRcCUpdVwthD6dGm14FFzjKOuJrqh3phmkV6pdZIf5DzJL04QDOAn
VYF7KuZjqC6C27/Uy0Xalgt9pdZxw5EcJVed04glUNNuIyX+1qTzdMmiMB90FOhX4C4X5D5mj6y+
reZHdSJiFAkpeX1LP7c7SyMVOHPwavSplVwZZDrvekNPj6LPgTSOy3StWaPC1Kearmqr5dNtRUW3
B0atGEwVQZp7Oi6OGMJERKz6lA0HOufwDAIc/hdjh0TNLeCk3vflVOx6FhxqIPxiZ1iCu6s6pOPb
9HJAEJctFwx/q2MdyNXFSv9vg6pSuW9VtWywLw5UzMJgDjqwbBBVwauJciWh5RabiWcPNeGw1VDs
O63IHtes0W1eLZTVTqx9A3cxX4i8bum2j+q3GSNwT9ZICWpNtMExankxY6bx6PLH5aZJLesoRzFv
7W5uEJ0jcEPwM1TQzx05TJtuYLq5YUK83Khy4p1XDKCBbsD/uBdIhmGRBdFw3ndK4q6D0OvEIJoJ
Qlod+K2WiH1Mtu4hsQPU/4hT1jO6smheukiyoksmx3Tq+zi/06e02ZawY7cLzBgGHiX+HMOc9ecZ
biOK36K+M4ZVKJTGylkYDNc9nPANGrfIHRPl1a6J99VE8cXoMw2U8xyccxqpR+oVK6cZts3Otptx
W2ahvg+CGI4DdckZKqemd0FBW1sqxOhYLSijOzyiekV6GwLO/DvU6e9kp1wxUzB2+jTma91WH+zI
0sHrxvdjGS1uYyuhz2qFXFcZXE1l9hwGbO+YH3xRCqNxu8QoMXnQt/ZgHIab1IBCqtqdcihMOsKZ
VXG+RWWCfO3x7rNiFxdAyS4qcvtcohSKrYwz5igl45g98q3oOewH00+h3pHK2KN8Q8Ne3lVC6gD3
QpW2fa5HZ1Eiq+uiSKsvSgjZkK96/rWF0PG9Gix5Z2mNmLzMrtJDP8wLqmQn3Qus1j5QTXPyUEOJ
a2HDFkwQw99VyAi3sBUtzCfTOkNZpNxOFsamoEGMnKFA2gEmoRsHM/sYJhr5WFpXf3OaJT9DmGX4
S4rZn3C7EmNCtbNhk6RnbfGN8l77OrEdv9CcvlPdRsfFMdRJo2z0sh9JKYMCQj4y9D6Fvn5ng4/Q
c3wJ5JIpEbljDXfRg+X5TUSiHt0hWuYroXXJTWF25a6P5+arbKivNgyF9MvZdjpywiLriBiueCIY
XgWaWfTGo7p+IaUGWUCN7MifgPidRbHNaJuR2VPRGYDJu3o8ZmY4nCGLTr93Yu1uR0RcbuiBBtcw
efMfeWupLjYY8YIpqNR5RSrrqKW6OGeOT3eFFAngJkMh2Ou2ogf22IkHo2DqngYknW7iYYguS2V+
TQfL/qKXVrFFLWy7WNqX1TaWuMnAJI0aD7JwEyFah2s6jZ6cG1ayJEv8pBqyTYXRl9vL1/Y4s6vw
yshYNqMGzLCtFq+N83sEC1+mArhIyCq/oWdLNrxD2GiqVU+NkRjwgjO6F2hu6t4zqYz3pSPz+zLN
y/NuyfQDA1dKqW2YQ102XOJE7R7xZDsquc92SSqvc4c+cDM25kHrpf3YKYih2Xfae3YxYKyVOHjI
DKU756OYXVMqJi+TZpQPSZ3WX6q+mqx9pZizRu4Extr9UCI7gW1FSSOUrrgRqOYKDNbx9Jw2Es1c
DzvlyIzsNRzBcPV0ds8JhC7w8pbL96IiaXkOrNaTSnq5lAMB3q2hZPsuJQ9w5FYRWlKN0capq+6S
RmB4mVAMwdHPEhjjtllfNKEM3LZJ9Fve/x8rRRzMSYdHCy0hSsmgQ79eMhRJVZoMIsyix6lpDT5c
lrbVijy4QcNffqMN9iySdnwWDOKXXm/FzpKMR+B0a/ukXljZK8UgRaPP7lDdjOtwvG5uTTXDsRPI
Fi9ar+6WYUD3zhPvK3Yp9mRXWOd6KlEDoym1MKk77E0TPfxmzsxWcOOUGxNS884OJ+uerQ7fk9DJ
n1fpq1eFzpOYcA+oFcJU/hbdq6e6uxOx+EH2THM10NT6Fi4BbrN0tElNNubkwnGWcY8DjCtW2va+
XkP/NorDRSGT/MkaInEfD/jPkj7mhW2caDMW1FRzJJ2dqZj7DgXTNXuQRxbk9GqqFnmsa0ki7dhJ
Qo2K4KVc8wqzZrRpExrJJZlHC8wJ7EobHc2rP7WMmcNhLG4L5AxUuAr95hz8tz3nN0GsyGsLEaon
E6lfYlgy/tbAE7glKpQt+FfUqXhvrgpzis4zFC53Yk0MYWC1BEr/NcGuRKQTWX0st9sB25sHvkK9
CYJe+oRj927ZpeV+HozsrmPFZQiOo9JxBnXfZP09eI110qVK0snLeQ/t5jlyCstP8G24I4XgkYVU
YcTuDOeUctZxFKSRt2GdUv+Wxd99lwyxl3XVN6NOqq+t3fU1W4A6Sr+tESQqtsE+OAPVmXh0S4hv
DFv9vtcVKBsoSE3nMs4alNdlUaMCN5BRmLu6oI3s2lHjXBZzk90XYFk3uTmjj4sRg1S0sO6l3r5O
E75UdaFUaWqjOarL+B04d340Mz3HYWaySaoHxtuocg/oabQt2wlfIXn6yPtvfgGy8piH1MYCMJZP
VZgBYLe/t3rce6U6r5ZUvq/zOPr9JF8stiAkK5+bjXpDDSXpnNEmUnpb+y6Qb52J0jS2sjZopKDu
uwoDzR8cJfg7koZ5baqKftNOzt/1JJTHkFfvATpHE3lQMfGGOs0UeBCCrY2CzWtPUlVPnDBuWpwN
w8Yu6AB83Ah92wUFDEOanVyHU7pcjeC/jlmM1pGlFdN/teokO2LyfZAO+/5Qsrt1LBr5Hx/uvcmE
wbBFFWDfbO2UJRQ2cJwUe+ZwbWfe13q9ZwcwbWsI0Z+MW7S1c3zaOTccE5wfwz2Enqed5WX5p6kN
q2H8DnKDFhcc/R8TIiUEQpl2QV9J3Ut7UV+iYN1RokL6ZHrwXvcergpCZAGpyX4zPbCMbhlDldBT
4B83Zl/S0gvpk/75ReUWrj1sZKT6KSRJTIGAXMUM5uc4ZCCo1RXOPOG9SapP7t97JyTQTcKgoDWH
fPX3xyWd+mKYM4Q2uNvxLY7ls7TL549P57NjnEx3YrPTJW9r42t6d7FgaSQi4ObjQ7z7cPD8adwc
Hg/rzcPhJPbY6B25Q3zALsJe1Y96SSLuMozxlwiQ9bYuBvUqBDfpVURkH2x4aZ/ctrevHoJfkz4q
75/D/uVkACHIATGUknzxkCRwLKHdCo5O6/NMSeoDdv/PQEpvryvHA2yJJt7UNev03auprey5MkgV
B+58hoLoxiJ+45P15O0LbjBDRz1Nf0dfkcW/PyCkxXe4v7Laj7uwd9sKhUVZDbjWaGh+fA/fORIn
gQdBrKwRRNwnR4I4vcyzXfosbcjLlPaMDKH7qkkePz7OO7dJs4SuatwrVq6ffIlfBtF4VlPDaazS
X2J122QvZJvgByncuA4+AW7pb4eNxm+HOhk2slGVMGY4VD84dO8KEW7y0eq6zeQM+D2HYnmY0dXt
TZqgjVcLWnxqUwdfEXYhh1v0bpswAtrrLXvpHPNSTvd4ISjATqpjZ0zQL8ZouQCLT1evLsjECWkZ
U1x120zvku5oDdl0OZY9bSx44sR703bYjOjgPjnRlQhysjYzyqS5T+qzCW36dOqXZWCfSDrjmrZR
9+TkK2tqsG9xy8Qv+dJbxz5D6tRkwdcG0PnOSmc2ThMMC0nIF5oiV6srdGv9Q47h2O0kDvIyvyU7
42IJ2F3mZYrQNR1pOsSGBScwQRgajuh2m0G3jkqi9O4kSuEz4Bq9rrN1l+MkHvt46zwVaBkSDLcu
sqrIc8LRXaxw8gRn6HC1dMh/GCHVb1YwFp98tN551kB0aig4+Gbx3V+npb88ayQA1oxhZ65LorTn
A7DuA3d98uHeJujEA2P0P364305+0cTCADOFg+zlTV5kXYphwK4MJGOVI9J0IUstbLpzLKjdPrCx
oSNyVe8Fkdh/hDBcB9sAnSkm8QuiiX4jvmgI8lOiXhY+e935yyBH7bmm6XtvajJ5/eOTZMrLasSG
h/+cztAZjlB0zj1MzKGhNTqsaQW0g1tPSYrmQIZKbLstU7aZmAs6dx8f/J1lirrKwJC05p8ybP79
luIL7tl7FoXf4jTf12NxH04h895kbj75nrw9Epg83icLhRHcrFNPEhvBNiw18Hy6bT/NczF6uo0y
u8kM448fU8oNBFMIo5BhQLj8/ZyqFUsQQjZkuNiP3iLpvhjJ1Tiacsfu88efXkChErtCfUNYMjPd
ky9KiE69EODNfGbrhq9UM7FC40xjt82MtP3kGr59ATkYpQ2lgclU6/TzVTMgjiQB4LgdxH1kKE/1
Yv9IJuM+HOUnNcj6Lv9en3Io9DmSU+PzYp6cV05UI75pprFGlW0NGiZOacL/ywai6orhSK/is2r0
/SM6lKLOKoBbA7F/XV0UUVl2uR6x1oZj6lQv5azdGys+Alci4sleP//zW0fhDdOXqoMjrlf7l+XM
bNl3dIGV+krfH3Fp+0KkV7FUPznM28JGqNh+4WjbFtXHqbIKNO4Ux/zV/qDoCjCQQhwqUtu2H5/M
26WSo2gqxQbCd2hSJw/9pMDRSxIt9RsiUzZs91zi9/62CnmT1B1TNXtxiYP7ZJXU334pOSoLB44z
HPC42H6/hEG+dA76l9R3zJlWGNBIvnVVulxMDqO6hSy8TTuTJ7ZRSpECjlzAKxStau27qQ4PGcOk
3UhZRFBpfev0aeqFVUVxsJYFOK7NM7Qx8sHRR+mTFGZ+8uvfvTG2s25+NNB5pzeGuWSU0d7MfFpU
xTaZneSoTDQ7Pr4x7617JrrKFTWnW29KzlzUfEbCMvMLgsvgtQy+mmr3ttV9VrW888LCJaO2ZR1a
Y9t/vxWmlRlFVRcsRFMFaloJosMk1Wn38dm8twKBUEOPuEY9cu1+P8qSqDrRpkqKgqBFcm3xmZrM
vtu2bfZtSMSfV9HsGZGJ8slAOQ/4/ffD2V0Miy/iFZ3T4Md67ZpY3uRN8PTxWb338uC0JjODK8iJ
nVy7qQXPtRDb7GexaV+ns0afPTB/0HEtd01o2t/HrErgfcn2k0/Ve2seilhBXY1k8M2mh/6JGhli
SEGu61ddobwsSbiroJwmyx3L9SdHe++BZ9uj87Czs3yjFsw4R0tWbepXIViYnJyBm1FPFO/ji3mS
0rLWTuzBuZg6nyMDmfPJuur0+kToZk2IWD+qj4jty52C4nhDNuiKIG2t8QHNfUk0Vjdc1XORXprk
j+8jG2HXMleS6VICtK0GCZONNkPZvk8+291q7155yILrm4nT9rTwaaBtmCOIaJ9OF73Crn7RupUV
YtjtIbbsp36iO2FVEZ3Mwogf03FoD4FTPhOy7C6ygmE5gtGhi+TAIlFwvZP38Mlm9Z13jcEWJahl
GYB7Tz+ImcVviCfKbUxEP6pFwyJVoagKMobY88vHN+2dy4EPmRfbXBWrVN2/v2i6NqtYiztK+0D7
odJw8HLYze2cFb7lEKWBZrj7pMJ456Ujy0GTVDR8sd6U2EOTzVMTlpxeQk4BaQWuzuieZmazbAx9
rh/qZiTdSisG/8/PVSNKaO1IUSCerpRCcdAc2W3ps1e7rCWkC1AeN8iSw02Uho+YUcM/r9s44NoG
0IlZZyk7ubqSkUMr6tJX1LB2sQozmiT68WasndzPJRvpj8/wnW8Ox6OGMviwUSyevIG4aEUUgwbD
uB0i4RbN6Kl1WXvQ+63/yaEc1SFfmYLRPv2IVpaIu7xgi6Y5ZXFtZjVObKuTZ3GvaZ8sX+89owYv
1OpDWCXPJ8/ogC6mADbIXiXv7/uofDVN+BEt9y8O6xu7L7o/3hyxgGG60E0wllSIJ7dNI8y51Nul
8BeQZxvVGm8b8EUVfYBPDvTOwoy2WAWYT+cZG8d6P3+pRKuFcEYV37gP7+8pnKa9vdT3nzwSBn/H
SUH/2zFOngkwHmkiIBj6qHq1jYhjwIVma97qvQw2BFeAbwxV0B9jU2FnSsKHcmwsFAMMbHobJtmo
9UiiCISHcjQhgyGfZjvac+bHRtcciRyJboh5mtxiHoKvQaUW+7xFocHulujNIQzwPNuotclmvTY1
jMAbPK7a7eLkKC4KrU2J823BNw914LCBmsKrBBzaDgVavCnSuLmKJiva406bD5mJTmswInKvIWb5
durcx2XaulzhdEe6J4P/CLWQj0Ip35TjUm2DnsC1bknHcwhNsbtafHcfX973nk2+4pbGc2Iwpzh5
NmXd1t0seTbRCr7UU/cC7e1KGMoOT/SWpNLyf/DaUXNT7K10aYwUvz8xZjQXtQE4z+/qaO05XY56
ehi74pPi9W3Lj6BB7BM0/ugRyJ+EiF8eTDGlETQXp/BRkt5UVUxA72h/r9MHJlEXTKXd3tSfw6b4
ZMtkvH9curRcUTbXpwWZU+V1Xo0mPZFyXr5Ek4pLqBHKDWp3NdsyOGePg0M32HbpUHuwxTUmXAUL
eQ0fzUTqayajcjDUXtlpnSjcAHUYD1y1x/jBGMtJvpnawEZ9Qg+UWkvowT6S9F6sBadycKenonXt
xYS/0CUi3XRLFW4Tfg/O0uoV4bd2nZAhva9wZu9wdPHPQaS7UdslW0ux9MfaMD+7Fe+t6dBANBDs
tBkMbb1kv9wKeOhmXqRD4avdy4x3aDOP6j7VuuGTJ+u9teiX45wWRkM15FnpjIVvm5lKPLzs3TyK
th+/Lu+VNtJYMdw68zb5M1Lml5NRa3yRtWgKn6GT7ZLKsGEz/lSm2DjBbX1iOnv3YPQr2bNAXX9T
9sqGxajAk4oIR+bsRJf9IKodMjAElV38yeV7byEAGk0HY7XsvSl+s3kmAwsphQ8O/EZvLelCA3zC
dfraxZi3IvnJldTeey4sdklsYPFSvclIWNoq4/pSpyVTFmH10LWjvcA71enFe6WhRL6o6s6dKse4
jdUAPGiIshmLfHFhh3a6gxw7P1j4AtBoByFkgY/v9Ls/jwWRNhL9W1Jafn9sxylolTSizBnr6tVw
wsdIH+4yg2Hy/+A4ls1Oke3v6pv5/TgtbKoIYkTusxOt6OZ0L8WsjF7ZN598SN8rW2lO4V5T1/+y
Tt5DY3SQcSPA8juE41GLzm0sbprSPMJ1vsrK+p4A508aFe89wL8c8rRgTRaRIdRRc18Zp33Yl6+O
yFC4ymNTfkaOMt57ftmRMiSjfFwTVn6/jtDBRLVMVs4yo8/PXVT9PZL45g4Z3EPat6GrVErs5qzI
uK5XwbGirfKsBuWPM7RPEGSip6C2W7/XkS1jbcFsEHXNXbiAILeLDMt30Nq7yRrtR9tk1dxIOARQ
oluwPWRzg5HQ/1ZHyL5WaXvweZ8TWH54EqttR8kX28O4yWcj3vb5rN9VKC/52OvmJ0/Te1fBWZ26
tDh4bk8HsBmwwLZApOwv1XIAXaJtOlU8mZV5Rs/0qYvJy/748X3vFq/2DByDFs3W08teAT6fa4oh
P64dBXFM3+DhZ/frGWEAx53s7+zx4yO+c4p811e3sYMR583u0pGzDdPAyPzUCcU2agAeFREV2kya
zFMCIsZHh/Tt42P+1GucFKFob6Dt67yibG1Pnq5QgTgi7Sz3Zb44LoxFeSciDXakQdpdVGbZY6Xn
JKoJJFs/dcp21GWPeb902w4t0V4ZRySzn/yod5qYqBLo+qyrNkGe+u+PfDiZRIsPvNGkA6NnM4Cc
okozdm3QtHBPpbHhSUE+Za7hxU0ENrlNkV8Lzfv4hxjvrJWrLxw5BjEeDNpOfoiKNELmXZzjW04M
RiOruDk2suUGgWVhnnG7rEOXIEnEZwERNKOJDMyIOSrQ2OF6NEZ1N8+B+iUSFN56t6hfKIsLsIg8
Utgm0h3KHrjeffQ6o8hkyR62QibRFsGg8Bql6PxI1tYW7oEFLeJML1PjjuiB6YrXFifKzIvwFNm9
c8xU66u6Inw/vgDvnT8TMDzo1jqhP20c0W6DnNwZnH+WTncR/lwfTG78FGtKtPvzQ6G+RGuAG53P
xloF/VKAMHSq63z9LDmlEXkV+aBUHlOVHgkHDp8+PtbP+3b61K/dX4PdK5/B0+0/QbxksxN/4Vdk
1dmbjoExjo8Fsj342MErrEw700o1uO4mwIC6roQ3egd+ShhZta8KtTn8/EH/i2/4BN+wvuXc6H+j
BN5EiVyCLIr+y3tJy47+2X+HjBx+/N//88+/+A/FwZF/geZjudCQxKG9WEvxfyWKqAIEn7RpGqyP
FSOR/2AcnL/QE5BuKcgOYSD0C7dPmGAhkCj/G/Cg/QnGQfwsQf7zvLF0MGvi9aEYZBpEC+NkHYHv
UMEXsvTzheFNuOwRI4Kp8UpAkPncXiCOdrYgaLFTDLaZwJURxvJVwdmnuXqs+e1QKecBCIrtXCv5
jg9TiT91aS+gqPoRUL+jDVDUI/VVnpV9odzVRVshjAyVsy62tQ0IeXk32NX0kCAMLzZ9mSh7rarL
Td5C6JYtHjL+Pm2n13VcbBxYEIh0UTTwuycMwqGPA/JCEnBLeIgg2a0ObrCvXE0tZECu40bklebX
KH9BR9ipa2XySKIn2amp40Vh/aM3tdHrkwp289AkbmMU80XQhOF27FRvGtTvEUR1cOst5hRmZrtZ
XZa9WcLjKjAzIG0snhwSm4CRpTF5xLgJpuYKd4zYIvrvXlBmGbvMym23MivEc7nk+DnWKa6U8LrC
dvy57eNbK4xKL9f4klap7rhjCa17rKqBWVZy1cwOuOcW32WOK3XT882EJ8PkJqJN5IUxwQ7jaoge
yqw9EupxEWkA3zQjvwX4PW6ZW+6dvPcrsealQorYzA5WF4EYzNMDFU9yorl0CR7NbpjBMq0nUaWd
18G7h88DRaYxFbnN7P5b3jqeAR/6WBVafFY18ewaOm76xdopTLd3gM8Kr0+lAt3Ysth2S98JnGM3
l6prp3oFdTpQHinJyg0bbhNgFpx7o5+mHegDZ6OgrD/oUIPvrYRiqtXA/lsW++Z20syd3iqz104k
c2JWpvNvh/upx65Rw77cOlryXE2VOKsV+zAXQU6H2ID+3DYjBsFwHxk9uVt1RQcgU7ZpUt8DjH60
p+U80UcLX6YUO6VAF6WpSwQIK39ZzOSZeajYJ1jf8bmMqxEgUY41ieRiUUiRHhzT45mgrzht5Mgj
YTch/fYE10NIbLROOeamBBwO+LJcrHwqjgzzUOukgM9iAUDZtGeTkn5bZjHxJbWrbRIns28W0A0X
BqIkvfIsxEVSA4urhE98CuT7aJ5cNeOfpVrzBQdv7qUWUltK4wE1/lzvCRYTeNodsZMJNpjASB4a
XYYXCObznWF/C51WPaLcqDEVSuWe4iTHByQj4VlZHN/mA8zCopU4IlNAcVXsNPdqAV2Y6jC9XfhA
em27XLQdEVZ2ko5bsivkbkn73IONYG0LMAibTlfU61g2y1alUt9qrR3R/0l1L+oMuMlWIg8aeDA3
Du0BoFN46MxBP4Nh2HuKHlUPsPq4ikgVPV0QkiVDZ/SYwdQb1VxJR2aiPsyBUDedokne3HrZsf2w
XKen/G6WtLhLFWO+DuAVHrWuHc2NI0ngcUf2l1tZ2SOBDrnEEE/aqAEtfcdP7c8t3EL8QeW8wMu6
L1N5qYj0WzwgykoKEiOGmoil3h7IKFu4ntXSmr4VZckmNtS/4c2xBxnZ3FXDsuKyujvVjg+oTCWb
bCvGkWqu4LR6O6qk3kTORPjJuDqkBckdeu1877vsNsbWHGj9dUaHekN8EICGWHllyD3vsmY5A8xw
Ho/8+RZx3ChxixSiKHbEQjZu3rSVNwcDzDDEhkhm45e6DCFH2stdW+oESxI1vsnIfdqMdt+5ZJ3N
KLKhnzVFzSOFy+hi1i2SHvQXpzZgDcbJ6oNozbtAxwiVW86WcMMNClDCWkT9OhAciAtrDi5NZGl7
NdO0IwD+dIeNctgidCPioksrb3Ry248M9arM9GfmoucgCJJDa06P9gjUyopl52a0Qg69Ghf3iPif
QCeOXlVZrzIC3TkEK0ctzO51rT+zRNdcVrZ+jEF4bMyyzC7WZAgKn+ssCkCEG6Cpg7r+u2l61Ysd
EYAf7cs97ezYC8w52dYo3c9X5e9eTMRimwYpG1lCV8mInqGLOvezmP0SQ+HZIun9Emla43rKBm+y
OWKxLPf1IOJrXKvnicZHaCJoapOO0FxBa2e7psf5qObmXZVi+ZQww+H5tQf04qBiB0PZhF2vr0gv
1YvyWn6lfP0CiqL3rdn6Ufb4aCKsK7te78Y9UVPKLsRS71r54FwRy3ithjg+ajTp/PDxosKr73am
XrFTvi0TsoTQOO5gF7CdloKMk0h5Irg7AeU3/TAweLIW9v3BHpaGtYaEqTkIAGVOU3yMBjGyQ2eV
G20FbFtDGJid6QYkRMPchdaIAS8DgTbhm92HVvI0Ehh7WBT7fu7aszatm02lhH9jr7EIHs6CnWKh
XxQVnDhYQfZWA7BxtCtIciXGr83CqrprZFN6DAYWo/hGSEXRPTAhClqsFkA76CRPoxKLysX2ZZfj
YxcMucWriEslIaWVpy+3r/AQOiPo3khP15esTMjBNEColYjjmMlKPXgw+rEwZAq3tYGiuMWewOpN
T3gB5LCmswTmrSFySzZf8fsWS3FEKt1ajpvgq7FwsSZZrEQZBsFmaZr/jjP/3/L6k/Ka6nqNUvz/
l9dPr233X49xE8KB/q2+/uff/BcV2/oLTSKReIyQ6A+jm/p3fW3rfwHjWbULjG9peq7E7H9h0tS/
5CrEA/ruSKaRawfwH0yaYf0FuU0iL1/Lbyop50/qa7q5bA7/U18jcDAknQI6NZaGNIXQn983j+Es
xqzAd3Roc6s/K+3CNHjkqlXinQsvE13ZbtLe0G7JeNjMObm5QGjxHqna6KdRoyRbPE/Wrumc5o7x
rQIyP3MeY7vL9pGjhKS19U55Vk5mvetpCKQuYxjz0AaL1ez6hCwl11TEKOF9mJm5ESmYmMGZU8+s
iBquA3Es7LRHTTyHZDPkdvgALpHicSBb2HVk8sUZx0etJUthI4J2fiBxnlJmJLk0HhTVw4HZ3yBH
1o5duQbsTrAWqTeVbCC0KqhvzbmOz/lXQO42qjXsq1K5iYMqab1oSsZVf4ZnfoTrBpBIfeL1Gs4S
Q53vA7gdO17X6BrAg4SHuaxnzte63eq5jL0YcehOYozC0IiC8g62EvWhQXRf0vJ/W2qtnTla/ACF
1WQx6YYLG+e8DXzDVWq19ELIxyEpB6K7S6vEug5Kzbhh8APWppSN0HYlqnG4ubayeE7PlNG2BrHV
q0Fb02SgDgHC9Iy2E64onRwrJcVuMBlPyNIqXwNvbQlSR7Q+uuLrO3SePqsi8zDl6SQYEoZQZOEi
zjtGkvTrCtmxOVk6gJidzzSFVbAl92ZTgaXYKoNOqZ7MBljMtjC5H2Z/DnjI7xL1Kxhj0+s5F7yr
3WNAgN3RGZsHKCICULZaPOPInI8alRGbORtnFmAqbA2mlyVheNuKwiDc0OITaid5fZkVfJC4ynlk
wZwo5VXYt/IabljgKZFFciB+0xs2eMnWDNdEoqV6pSkYUoPMi9ziEQ2vMfy3x8khri2Rhos2dYJH
BFk002Tgsf0LbjSj+xK2ZeECJEoP4CeD8IytVjbcTE5Y1i9svdpndawBvSaDdiNz+qhJWNNckgLs
ugmazWxBvrjdgKCQPVLeXPS6+jxOor9UKnrB+qi+khn7bI0jKOPcLOoDarN+k1GlXdFT1FZHwWx/
tcOov1+UFdQ5BBk2tyDrXVJpe/rZojeTXSDLIiOkexyfo3ApVQ9PdQzLFYonH3zanpuFu7w1oUIR
HNUO6s1QLlT8aqSeV7Vj8a0kdOlmqPTr0dS+Lq3zVW1o1aFe3zaWmle+I+OK1o2FwXQ/tDwxaqjL
J/o+dOyrV1XvCYdKrAzDJM0i3wSYbF9FGdvcwgEJQoKz7oesObf8DSE81za6bCk3bOmMhwnHK5nH
UkST24ftqF+0TruEe5v8nJCve/U1J2K8v206nPyN2u5wEuCgBnBL1klaXWCthJo1yGnXq85+FkZ0
SNNlqG/0Rbdzvw+0HCZIPydnqaEmcOrJj8k2k1qaFy0l1dYyyggbbKBt8fOOGxghiqdV0n4SzZpH
3S1nBSiOVaoZ7VM7CzeB1JWdGQCCdtR53BUigdw2ZemXiYgSL4f/fGbH1k4U8HOqYJXd2S3j1rRJ
zBsiR9ItcZoD2zAY8faQCsqEvD4mqbEw1+krxnht7A5wlS7GAW6+20NeuSdFzTyYnd1cTGqnPI6Q
YHti1aDU/T/2zqy5bSTLwn+lot/JwL5MTFfEkCJliZZsy662q14YtEgDILERCwHw18+HhTZBySpX
pSMKMTGIfqmmnAASmTfvcu45V4FPsQyYQ2TNSnSp59t4AWHGJxjejasoSZWbEhphqstpvPB1KbqT
mzqVro3owgU+o0hXOjGMebMzDhaWKtm/o/VG/UApBT1GIpArV5fdYlrFxwpxk2VE7OLvdr8fEUid
aFQ8FgDmYK5ODn/46GpN3EPuQrZl2sm8xmFDiXG4949O9SV3EVNwIeWZkwyBwMD04vyaQtqjtkQn
0TBhUZ64RijXGR2U3YLKn0bEswg+539wsBhzvOHDq/C4L2pKwGh0nGRxURBToSv/qIScNjO0reFN
C5b2/ODI7x2S8q/UUSAtPIn2lSS0tte+CeG2e0xepTHyMMCprBkKIhXUuyOiuySU4BKrVQnsnXsD
4QXUc6YlLYyskCac2NY8xS18ncNQtShD05uViv+wNCCzNVPHvC5Q77bofPG+0F8BX1xFBDoJYmxv
IR9ob1WV/c3ehkZrsnV2+yupVN8mclQLN0CjpLNF71zIE+49CHinOz8e0WJM7kcne3VbZfvlvMj3
ixKmTCLVMl3rUVJOHQAFsy2VndeZirbSMdfcm+RofyZFFSB/nqz3tpPP8l3xOQgIySW5kmd5znEj
J+6NlaDGlRe+inqmdU+LxkOWhhBuByReLHgj3hWaF8yTUQoh9PYhl9LRu8Ldvi2Z19tlqSvsRv/e
MYMjlG87moRLz0EQ1KgFWBFhSq40ijD0YR8I4WCQqH7TdoSBVEcK7WFPX7Vxi3xeld9VqeREM/hT
5QSxjZJ4LpPUCvkCjeSSNIPw4SjN3CVS9e8DT7JHn4pUKasrzzQtqFz0VJlKh11oHiflDmFH1Ksy
GR6wWPfe62ZibNHNOOLKpDtfuz+QiWBZ0R81UbZID0wkOQk2VSSXRELobrxRIlqNrmLQeh9VSOM+
BpFU3prQ8yyQ102v91RfyZJAIUoFvNodbiXERzH9PgRT5cHNXlWBdJzJARbTQuBwVW2t7RX+HGwD
kp2r6FCZwYN1zL3bQApSlDH1GfS1xbyCRWC9V2BES7NCf5tW1n5eWMiKqrDRU0cMMa87CEUS2ml3
JULBjvMfrVrGV+Y2yCZJvIPA2Q5U7ZWHptIBbhw9n9BTJgMPMVS4ZyItVhdJnAfuLFOSmKyeUuU2
/PfbgzTXIQdfTiyo2CBTM3OS+LBe3ELGFzpXoNMO+Y3kVvnCd3ejmxGd9zh+SwnhI0nV7DcyCbeM
Hvfj3ptDA46Yn2UfkyuSWNAnOnvpdzIgrkzvtrR9R0/5/mFrb0FlUaijSRGRiOsUiY55glYLjS1u
eYDihlzmBD4wM52YSZV99GmuvFqmtvw62FoBYmt8/E9H1SNplOrXarbM9yTrsryiVbvuPtuhKZZC
gPKKdGOBagR54hl9eMG9VgEAqz2gPeVaasU30BZIH2GX306dGAzB1MlVoANxpYUHlgsMI16SZZ8w
3kf4AFPSwrb8WTPh1IKGWkJdBH9rT5oCnTt6yEnXFIhOIsAFemiaZcYxnmqGG7wJ9/SWT42dm88y
nV5kHU4Tuwiy10Vu6jcGybSKSqGlv0v9BEXkVA/9aw1ZlRlZYvXWylNIIf1Qq9bl0iLux+f+TakM
c7HU3NCYetXBfA03VWigACU79l1ApnWqVOanLFDTj9WSTIrh6NrcHx2dqVLqEvwH1TGZphC0/a7G
GkoeqUXCl6Y97ABpvDtocaoN/IDOlJSAvMKeerdegTQYiWDj0+GwSysSgoFJ4IwaDKR1aDqQKyCB
V8F98pAj3D3TDQSfo8rczSBPsa/tMshnenk4LI4mAk5V6hQPqblDWzssyumWdNsk2sXuCj0Bkk1K
hDa27NGcO4nlOJkBf8qmQVSimLfM9rORQRZPoQi/VkKlfB2n3vHeIkZ+Hxcy8g/Y8+0XxB3TD3Yo
+Z8cWfKdK9Ip9i0SeMtbz/SlWwnJVzoc9f1C2jvGO/WYoWcixdGNcpS4wVEfTQC3x7MqNGV8fwlq
dH0JlYOZuTtMcxDOCyPWr7f+KLwpJXzxGBKCDxFtX7BwJVR199s3HlVVhD4RpdwC7FhgJFCGDVw2
i3lQcFiwfOou8abuaB/PkG00ZhX5TeiEDtUeheaUvZ5o20Xs4aP4gUTLsp35j+4OkU5KiS7EqfRg
fDnA5rc2AnKy0xhhvbuDopTqvEi0/5fF6kphfxr/0+DyYvxfRVQ5nfPKmgqmkH/TRf7A3SE0p3Bl
ENpLQBOI4U+VNRmCdHwh+jLr9v66tf8U+Otjwn7w8cB+qK2BRP4a+GvSGJMHhFCiqExmgMrsr//9
WP6Xs4netgF9evHf57pydU34LOyHe1hHtg3SBnDjAEOa8v1ZzXiZF0gzL/fFfR6snRReWv/z2Wx0
Nzy/AS/+4g0u8gpJSU90XHIDa2tMaIeY5PYKbTgPpESwfvlWDUC09zIA1HRk5qlJw2KsXyJcKjmV
ATRo8t1W96FkjUHgQMFsoOxpKbu9/ke6LR3r0UVBJJOupZg6zXEa+Xrlhbd01O2dYB3tI8t0CCg1
V7LNawps0nUFBwgYHZLkwes80aCkXUgGVR8/tbfL5IMF7+TCgLZ1+aHaZ/Mtqr23YCZBUxKBehOE
DfaAuLFVlF3URCeFfjBGnIHFQbUz+JJQZ929pwfZOSQQCYaEuVc8BOe6Z1QKlDy5cpvIsfdbVfqc
wss9ainHmhBiHhw8Xw0WZgbdmw4p470FNXjxxyiSDOSVHfS3LU77KU3hmvpGG5nxcbHNbHf0vpDI
VoYzaKyW9ggxsN0WxsFr00+8rhXo/0zWsHuRumY+CzMvq97lm6R62KTQ7n3dRfWvb4EOZh+iv/dH
p+34/EA/aId0ioNn2+HrWM0TvzSGv+LF8vXm3/8iZcg2hwvUMLEgXBgVnxJ29/MI5b66yZKmx+53
4PYkPs8m6XvT8PIbtvP58t+89Aab5tPUmAW84ctkbPNIf2ESNHmsm2DMca6BLnCBnOpNgjKm6qRg
VrHGw3p7Bfp9Do9eLvqvvr6qjQF3qCZSne3r843PXx9c+piCGh0iFhPzj7z/I/iKrN6FjheF5+dq
02b8I29/McLZDrDHdC2Db4EGobku3t4GzyKTCafm3O6QdssNaAfIhlw3LP/ILKzWOCZXHvVt7zHj
K3+zA9YYKiiAy2Y3CxdbwLbGNJDRbUvnaHO1DtCQZoEOd9FJYJ8Dqoakgrc73wGWMabXs+7fo2mw
uf6hfXDx/b5ZQeJi4SWgjekb4AvTutdcF0eBrYxxCmmc1OlQrq/BGUPZ1tpnal3fv3UeauMavI+t
73b7xUqg3XDMEqkb0Ftj+U9ZxO+uBAgKwOmJGQNzTE8zhUmIO5vrwhiQBB0bBC2cGAgc1dfQtoOi
kUgWnAVNBa0IsA58bvuSvOW5UZAVacxegOulJqP6R47F7y6CFlQstggsYkoL+hVYUZ5dBJKOqDOt
t8bgXEK2L6VvsT1Q+4QscNUkRm8uvKzzr49bwKc34TPqfEaC2GGtAQDmoltArbG84PR5yWe3gKmP
AQFDLEL7dXMN7kgAGVzD1EV3AuERpx4S5s8uBQ5GqAvoie2s4eBmgV5dOlBEJwFMCaklFf/3fCOY
Jv5x3eqidmtgcP6xWoPDBV9fM8eQRhAmgLpprku/oDkM4Dg8LZL2hkPyjwHei+4ExRrrUJqRHGw3
wmWgDGwJAlsVhuvuD4Z3NOC7tJb67/uIGo4ydWObzdCuhQtH2dJJF5AKhGyr/X1wRwOuS02/J2YQ
gKhpJEU0u7OKrPhzu2CpY7LH0IGRT26uwa0F1WgasoVmgbVAZsAmEye13/rCSbRs1gJEFzUz1jBn
gRa8J2jGv5pBov5AraDOknRR09NZ4DZ0EVnf/AimfUjWETYnUeuIt1TveA0czNdv3dsRxpi4ErNA
HqG5BucnwNBVN10L7Yg6o0xHFlzfXa7kqXVUILWhganbEcObBRrH2ohO4IxQxtBMwSymwcZSX1i/
87Vgq2QdaZOjEtj8XDfQDWtH1ESfojtCM8aU3epaYrcjLs4IW6sByyqOSXunIRkEusXbE+vvLwKV
sixBInyRnSNwYRZtmYwbFIP0pbeHx+BcZwUyNNGtoJJIwCIQQva3gGmM0cYm23ZKrA/OQaAQXBe/
xcyhPYZ2D84SPMLmujCHkJYB9YfqFuKLxhIMLnCgiVcT3QmaMiZfSIUFBrXnZgFVePqMybB3q21A
hoAKW02qKLQIav+I8hlu4vMZBBMv0oTcSjrZieEZAhkeZsFZUCmv0DnDi7ZroE4bn5+J+Mpk1TE5
0II01/DOxLo8JDgLJBZBEhISdOmSJxV3Eo9gVlA576ZpiGbRFt4R6ph+I87FU/qUtzxfCxgE2o5I
K2ExmmtwDgJ2QbzEoFBisBWtriw21+Us6KwVCm0ovrVbZng7AhLA9sQScJMoJMBPWwtRtG/J4uqt
BXssg+GyaJVrZ2l4s6DhKojaBYkMI7k1WJjaWbhwFMit8QuQW+0bTmFgEQMth6KOgspaQImHyKn9
1JcZRpvosgU5dnlYzpCBzQJHmOgs4C/A114Dr56fBXLuCBbBf3K2VoY1Cyp6oe02FbALuM74jJwC
3WLgDDi3C00tHtESmLYGZxFUomc2sJjXCC4L81r33z5rF/Elx9gdAuzOKRmQ1wzDbweWE/j+Oqgb
kkhSFxnVDuj59weVQ9M0anl4lc01uNAJ+lJxRIpMjRXCaeitv77l+SxQiEbCpwZufcu3/agt+IEF
8xXyOnU9f92AXb1N+hwm9nt/cAJ5Pv29A3g2zFMwk/X+sMbgt/duQU71f//awzs06eOzH0/p5OY+
3T/vXvDprXv3Or3V6f985W2SVfLoVs0PVfeY96sAwOz/+KvPq2B1jkHku2Dwvz3Jv//Ve84zK/An
A6e7i3FrRS7hcRPvGIX9gRuclPjAu1WYrtLTI9afsYWhiY48XfnelwiO7d5Tt8Am4bEjP0pW6+j8
qVu0jPjIYbh5zDy4bnqDN/hk0cGvNv6qWCWb85FbgIfwyB0a9Jfoyy90NuTB5/60t9gB0bvMmXVv
3fue2LO6IC068vUmgmijPzLnAWG66MivmHHPO43TLG8IMHE1RAe+Wa/c3gKUNZBGP2Fc6Cmhd+rv
yLa8J/zI4dpbXViRtmQmPHJU9D9eW30RHXbx1Da1MGnhgRkgf9xVp8/VrIu2biY69Oso99In09wW
IkTHvlt5Yc96UHj5GcfL3Sqp/FW4Pp+Ormog/shpunp083STZb013WWkhcf3HpFbWfX7CVp8iPjQ
nAXpJbtmW1ETHztNPf6HDEFv0tsM7c8YHbLwy6HrUqDw0FEIG3lvs6MFZdniI99vPierC++pA4GK
PvT95rDqn1tdVUh84OKXV6sgTl2vf6wzfp1e/Rnj326SdNOzVF0142cMfrcpvcfeMdY1I/2MwX+P
kt1pDpr4oM22Cg/dEN9OV0nESdlfiW0i8+fc4PvMuk3b2rP9xV9TBS8FCW+QM+pNS5t4FH3qNzsf
j6Qf1aAZVWfzhIdONs5ly1aDzRcd+O0mDNHlOqwuwgQoZOr8m+jwD2603vxykz4529oSkOjw76Mc
BubnFmKdOfoJYV97g6cLsUtMiT7/B2Z/k6abnkvRJX3Exy77UWWXRhEd97ds5Z4WRm1Tuhyl6LD/
2SQoB/diPopaNaJFeOTnKATbpl/RoT+uOHdCB2a702M2M9IipYUH/zP+Q0Er+NFLH6Mw9frP3qI5
hZ/9+9wNLz71c5mmrwjHp/mnU//zc/+sn1yr/+LR36ySX/8XAAD//w==</cx:binary>
              </cx:geoCache>
            </cx:geography>
          </cx:layoutPr>
        </cx:series>
      </cx:plotAreaRegion>
    </cx:plotArea>
    <cx:legend pos="r" align="ctr" overlay="0"/>
  </cx:chart>
  <cx:spPr>
    <a:noFill/>
    <a:ln>
      <a:noFill/>
    </a:ln>
    <a:effectLst>
      <a:outerShdw blurRad="63500" sx="102000" sy="102000" algn="ctr" rotWithShape="0">
        <a:prstClr val="black">
          <a:alpha val="40000"/>
        </a:prstClr>
      </a:outerShdw>
      <a:softEdge rad="12700"/>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image" Target="../media/image6.png"/><Relationship Id="rId12" Type="http://schemas.microsoft.com/office/2014/relationships/chartEx" Target="../charts/chartEx2.xml"/><Relationship Id="rId17" Type="http://schemas.openxmlformats.org/officeDocument/2006/relationships/chart" Target="../charts/chart14.xml"/><Relationship Id="rId2" Type="http://schemas.openxmlformats.org/officeDocument/2006/relationships/image" Target="../media/image2.png"/><Relationship Id="rId16" Type="http://schemas.openxmlformats.org/officeDocument/2006/relationships/chart" Target="../charts/chart13.xml"/><Relationship Id="rId1" Type="http://schemas.openxmlformats.org/officeDocument/2006/relationships/image" Target="../media/image1.png"/><Relationship Id="rId6" Type="http://schemas.openxmlformats.org/officeDocument/2006/relationships/chart" Target="../charts/chart8.xml"/><Relationship Id="rId11" Type="http://schemas.openxmlformats.org/officeDocument/2006/relationships/chart" Target="../charts/chart9.xml"/><Relationship Id="rId5" Type="http://schemas.openxmlformats.org/officeDocument/2006/relationships/image" Target="../media/image5.png"/><Relationship Id="rId15" Type="http://schemas.openxmlformats.org/officeDocument/2006/relationships/chart" Target="../charts/chart12.xml"/><Relationship Id="rId10" Type="http://schemas.openxmlformats.org/officeDocument/2006/relationships/image" Target="../media/image9.png"/><Relationship Id="rId4" Type="http://schemas.openxmlformats.org/officeDocument/2006/relationships/image" Target="../media/image4.png"/><Relationship Id="rId9" Type="http://schemas.openxmlformats.org/officeDocument/2006/relationships/image" Target="../media/image8.png"/><Relationship Id="rId1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106680</xdr:colOff>
      <xdr:row>22</xdr:row>
      <xdr:rowOff>7620</xdr:rowOff>
    </xdr:from>
    <xdr:to>
      <xdr:col>5</xdr:col>
      <xdr:colOff>266700</xdr:colOff>
      <xdr:row>35</xdr:row>
      <xdr:rowOff>106680</xdr:rowOff>
    </xdr:to>
    <xdr:graphicFrame macro="">
      <xdr:nvGraphicFramePr>
        <xdr:cNvPr id="8" name="Chart 7">
          <a:extLst>
            <a:ext uri="{FF2B5EF4-FFF2-40B4-BE49-F238E27FC236}">
              <a16:creationId xmlns:a16="http://schemas.microsoft.com/office/drawing/2014/main" id="{21EEDD3F-4670-72D0-B150-1EE7CC80A7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685800</xdr:colOff>
      <xdr:row>30</xdr:row>
      <xdr:rowOff>106680</xdr:rowOff>
    </xdr:from>
    <xdr:to>
      <xdr:col>10</xdr:col>
      <xdr:colOff>121920</xdr:colOff>
      <xdr:row>40</xdr:row>
      <xdr:rowOff>160020</xdr:rowOff>
    </xdr:to>
    <xdr:graphicFrame macro="">
      <xdr:nvGraphicFramePr>
        <xdr:cNvPr id="9" name="Chart 8">
          <a:extLst>
            <a:ext uri="{FF2B5EF4-FFF2-40B4-BE49-F238E27FC236}">
              <a16:creationId xmlns:a16="http://schemas.microsoft.com/office/drawing/2014/main" id="{0BFD408F-D3B5-D7D2-118A-DDF504556C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312420</xdr:colOff>
      <xdr:row>15</xdr:row>
      <xdr:rowOff>83820</xdr:rowOff>
    </xdr:from>
    <xdr:to>
      <xdr:col>11</xdr:col>
      <xdr:colOff>297180</xdr:colOff>
      <xdr:row>23</xdr:row>
      <xdr:rowOff>129540</xdr:rowOff>
    </xdr:to>
    <xdr:graphicFrame macro="">
      <xdr:nvGraphicFramePr>
        <xdr:cNvPr id="10" name="Chart 9">
          <a:extLst>
            <a:ext uri="{FF2B5EF4-FFF2-40B4-BE49-F238E27FC236}">
              <a16:creationId xmlns:a16="http://schemas.microsoft.com/office/drawing/2014/main" id="{5DF93720-329B-7E90-8F04-7825A8A277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762000</xdr:colOff>
      <xdr:row>44</xdr:row>
      <xdr:rowOff>22860</xdr:rowOff>
    </xdr:from>
    <xdr:to>
      <xdr:col>6</xdr:col>
      <xdr:colOff>0</xdr:colOff>
      <xdr:row>56</xdr:row>
      <xdr:rowOff>30480</xdr:rowOff>
    </xdr:to>
    <xdr:graphicFrame macro="">
      <xdr:nvGraphicFramePr>
        <xdr:cNvPr id="11" name="Chart 10">
          <a:extLst>
            <a:ext uri="{FF2B5EF4-FFF2-40B4-BE49-F238E27FC236}">
              <a16:creationId xmlns:a16="http://schemas.microsoft.com/office/drawing/2014/main" id="{26EABC1A-C3B5-00D7-7207-12858A1C2B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1013460</xdr:colOff>
      <xdr:row>42</xdr:row>
      <xdr:rowOff>152400</xdr:rowOff>
    </xdr:from>
    <xdr:to>
      <xdr:col>15</xdr:col>
      <xdr:colOff>7620</xdr:colOff>
      <xdr:row>57</xdr:row>
      <xdr:rowOff>110490</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AA158B54-C11D-0158-FDF0-68AE0510CF6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298180" y="7833360"/>
              <a:ext cx="3406140" cy="270129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495300</xdr:colOff>
      <xdr:row>59</xdr:row>
      <xdr:rowOff>83820</xdr:rowOff>
    </xdr:from>
    <xdr:to>
      <xdr:col>4</xdr:col>
      <xdr:colOff>792480</xdr:colOff>
      <xdr:row>69</xdr:row>
      <xdr:rowOff>45720</xdr:rowOff>
    </xdr:to>
    <xdr:graphicFrame macro="">
      <xdr:nvGraphicFramePr>
        <xdr:cNvPr id="13" name="Chart 12">
          <a:extLst>
            <a:ext uri="{FF2B5EF4-FFF2-40B4-BE49-F238E27FC236}">
              <a16:creationId xmlns:a16="http://schemas.microsoft.com/office/drawing/2014/main" id="{FAFDC666-E920-7E22-95A9-C41582D7F1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114300</xdr:colOff>
      <xdr:row>74</xdr:row>
      <xdr:rowOff>7620</xdr:rowOff>
    </xdr:from>
    <xdr:to>
      <xdr:col>4</xdr:col>
      <xdr:colOff>426720</xdr:colOff>
      <xdr:row>84</xdr:row>
      <xdr:rowOff>68580</xdr:rowOff>
    </xdr:to>
    <xdr:graphicFrame macro="">
      <xdr:nvGraphicFramePr>
        <xdr:cNvPr id="14" name="Chart 13">
          <a:extLst>
            <a:ext uri="{FF2B5EF4-FFF2-40B4-BE49-F238E27FC236}">
              <a16:creationId xmlns:a16="http://schemas.microsoft.com/office/drawing/2014/main" id="{713BFB33-8211-68D5-83AF-A7F757C8A1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99060</xdr:colOff>
      <xdr:row>91</xdr:row>
      <xdr:rowOff>175260</xdr:rowOff>
    </xdr:from>
    <xdr:to>
      <xdr:col>8</xdr:col>
      <xdr:colOff>800100</xdr:colOff>
      <xdr:row>105</xdr:row>
      <xdr:rowOff>80010</xdr:rowOff>
    </xdr:to>
    <xdr:graphicFrame macro="">
      <xdr:nvGraphicFramePr>
        <xdr:cNvPr id="16" name="Chart 15">
          <a:extLst>
            <a:ext uri="{FF2B5EF4-FFF2-40B4-BE49-F238E27FC236}">
              <a16:creationId xmlns:a16="http://schemas.microsoft.com/office/drawing/2014/main" id="{375B4AF8-DCC5-029B-57E9-6932FEA2E0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11</xdr:col>
      <xdr:colOff>563880</xdr:colOff>
      <xdr:row>28</xdr:row>
      <xdr:rowOff>175260</xdr:rowOff>
    </xdr:from>
    <xdr:to>
      <xdr:col>16</xdr:col>
      <xdr:colOff>22860</xdr:colOff>
      <xdr:row>43</xdr:row>
      <xdr:rowOff>13335</xdr:rowOff>
    </xdr:to>
    <mc:AlternateContent xmlns:mc="http://schemas.openxmlformats.org/markup-compatibility/2006" xmlns:a14="http://schemas.microsoft.com/office/drawing/2010/main">
      <mc:Choice Requires="a14">
        <xdr:graphicFrame macro="">
          <xdr:nvGraphicFramePr>
            <xdr:cNvPr id="17" name="State">
              <a:extLst>
                <a:ext uri="{FF2B5EF4-FFF2-40B4-BE49-F238E27FC236}">
                  <a16:creationId xmlns:a16="http://schemas.microsoft.com/office/drawing/2014/main" id="{F3AF19DF-97B9-B5CC-608E-49D626B14EFC}"/>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1902440" y="52959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304800</xdr:colOff>
      <xdr:row>29</xdr:row>
      <xdr:rowOff>137160</xdr:rowOff>
    </xdr:to>
    <xdr:sp macro="" textlink="">
      <xdr:nvSpPr>
        <xdr:cNvPr id="2" name="Rectangle 1">
          <a:extLst>
            <a:ext uri="{FF2B5EF4-FFF2-40B4-BE49-F238E27FC236}">
              <a16:creationId xmlns:a16="http://schemas.microsoft.com/office/drawing/2014/main" id="{5B114D1D-B523-D3A7-64E3-FF207B34F9D7}"/>
            </a:ext>
          </a:extLst>
        </xdr:cNvPr>
        <xdr:cNvSpPr/>
      </xdr:nvSpPr>
      <xdr:spPr>
        <a:xfrm>
          <a:off x="0" y="0"/>
          <a:ext cx="14310360" cy="5440680"/>
        </a:xfrm>
        <a:prstGeom prst="rect">
          <a:avLst/>
        </a:prstGeom>
        <a:gradFill flip="none" rotWithShape="1">
          <a:gsLst>
            <a:gs pos="0">
              <a:schemeClr val="accent3">
                <a:lumMod val="110000"/>
                <a:satMod val="105000"/>
                <a:tint val="67000"/>
                <a:shade val="30000"/>
                <a:satMod val="115000"/>
              </a:schemeClr>
            </a:gs>
            <a:gs pos="50000">
              <a:schemeClr val="accent3">
                <a:lumMod val="110000"/>
                <a:satMod val="105000"/>
                <a:tint val="67000"/>
                <a:shade val="67500"/>
                <a:satMod val="115000"/>
              </a:schemeClr>
            </a:gs>
            <a:gs pos="100000">
              <a:schemeClr val="accent3">
                <a:lumMod val="110000"/>
                <a:satMod val="105000"/>
                <a:tint val="67000"/>
                <a:shade val="100000"/>
                <a:satMod val="115000"/>
              </a:schemeClr>
            </a:gs>
          </a:gsLst>
          <a:lin ang="2700000" scaled="1"/>
          <a:tileRect/>
        </a:gradFill>
        <a:ln>
          <a:noFill/>
        </a:ln>
        <a:effectLst>
          <a:outerShdw blurRad="50800" dist="38100" algn="l" rotWithShape="0">
            <a:prstClr val="black">
              <a:alpha val="40000"/>
            </a:prstClr>
          </a:out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38100</xdr:colOff>
      <xdr:row>0</xdr:row>
      <xdr:rowOff>53340</xdr:rowOff>
    </xdr:from>
    <xdr:to>
      <xdr:col>9</xdr:col>
      <xdr:colOff>243840</xdr:colOff>
      <xdr:row>3</xdr:row>
      <xdr:rowOff>106680</xdr:rowOff>
    </xdr:to>
    <xdr:sp macro="" textlink="">
      <xdr:nvSpPr>
        <xdr:cNvPr id="56" name="Rectangle: Rounded Corners 55">
          <a:extLst>
            <a:ext uri="{FF2B5EF4-FFF2-40B4-BE49-F238E27FC236}">
              <a16:creationId xmlns:a16="http://schemas.microsoft.com/office/drawing/2014/main" id="{8B9E38A8-CC91-F464-30D4-20A151F0A868}"/>
            </a:ext>
          </a:extLst>
        </xdr:cNvPr>
        <xdr:cNvSpPr/>
      </xdr:nvSpPr>
      <xdr:spPr>
        <a:xfrm>
          <a:off x="4899660" y="53340"/>
          <a:ext cx="2034540" cy="601980"/>
        </a:xfrm>
        <a:prstGeom prst="roundRect">
          <a:avLst>
            <a:gd name="adj" fmla="val 48313"/>
          </a:avLst>
        </a:prstGeom>
        <a:noFill/>
        <a:ln>
          <a:solidFill>
            <a:schemeClr val="accent3"/>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388620</xdr:colOff>
      <xdr:row>7</xdr:row>
      <xdr:rowOff>53340</xdr:rowOff>
    </xdr:from>
    <xdr:to>
      <xdr:col>21</xdr:col>
      <xdr:colOff>68580</xdr:colOff>
      <xdr:row>16</xdr:row>
      <xdr:rowOff>172212</xdr:rowOff>
    </xdr:to>
    <xdr:sp macro="" textlink="">
      <xdr:nvSpPr>
        <xdr:cNvPr id="50" name="Rectangle: Rounded Corners 49">
          <a:extLst>
            <a:ext uri="{FF2B5EF4-FFF2-40B4-BE49-F238E27FC236}">
              <a16:creationId xmlns:a16="http://schemas.microsoft.com/office/drawing/2014/main" id="{F290BF78-DAF4-A877-F43D-6CFC208EED07}"/>
            </a:ext>
          </a:extLst>
        </xdr:cNvPr>
        <xdr:cNvSpPr/>
      </xdr:nvSpPr>
      <xdr:spPr>
        <a:xfrm>
          <a:off x="9517380" y="1333500"/>
          <a:ext cx="4556760" cy="1764792"/>
        </a:xfrm>
        <a:prstGeom prst="roundRect">
          <a:avLst>
            <a:gd name="adj" fmla="val 39489"/>
          </a:avLst>
        </a:prstGeom>
        <a:noFill/>
        <a:ln>
          <a:solidFill>
            <a:schemeClr val="accent3"/>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1973580</xdr:colOff>
      <xdr:row>7</xdr:row>
      <xdr:rowOff>76200</xdr:rowOff>
    </xdr:from>
    <xdr:to>
      <xdr:col>13</xdr:col>
      <xdr:colOff>160020</xdr:colOff>
      <xdr:row>17</xdr:row>
      <xdr:rowOff>60960</xdr:rowOff>
    </xdr:to>
    <xdr:sp macro="" textlink="">
      <xdr:nvSpPr>
        <xdr:cNvPr id="49" name="Rectangle: Rounded Corners 48">
          <a:extLst>
            <a:ext uri="{FF2B5EF4-FFF2-40B4-BE49-F238E27FC236}">
              <a16:creationId xmlns:a16="http://schemas.microsoft.com/office/drawing/2014/main" id="{A2CEA085-7E06-7370-CB67-ACCA379CCC12}"/>
            </a:ext>
          </a:extLst>
        </xdr:cNvPr>
        <xdr:cNvSpPr/>
      </xdr:nvSpPr>
      <xdr:spPr>
        <a:xfrm>
          <a:off x="4762500" y="1356360"/>
          <a:ext cx="4526280" cy="1813560"/>
        </a:xfrm>
        <a:prstGeom prst="roundRect">
          <a:avLst>
            <a:gd name="adj" fmla="val 27591"/>
          </a:avLst>
        </a:prstGeom>
        <a:noFill/>
        <a:ln>
          <a:solidFill>
            <a:schemeClr val="accent3"/>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7</xdr:row>
      <xdr:rowOff>99060</xdr:rowOff>
    </xdr:from>
    <xdr:to>
      <xdr:col>5</xdr:col>
      <xdr:colOff>1691640</xdr:colOff>
      <xdr:row>17</xdr:row>
      <xdr:rowOff>30480</xdr:rowOff>
    </xdr:to>
    <xdr:sp macro="" textlink="">
      <xdr:nvSpPr>
        <xdr:cNvPr id="47" name="Rectangle: Rounded Corners 46">
          <a:extLst>
            <a:ext uri="{FF2B5EF4-FFF2-40B4-BE49-F238E27FC236}">
              <a16:creationId xmlns:a16="http://schemas.microsoft.com/office/drawing/2014/main" id="{6366EB9A-026D-E015-9729-2BF8F1D259EB}"/>
            </a:ext>
          </a:extLst>
        </xdr:cNvPr>
        <xdr:cNvSpPr/>
      </xdr:nvSpPr>
      <xdr:spPr>
        <a:xfrm>
          <a:off x="0" y="1379220"/>
          <a:ext cx="4480560" cy="1760220"/>
        </a:xfrm>
        <a:prstGeom prst="roundRect">
          <a:avLst>
            <a:gd name="adj" fmla="val 22294"/>
          </a:avLst>
        </a:prstGeom>
        <a:noFill/>
        <a:ln>
          <a:solidFill>
            <a:schemeClr val="accent3"/>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4</xdr:col>
      <xdr:colOff>0</xdr:colOff>
      <xdr:row>7</xdr:row>
      <xdr:rowOff>15240</xdr:rowOff>
    </xdr:to>
    <xdr:sp macro="" textlink="">
      <xdr:nvSpPr>
        <xdr:cNvPr id="7" name="TextBox 6">
          <a:extLst>
            <a:ext uri="{FF2B5EF4-FFF2-40B4-BE49-F238E27FC236}">
              <a16:creationId xmlns:a16="http://schemas.microsoft.com/office/drawing/2014/main" id="{DC21969A-3F0C-5020-EC39-CE8D3FA9EA47}"/>
            </a:ext>
          </a:extLst>
        </xdr:cNvPr>
        <xdr:cNvSpPr txBox="1"/>
      </xdr:nvSpPr>
      <xdr:spPr>
        <a:xfrm>
          <a:off x="0" y="0"/>
          <a:ext cx="2438400" cy="129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0">
              <a:latin typeface="Andalus" panose="02020603050405020304" pitchFamily="18" charset="-78"/>
              <a:cs typeface="Andalus" panose="02020603050405020304" pitchFamily="18" charset="-78"/>
            </a:rPr>
            <a:t>SuperStore Dashboard</a:t>
          </a:r>
        </a:p>
        <a:p>
          <a:endParaRPr lang="en-US" sz="1600" b="0">
            <a:latin typeface="Andalus" panose="02020603050405020304" pitchFamily="18" charset="-78"/>
            <a:cs typeface="Andalus" panose="02020603050405020304" pitchFamily="18" charset="-78"/>
          </a:endParaRPr>
        </a:p>
      </xdr:txBody>
    </xdr:sp>
    <xdr:clientData/>
  </xdr:twoCellAnchor>
  <xdr:twoCellAnchor editAs="oneCell">
    <xdr:from>
      <xdr:col>4</xdr:col>
      <xdr:colOff>0</xdr:colOff>
      <xdr:row>0</xdr:row>
      <xdr:rowOff>0</xdr:rowOff>
    </xdr:from>
    <xdr:to>
      <xdr:col>6</xdr:col>
      <xdr:colOff>0</xdr:colOff>
      <xdr:row>7</xdr:row>
      <xdr:rowOff>0</xdr:rowOff>
    </xdr:to>
    <mc:AlternateContent xmlns:mc="http://schemas.openxmlformats.org/markup-compatibility/2006" xmlns:a14="http://schemas.microsoft.com/office/drawing/2010/main">
      <mc:Choice Requires="a14">
        <xdr:graphicFrame macro="">
          <xdr:nvGraphicFramePr>
            <xdr:cNvPr id="8" name="State 1">
              <a:extLst>
                <a:ext uri="{FF2B5EF4-FFF2-40B4-BE49-F238E27FC236}">
                  <a16:creationId xmlns:a16="http://schemas.microsoft.com/office/drawing/2014/main" id="{3C23E010-BD54-4B4D-A2C9-6EEE79AE82EE}"/>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2438400" y="0"/>
              <a:ext cx="2423160" cy="1280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129540</xdr:colOff>
      <xdr:row>0</xdr:row>
      <xdr:rowOff>45720</xdr:rowOff>
    </xdr:from>
    <xdr:to>
      <xdr:col>9</xdr:col>
      <xdr:colOff>525780</xdr:colOff>
      <xdr:row>3</xdr:row>
      <xdr:rowOff>121920</xdr:rowOff>
    </xdr:to>
    <xdr:grpSp>
      <xdr:nvGrpSpPr>
        <xdr:cNvPr id="58" name="Group 57">
          <a:extLst>
            <a:ext uri="{FF2B5EF4-FFF2-40B4-BE49-F238E27FC236}">
              <a16:creationId xmlns:a16="http://schemas.microsoft.com/office/drawing/2014/main" id="{71D1264B-C118-3D15-E709-E88C5EDF1642}"/>
            </a:ext>
          </a:extLst>
        </xdr:cNvPr>
        <xdr:cNvGrpSpPr/>
      </xdr:nvGrpSpPr>
      <xdr:grpSpPr>
        <a:xfrm>
          <a:off x="4991100" y="45720"/>
          <a:ext cx="2225040" cy="624840"/>
          <a:chOff x="4914900" y="30480"/>
          <a:chExt cx="2359152" cy="640080"/>
        </a:xfrm>
      </xdr:grpSpPr>
      <xdr:sp macro="" textlink="">
        <xdr:nvSpPr>
          <xdr:cNvPr id="15" name="TextBox 14">
            <a:extLst>
              <a:ext uri="{FF2B5EF4-FFF2-40B4-BE49-F238E27FC236}">
                <a16:creationId xmlns:a16="http://schemas.microsoft.com/office/drawing/2014/main" id="{858ABF01-9268-6009-6B13-C8F54C72EB00}"/>
              </a:ext>
            </a:extLst>
          </xdr:cNvPr>
          <xdr:cNvSpPr txBox="1"/>
        </xdr:nvSpPr>
        <xdr:spPr>
          <a:xfrm>
            <a:off x="4914900" y="30480"/>
            <a:ext cx="2359152"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atin typeface="Andalus" panose="02020603050405020304" pitchFamily="18" charset="-78"/>
                <a:cs typeface="Andalus" panose="02020603050405020304" pitchFamily="18" charset="-78"/>
              </a:rPr>
              <a:t>Nnumber of</a:t>
            </a:r>
            <a:r>
              <a:rPr lang="en-US" sz="1400" baseline="0">
                <a:latin typeface="Andalus" panose="02020603050405020304" pitchFamily="18" charset="-78"/>
                <a:cs typeface="Andalus" panose="02020603050405020304" pitchFamily="18" charset="-78"/>
              </a:rPr>
              <a:t> </a:t>
            </a:r>
            <a:r>
              <a:rPr lang="en-US" sz="1600" baseline="0">
                <a:latin typeface="Andalus" panose="02020603050405020304" pitchFamily="18" charset="-78"/>
                <a:cs typeface="Andalus" panose="02020603050405020304" pitchFamily="18" charset="-78"/>
              </a:rPr>
              <a:t>orders</a:t>
            </a:r>
            <a:endParaRPr lang="en-US" sz="1400">
              <a:latin typeface="Andalus" panose="02020603050405020304" pitchFamily="18" charset="-78"/>
              <a:cs typeface="Andalus" panose="02020603050405020304" pitchFamily="18" charset="-78"/>
            </a:endParaRPr>
          </a:p>
        </xdr:txBody>
      </xdr:sp>
      <xdr:sp macro="" textlink="Sheet2!A6">
        <xdr:nvSpPr>
          <xdr:cNvPr id="16" name="TextBox 15">
            <a:extLst>
              <a:ext uri="{FF2B5EF4-FFF2-40B4-BE49-F238E27FC236}">
                <a16:creationId xmlns:a16="http://schemas.microsoft.com/office/drawing/2014/main" id="{C78AEA33-EDFB-66B1-600E-8E80DF3A9EA1}"/>
              </a:ext>
            </a:extLst>
          </xdr:cNvPr>
          <xdr:cNvSpPr txBox="1"/>
        </xdr:nvSpPr>
        <xdr:spPr>
          <a:xfrm>
            <a:off x="4914900" y="396240"/>
            <a:ext cx="2359152"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128E84-DC9D-42BB-B496-E3CE13A0A401}" type="TxLink">
              <a:rPr lang="en-US" sz="1600" b="0" i="0" u="none" strike="noStrike">
                <a:solidFill>
                  <a:srgbClr val="000000"/>
                </a:solidFill>
                <a:latin typeface="Andalus" panose="02020603050405020304" pitchFamily="18" charset="-78"/>
                <a:cs typeface="Andalus" panose="02020603050405020304" pitchFamily="18" charset="-78"/>
              </a:rPr>
              <a:pPr algn="ctr"/>
              <a:t>5009</a:t>
            </a:fld>
            <a:endParaRPr lang="en-US" sz="1600" b="0">
              <a:latin typeface="Andalus" panose="02020603050405020304" pitchFamily="18" charset="-78"/>
              <a:cs typeface="Andalus" panose="02020603050405020304" pitchFamily="18" charset="-78"/>
            </a:endParaRPr>
          </a:p>
        </xdr:txBody>
      </xdr:sp>
      <xdr:pic>
        <xdr:nvPicPr>
          <xdr:cNvPr id="25" name="Picture 24">
            <a:extLst>
              <a:ext uri="{FF2B5EF4-FFF2-40B4-BE49-F238E27FC236}">
                <a16:creationId xmlns:a16="http://schemas.microsoft.com/office/drawing/2014/main" id="{48E011B3-AF39-652C-02E4-5739A9D13341}"/>
              </a:ext>
            </a:extLst>
          </xdr:cNvPr>
          <xdr:cNvPicPr>
            <a:picLocks noChangeAspect="1"/>
          </xdr:cNvPicPr>
        </xdr:nvPicPr>
        <xdr:blipFill>
          <a:blip xmlns:r="http://schemas.openxmlformats.org/officeDocument/2006/relationships" r:embed="rId1"/>
          <a:stretch>
            <a:fillRect/>
          </a:stretch>
        </xdr:blipFill>
        <xdr:spPr>
          <a:xfrm flipH="1">
            <a:off x="4991100" y="213360"/>
            <a:ext cx="365760" cy="365760"/>
          </a:xfrm>
          <a:prstGeom prst="rect">
            <a:avLst/>
          </a:prstGeom>
        </xdr:spPr>
      </xdr:pic>
    </xdr:grpSp>
    <xdr:clientData/>
  </xdr:twoCellAnchor>
  <xdr:twoCellAnchor>
    <xdr:from>
      <xdr:col>9</xdr:col>
      <xdr:colOff>464820</xdr:colOff>
      <xdr:row>0</xdr:row>
      <xdr:rowOff>22860</xdr:rowOff>
    </xdr:from>
    <xdr:to>
      <xdr:col>13</xdr:col>
      <xdr:colOff>434340</xdr:colOff>
      <xdr:row>3</xdr:row>
      <xdr:rowOff>114300</xdr:rowOff>
    </xdr:to>
    <xdr:grpSp>
      <xdr:nvGrpSpPr>
        <xdr:cNvPr id="60" name="Group 59">
          <a:extLst>
            <a:ext uri="{FF2B5EF4-FFF2-40B4-BE49-F238E27FC236}">
              <a16:creationId xmlns:a16="http://schemas.microsoft.com/office/drawing/2014/main" id="{7F059761-D5B7-6EDD-D553-59280002E307}"/>
            </a:ext>
          </a:extLst>
        </xdr:cNvPr>
        <xdr:cNvGrpSpPr/>
      </xdr:nvGrpSpPr>
      <xdr:grpSpPr>
        <a:xfrm>
          <a:off x="7155180" y="22860"/>
          <a:ext cx="2407920" cy="640080"/>
          <a:chOff x="7101840" y="0"/>
          <a:chExt cx="2478024" cy="640080"/>
        </a:xfrm>
      </xdr:grpSpPr>
      <xdr:sp macro="" textlink="">
        <xdr:nvSpPr>
          <xdr:cNvPr id="23" name="TextBox 22">
            <a:extLst>
              <a:ext uri="{FF2B5EF4-FFF2-40B4-BE49-F238E27FC236}">
                <a16:creationId xmlns:a16="http://schemas.microsoft.com/office/drawing/2014/main" id="{6ADA91EF-0A16-4124-B116-7E43F423149D}"/>
              </a:ext>
            </a:extLst>
          </xdr:cNvPr>
          <xdr:cNvSpPr txBox="1"/>
        </xdr:nvSpPr>
        <xdr:spPr>
          <a:xfrm>
            <a:off x="7220712" y="0"/>
            <a:ext cx="2359152"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atin typeface="Andalus" panose="02020603050405020304" pitchFamily="18" charset="-78"/>
                <a:cs typeface="Andalus" panose="02020603050405020304" pitchFamily="18" charset="-78"/>
              </a:rPr>
              <a:t>Nnumber of</a:t>
            </a:r>
            <a:r>
              <a:rPr lang="en-US" sz="1400" baseline="0">
                <a:latin typeface="Andalus" panose="02020603050405020304" pitchFamily="18" charset="-78"/>
                <a:cs typeface="Andalus" panose="02020603050405020304" pitchFamily="18" charset="-78"/>
              </a:rPr>
              <a:t> </a:t>
            </a:r>
            <a:r>
              <a:rPr lang="en-US" sz="1600" baseline="0">
                <a:latin typeface="Andalus" panose="02020603050405020304" pitchFamily="18" charset="-78"/>
                <a:cs typeface="Andalus" panose="02020603050405020304" pitchFamily="18" charset="-78"/>
              </a:rPr>
              <a:t>products</a:t>
            </a:r>
            <a:endParaRPr lang="en-US" sz="1400">
              <a:latin typeface="Andalus" panose="02020603050405020304" pitchFamily="18" charset="-78"/>
              <a:cs typeface="Andalus" panose="02020603050405020304" pitchFamily="18" charset="-78"/>
            </a:endParaRPr>
          </a:p>
        </xdr:txBody>
      </xdr:sp>
      <xdr:sp macro="" textlink="Sheet2!G5">
        <xdr:nvSpPr>
          <xdr:cNvPr id="24" name="TextBox 23">
            <a:extLst>
              <a:ext uri="{FF2B5EF4-FFF2-40B4-BE49-F238E27FC236}">
                <a16:creationId xmlns:a16="http://schemas.microsoft.com/office/drawing/2014/main" id="{118D191D-4B68-4A84-8E83-91582342730E}"/>
              </a:ext>
            </a:extLst>
          </xdr:cNvPr>
          <xdr:cNvSpPr txBox="1"/>
        </xdr:nvSpPr>
        <xdr:spPr>
          <a:xfrm>
            <a:off x="7220712" y="365760"/>
            <a:ext cx="2359152"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A66426-879D-47C4-B18E-F26A50DF27FB}" type="TxLink">
              <a:rPr lang="en-US" sz="1600" b="0" i="0" u="none" strike="noStrike">
                <a:solidFill>
                  <a:srgbClr val="000000"/>
                </a:solidFill>
                <a:latin typeface="Andalus" panose="02020603050405020304" pitchFamily="18" charset="-78"/>
                <a:cs typeface="Andalus" panose="02020603050405020304" pitchFamily="18" charset="-78"/>
              </a:rPr>
              <a:pPr algn="ctr"/>
              <a:t>1818</a:t>
            </a:fld>
            <a:endParaRPr lang="en-US" sz="2400" b="0">
              <a:latin typeface="Andalus" panose="02020603050405020304" pitchFamily="18" charset="-78"/>
              <a:cs typeface="Andalus" panose="02020603050405020304" pitchFamily="18" charset="-78"/>
            </a:endParaRPr>
          </a:p>
        </xdr:txBody>
      </xdr:sp>
      <xdr:pic>
        <xdr:nvPicPr>
          <xdr:cNvPr id="27" name="Picture 26">
            <a:extLst>
              <a:ext uri="{FF2B5EF4-FFF2-40B4-BE49-F238E27FC236}">
                <a16:creationId xmlns:a16="http://schemas.microsoft.com/office/drawing/2014/main" id="{A6A82528-1781-290C-0A39-0FB4D5CA5BD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01840" y="79248"/>
            <a:ext cx="469392" cy="469392"/>
          </a:xfrm>
          <a:prstGeom prst="rect">
            <a:avLst/>
          </a:prstGeom>
        </xdr:spPr>
      </xdr:pic>
    </xdr:grpSp>
    <xdr:clientData/>
  </xdr:twoCellAnchor>
  <xdr:twoCellAnchor>
    <xdr:from>
      <xdr:col>13</xdr:col>
      <xdr:colOff>304800</xdr:colOff>
      <xdr:row>0</xdr:row>
      <xdr:rowOff>83820</xdr:rowOff>
    </xdr:from>
    <xdr:to>
      <xdr:col>17</xdr:col>
      <xdr:colOff>220980</xdr:colOff>
      <xdr:row>3</xdr:row>
      <xdr:rowOff>99060</xdr:rowOff>
    </xdr:to>
    <xdr:grpSp>
      <xdr:nvGrpSpPr>
        <xdr:cNvPr id="63" name="Group 62">
          <a:extLst>
            <a:ext uri="{FF2B5EF4-FFF2-40B4-BE49-F238E27FC236}">
              <a16:creationId xmlns:a16="http://schemas.microsoft.com/office/drawing/2014/main" id="{75850ABD-21FC-E27B-2F3C-3D76BED744CC}"/>
            </a:ext>
          </a:extLst>
        </xdr:cNvPr>
        <xdr:cNvGrpSpPr/>
      </xdr:nvGrpSpPr>
      <xdr:grpSpPr>
        <a:xfrm>
          <a:off x="9433560" y="83820"/>
          <a:ext cx="2354580" cy="563880"/>
          <a:chOff x="9368028" y="0"/>
          <a:chExt cx="2570988" cy="640080"/>
        </a:xfrm>
      </xdr:grpSpPr>
      <xdr:sp macro="" textlink="">
        <xdr:nvSpPr>
          <xdr:cNvPr id="32" name="TextBox 31">
            <a:extLst>
              <a:ext uri="{FF2B5EF4-FFF2-40B4-BE49-F238E27FC236}">
                <a16:creationId xmlns:a16="http://schemas.microsoft.com/office/drawing/2014/main" id="{31CA166F-1A6C-4BC1-8AA5-BDB226803B90}"/>
              </a:ext>
            </a:extLst>
          </xdr:cNvPr>
          <xdr:cNvSpPr txBox="1"/>
        </xdr:nvSpPr>
        <xdr:spPr>
          <a:xfrm>
            <a:off x="9579864" y="0"/>
            <a:ext cx="2359152"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atin typeface="Andalus" panose="02020603050405020304" pitchFamily="18" charset="-78"/>
                <a:cs typeface="Andalus" panose="02020603050405020304" pitchFamily="18" charset="-78"/>
              </a:rPr>
              <a:t>Nnumber of</a:t>
            </a:r>
            <a:r>
              <a:rPr lang="en-US" sz="1400" baseline="0">
                <a:latin typeface="Andalus" panose="02020603050405020304" pitchFamily="18" charset="-78"/>
                <a:cs typeface="Andalus" panose="02020603050405020304" pitchFamily="18" charset="-78"/>
              </a:rPr>
              <a:t> </a:t>
            </a:r>
            <a:r>
              <a:rPr lang="en-US" sz="1600" baseline="0">
                <a:latin typeface="Andalus" panose="02020603050405020304" pitchFamily="18" charset="-78"/>
                <a:cs typeface="Andalus" panose="02020603050405020304" pitchFamily="18" charset="-78"/>
              </a:rPr>
              <a:t>coustmers</a:t>
            </a:r>
            <a:endParaRPr lang="en-US" sz="1400">
              <a:latin typeface="Andalus" panose="02020603050405020304" pitchFamily="18" charset="-78"/>
              <a:cs typeface="Andalus" panose="02020603050405020304" pitchFamily="18" charset="-78"/>
            </a:endParaRPr>
          </a:p>
        </xdr:txBody>
      </xdr:sp>
      <xdr:sp macro="" textlink="Sheet2!P6">
        <xdr:nvSpPr>
          <xdr:cNvPr id="33" name="TextBox 32">
            <a:extLst>
              <a:ext uri="{FF2B5EF4-FFF2-40B4-BE49-F238E27FC236}">
                <a16:creationId xmlns:a16="http://schemas.microsoft.com/office/drawing/2014/main" id="{54650B51-1A03-41DD-B674-F30A08CB96DE}"/>
              </a:ext>
            </a:extLst>
          </xdr:cNvPr>
          <xdr:cNvSpPr txBox="1"/>
        </xdr:nvSpPr>
        <xdr:spPr>
          <a:xfrm>
            <a:off x="9496044" y="365760"/>
            <a:ext cx="2359152"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2C35C6-2EC0-4010-AF96-291F426320EA}" type="TxLink">
              <a:rPr lang="en-US" sz="1600" b="0" i="0" u="none" strike="noStrike">
                <a:solidFill>
                  <a:srgbClr val="000000"/>
                </a:solidFill>
                <a:latin typeface="Andalus" panose="02020603050405020304" pitchFamily="18" charset="-78"/>
                <a:cs typeface="Andalus" panose="02020603050405020304" pitchFamily="18" charset="-78"/>
              </a:rPr>
              <a:pPr algn="ctr"/>
              <a:t>793</a:t>
            </a:fld>
            <a:endParaRPr lang="en-US" sz="3600" b="0">
              <a:latin typeface="Andalus" panose="02020603050405020304" pitchFamily="18" charset="-78"/>
              <a:cs typeface="Andalus" panose="02020603050405020304" pitchFamily="18" charset="-78"/>
            </a:endParaRPr>
          </a:p>
        </xdr:txBody>
      </xdr:sp>
      <xdr:pic>
        <xdr:nvPicPr>
          <xdr:cNvPr id="35" name="Picture 34">
            <a:extLst>
              <a:ext uri="{FF2B5EF4-FFF2-40B4-BE49-F238E27FC236}">
                <a16:creationId xmlns:a16="http://schemas.microsoft.com/office/drawing/2014/main" id="{3BE3F0CD-1684-6F11-E334-A4900119BBB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368028" y="79248"/>
            <a:ext cx="455676" cy="455676"/>
          </a:xfrm>
          <a:prstGeom prst="rect">
            <a:avLst/>
          </a:prstGeom>
        </xdr:spPr>
      </xdr:pic>
    </xdr:grpSp>
    <xdr:clientData/>
  </xdr:twoCellAnchor>
  <xdr:twoCellAnchor>
    <xdr:from>
      <xdr:col>17</xdr:col>
      <xdr:colOff>175260</xdr:colOff>
      <xdr:row>0</xdr:row>
      <xdr:rowOff>0</xdr:rowOff>
    </xdr:from>
    <xdr:to>
      <xdr:col>21</xdr:col>
      <xdr:colOff>190500</xdr:colOff>
      <xdr:row>3</xdr:row>
      <xdr:rowOff>114300</xdr:rowOff>
    </xdr:to>
    <xdr:grpSp>
      <xdr:nvGrpSpPr>
        <xdr:cNvPr id="66" name="Group 65">
          <a:extLst>
            <a:ext uri="{FF2B5EF4-FFF2-40B4-BE49-F238E27FC236}">
              <a16:creationId xmlns:a16="http://schemas.microsoft.com/office/drawing/2014/main" id="{DB60026C-363A-1AAD-922A-887C9D29D2E2}"/>
            </a:ext>
          </a:extLst>
        </xdr:cNvPr>
        <xdr:cNvGrpSpPr/>
      </xdr:nvGrpSpPr>
      <xdr:grpSpPr>
        <a:xfrm>
          <a:off x="11742420" y="0"/>
          <a:ext cx="2453640" cy="662940"/>
          <a:chOff x="11765280" y="0"/>
          <a:chExt cx="2567940" cy="640080"/>
        </a:xfrm>
      </xdr:grpSpPr>
      <xdr:sp macro="" textlink="Sheet2!E6">
        <xdr:nvSpPr>
          <xdr:cNvPr id="37" name="TextBox 36">
            <a:extLst>
              <a:ext uri="{FF2B5EF4-FFF2-40B4-BE49-F238E27FC236}">
                <a16:creationId xmlns:a16="http://schemas.microsoft.com/office/drawing/2014/main" id="{FE196F19-B4A4-4287-8A0B-18E318B84F78}"/>
              </a:ext>
            </a:extLst>
          </xdr:cNvPr>
          <xdr:cNvSpPr txBox="1"/>
        </xdr:nvSpPr>
        <xdr:spPr>
          <a:xfrm>
            <a:off x="11833860" y="365760"/>
            <a:ext cx="24993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8DE735-E4EC-464B-80A7-2D6CB4C65405}" type="TxLink">
              <a:rPr lang="en-US" sz="1600" b="0" i="0" u="none" strike="noStrike">
                <a:solidFill>
                  <a:srgbClr val="000000"/>
                </a:solidFill>
                <a:latin typeface="Andalus" panose="02020603050405020304" pitchFamily="18" charset="-78"/>
                <a:cs typeface="Andalus" panose="02020603050405020304" pitchFamily="18" charset="-78"/>
              </a:rPr>
              <a:pPr algn="ctr"/>
              <a:t>4</a:t>
            </a:fld>
            <a:endParaRPr lang="en-US" sz="1600" b="0" i="0" u="none" strike="noStrike">
              <a:solidFill>
                <a:srgbClr val="000000"/>
              </a:solidFill>
              <a:latin typeface="Andalus" panose="02020603050405020304" pitchFamily="18" charset="-78"/>
              <a:cs typeface="Andalus" panose="02020603050405020304" pitchFamily="18" charset="-78"/>
            </a:endParaRPr>
          </a:p>
        </xdr:txBody>
      </xdr:sp>
      <xdr:grpSp>
        <xdr:nvGrpSpPr>
          <xdr:cNvPr id="65" name="Group 64">
            <a:extLst>
              <a:ext uri="{FF2B5EF4-FFF2-40B4-BE49-F238E27FC236}">
                <a16:creationId xmlns:a16="http://schemas.microsoft.com/office/drawing/2014/main" id="{A79B1B8F-A12A-067C-D94A-97B08EDF03E5}"/>
              </a:ext>
            </a:extLst>
          </xdr:cNvPr>
          <xdr:cNvGrpSpPr/>
        </xdr:nvGrpSpPr>
        <xdr:grpSpPr>
          <a:xfrm>
            <a:off x="11765280" y="0"/>
            <a:ext cx="2506979" cy="598932"/>
            <a:chOff x="11718036" y="0"/>
            <a:chExt cx="2615183" cy="598932"/>
          </a:xfrm>
        </xdr:grpSpPr>
        <xdr:sp macro="" textlink="">
          <xdr:nvSpPr>
            <xdr:cNvPr id="36" name="TextBox 35">
              <a:extLst>
                <a:ext uri="{FF2B5EF4-FFF2-40B4-BE49-F238E27FC236}">
                  <a16:creationId xmlns:a16="http://schemas.microsoft.com/office/drawing/2014/main" id="{2605CBAF-96D4-426F-A5B8-8C61010A6517}"/>
                </a:ext>
              </a:extLst>
            </xdr:cNvPr>
            <xdr:cNvSpPr txBox="1"/>
          </xdr:nvSpPr>
          <xdr:spPr>
            <a:xfrm>
              <a:off x="11917680" y="0"/>
              <a:ext cx="2415539"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atin typeface="Andalus" panose="02020603050405020304" pitchFamily="18" charset="-78"/>
                  <a:cs typeface="Andalus" panose="02020603050405020304" pitchFamily="18" charset="-78"/>
                </a:rPr>
                <a:t>Delivery Time AVG.</a:t>
              </a:r>
              <a:r>
                <a:rPr lang="en-US" sz="1400" baseline="0">
                  <a:latin typeface="Andalus" panose="02020603050405020304" pitchFamily="18" charset="-78"/>
                  <a:cs typeface="Andalus" panose="02020603050405020304" pitchFamily="18" charset="-78"/>
                </a:rPr>
                <a:t> (days)</a:t>
              </a:r>
              <a:endParaRPr lang="en-US" sz="1400">
                <a:latin typeface="Andalus" panose="02020603050405020304" pitchFamily="18" charset="-78"/>
                <a:cs typeface="Andalus" panose="02020603050405020304" pitchFamily="18" charset="-78"/>
              </a:endParaRPr>
            </a:p>
          </xdr:txBody>
        </xdr:sp>
        <xdr:pic>
          <xdr:nvPicPr>
            <xdr:cNvPr id="39" name="Picture 38">
              <a:extLst>
                <a:ext uri="{FF2B5EF4-FFF2-40B4-BE49-F238E27FC236}">
                  <a16:creationId xmlns:a16="http://schemas.microsoft.com/office/drawing/2014/main" id="{57B1B3B5-7E1B-C787-576C-97F02075BBD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718036" y="96012"/>
              <a:ext cx="502920" cy="502920"/>
            </a:xfrm>
            <a:prstGeom prst="rect">
              <a:avLst/>
            </a:prstGeom>
          </xdr:spPr>
        </xdr:pic>
      </xdr:grpSp>
    </xdr:grpSp>
    <xdr:clientData/>
  </xdr:twoCellAnchor>
  <xdr:twoCellAnchor>
    <xdr:from>
      <xdr:col>6</xdr:col>
      <xdr:colOff>114300</xdr:colOff>
      <xdr:row>3</xdr:row>
      <xdr:rowOff>152400</xdr:rowOff>
    </xdr:from>
    <xdr:to>
      <xdr:col>9</xdr:col>
      <xdr:colOff>30480</xdr:colOff>
      <xdr:row>7</xdr:row>
      <xdr:rowOff>15240</xdr:rowOff>
    </xdr:to>
    <xdr:grpSp>
      <xdr:nvGrpSpPr>
        <xdr:cNvPr id="68" name="Group 67">
          <a:extLst>
            <a:ext uri="{FF2B5EF4-FFF2-40B4-BE49-F238E27FC236}">
              <a16:creationId xmlns:a16="http://schemas.microsoft.com/office/drawing/2014/main" id="{739D60C9-C0BB-10B8-9457-FB1C041BE991}"/>
            </a:ext>
          </a:extLst>
        </xdr:cNvPr>
        <xdr:cNvGrpSpPr/>
      </xdr:nvGrpSpPr>
      <xdr:grpSpPr>
        <a:xfrm>
          <a:off x="4975860" y="701040"/>
          <a:ext cx="1744980" cy="594360"/>
          <a:chOff x="4861560" y="640080"/>
          <a:chExt cx="1892808" cy="662940"/>
        </a:xfrm>
      </xdr:grpSpPr>
      <xdr:sp macro="" textlink="">
        <xdr:nvSpPr>
          <xdr:cNvPr id="40" name="TextBox 39">
            <a:extLst>
              <a:ext uri="{FF2B5EF4-FFF2-40B4-BE49-F238E27FC236}">
                <a16:creationId xmlns:a16="http://schemas.microsoft.com/office/drawing/2014/main" id="{612F7F71-4968-40EC-AD9E-4FCB65BBF660}"/>
              </a:ext>
            </a:extLst>
          </xdr:cNvPr>
          <xdr:cNvSpPr txBox="1"/>
        </xdr:nvSpPr>
        <xdr:spPr>
          <a:xfrm>
            <a:off x="4907280" y="640080"/>
            <a:ext cx="1847088"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a:latin typeface="Andalus" panose="02020603050405020304" pitchFamily="18" charset="-78"/>
                <a:cs typeface="Andalus" panose="02020603050405020304" pitchFamily="18" charset="-78"/>
              </a:rPr>
              <a:t>Completed </a:t>
            </a:r>
            <a:r>
              <a:rPr lang="en-US" sz="1600" baseline="0">
                <a:latin typeface="Andalus" panose="02020603050405020304" pitchFamily="18" charset="-78"/>
                <a:cs typeface="Andalus" panose="02020603050405020304" pitchFamily="18" charset="-78"/>
              </a:rPr>
              <a:t>orders</a:t>
            </a:r>
            <a:endParaRPr lang="en-US" sz="1400">
              <a:latin typeface="Andalus" panose="02020603050405020304" pitchFamily="18" charset="-78"/>
              <a:cs typeface="Andalus" panose="02020603050405020304" pitchFamily="18" charset="-78"/>
            </a:endParaRPr>
          </a:p>
        </xdr:txBody>
      </xdr:sp>
      <xdr:sp macro="" textlink="Sheet2!I6">
        <xdr:nvSpPr>
          <xdr:cNvPr id="41" name="TextBox 40">
            <a:extLst>
              <a:ext uri="{FF2B5EF4-FFF2-40B4-BE49-F238E27FC236}">
                <a16:creationId xmlns:a16="http://schemas.microsoft.com/office/drawing/2014/main" id="{3463349A-51F6-46B4-96BE-80C870D4C9F2}"/>
              </a:ext>
            </a:extLst>
          </xdr:cNvPr>
          <xdr:cNvSpPr txBox="1"/>
        </xdr:nvSpPr>
        <xdr:spPr>
          <a:xfrm>
            <a:off x="4861560" y="1005840"/>
            <a:ext cx="1892808"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ADFD52E-0F17-450D-A24A-CF472711A639}" type="TxLink">
              <a:rPr lang="en-US" sz="1600" b="0" i="0" u="none" strike="noStrike">
                <a:solidFill>
                  <a:srgbClr val="000000"/>
                </a:solidFill>
                <a:latin typeface="Andalus" panose="02020603050405020304" pitchFamily="18" charset="-78"/>
                <a:cs typeface="Andalus" panose="02020603050405020304" pitchFamily="18" charset="-78"/>
              </a:rPr>
              <a:pPr algn="ctr"/>
              <a:t>94%</a:t>
            </a:fld>
            <a:endParaRPr lang="en-US" sz="2400" b="0">
              <a:latin typeface="Andalus" panose="02020603050405020304" pitchFamily="18" charset="-78"/>
              <a:cs typeface="Andalus" panose="02020603050405020304" pitchFamily="18" charset="-78"/>
            </a:endParaRPr>
          </a:p>
        </xdr:txBody>
      </xdr:sp>
      <xdr:pic>
        <xdr:nvPicPr>
          <xdr:cNvPr id="43" name="Picture 42">
            <a:extLst>
              <a:ext uri="{FF2B5EF4-FFF2-40B4-BE49-F238E27FC236}">
                <a16:creationId xmlns:a16="http://schemas.microsoft.com/office/drawing/2014/main" id="{E37C8144-65D3-B857-4FFB-B266ADFC003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937760" y="883920"/>
            <a:ext cx="419100" cy="419100"/>
          </a:xfrm>
          <a:prstGeom prst="rect">
            <a:avLst/>
          </a:prstGeom>
        </xdr:spPr>
      </xdr:pic>
    </xdr:grpSp>
    <xdr:clientData/>
  </xdr:twoCellAnchor>
  <xdr:twoCellAnchor>
    <xdr:from>
      <xdr:col>15</xdr:col>
      <xdr:colOff>152400</xdr:colOff>
      <xdr:row>3</xdr:row>
      <xdr:rowOff>91440</xdr:rowOff>
    </xdr:from>
    <xdr:to>
      <xdr:col>18</xdr:col>
      <xdr:colOff>216408</xdr:colOff>
      <xdr:row>5</xdr:row>
      <xdr:rowOff>91440</xdr:rowOff>
    </xdr:to>
    <xdr:sp macro="" textlink="">
      <xdr:nvSpPr>
        <xdr:cNvPr id="9" name="TextBox 8">
          <a:extLst>
            <a:ext uri="{FF2B5EF4-FFF2-40B4-BE49-F238E27FC236}">
              <a16:creationId xmlns:a16="http://schemas.microsoft.com/office/drawing/2014/main" id="{4785E164-61D3-4BF1-9496-B4AFFD6CD68E}"/>
            </a:ext>
          </a:extLst>
        </xdr:cNvPr>
        <xdr:cNvSpPr txBox="1"/>
      </xdr:nvSpPr>
      <xdr:spPr>
        <a:xfrm>
          <a:off x="10500360" y="640080"/>
          <a:ext cx="1892808"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atin typeface="Andalus" panose="02020603050405020304" pitchFamily="18" charset="-78"/>
              <a:cs typeface="Andalus" panose="02020603050405020304" pitchFamily="18" charset="-78"/>
            </a:rPr>
            <a:t>High Discount</a:t>
          </a:r>
        </a:p>
      </xdr:txBody>
    </xdr:sp>
    <xdr:clientData/>
  </xdr:twoCellAnchor>
  <xdr:twoCellAnchor>
    <xdr:from>
      <xdr:col>15</xdr:col>
      <xdr:colOff>152400</xdr:colOff>
      <xdr:row>5</xdr:row>
      <xdr:rowOff>91440</xdr:rowOff>
    </xdr:from>
    <xdr:to>
      <xdr:col>18</xdr:col>
      <xdr:colOff>216408</xdr:colOff>
      <xdr:row>7</xdr:row>
      <xdr:rowOff>0</xdr:rowOff>
    </xdr:to>
    <xdr:sp macro="" textlink="Sheet2!O6">
      <xdr:nvSpPr>
        <xdr:cNvPr id="10" name="TextBox 9">
          <a:extLst>
            <a:ext uri="{FF2B5EF4-FFF2-40B4-BE49-F238E27FC236}">
              <a16:creationId xmlns:a16="http://schemas.microsoft.com/office/drawing/2014/main" id="{C77663FC-2599-48F7-B3F1-C0D94ECA3CF0}"/>
            </a:ext>
          </a:extLst>
        </xdr:cNvPr>
        <xdr:cNvSpPr txBox="1"/>
      </xdr:nvSpPr>
      <xdr:spPr>
        <a:xfrm>
          <a:off x="10500360" y="1005840"/>
          <a:ext cx="1892808"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B9EDB2-C51B-463C-821C-5E2528BA9237}" type="TxLink">
            <a:rPr lang="en-US" sz="1600" b="0" i="0" u="none" strike="noStrike">
              <a:solidFill>
                <a:srgbClr val="000000"/>
              </a:solidFill>
              <a:latin typeface="Andalus" panose="02020603050405020304" pitchFamily="18" charset="-78"/>
              <a:cs typeface="Andalus" panose="02020603050405020304" pitchFamily="18" charset="-78"/>
            </a:rPr>
            <a:pPr algn="ctr"/>
            <a:t>80%</a:t>
          </a:fld>
          <a:endParaRPr lang="en-US" sz="2000" b="0">
            <a:latin typeface="Andalus" panose="02020603050405020304" pitchFamily="18" charset="-78"/>
            <a:cs typeface="Andalus" panose="02020603050405020304" pitchFamily="18" charset="-78"/>
          </a:endParaRPr>
        </a:p>
      </xdr:txBody>
    </xdr:sp>
    <xdr:clientData/>
  </xdr:twoCellAnchor>
  <xdr:twoCellAnchor>
    <xdr:from>
      <xdr:col>18</xdr:col>
      <xdr:colOff>216408</xdr:colOff>
      <xdr:row>3</xdr:row>
      <xdr:rowOff>91440</xdr:rowOff>
    </xdr:from>
    <xdr:to>
      <xdr:col>21</xdr:col>
      <xdr:colOff>327660</xdr:colOff>
      <xdr:row>5</xdr:row>
      <xdr:rowOff>91440</xdr:rowOff>
    </xdr:to>
    <xdr:sp macro="" textlink="">
      <xdr:nvSpPr>
        <xdr:cNvPr id="11" name="TextBox 10">
          <a:extLst>
            <a:ext uri="{FF2B5EF4-FFF2-40B4-BE49-F238E27FC236}">
              <a16:creationId xmlns:a16="http://schemas.microsoft.com/office/drawing/2014/main" id="{6AE43CB9-28CC-40DD-A6C9-2A48B77DB5B6}"/>
            </a:ext>
          </a:extLst>
        </xdr:cNvPr>
        <xdr:cNvSpPr txBox="1"/>
      </xdr:nvSpPr>
      <xdr:spPr>
        <a:xfrm>
          <a:off x="12393168" y="640080"/>
          <a:ext cx="1940052"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atin typeface="Andalus" panose="02020603050405020304" pitchFamily="18" charset="-78"/>
              <a:cs typeface="Andalus" panose="02020603050405020304" pitchFamily="18" charset="-78"/>
            </a:rPr>
            <a:t>Profit</a:t>
          </a:r>
        </a:p>
      </xdr:txBody>
    </xdr:sp>
    <xdr:clientData/>
  </xdr:twoCellAnchor>
  <xdr:twoCellAnchor>
    <xdr:from>
      <xdr:col>18</xdr:col>
      <xdr:colOff>216408</xdr:colOff>
      <xdr:row>5</xdr:row>
      <xdr:rowOff>91440</xdr:rowOff>
    </xdr:from>
    <xdr:to>
      <xdr:col>21</xdr:col>
      <xdr:colOff>327660</xdr:colOff>
      <xdr:row>7</xdr:row>
      <xdr:rowOff>0</xdr:rowOff>
    </xdr:to>
    <xdr:sp macro="" textlink="Sheet2!C6">
      <xdr:nvSpPr>
        <xdr:cNvPr id="12" name="TextBox 11">
          <a:extLst>
            <a:ext uri="{FF2B5EF4-FFF2-40B4-BE49-F238E27FC236}">
              <a16:creationId xmlns:a16="http://schemas.microsoft.com/office/drawing/2014/main" id="{BFD915E6-265A-4476-9A86-538086139D32}"/>
            </a:ext>
          </a:extLst>
        </xdr:cNvPr>
        <xdr:cNvSpPr txBox="1"/>
      </xdr:nvSpPr>
      <xdr:spPr>
        <a:xfrm>
          <a:off x="12393168" y="1005840"/>
          <a:ext cx="1940052"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C3F64A-2E23-4114-9CCB-DEC607B72AC4}" type="TxLink">
            <a:rPr lang="en-US" sz="1600" b="0" i="0" u="none" strike="noStrike">
              <a:solidFill>
                <a:srgbClr val="000000"/>
              </a:solidFill>
              <a:latin typeface="Andalus" panose="02020603050405020304" pitchFamily="18" charset="-78"/>
              <a:cs typeface="Andalus" panose="02020603050405020304" pitchFamily="18" charset="-78"/>
            </a:rPr>
            <a:pPr algn="ctr"/>
            <a:t>12.5%</a:t>
          </a:fld>
          <a:endParaRPr lang="en-US" sz="2000" b="0">
            <a:latin typeface="Andalus" panose="02020603050405020304" pitchFamily="18" charset="-78"/>
            <a:cs typeface="Andalus" panose="02020603050405020304" pitchFamily="18" charset="-78"/>
          </a:endParaRPr>
        </a:p>
      </xdr:txBody>
    </xdr:sp>
    <xdr:clientData/>
  </xdr:twoCellAnchor>
  <xdr:twoCellAnchor>
    <xdr:from>
      <xdr:col>0</xdr:col>
      <xdr:colOff>297180</xdr:colOff>
      <xdr:row>8</xdr:row>
      <xdr:rowOff>114300</xdr:rowOff>
    </xdr:from>
    <xdr:to>
      <xdr:col>5</xdr:col>
      <xdr:colOff>1546860</xdr:colOff>
      <xdr:row>16</xdr:row>
      <xdr:rowOff>91440</xdr:rowOff>
    </xdr:to>
    <xdr:graphicFrame macro="">
      <xdr:nvGraphicFramePr>
        <xdr:cNvPr id="13" name="Chart 12">
          <a:extLst>
            <a:ext uri="{FF2B5EF4-FFF2-40B4-BE49-F238E27FC236}">
              <a16:creationId xmlns:a16="http://schemas.microsoft.com/office/drawing/2014/main" id="{AA583DB4-9A9F-4DD1-B3D8-41D268159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114300</xdr:colOff>
      <xdr:row>3</xdr:row>
      <xdr:rowOff>137160</xdr:rowOff>
    </xdr:from>
    <xdr:to>
      <xdr:col>15</xdr:col>
      <xdr:colOff>224028</xdr:colOff>
      <xdr:row>7</xdr:row>
      <xdr:rowOff>45720</xdr:rowOff>
    </xdr:to>
    <xdr:grpSp>
      <xdr:nvGrpSpPr>
        <xdr:cNvPr id="72" name="Group 71">
          <a:extLst>
            <a:ext uri="{FF2B5EF4-FFF2-40B4-BE49-F238E27FC236}">
              <a16:creationId xmlns:a16="http://schemas.microsoft.com/office/drawing/2014/main" id="{767EA5CF-FAD3-7D21-5576-AE985BAE814A}"/>
            </a:ext>
          </a:extLst>
        </xdr:cNvPr>
        <xdr:cNvGrpSpPr/>
      </xdr:nvGrpSpPr>
      <xdr:grpSpPr>
        <a:xfrm>
          <a:off x="8633460" y="685800"/>
          <a:ext cx="1938528" cy="640080"/>
          <a:chOff x="8602980" y="640080"/>
          <a:chExt cx="1938528" cy="640080"/>
        </a:xfrm>
      </xdr:grpSpPr>
      <xdr:sp macro="" textlink="">
        <xdr:nvSpPr>
          <xdr:cNvPr id="5" name="TextBox 4">
            <a:extLst>
              <a:ext uri="{FF2B5EF4-FFF2-40B4-BE49-F238E27FC236}">
                <a16:creationId xmlns:a16="http://schemas.microsoft.com/office/drawing/2014/main" id="{58FED9E8-3FC4-4104-8F71-01158C65F5B9}"/>
              </a:ext>
            </a:extLst>
          </xdr:cNvPr>
          <xdr:cNvSpPr txBox="1"/>
        </xdr:nvSpPr>
        <xdr:spPr>
          <a:xfrm>
            <a:off x="8648700" y="640080"/>
            <a:ext cx="1892808"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atin typeface="Andalus" panose="02020603050405020304" pitchFamily="18" charset="-78"/>
                <a:cs typeface="Andalus" panose="02020603050405020304" pitchFamily="18" charset="-78"/>
              </a:rPr>
              <a:t>Total Cost</a:t>
            </a:r>
          </a:p>
        </xdr:txBody>
      </xdr:sp>
      <xdr:sp macro="" textlink="Sheet2!M6">
        <xdr:nvSpPr>
          <xdr:cNvPr id="6" name="TextBox 5">
            <a:extLst>
              <a:ext uri="{FF2B5EF4-FFF2-40B4-BE49-F238E27FC236}">
                <a16:creationId xmlns:a16="http://schemas.microsoft.com/office/drawing/2014/main" id="{24E7688F-C13B-4833-B24B-5BD709E0D9E3}"/>
              </a:ext>
            </a:extLst>
          </xdr:cNvPr>
          <xdr:cNvSpPr txBox="1"/>
        </xdr:nvSpPr>
        <xdr:spPr>
          <a:xfrm>
            <a:off x="8648700" y="1005840"/>
            <a:ext cx="1892808"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0CD1D0-62A6-48EE-A394-D97529C915C3}" type="TxLink">
              <a:rPr lang="en-US" sz="1600" b="0" i="0" u="none" strike="noStrike">
                <a:solidFill>
                  <a:srgbClr val="000000"/>
                </a:solidFill>
                <a:latin typeface="Andalus" panose="02020603050405020304" pitchFamily="18" charset="-78"/>
                <a:cs typeface="Andalus" panose="02020603050405020304" pitchFamily="18" charset="-78"/>
              </a:rPr>
              <a:pPr algn="ctr"/>
              <a:t> $2,009,496 </a:t>
            </a:fld>
            <a:endParaRPr lang="en-US" sz="2000" b="0">
              <a:latin typeface="Andalus" panose="02020603050405020304" pitchFamily="18" charset="-78"/>
              <a:cs typeface="Andalus" panose="02020603050405020304" pitchFamily="18" charset="-78"/>
            </a:endParaRPr>
          </a:p>
        </xdr:txBody>
      </xdr:sp>
      <xdr:pic>
        <xdr:nvPicPr>
          <xdr:cNvPr id="14" name="Picture 13">
            <a:extLst>
              <a:ext uri="{FF2B5EF4-FFF2-40B4-BE49-F238E27FC236}">
                <a16:creationId xmlns:a16="http://schemas.microsoft.com/office/drawing/2014/main" id="{86F7CE7D-87BE-6671-CCAD-18D90AE2F4D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602980" y="731520"/>
            <a:ext cx="441960" cy="441960"/>
          </a:xfrm>
          <a:prstGeom prst="rect">
            <a:avLst/>
          </a:prstGeom>
        </xdr:spPr>
      </xdr:pic>
    </xdr:grpSp>
    <xdr:clientData/>
  </xdr:twoCellAnchor>
  <xdr:twoCellAnchor>
    <xdr:from>
      <xdr:col>9</xdr:col>
      <xdr:colOff>178918</xdr:colOff>
      <xdr:row>3</xdr:row>
      <xdr:rowOff>99060</xdr:rowOff>
    </xdr:from>
    <xdr:to>
      <xdr:col>12</xdr:col>
      <xdr:colOff>303276</xdr:colOff>
      <xdr:row>7</xdr:row>
      <xdr:rowOff>7620</xdr:rowOff>
    </xdr:to>
    <xdr:grpSp>
      <xdr:nvGrpSpPr>
        <xdr:cNvPr id="70" name="Group 69">
          <a:extLst>
            <a:ext uri="{FF2B5EF4-FFF2-40B4-BE49-F238E27FC236}">
              <a16:creationId xmlns:a16="http://schemas.microsoft.com/office/drawing/2014/main" id="{9E8E646D-C05B-1748-BFCE-EE9D07F0FF9F}"/>
            </a:ext>
          </a:extLst>
        </xdr:cNvPr>
        <xdr:cNvGrpSpPr/>
      </xdr:nvGrpSpPr>
      <xdr:grpSpPr>
        <a:xfrm>
          <a:off x="6869278" y="647700"/>
          <a:ext cx="1953158" cy="640080"/>
          <a:chOff x="6694018" y="640080"/>
          <a:chExt cx="1953158" cy="640080"/>
        </a:xfrm>
      </xdr:grpSpPr>
      <xdr:sp macro="" textlink="">
        <xdr:nvSpPr>
          <xdr:cNvPr id="44" name="TextBox 43">
            <a:extLst>
              <a:ext uri="{FF2B5EF4-FFF2-40B4-BE49-F238E27FC236}">
                <a16:creationId xmlns:a16="http://schemas.microsoft.com/office/drawing/2014/main" id="{DBEF1986-55D6-4510-AE3F-B89D7AEA7A14}"/>
              </a:ext>
            </a:extLst>
          </xdr:cNvPr>
          <xdr:cNvSpPr txBox="1"/>
        </xdr:nvSpPr>
        <xdr:spPr>
          <a:xfrm>
            <a:off x="6754368" y="640080"/>
            <a:ext cx="1892808"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atin typeface="Andalus" panose="02020603050405020304" pitchFamily="18" charset="-78"/>
                <a:cs typeface="Andalus" panose="02020603050405020304" pitchFamily="18" charset="-78"/>
              </a:rPr>
              <a:t>Total Sales</a:t>
            </a:r>
          </a:p>
        </xdr:txBody>
      </xdr:sp>
      <xdr:sp macro="" textlink="Sheet2!K6">
        <xdr:nvSpPr>
          <xdr:cNvPr id="45" name="TextBox 44">
            <a:extLst>
              <a:ext uri="{FF2B5EF4-FFF2-40B4-BE49-F238E27FC236}">
                <a16:creationId xmlns:a16="http://schemas.microsoft.com/office/drawing/2014/main" id="{FB812F56-A1FD-4C44-B82C-06F116905333}"/>
              </a:ext>
            </a:extLst>
          </xdr:cNvPr>
          <xdr:cNvSpPr txBox="1"/>
        </xdr:nvSpPr>
        <xdr:spPr>
          <a:xfrm>
            <a:off x="6754368" y="1005840"/>
            <a:ext cx="1892808"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9BCC684-427F-4C1D-AE8B-9DDF47E41CF9}" type="TxLink">
              <a:rPr lang="en-US" sz="1600" b="0" i="0" u="none" strike="noStrike">
                <a:solidFill>
                  <a:srgbClr val="000000"/>
                </a:solidFill>
                <a:latin typeface="Andalus" panose="02020603050405020304" pitchFamily="18" charset="-78"/>
                <a:cs typeface="Andalus" panose="02020603050405020304" pitchFamily="18" charset="-78"/>
              </a:rPr>
              <a:pPr algn="ctr"/>
              <a:t> $2,295,510 </a:t>
            </a:fld>
            <a:endParaRPr lang="en-US" sz="2000" b="0">
              <a:latin typeface="Andalus" panose="02020603050405020304" pitchFamily="18" charset="-78"/>
              <a:cs typeface="Andalus" panose="02020603050405020304" pitchFamily="18" charset="-78"/>
            </a:endParaRPr>
          </a:p>
        </xdr:txBody>
      </xdr:sp>
      <xdr:pic>
        <xdr:nvPicPr>
          <xdr:cNvPr id="20" name="Picture 19">
            <a:extLst>
              <a:ext uri="{FF2B5EF4-FFF2-40B4-BE49-F238E27FC236}">
                <a16:creationId xmlns:a16="http://schemas.microsoft.com/office/drawing/2014/main" id="{EA07D74B-F642-0005-3C5E-DD77B6DBEAA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694018" y="693420"/>
            <a:ext cx="526694" cy="526694"/>
          </a:xfrm>
          <a:prstGeom prst="rect">
            <a:avLst/>
          </a:prstGeom>
        </xdr:spPr>
      </xdr:pic>
    </xdr:grpSp>
    <xdr:clientData/>
  </xdr:twoCellAnchor>
  <xdr:twoCellAnchor editAs="oneCell">
    <xdr:from>
      <xdr:col>18</xdr:col>
      <xdr:colOff>315468</xdr:colOff>
      <xdr:row>4</xdr:row>
      <xdr:rowOff>0</xdr:rowOff>
    </xdr:from>
    <xdr:to>
      <xdr:col>19</xdr:col>
      <xdr:colOff>194462</xdr:colOff>
      <xdr:row>6</xdr:row>
      <xdr:rowOff>122834</xdr:rowOff>
    </xdr:to>
    <xdr:pic>
      <xdr:nvPicPr>
        <xdr:cNvPr id="18" name="Picture 17">
          <a:extLst>
            <a:ext uri="{FF2B5EF4-FFF2-40B4-BE49-F238E27FC236}">
              <a16:creationId xmlns:a16="http://schemas.microsoft.com/office/drawing/2014/main" id="{31A2C3F2-AD30-B149-0C2C-4B929A904E8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2492228" y="731520"/>
          <a:ext cx="488594" cy="488594"/>
        </a:xfrm>
        <a:prstGeom prst="rect">
          <a:avLst/>
        </a:prstGeom>
      </xdr:spPr>
    </xdr:pic>
    <xdr:clientData/>
  </xdr:twoCellAnchor>
  <xdr:twoCellAnchor editAs="oneCell">
    <xdr:from>
      <xdr:col>15</xdr:col>
      <xdr:colOff>0</xdr:colOff>
      <xdr:row>4</xdr:row>
      <xdr:rowOff>46634</xdr:rowOff>
    </xdr:from>
    <xdr:to>
      <xdr:col>15</xdr:col>
      <xdr:colOff>441960</xdr:colOff>
      <xdr:row>6</xdr:row>
      <xdr:rowOff>122834</xdr:rowOff>
    </xdr:to>
    <xdr:pic>
      <xdr:nvPicPr>
        <xdr:cNvPr id="22" name="Picture 21">
          <a:extLst>
            <a:ext uri="{FF2B5EF4-FFF2-40B4-BE49-F238E27FC236}">
              <a16:creationId xmlns:a16="http://schemas.microsoft.com/office/drawing/2014/main" id="{3E2446DB-1ECE-3502-95CF-233913001DC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347960" y="778154"/>
          <a:ext cx="441960" cy="441960"/>
        </a:xfrm>
        <a:prstGeom prst="rect">
          <a:avLst/>
        </a:prstGeom>
      </xdr:spPr>
    </xdr:pic>
    <xdr:clientData/>
  </xdr:twoCellAnchor>
  <xdr:twoCellAnchor>
    <xdr:from>
      <xdr:col>13</xdr:col>
      <xdr:colOff>580644</xdr:colOff>
      <xdr:row>8</xdr:row>
      <xdr:rowOff>53340</xdr:rowOff>
    </xdr:from>
    <xdr:to>
      <xdr:col>20</xdr:col>
      <xdr:colOff>472440</xdr:colOff>
      <xdr:row>16</xdr:row>
      <xdr:rowOff>70104</xdr:rowOff>
    </xdr:to>
    <xdr:graphicFrame macro="">
      <xdr:nvGraphicFramePr>
        <xdr:cNvPr id="26" name="Chart 25">
          <a:extLst>
            <a:ext uri="{FF2B5EF4-FFF2-40B4-BE49-F238E27FC236}">
              <a16:creationId xmlns:a16="http://schemas.microsoft.com/office/drawing/2014/main" id="{FCCCF069-DC47-4622-B75D-68914C106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1981200</xdr:colOff>
      <xdr:row>7</xdr:row>
      <xdr:rowOff>83820</xdr:rowOff>
    </xdr:from>
    <xdr:to>
      <xdr:col>13</xdr:col>
      <xdr:colOff>114300</xdr:colOff>
      <xdr:row>17</xdr:row>
      <xdr:rowOff>15240</xdr:rowOff>
    </xdr:to>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0C4DBC31-2D24-4F3A-852D-702C1A102B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4770120" y="1363980"/>
              <a:ext cx="4472940" cy="17602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17</xdr:row>
      <xdr:rowOff>100584</xdr:rowOff>
    </xdr:from>
    <xdr:to>
      <xdr:col>5</xdr:col>
      <xdr:colOff>137160</xdr:colOff>
      <xdr:row>28</xdr:row>
      <xdr:rowOff>0</xdr:rowOff>
    </xdr:to>
    <xdr:graphicFrame macro="">
      <xdr:nvGraphicFramePr>
        <xdr:cNvPr id="29" name="Chart 28">
          <a:extLst>
            <a:ext uri="{FF2B5EF4-FFF2-40B4-BE49-F238E27FC236}">
              <a16:creationId xmlns:a16="http://schemas.microsoft.com/office/drawing/2014/main" id="{8C5DFCC8-FB17-4966-ADA5-DA1B71FA4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160020</xdr:colOff>
      <xdr:row>17</xdr:row>
      <xdr:rowOff>144780</xdr:rowOff>
    </xdr:from>
    <xdr:to>
      <xdr:col>7</xdr:col>
      <xdr:colOff>350520</xdr:colOff>
      <xdr:row>27</xdr:row>
      <xdr:rowOff>137160</xdr:rowOff>
    </xdr:to>
    <xdr:graphicFrame macro="">
      <xdr:nvGraphicFramePr>
        <xdr:cNvPr id="30" name="Chart 29">
          <a:extLst>
            <a:ext uri="{FF2B5EF4-FFF2-40B4-BE49-F238E27FC236}">
              <a16:creationId xmlns:a16="http://schemas.microsoft.com/office/drawing/2014/main" id="{4828AC2F-43BB-4D9A-B90C-785F3C704F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83820</xdr:colOff>
      <xdr:row>17</xdr:row>
      <xdr:rowOff>92964</xdr:rowOff>
    </xdr:from>
    <xdr:to>
      <xdr:col>11</xdr:col>
      <xdr:colOff>571500</xdr:colOff>
      <xdr:row>27</xdr:row>
      <xdr:rowOff>175260</xdr:rowOff>
    </xdr:to>
    <xdr:graphicFrame macro="">
      <xdr:nvGraphicFramePr>
        <xdr:cNvPr id="31" name="Chart 30">
          <a:extLst>
            <a:ext uri="{FF2B5EF4-FFF2-40B4-BE49-F238E27FC236}">
              <a16:creationId xmlns:a16="http://schemas.microsoft.com/office/drawing/2014/main" id="{78F97B06-F645-46EA-B3B4-7472B4A9D2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182880</xdr:colOff>
      <xdr:row>17</xdr:row>
      <xdr:rowOff>176784</xdr:rowOff>
    </xdr:from>
    <xdr:to>
      <xdr:col>21</xdr:col>
      <xdr:colOff>213360</xdr:colOff>
      <xdr:row>27</xdr:row>
      <xdr:rowOff>38100</xdr:rowOff>
    </xdr:to>
    <xdr:graphicFrame macro="">
      <xdr:nvGraphicFramePr>
        <xdr:cNvPr id="34" name="Chart 33">
          <a:extLst>
            <a:ext uri="{FF2B5EF4-FFF2-40B4-BE49-F238E27FC236}">
              <a16:creationId xmlns:a16="http://schemas.microsoft.com/office/drawing/2014/main" id="{268CEC26-530B-45F4-9BFB-80646E55E5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312420</xdr:colOff>
      <xdr:row>18</xdr:row>
      <xdr:rowOff>0</xdr:rowOff>
    </xdr:from>
    <xdr:to>
      <xdr:col>17</xdr:col>
      <xdr:colOff>83820</xdr:colOff>
      <xdr:row>27</xdr:row>
      <xdr:rowOff>129540</xdr:rowOff>
    </xdr:to>
    <xdr:graphicFrame macro="">
      <xdr:nvGraphicFramePr>
        <xdr:cNvPr id="38" name="Chart 37">
          <a:extLst>
            <a:ext uri="{FF2B5EF4-FFF2-40B4-BE49-F238E27FC236}">
              <a16:creationId xmlns:a16="http://schemas.microsoft.com/office/drawing/2014/main" id="{F027433E-14EF-4817-B8B2-204406A308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17</xdr:col>
      <xdr:colOff>83820</xdr:colOff>
      <xdr:row>17</xdr:row>
      <xdr:rowOff>175260</xdr:rowOff>
    </xdr:from>
    <xdr:to>
      <xdr:col>21</xdr:col>
      <xdr:colOff>228600</xdr:colOff>
      <xdr:row>27</xdr:row>
      <xdr:rowOff>152400</xdr:rowOff>
    </xdr:to>
    <xdr:sp macro="" textlink="">
      <xdr:nvSpPr>
        <xdr:cNvPr id="51" name="Rectangle: Rounded Corners 50">
          <a:extLst>
            <a:ext uri="{FF2B5EF4-FFF2-40B4-BE49-F238E27FC236}">
              <a16:creationId xmlns:a16="http://schemas.microsoft.com/office/drawing/2014/main" id="{CFBDB9DE-8B3D-479A-B21E-AABFDEDFD815}"/>
            </a:ext>
          </a:extLst>
        </xdr:cNvPr>
        <xdr:cNvSpPr/>
      </xdr:nvSpPr>
      <xdr:spPr>
        <a:xfrm>
          <a:off x="11650980" y="3284220"/>
          <a:ext cx="2583180" cy="1805940"/>
        </a:xfrm>
        <a:prstGeom prst="roundRect">
          <a:avLst>
            <a:gd name="adj" fmla="val 23033"/>
          </a:avLst>
        </a:prstGeom>
        <a:noFill/>
        <a:ln>
          <a:solidFill>
            <a:schemeClr val="accent3"/>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274320</xdr:colOff>
      <xdr:row>17</xdr:row>
      <xdr:rowOff>137160</xdr:rowOff>
    </xdr:from>
    <xdr:to>
      <xdr:col>16</xdr:col>
      <xdr:colOff>601980</xdr:colOff>
      <xdr:row>27</xdr:row>
      <xdr:rowOff>114300</xdr:rowOff>
    </xdr:to>
    <xdr:sp macro="" textlink="">
      <xdr:nvSpPr>
        <xdr:cNvPr id="52" name="Rectangle: Rounded Corners 51">
          <a:extLst>
            <a:ext uri="{FF2B5EF4-FFF2-40B4-BE49-F238E27FC236}">
              <a16:creationId xmlns:a16="http://schemas.microsoft.com/office/drawing/2014/main" id="{AC52F554-C2EE-4214-8B1A-6F9D2A3DBF3B}"/>
            </a:ext>
          </a:extLst>
        </xdr:cNvPr>
        <xdr:cNvSpPr/>
      </xdr:nvSpPr>
      <xdr:spPr>
        <a:xfrm>
          <a:off x="8793480" y="3246120"/>
          <a:ext cx="2766060" cy="1805940"/>
        </a:xfrm>
        <a:prstGeom prst="roundRect">
          <a:avLst>
            <a:gd name="adj" fmla="val 25987"/>
          </a:avLst>
        </a:prstGeom>
        <a:noFill/>
        <a:ln>
          <a:solidFill>
            <a:schemeClr val="accent3"/>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495300</xdr:colOff>
      <xdr:row>18</xdr:row>
      <xdr:rowOff>0</xdr:rowOff>
    </xdr:from>
    <xdr:to>
      <xdr:col>11</xdr:col>
      <xdr:colOff>563880</xdr:colOff>
      <xdr:row>27</xdr:row>
      <xdr:rowOff>106680</xdr:rowOff>
    </xdr:to>
    <xdr:sp macro="" textlink="">
      <xdr:nvSpPr>
        <xdr:cNvPr id="53" name="Rectangle: Rounded Corners 52">
          <a:extLst>
            <a:ext uri="{FF2B5EF4-FFF2-40B4-BE49-F238E27FC236}">
              <a16:creationId xmlns:a16="http://schemas.microsoft.com/office/drawing/2014/main" id="{C6949CB5-9261-4A07-888C-393456957292}"/>
            </a:ext>
          </a:extLst>
        </xdr:cNvPr>
        <xdr:cNvSpPr/>
      </xdr:nvSpPr>
      <xdr:spPr>
        <a:xfrm>
          <a:off x="5966460" y="3291840"/>
          <a:ext cx="2506980" cy="1752600"/>
        </a:xfrm>
        <a:prstGeom prst="roundRect">
          <a:avLst>
            <a:gd name="adj" fmla="val 17815"/>
          </a:avLst>
        </a:prstGeom>
        <a:noFill/>
        <a:ln>
          <a:solidFill>
            <a:schemeClr val="accent3"/>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15240</xdr:colOff>
      <xdr:row>17</xdr:row>
      <xdr:rowOff>137160</xdr:rowOff>
    </xdr:from>
    <xdr:to>
      <xdr:col>5</xdr:col>
      <xdr:colOff>121920</xdr:colOff>
      <xdr:row>27</xdr:row>
      <xdr:rowOff>114300</xdr:rowOff>
    </xdr:to>
    <xdr:sp macro="" textlink="">
      <xdr:nvSpPr>
        <xdr:cNvPr id="54" name="Rectangle: Rounded Corners 53">
          <a:extLst>
            <a:ext uri="{FF2B5EF4-FFF2-40B4-BE49-F238E27FC236}">
              <a16:creationId xmlns:a16="http://schemas.microsoft.com/office/drawing/2014/main" id="{49A4A3F6-A1BC-4E80-8623-49E32DC7FE20}"/>
            </a:ext>
          </a:extLst>
        </xdr:cNvPr>
        <xdr:cNvSpPr/>
      </xdr:nvSpPr>
      <xdr:spPr>
        <a:xfrm>
          <a:off x="15240" y="3246120"/>
          <a:ext cx="2895600" cy="1805940"/>
        </a:xfrm>
        <a:prstGeom prst="roundRect">
          <a:avLst>
            <a:gd name="adj" fmla="val 23033"/>
          </a:avLst>
        </a:prstGeom>
        <a:noFill/>
        <a:ln>
          <a:solidFill>
            <a:schemeClr val="accent3"/>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175260</xdr:colOff>
      <xdr:row>18</xdr:row>
      <xdr:rowOff>7620</xdr:rowOff>
    </xdr:from>
    <xdr:to>
      <xdr:col>7</xdr:col>
      <xdr:colOff>342900</xdr:colOff>
      <xdr:row>27</xdr:row>
      <xdr:rowOff>121920</xdr:rowOff>
    </xdr:to>
    <xdr:sp macro="" textlink="">
      <xdr:nvSpPr>
        <xdr:cNvPr id="55" name="Rectangle: Rounded Corners 54">
          <a:extLst>
            <a:ext uri="{FF2B5EF4-FFF2-40B4-BE49-F238E27FC236}">
              <a16:creationId xmlns:a16="http://schemas.microsoft.com/office/drawing/2014/main" id="{B3CC7428-5FC5-415D-A072-59B3018D429E}"/>
            </a:ext>
          </a:extLst>
        </xdr:cNvPr>
        <xdr:cNvSpPr/>
      </xdr:nvSpPr>
      <xdr:spPr>
        <a:xfrm>
          <a:off x="2964180" y="3299460"/>
          <a:ext cx="2849880" cy="1760220"/>
        </a:xfrm>
        <a:prstGeom prst="roundRect">
          <a:avLst>
            <a:gd name="adj" fmla="val 23033"/>
          </a:avLst>
        </a:prstGeom>
        <a:noFill/>
        <a:ln>
          <a:solidFill>
            <a:schemeClr val="accent3"/>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347472</xdr:colOff>
      <xdr:row>0</xdr:row>
      <xdr:rowOff>38100</xdr:rowOff>
    </xdr:from>
    <xdr:to>
      <xdr:col>13</xdr:col>
      <xdr:colOff>205740</xdr:colOff>
      <xdr:row>3</xdr:row>
      <xdr:rowOff>91440</xdr:rowOff>
    </xdr:to>
    <xdr:sp macro="" textlink="">
      <xdr:nvSpPr>
        <xdr:cNvPr id="59" name="Rectangle: Rounded Corners 58">
          <a:extLst>
            <a:ext uri="{FF2B5EF4-FFF2-40B4-BE49-F238E27FC236}">
              <a16:creationId xmlns:a16="http://schemas.microsoft.com/office/drawing/2014/main" id="{491C9DDE-BB20-4FAF-B18A-3322CD05D71B}"/>
            </a:ext>
          </a:extLst>
        </xdr:cNvPr>
        <xdr:cNvSpPr/>
      </xdr:nvSpPr>
      <xdr:spPr>
        <a:xfrm>
          <a:off x="7037832" y="38100"/>
          <a:ext cx="2296668" cy="601980"/>
        </a:xfrm>
        <a:prstGeom prst="roundRect">
          <a:avLst>
            <a:gd name="adj" fmla="val 48313"/>
          </a:avLst>
        </a:prstGeom>
        <a:noFill/>
        <a:ln>
          <a:solidFill>
            <a:schemeClr val="accent3"/>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251460</xdr:colOff>
      <xdr:row>0</xdr:row>
      <xdr:rowOff>60960</xdr:rowOff>
    </xdr:from>
    <xdr:to>
      <xdr:col>17</xdr:col>
      <xdr:colOff>99060</xdr:colOff>
      <xdr:row>3</xdr:row>
      <xdr:rowOff>152400</xdr:rowOff>
    </xdr:to>
    <xdr:sp macro="" textlink="">
      <xdr:nvSpPr>
        <xdr:cNvPr id="61" name="Rectangle: Rounded Corners 60">
          <a:extLst>
            <a:ext uri="{FF2B5EF4-FFF2-40B4-BE49-F238E27FC236}">
              <a16:creationId xmlns:a16="http://schemas.microsoft.com/office/drawing/2014/main" id="{F3E6961A-7161-4FBE-A089-F9214DAB11C6}"/>
            </a:ext>
          </a:extLst>
        </xdr:cNvPr>
        <xdr:cNvSpPr/>
      </xdr:nvSpPr>
      <xdr:spPr>
        <a:xfrm>
          <a:off x="9380220" y="60960"/>
          <a:ext cx="2286000" cy="640080"/>
        </a:xfrm>
        <a:prstGeom prst="roundRect">
          <a:avLst>
            <a:gd name="adj" fmla="val 48313"/>
          </a:avLst>
        </a:prstGeom>
        <a:noFill/>
        <a:ln>
          <a:solidFill>
            <a:schemeClr val="accent3"/>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121920</xdr:colOff>
      <xdr:row>0</xdr:row>
      <xdr:rowOff>7620</xdr:rowOff>
    </xdr:from>
    <xdr:to>
      <xdr:col>21</xdr:col>
      <xdr:colOff>76200</xdr:colOff>
      <xdr:row>3</xdr:row>
      <xdr:rowOff>129540</xdr:rowOff>
    </xdr:to>
    <xdr:sp macro="" textlink="">
      <xdr:nvSpPr>
        <xdr:cNvPr id="64" name="Rectangle: Rounded Corners 63">
          <a:extLst>
            <a:ext uri="{FF2B5EF4-FFF2-40B4-BE49-F238E27FC236}">
              <a16:creationId xmlns:a16="http://schemas.microsoft.com/office/drawing/2014/main" id="{A6CC516C-9197-4369-AD4F-63E457A2B02E}"/>
            </a:ext>
          </a:extLst>
        </xdr:cNvPr>
        <xdr:cNvSpPr/>
      </xdr:nvSpPr>
      <xdr:spPr>
        <a:xfrm>
          <a:off x="11689080" y="7620"/>
          <a:ext cx="2392680" cy="670560"/>
        </a:xfrm>
        <a:prstGeom prst="roundRect">
          <a:avLst>
            <a:gd name="adj" fmla="val 48313"/>
          </a:avLst>
        </a:prstGeom>
        <a:noFill/>
        <a:ln>
          <a:solidFill>
            <a:schemeClr val="accent3"/>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22860</xdr:colOff>
      <xdr:row>3</xdr:row>
      <xdr:rowOff>167640</xdr:rowOff>
    </xdr:from>
    <xdr:to>
      <xdr:col>8</xdr:col>
      <xdr:colOff>579120</xdr:colOff>
      <xdr:row>6</xdr:row>
      <xdr:rowOff>175260</xdr:rowOff>
    </xdr:to>
    <xdr:sp macro="" textlink="">
      <xdr:nvSpPr>
        <xdr:cNvPr id="67" name="Rectangle: Rounded Corners 66">
          <a:extLst>
            <a:ext uri="{FF2B5EF4-FFF2-40B4-BE49-F238E27FC236}">
              <a16:creationId xmlns:a16="http://schemas.microsoft.com/office/drawing/2014/main" id="{79474B6B-FCC6-4EDB-83F3-9341AD569040}"/>
            </a:ext>
          </a:extLst>
        </xdr:cNvPr>
        <xdr:cNvSpPr/>
      </xdr:nvSpPr>
      <xdr:spPr>
        <a:xfrm>
          <a:off x="4884420" y="716280"/>
          <a:ext cx="1775460" cy="556260"/>
        </a:xfrm>
        <a:prstGeom prst="roundRect">
          <a:avLst>
            <a:gd name="adj" fmla="val 50000"/>
          </a:avLst>
        </a:prstGeom>
        <a:noFill/>
        <a:ln>
          <a:solidFill>
            <a:schemeClr val="accent3"/>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60960</xdr:colOff>
      <xdr:row>3</xdr:row>
      <xdr:rowOff>144780</xdr:rowOff>
    </xdr:from>
    <xdr:to>
      <xdr:col>11</xdr:col>
      <xdr:colOff>594360</xdr:colOff>
      <xdr:row>7</xdr:row>
      <xdr:rowOff>15240</xdr:rowOff>
    </xdr:to>
    <xdr:sp macro="" textlink="">
      <xdr:nvSpPr>
        <xdr:cNvPr id="69" name="Rectangle: Rounded Corners 68">
          <a:extLst>
            <a:ext uri="{FF2B5EF4-FFF2-40B4-BE49-F238E27FC236}">
              <a16:creationId xmlns:a16="http://schemas.microsoft.com/office/drawing/2014/main" id="{618E4633-7DF3-4127-994F-6A518BC7BDF1}"/>
            </a:ext>
          </a:extLst>
        </xdr:cNvPr>
        <xdr:cNvSpPr/>
      </xdr:nvSpPr>
      <xdr:spPr>
        <a:xfrm>
          <a:off x="6751320" y="693420"/>
          <a:ext cx="1752600" cy="601980"/>
        </a:xfrm>
        <a:prstGeom prst="roundRect">
          <a:avLst>
            <a:gd name="adj" fmla="val 48313"/>
          </a:avLst>
        </a:prstGeom>
        <a:noFill/>
        <a:ln>
          <a:solidFill>
            <a:schemeClr val="accent3"/>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60960</xdr:colOff>
      <xdr:row>4</xdr:row>
      <xdr:rowOff>0</xdr:rowOff>
    </xdr:from>
    <xdr:to>
      <xdr:col>14</xdr:col>
      <xdr:colOff>571500</xdr:colOff>
      <xdr:row>7</xdr:row>
      <xdr:rowOff>15240</xdr:rowOff>
    </xdr:to>
    <xdr:sp macro="" textlink="">
      <xdr:nvSpPr>
        <xdr:cNvPr id="71" name="Rectangle: Rounded Corners 70">
          <a:extLst>
            <a:ext uri="{FF2B5EF4-FFF2-40B4-BE49-F238E27FC236}">
              <a16:creationId xmlns:a16="http://schemas.microsoft.com/office/drawing/2014/main" id="{11E7CDCC-E5A0-4678-90D0-A3024024A001}"/>
            </a:ext>
          </a:extLst>
        </xdr:cNvPr>
        <xdr:cNvSpPr/>
      </xdr:nvSpPr>
      <xdr:spPr>
        <a:xfrm>
          <a:off x="8580120" y="731520"/>
          <a:ext cx="1729740" cy="563880"/>
        </a:xfrm>
        <a:prstGeom prst="roundRect">
          <a:avLst>
            <a:gd name="adj" fmla="val 48313"/>
          </a:avLst>
        </a:prstGeom>
        <a:noFill/>
        <a:ln>
          <a:solidFill>
            <a:schemeClr val="accent3"/>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601980</xdr:colOff>
      <xdr:row>4</xdr:row>
      <xdr:rowOff>0</xdr:rowOff>
    </xdr:from>
    <xdr:to>
      <xdr:col>18</xdr:col>
      <xdr:colOff>53340</xdr:colOff>
      <xdr:row>7</xdr:row>
      <xdr:rowOff>22860</xdr:rowOff>
    </xdr:to>
    <xdr:sp macro="" textlink="">
      <xdr:nvSpPr>
        <xdr:cNvPr id="73" name="Rectangle: Rounded Corners 72">
          <a:extLst>
            <a:ext uri="{FF2B5EF4-FFF2-40B4-BE49-F238E27FC236}">
              <a16:creationId xmlns:a16="http://schemas.microsoft.com/office/drawing/2014/main" id="{2AFC6163-7BC5-4CCE-B6D7-63D1483ADB2E}"/>
            </a:ext>
          </a:extLst>
        </xdr:cNvPr>
        <xdr:cNvSpPr/>
      </xdr:nvSpPr>
      <xdr:spPr>
        <a:xfrm>
          <a:off x="10340340" y="731520"/>
          <a:ext cx="1889760" cy="571500"/>
        </a:xfrm>
        <a:prstGeom prst="roundRect">
          <a:avLst>
            <a:gd name="adj" fmla="val 48313"/>
          </a:avLst>
        </a:prstGeom>
        <a:noFill/>
        <a:ln>
          <a:solidFill>
            <a:schemeClr val="accent3"/>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99060</xdr:colOff>
      <xdr:row>3</xdr:row>
      <xdr:rowOff>167640</xdr:rowOff>
    </xdr:from>
    <xdr:to>
      <xdr:col>21</xdr:col>
      <xdr:colOff>76200</xdr:colOff>
      <xdr:row>7</xdr:row>
      <xdr:rowOff>15240</xdr:rowOff>
    </xdr:to>
    <xdr:sp macro="" textlink="">
      <xdr:nvSpPr>
        <xdr:cNvPr id="74" name="Rectangle: Rounded Corners 73">
          <a:extLst>
            <a:ext uri="{FF2B5EF4-FFF2-40B4-BE49-F238E27FC236}">
              <a16:creationId xmlns:a16="http://schemas.microsoft.com/office/drawing/2014/main" id="{46BDB0F2-F6DD-4E92-B0EC-AF10209B8275}"/>
            </a:ext>
          </a:extLst>
        </xdr:cNvPr>
        <xdr:cNvSpPr/>
      </xdr:nvSpPr>
      <xdr:spPr>
        <a:xfrm>
          <a:off x="12275820" y="716280"/>
          <a:ext cx="1805940" cy="579120"/>
        </a:xfrm>
        <a:prstGeom prst="roundRect">
          <a:avLst>
            <a:gd name="adj" fmla="val 48313"/>
          </a:avLst>
        </a:prstGeom>
        <a:noFill/>
        <a:ln>
          <a:solidFill>
            <a:schemeClr val="accent3"/>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58.60960358796" backgroundQuery="1" createdVersion="8" refreshedVersion="8" minRefreshableVersion="3" recordCount="0" supportSubquery="1" supportAdvancedDrill="1" xr:uid="{9A4D5468-7226-4776-AD02-E9C42EE68595}">
  <cacheSource type="external" connectionId="6"/>
  <cacheFields count="2">
    <cacheField name="[Coustmers].[State].[State]" caption="State" numFmtId="0" hierarchy="21" level="1">
      <sharedItems count="41">
        <s v="Alabama"/>
        <s v="Arizona"/>
        <s v="Arkansas"/>
        <s v="California"/>
        <s v="Colorado"/>
        <s v="Connecticut"/>
        <s v="Delaware"/>
        <s v="District of Columbia"/>
        <s v="Florida"/>
        <s v="Georgia"/>
        <s v="Illinois"/>
        <s v="Indiana"/>
        <s v="Iowa"/>
        <s v="Kansas"/>
        <s v="Kentucky"/>
        <s v="Louisiana"/>
        <s v="Maryland"/>
        <s v="Massachusetts"/>
        <s v="Michigan"/>
        <s v="Minnesota"/>
        <s v="Mississippi"/>
        <s v="Missouri"/>
        <s v="Nebraska"/>
        <s v="Nevada"/>
        <s v="New Hampshire"/>
        <s v="New Jersey"/>
        <s v="New Mexico"/>
        <s v="New York"/>
        <s v="North Carolina"/>
        <s v="Ohio"/>
        <s v="Oklahoma"/>
        <s v="Oregon"/>
        <s v="Pennsylvania"/>
        <s v="Rhode Island"/>
        <s v="South Dakota"/>
        <s v="Tennessee"/>
        <s v="Texas"/>
        <s v="Utah"/>
        <s v="Virginia"/>
        <s v="Washington"/>
        <s v="Wisconsin"/>
      </sharedItems>
    </cacheField>
    <cacheField name="[Measures].[Number of orders]" caption="Number of orders" numFmtId="0" hierarchy="45" level="32767"/>
  </cacheFields>
  <cacheHierarchies count="62">
    <cacheHierarchy uniqueName="[ActOrders].[Order ID]" caption="Order ID" attribute="1" defaultMemberUniqueName="[ActOrders].[Order ID].[All]" allUniqueName="[ActOrders].[Order ID].[All]" dimensionUniqueName="[ActOrders]" displayFolder="" count="0" memberValueDatatype="130" unbalanced="0"/>
    <cacheHierarchy uniqueName="[ActOrders].[Order Date]" caption="Order Date" attribute="1" time="1" defaultMemberUniqueName="[ActOrders].[Order Date].[All]" allUniqueName="[ActOrders].[Order Date].[All]" dimensionUniqueName="[ActOrders]" displayFolder="" count="0" memberValueDatatype="7" unbalanced="0"/>
    <cacheHierarchy uniqueName="[ActOrders].[Ship Date]" caption="Ship Date" attribute="1" time="1" defaultMemberUniqueName="[ActOrders].[Ship Date].[All]" allUniqueName="[ActOrders].[Ship Date].[All]" dimensionUniqueName="[ActOrders]" displayFolder="" count="0" memberValueDatatype="7" unbalanced="0"/>
    <cacheHierarchy uniqueName="[ActOrders].[Merged]" caption="Merged" attribute="1" defaultMemberUniqueName="[ActOrders].[Merged].[All]" allUniqueName="[ActOrders].[Merged].[All]" dimensionUniqueName="[ActOrders]" displayFolder="" count="0" memberValueDatatype="130" unbalanced="0"/>
    <cacheHierarchy uniqueName="[ActOrders].[Customer ID]" caption="Customer ID" attribute="1" defaultMemberUniqueName="[ActOrders].[Customer ID].[All]" allUniqueName="[ActOrders].[Customer ID].[All]" dimensionUniqueName="[ActOrders]" displayFolder="" count="0" memberValueDatatype="130" unbalanced="0"/>
    <cacheHierarchy uniqueName="[ActOrders].[Region index]" caption="Region index" attribute="1" defaultMemberUniqueName="[ActOrders].[Region index].[All]" allUniqueName="[ActOrders].[Region index].[All]" dimensionUniqueName="[ActOrders]" displayFolder="" count="0" memberValueDatatype="20" unbalanced="0"/>
    <cacheHierarchy uniqueName="[ActOrders].[Product ID]" caption="Product ID" attribute="1" defaultMemberUniqueName="[ActOrders].[Product ID].[All]" allUniqueName="[ActOrders].[Product ID].[All]" dimensionUniqueName="[ActOrders]" displayFolder="" count="0" memberValueDatatype="130" unbalanced="0"/>
    <cacheHierarchy uniqueName="[ActOrders].[Sales]" caption="Sales" attribute="1" defaultMemberUniqueName="[ActOrders].[Sales].[All]" allUniqueName="[ActOrders].[Sales].[All]" dimensionUniqueName="[ActOrders]" displayFolder="" count="0" memberValueDatatype="5" unbalanced="0"/>
    <cacheHierarchy uniqueName="[ActOrders].[Quantity]" caption="Quantity" attribute="1" defaultMemberUniqueName="[ActOrders].[Quantity].[All]" allUniqueName="[ActOrders].[Quantity].[All]" dimensionUniqueName="[ActOrders]" displayFolder="" count="0" memberValueDatatype="20" unbalanced="0"/>
    <cacheHierarchy uniqueName="[ActOrders].[Discount]" caption="Discount" attribute="1" defaultMemberUniqueName="[ActOrders].[Discount].[All]" allUniqueName="[ActOrders].[Discount].[All]" dimensionUniqueName="[ActOrders]" displayFolder="" count="0" memberValueDatatype="5" unbalanced="0"/>
    <cacheHierarchy uniqueName="[ActOrders].[Cost]" caption="Cost" attribute="1" defaultMemberUniqueName="[ActOrders].[Cost].[All]" allUniqueName="[ActOrders].[Cost].[All]" dimensionUniqueName="[ActOrders]" displayFolder="" count="0" memberValueDatatype="5" unbalanced="0"/>
    <cacheHierarchy uniqueName="[ActOrders].[Profit]" caption="Profit" attribute="1" defaultMemberUniqueName="[ActOrders].[Profit].[All]" allUniqueName="[ActOrders].[Profit].[All]" dimensionUniqueName="[ActOrders]" displayFolder="" count="0" memberValueDatatype="5" unbalanced="0"/>
    <cacheHierarchy uniqueName="[ActOrders].[Time to ship]" caption="Time to ship" attribute="1" defaultMemberUniqueName="[ActOrders].[Time to ship].[All]" allUniqueName="[ActOrders].[Time to ship].[All]" dimensionUniqueName="[ActOrders]" displayFolder="" count="0" memberValueDatatype="20" unbalanced="0"/>
    <cacheHierarchy uniqueName="[ActOrders].[Order Date (Year)]" caption="Order Date (Year)" attribute="1" defaultMemberUniqueName="[ActOrders].[Order Date (Year)].[All]" allUniqueName="[ActOrders].[Order Date (Year)].[All]" dimensionUniqueName="[ActOrders]" displayFolder="" count="0" memberValueDatatype="130" unbalanced="0"/>
    <cacheHierarchy uniqueName="[ActOrders].[Order Date (Quarter)]" caption="Order Date (Quarter)" attribute="1" defaultMemberUniqueName="[ActOrders].[Order Date (Quarter)].[All]" allUniqueName="[ActOrders].[Order Date (Quarter)].[All]" dimensionUniqueName="[ActOrders]" displayFolder="" count="0" memberValueDatatype="130" unbalanced="0"/>
    <cacheHierarchy uniqueName="[ActOrders].[Order Date (Month)]" caption="Order Date (Month)" attribute="1" defaultMemberUniqueName="[ActOrders].[Order Date (Month)].[All]" allUniqueName="[ActOrders].[Order Date (Month)].[All]" dimensionUniqueName="[ActOrders]" displayFolder="" count="0" memberValueDatatype="130" unbalanced="0"/>
    <cacheHierarchy uniqueName="[Coustmers].[Customer ID]" caption="Customer ID" attribute="1" defaultMemberUniqueName="[Coustmers].[Customer ID].[All]" allUniqueName="[Coustmers].[Customer ID].[All]" dimensionUniqueName="[Coustmers]" displayFolder="" count="0" memberValueDatatype="130" unbalanced="0"/>
    <cacheHierarchy uniqueName="[Coustmers].[Customer Name]" caption="Customer Name" attribute="1" defaultMemberUniqueName="[Coustmers].[Customer Name].[All]" allUniqueName="[Coustmers].[Customer Name].[All]" dimensionUniqueName="[Coustmers]" displayFolder="" count="0" memberValueDatatype="130" unbalanced="0"/>
    <cacheHierarchy uniqueName="[Coustmers].[Segment]" caption="Segment" attribute="1" defaultMemberUniqueName="[Coustmers].[Segment].[All]" allUniqueName="[Coustmers].[Segment].[All]" dimensionUniqueName="[Coustmers]" displayFolder="" count="0" memberValueDatatype="130" unbalanced="0"/>
    <cacheHierarchy uniqueName="[Coustmers].[Country/Region]" caption="Country/Region" attribute="1" defaultMemberUniqueName="[Coustmers].[Country/Region].[All]" allUniqueName="[Coustmers].[Country/Region].[All]" dimensionUniqueName="[Coustmers]" displayFolder="" count="0" memberValueDatatype="130" unbalanced="0"/>
    <cacheHierarchy uniqueName="[Coustmers].[City]" caption="City" attribute="1" defaultMemberUniqueName="[Coustmers].[City].[All]" allUniqueName="[Coustmers].[City].[All]" dimensionUniqueName="[Coustmers]" displayFolder="" count="0" memberValueDatatype="130" unbalanced="0"/>
    <cacheHierarchy uniqueName="[Coustmers].[State]" caption="State" attribute="1" defaultMemberUniqueName="[Coustmers].[State].[All]" allUniqueName="[Coustmers].[State].[All]" dimensionUniqueName="[Coustmers]" displayFolder="" count="2" memberValueDatatype="130" unbalanced="0">
      <fieldsUsage count="2">
        <fieldUsage x="-1"/>
        <fieldUsage x="0"/>
      </fieldsUsage>
    </cacheHierarchy>
    <cacheHierarchy uniqueName="[Coustmers].[Postal Code]" caption="Postal Code" attribute="1" defaultMemberUniqueName="[Coustmers].[Postal Code].[All]" allUniqueName="[Coustmers].[Postal Code].[All]" dimensionUniqueName="[Coustm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Region index]" caption="Region index" attribute="1" defaultMemberUniqueName="[People].[Region index].[All]" allUniqueName="[People].[Region index].[All]" dimensionUniqueName="[People]"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ActOrders].[Order Date (Month Index)]" caption="Order Date (Month Index)" attribute="1" defaultMemberUniqueName="[ActOrders].[Order Date (Month Index)].[All]" allUniqueName="[ActOrders].[Order Date (Month Index)].[All]" dimensionUniqueName="[ActOrders]" displayFolder="" count="0" memberValueDatatype="20" unbalanced="0" hidden="1"/>
    <cacheHierarchy uniqueName="[Measures].[Count of Customer ID]" caption="Count of Customer ID" measure="1" displayFolder="" measureGroup="Coustmers" count="0">
      <extLst>
        <ext xmlns:x15="http://schemas.microsoft.com/office/spreadsheetml/2010/11/main" uri="{B97F6D7D-B522-45F9-BDA1-12C45D357490}">
          <x15:cacheHierarchy aggregatedColumn="16"/>
        </ext>
      </extLst>
    </cacheHierarchy>
    <cacheHierarchy uniqueName="[Measures].[Sum of Time to ship]" caption="Sum of Time to ship" measure="1" displayFolder="" measureGroup="ActOrders" count="0">
      <extLst>
        <ext xmlns:x15="http://schemas.microsoft.com/office/spreadsheetml/2010/11/main" uri="{B97F6D7D-B522-45F9-BDA1-12C45D357490}">
          <x15:cacheHierarchy aggregatedColumn="12"/>
        </ext>
      </extLst>
    </cacheHierarchy>
    <cacheHierarchy uniqueName="[Measures].[Count of Time to ship]" caption="Count of Time to ship" measure="1" displayFolder="" measureGroup="ActOrders" count="0">
      <extLst>
        <ext xmlns:x15="http://schemas.microsoft.com/office/spreadsheetml/2010/11/main" uri="{B97F6D7D-B522-45F9-BDA1-12C45D357490}">
          <x15:cacheHierarchy aggregatedColumn="12"/>
        </ext>
      </extLst>
    </cacheHierarchy>
    <cacheHierarchy uniqueName="[Measures].[Count of Returned]" caption="Count of Returned" measure="1" displayFolder="" measureGroup="Returns" count="0">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ActOrders" count="0">
      <extLst>
        <ext xmlns:x15="http://schemas.microsoft.com/office/spreadsheetml/2010/11/main" uri="{B97F6D7D-B522-45F9-BDA1-12C45D357490}">
          <x15:cacheHierarchy aggregatedColumn="0"/>
        </ext>
      </extLst>
    </cacheHierarchy>
    <cacheHierarchy uniqueName="[Measures].[Sum of Profit]" caption="Sum of Profit" measure="1" displayFolder="" measureGroup="ActOrders" count="0">
      <extLst>
        <ext xmlns:x15="http://schemas.microsoft.com/office/spreadsheetml/2010/11/main" uri="{B97F6D7D-B522-45F9-BDA1-12C45D357490}">
          <x15:cacheHierarchy aggregatedColumn="11"/>
        </ext>
      </extLst>
    </cacheHierarchy>
    <cacheHierarchy uniqueName="[Measures].[Sum of Sales]" caption="Sum of Sales" measure="1" displayFolder="" measureGroup="ActOrders" count="0">
      <extLst>
        <ext xmlns:x15="http://schemas.microsoft.com/office/spreadsheetml/2010/11/main" uri="{B97F6D7D-B522-45F9-BDA1-12C45D357490}">
          <x15:cacheHierarchy aggregatedColumn="7"/>
        </ext>
      </extLst>
    </cacheHierarchy>
    <cacheHierarchy uniqueName="[Measures].[Sum of Discount]" caption="Sum of Discount" measure="1" displayFolder="" measureGroup="ActOrders" count="0">
      <extLst>
        <ext xmlns:x15="http://schemas.microsoft.com/office/spreadsheetml/2010/11/main" uri="{B97F6D7D-B522-45F9-BDA1-12C45D357490}">
          <x15:cacheHierarchy aggregatedColumn="9"/>
        </ext>
      </extLst>
    </cacheHierarchy>
    <cacheHierarchy uniqueName="[Measures].[Number of coustmers]" caption="Number of coustmers" measure="1" displayFolder="" measureGroup="Coustmers" count="0"/>
    <cacheHierarchy uniqueName="[Measures].[Number of products]" caption="Number of products" measure="1" displayFolder="" measureGroup="products" count="0"/>
    <cacheHierarchy uniqueName="[Measures].[Number of orders]" caption="Number of orders" measure="1" displayFolder="" measureGroup="ActOrders" count="0" oneField="1">
      <fieldsUsage count="1">
        <fieldUsage x="1"/>
      </fieldsUsage>
    </cacheHierarchy>
    <cacheHierarchy uniqueName="[Measures].[Average of waiting time]" caption="Average of waiting time" measure="1" displayFolder="" measureGroup="ActOrders" count="0"/>
    <cacheHierarchy uniqueName="[Measures].[Total Profit]" caption="Total Profit" measure="1" displayFolder="" measureGroup="ActOrders" count="0"/>
    <cacheHierarchy uniqueName="[Measures].[Highest Discount]" caption="Highest Discount" measure="1" displayFolder="" measureGroup="ActOrders" count="0"/>
    <cacheHierarchy uniqueName="[Measures].[Average of Sales]" caption="Average of Sales" measure="1" displayFolder="" measureGroup="ActOrders" count="0"/>
    <cacheHierarchy uniqueName="[Measures].[Number of returned orders]" caption="Number of returned orders" measure="1" displayFolder="" measureGroup="Returns" count="0"/>
    <cacheHierarchy uniqueName="[Measures].[Total Sales]" caption="Total Sales" measure="1" displayFolder="" measureGroup="ActOrders" count="0"/>
    <cacheHierarchy uniqueName="[Measures].[Total Cost]" caption="Total Cost" measure="1" displayFolder="" measureGroup="ActOrders" count="0"/>
    <cacheHierarchy uniqueName="[Measures].[percentage  of profit]" caption="percentage  of profit" measure="1" displayFolder="" measureGroup="ActOrders" count="0"/>
    <cacheHierarchy uniqueName="[Measures].[Average of Cost]" caption="Average of Cost" measure="1" displayFolder="" measureGroup="ActOrders" count="0"/>
    <cacheHierarchy uniqueName="[Measures].[Completed orders]" caption="Completed orders" measure="1" displayFolder="" measureGroup="ActOrders" count="0"/>
    <cacheHierarchy uniqueName="[Measures].[__XL_Count products]" caption="__XL_Count products" measure="1" displayFolder="" measureGroup="products" count="0" hidden="1"/>
    <cacheHierarchy uniqueName="[Measures].[__XL_Count Coustmers]" caption="__XL_Count Coustmers" measure="1" displayFolder="" measureGroup="Coustmers" count="0" hidden="1"/>
    <cacheHierarchy uniqueName="[Measures].[__XL_Count ActOrders]" caption="__XL_Count ActOrders" measure="1" displayFolder="" measureGroup="Act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6">
    <dimension name="ActOrders" uniqueName="[ActOrders]" caption="ActOrders"/>
    <dimension name="Coustmers" uniqueName="[Coustmers]" caption="Coustmers"/>
    <dimension measure="1" name="Measures" uniqueName="[Measures]" caption="Measures"/>
    <dimension name="People" uniqueName="[People]" caption="People"/>
    <dimension name="products" uniqueName="[products]" caption="products"/>
    <dimension name="Returns" uniqueName="[Returns]" caption="Returns"/>
  </dimensions>
  <measureGroups count="5">
    <measureGroup name="ActOrders" caption="ActOrders"/>
    <measureGroup name="Coustmers" caption="Coustmers"/>
    <measureGroup name="People" caption="People"/>
    <measureGroup name="products" caption="products"/>
    <measureGroup name="Returns" caption="Returns"/>
  </measureGroups>
  <maps count="9">
    <map measureGroup="0" dimension="0"/>
    <map measureGroup="0" dimension="1"/>
    <map measureGroup="0" dimension="3"/>
    <map measureGroup="0" dimension="4"/>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58.611321759257" backgroundQuery="1" createdVersion="8" refreshedVersion="8" minRefreshableVersion="3" recordCount="0" supportSubquery="1" supportAdvancedDrill="1" xr:uid="{7A760AC6-AB29-4297-AACD-7DD702E6D1A1}">
  <cacheSource type="external" connectionId="6"/>
  <cacheFields count="1">
    <cacheField name="[Measures].[Completed orders]" caption="Completed orders" numFmtId="0" hierarchy="55" level="32767"/>
  </cacheFields>
  <cacheHierarchies count="62">
    <cacheHierarchy uniqueName="[ActOrders].[Order ID]" caption="Order ID" attribute="1" defaultMemberUniqueName="[ActOrders].[Order ID].[All]" allUniqueName="[ActOrders].[Order ID].[All]" dimensionUniqueName="[ActOrders]" displayFolder="" count="0" memberValueDatatype="130" unbalanced="0"/>
    <cacheHierarchy uniqueName="[ActOrders].[Order Date]" caption="Order Date" attribute="1" time="1" defaultMemberUniqueName="[ActOrders].[Order Date].[All]" allUniqueName="[ActOrders].[Order Date].[All]" dimensionUniqueName="[ActOrders]" displayFolder="" count="0" memberValueDatatype="7" unbalanced="0"/>
    <cacheHierarchy uniqueName="[ActOrders].[Ship Date]" caption="Ship Date" attribute="1" time="1" defaultMemberUniqueName="[ActOrders].[Ship Date].[All]" allUniqueName="[ActOrders].[Ship Date].[All]" dimensionUniqueName="[ActOrders]" displayFolder="" count="0" memberValueDatatype="7" unbalanced="0"/>
    <cacheHierarchy uniqueName="[ActOrders].[Merged]" caption="Merged" attribute="1" defaultMemberUniqueName="[ActOrders].[Merged].[All]" allUniqueName="[ActOrders].[Merged].[All]" dimensionUniqueName="[ActOrders]" displayFolder="" count="0" memberValueDatatype="130" unbalanced="0"/>
    <cacheHierarchy uniqueName="[ActOrders].[Customer ID]" caption="Customer ID" attribute="1" defaultMemberUniqueName="[ActOrders].[Customer ID].[All]" allUniqueName="[ActOrders].[Customer ID].[All]" dimensionUniqueName="[ActOrders]" displayFolder="" count="0" memberValueDatatype="130" unbalanced="0"/>
    <cacheHierarchy uniqueName="[ActOrders].[Region index]" caption="Region index" attribute="1" defaultMemberUniqueName="[ActOrders].[Region index].[All]" allUniqueName="[ActOrders].[Region index].[All]" dimensionUniqueName="[ActOrders]" displayFolder="" count="0" memberValueDatatype="20" unbalanced="0"/>
    <cacheHierarchy uniqueName="[ActOrders].[Product ID]" caption="Product ID" attribute="1" defaultMemberUniqueName="[ActOrders].[Product ID].[All]" allUniqueName="[ActOrders].[Product ID].[All]" dimensionUniqueName="[ActOrders]" displayFolder="" count="0" memberValueDatatype="130" unbalanced="0"/>
    <cacheHierarchy uniqueName="[ActOrders].[Sales]" caption="Sales" attribute="1" defaultMemberUniqueName="[ActOrders].[Sales].[All]" allUniqueName="[ActOrders].[Sales].[All]" dimensionUniqueName="[ActOrders]" displayFolder="" count="0" memberValueDatatype="5" unbalanced="0"/>
    <cacheHierarchy uniqueName="[ActOrders].[Quantity]" caption="Quantity" attribute="1" defaultMemberUniqueName="[ActOrders].[Quantity].[All]" allUniqueName="[ActOrders].[Quantity].[All]" dimensionUniqueName="[ActOrders]" displayFolder="" count="0" memberValueDatatype="20" unbalanced="0"/>
    <cacheHierarchy uniqueName="[ActOrders].[Discount]" caption="Discount" attribute="1" defaultMemberUniqueName="[ActOrders].[Discount].[All]" allUniqueName="[ActOrders].[Discount].[All]" dimensionUniqueName="[ActOrders]" displayFolder="" count="0" memberValueDatatype="5" unbalanced="0"/>
    <cacheHierarchy uniqueName="[ActOrders].[Cost]" caption="Cost" attribute="1" defaultMemberUniqueName="[ActOrders].[Cost].[All]" allUniqueName="[ActOrders].[Cost].[All]" dimensionUniqueName="[ActOrders]" displayFolder="" count="0" memberValueDatatype="5" unbalanced="0"/>
    <cacheHierarchy uniqueName="[ActOrders].[Profit]" caption="Profit" attribute="1" defaultMemberUniqueName="[ActOrders].[Profit].[All]" allUniqueName="[ActOrders].[Profit].[All]" dimensionUniqueName="[ActOrders]" displayFolder="" count="0" memberValueDatatype="5" unbalanced="0"/>
    <cacheHierarchy uniqueName="[ActOrders].[Time to ship]" caption="Time to ship" attribute="1" defaultMemberUniqueName="[ActOrders].[Time to ship].[All]" allUniqueName="[ActOrders].[Time to ship].[All]" dimensionUniqueName="[ActOrders]" displayFolder="" count="0" memberValueDatatype="20" unbalanced="0"/>
    <cacheHierarchy uniqueName="[ActOrders].[Order Date (Year)]" caption="Order Date (Year)" attribute="1" defaultMemberUniqueName="[ActOrders].[Order Date (Year)].[All]" allUniqueName="[ActOrders].[Order Date (Year)].[All]" dimensionUniqueName="[ActOrders]" displayFolder="" count="0" memberValueDatatype="130" unbalanced="0"/>
    <cacheHierarchy uniqueName="[ActOrders].[Order Date (Quarter)]" caption="Order Date (Quarter)" attribute="1" defaultMemberUniqueName="[ActOrders].[Order Date (Quarter)].[All]" allUniqueName="[ActOrders].[Order Date (Quarter)].[All]" dimensionUniqueName="[ActOrders]" displayFolder="" count="0" memberValueDatatype="130" unbalanced="0"/>
    <cacheHierarchy uniqueName="[ActOrders].[Order Date (Month)]" caption="Order Date (Month)" attribute="1" defaultMemberUniqueName="[ActOrders].[Order Date (Month)].[All]" allUniqueName="[ActOrders].[Order Date (Month)].[All]" dimensionUniqueName="[ActOrders]" displayFolder="" count="0" memberValueDatatype="130" unbalanced="0"/>
    <cacheHierarchy uniqueName="[Coustmers].[Customer ID]" caption="Customer ID" attribute="1" defaultMemberUniqueName="[Coustmers].[Customer ID].[All]" allUniqueName="[Coustmers].[Customer ID].[All]" dimensionUniqueName="[Coustmers]" displayFolder="" count="0" memberValueDatatype="130" unbalanced="0"/>
    <cacheHierarchy uniqueName="[Coustmers].[Customer Name]" caption="Customer Name" attribute="1" defaultMemberUniqueName="[Coustmers].[Customer Name].[All]" allUniqueName="[Coustmers].[Customer Name].[All]" dimensionUniqueName="[Coustmers]" displayFolder="" count="0" memberValueDatatype="130" unbalanced="0"/>
    <cacheHierarchy uniqueName="[Coustmers].[Segment]" caption="Segment" attribute="1" defaultMemberUniqueName="[Coustmers].[Segment].[All]" allUniqueName="[Coustmers].[Segment].[All]" dimensionUniqueName="[Coustmers]" displayFolder="" count="0" memberValueDatatype="130" unbalanced="0"/>
    <cacheHierarchy uniqueName="[Coustmers].[Country/Region]" caption="Country/Region" attribute="1" defaultMemberUniqueName="[Coustmers].[Country/Region].[All]" allUniqueName="[Coustmers].[Country/Region].[All]" dimensionUniqueName="[Coustmers]" displayFolder="" count="0" memberValueDatatype="130" unbalanced="0"/>
    <cacheHierarchy uniqueName="[Coustmers].[City]" caption="City" attribute="1" defaultMemberUniqueName="[Coustmers].[City].[All]" allUniqueName="[Coustmers].[City].[All]" dimensionUniqueName="[Coustmers]" displayFolder="" count="0" memberValueDatatype="130" unbalanced="0"/>
    <cacheHierarchy uniqueName="[Coustmers].[State]" caption="State" attribute="1" defaultMemberUniqueName="[Coustmers].[State].[All]" allUniqueName="[Coustmers].[State].[All]" dimensionUniqueName="[Coustmers]" displayFolder="" count="2" memberValueDatatype="130" unbalanced="0"/>
    <cacheHierarchy uniqueName="[Coustmers].[Postal Code]" caption="Postal Code" attribute="1" defaultMemberUniqueName="[Coustmers].[Postal Code].[All]" allUniqueName="[Coustmers].[Postal Code].[All]" dimensionUniqueName="[Coustm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Region index]" caption="Region index" attribute="1" defaultMemberUniqueName="[People].[Region index].[All]" allUniqueName="[People].[Region index].[All]" dimensionUniqueName="[People]"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ActOrders].[Order Date (Month Index)]" caption="Order Date (Month Index)" attribute="1" defaultMemberUniqueName="[ActOrders].[Order Date (Month Index)].[All]" allUniqueName="[ActOrders].[Order Date (Month Index)].[All]" dimensionUniqueName="[ActOrders]" displayFolder="" count="0" memberValueDatatype="20" unbalanced="0" hidden="1"/>
    <cacheHierarchy uniqueName="[Measures].[Count of Customer ID]" caption="Count of Customer ID" measure="1" displayFolder="" measureGroup="Coustmers" count="0">
      <extLst>
        <ext xmlns:x15="http://schemas.microsoft.com/office/spreadsheetml/2010/11/main" uri="{B97F6D7D-B522-45F9-BDA1-12C45D357490}">
          <x15:cacheHierarchy aggregatedColumn="16"/>
        </ext>
      </extLst>
    </cacheHierarchy>
    <cacheHierarchy uniqueName="[Measures].[Sum of Time to ship]" caption="Sum of Time to ship" measure="1" displayFolder="" measureGroup="ActOrders" count="0">
      <extLst>
        <ext xmlns:x15="http://schemas.microsoft.com/office/spreadsheetml/2010/11/main" uri="{B97F6D7D-B522-45F9-BDA1-12C45D357490}">
          <x15:cacheHierarchy aggregatedColumn="12"/>
        </ext>
      </extLst>
    </cacheHierarchy>
    <cacheHierarchy uniqueName="[Measures].[Count of Time to ship]" caption="Count of Time to ship" measure="1" displayFolder="" measureGroup="ActOrders" count="0">
      <extLst>
        <ext xmlns:x15="http://schemas.microsoft.com/office/spreadsheetml/2010/11/main" uri="{B97F6D7D-B522-45F9-BDA1-12C45D357490}">
          <x15:cacheHierarchy aggregatedColumn="12"/>
        </ext>
      </extLst>
    </cacheHierarchy>
    <cacheHierarchy uniqueName="[Measures].[Count of Returned]" caption="Count of Returned" measure="1" displayFolder="" measureGroup="Returns" count="0">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ActOrders" count="0">
      <extLst>
        <ext xmlns:x15="http://schemas.microsoft.com/office/spreadsheetml/2010/11/main" uri="{B97F6D7D-B522-45F9-BDA1-12C45D357490}">
          <x15:cacheHierarchy aggregatedColumn="0"/>
        </ext>
      </extLst>
    </cacheHierarchy>
    <cacheHierarchy uniqueName="[Measures].[Sum of Profit]" caption="Sum of Profit" measure="1" displayFolder="" measureGroup="ActOrders" count="0">
      <extLst>
        <ext xmlns:x15="http://schemas.microsoft.com/office/spreadsheetml/2010/11/main" uri="{B97F6D7D-B522-45F9-BDA1-12C45D357490}">
          <x15:cacheHierarchy aggregatedColumn="11"/>
        </ext>
      </extLst>
    </cacheHierarchy>
    <cacheHierarchy uniqueName="[Measures].[Sum of Sales]" caption="Sum of Sales" measure="1" displayFolder="" measureGroup="ActOrders" count="0">
      <extLst>
        <ext xmlns:x15="http://schemas.microsoft.com/office/spreadsheetml/2010/11/main" uri="{B97F6D7D-B522-45F9-BDA1-12C45D357490}">
          <x15:cacheHierarchy aggregatedColumn="7"/>
        </ext>
      </extLst>
    </cacheHierarchy>
    <cacheHierarchy uniqueName="[Measures].[Sum of Discount]" caption="Sum of Discount" measure="1" displayFolder="" measureGroup="ActOrders" count="0">
      <extLst>
        <ext xmlns:x15="http://schemas.microsoft.com/office/spreadsheetml/2010/11/main" uri="{B97F6D7D-B522-45F9-BDA1-12C45D357490}">
          <x15:cacheHierarchy aggregatedColumn="9"/>
        </ext>
      </extLst>
    </cacheHierarchy>
    <cacheHierarchy uniqueName="[Measures].[Number of coustmers]" caption="Number of coustmers" measure="1" displayFolder="" measureGroup="Coustmers" count="0"/>
    <cacheHierarchy uniqueName="[Measures].[Number of products]" caption="Number of products" measure="1" displayFolder="" measureGroup="products" count="0"/>
    <cacheHierarchy uniqueName="[Measures].[Number of orders]" caption="Number of orders" measure="1" displayFolder="" measureGroup="ActOrders" count="0"/>
    <cacheHierarchy uniqueName="[Measures].[Average of waiting time]" caption="Average of waiting time" measure="1" displayFolder="" measureGroup="ActOrders" count="0"/>
    <cacheHierarchy uniqueName="[Measures].[Total Profit]" caption="Total Profit" measure="1" displayFolder="" measureGroup="ActOrders" count="0"/>
    <cacheHierarchy uniqueName="[Measures].[Highest Discount]" caption="Highest Discount" measure="1" displayFolder="" measureGroup="ActOrders" count="0"/>
    <cacheHierarchy uniqueName="[Measures].[Average of Sales]" caption="Average of Sales" measure="1" displayFolder="" measureGroup="ActOrders" count="0"/>
    <cacheHierarchy uniqueName="[Measures].[Number of returned orders]" caption="Number of returned orders" measure="1" displayFolder="" measureGroup="Returns" count="0"/>
    <cacheHierarchy uniqueName="[Measures].[Total Sales]" caption="Total Sales" measure="1" displayFolder="" measureGroup="ActOrders" count="0"/>
    <cacheHierarchy uniqueName="[Measures].[Total Cost]" caption="Total Cost" measure="1" displayFolder="" measureGroup="ActOrders" count="0"/>
    <cacheHierarchy uniqueName="[Measures].[percentage  of profit]" caption="percentage  of profit" measure="1" displayFolder="" measureGroup="ActOrders" count="0"/>
    <cacheHierarchy uniqueName="[Measures].[Average of Cost]" caption="Average of Cost" measure="1" displayFolder="" measureGroup="ActOrders" count="0"/>
    <cacheHierarchy uniqueName="[Measures].[Completed orders]" caption="Completed orders" measure="1" displayFolder="" measureGroup="ActOrders" count="0" oneField="1">
      <fieldsUsage count="1">
        <fieldUsage x="0"/>
      </fieldsUsage>
    </cacheHierarchy>
    <cacheHierarchy uniqueName="[Measures].[__XL_Count products]" caption="__XL_Count products" measure="1" displayFolder="" measureGroup="products" count="0" hidden="1"/>
    <cacheHierarchy uniqueName="[Measures].[__XL_Count Coustmers]" caption="__XL_Count Coustmers" measure="1" displayFolder="" measureGroup="Coustmers" count="0" hidden="1"/>
    <cacheHierarchy uniqueName="[Measures].[__XL_Count ActOrders]" caption="__XL_Count ActOrders" measure="1" displayFolder="" measureGroup="Act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6">
    <dimension name="ActOrders" uniqueName="[ActOrders]" caption="ActOrders"/>
    <dimension name="Coustmers" uniqueName="[Coustmers]" caption="Coustmers"/>
    <dimension measure="1" name="Measures" uniqueName="[Measures]" caption="Measures"/>
    <dimension name="People" uniqueName="[People]" caption="People"/>
    <dimension name="products" uniqueName="[products]" caption="products"/>
    <dimension name="Returns" uniqueName="[Returns]" caption="Returns"/>
  </dimensions>
  <measureGroups count="5">
    <measureGroup name="ActOrders" caption="ActOrders"/>
    <measureGroup name="Coustmers" caption="Coustmers"/>
    <measureGroup name="People" caption="People"/>
    <measureGroup name="products" caption="products"/>
    <measureGroup name="Returns" caption="Returns"/>
  </measureGroups>
  <maps count="9">
    <map measureGroup="0" dimension="0"/>
    <map measureGroup="0" dimension="1"/>
    <map measureGroup="0" dimension="3"/>
    <map measureGroup="0" dimension="4"/>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58.828559490743" backgroundQuery="1" createdVersion="8" refreshedVersion="8" minRefreshableVersion="3" recordCount="0" supportSubquery="1" supportAdvancedDrill="1" xr:uid="{5DF6166B-AE87-482E-A8AA-CB96563B1415}">
  <cacheSource type="external" connectionId="6"/>
  <cacheFields count="3">
    <cacheField name="[ActOrders].[Order Date (Year)].[Order Date (Year)]" caption="Order Date (Year)" numFmtId="0" hierarchy="13" level="1">
      <sharedItems count="4">
        <s v="2016"/>
        <s v="2017"/>
        <s v="2018"/>
        <s v="2019"/>
      </sharedItems>
    </cacheField>
    <cacheField name="[Measures].[Total Profit]" caption="Total Profit" numFmtId="0" hierarchy="47" level="32767"/>
    <cacheField name="[Coustmers].[State].[State]" caption="State" numFmtId="0" hierarchy="21" level="1">
      <sharedItems containsSemiMixedTypes="0" containsNonDate="0" containsString="0"/>
    </cacheField>
  </cacheFields>
  <cacheHierarchies count="62">
    <cacheHierarchy uniqueName="[ActOrders].[Order ID]" caption="Order ID" attribute="1" defaultMemberUniqueName="[ActOrders].[Order ID].[All]" allUniqueName="[ActOrders].[Order ID].[All]" dimensionUniqueName="[ActOrders]" displayFolder="" count="0" memberValueDatatype="130" unbalanced="0"/>
    <cacheHierarchy uniqueName="[ActOrders].[Order Date]" caption="Order Date" attribute="1" time="1" defaultMemberUniqueName="[ActOrders].[Order Date].[All]" allUniqueName="[ActOrders].[Order Date].[All]" dimensionUniqueName="[ActOrders]" displayFolder="" count="0" memberValueDatatype="7" unbalanced="0"/>
    <cacheHierarchy uniqueName="[ActOrders].[Ship Date]" caption="Ship Date" attribute="1" time="1" defaultMemberUniqueName="[ActOrders].[Ship Date].[All]" allUniqueName="[ActOrders].[Ship Date].[All]" dimensionUniqueName="[ActOrders]" displayFolder="" count="0" memberValueDatatype="7" unbalanced="0"/>
    <cacheHierarchy uniqueName="[ActOrders].[Merged]" caption="Merged" attribute="1" defaultMemberUniqueName="[ActOrders].[Merged].[All]" allUniqueName="[ActOrders].[Merged].[All]" dimensionUniqueName="[ActOrders]" displayFolder="" count="0" memberValueDatatype="130" unbalanced="0"/>
    <cacheHierarchy uniqueName="[ActOrders].[Customer ID]" caption="Customer ID" attribute="1" defaultMemberUniqueName="[ActOrders].[Customer ID].[All]" allUniqueName="[ActOrders].[Customer ID].[All]" dimensionUniqueName="[ActOrders]" displayFolder="" count="0" memberValueDatatype="130" unbalanced="0"/>
    <cacheHierarchy uniqueName="[ActOrders].[Region index]" caption="Region index" attribute="1" defaultMemberUniqueName="[ActOrders].[Region index].[All]" allUniqueName="[ActOrders].[Region index].[All]" dimensionUniqueName="[ActOrders]" displayFolder="" count="0" memberValueDatatype="20" unbalanced="0"/>
    <cacheHierarchy uniqueName="[ActOrders].[Product ID]" caption="Product ID" attribute="1" defaultMemberUniqueName="[ActOrders].[Product ID].[All]" allUniqueName="[ActOrders].[Product ID].[All]" dimensionUniqueName="[ActOrders]" displayFolder="" count="0" memberValueDatatype="130" unbalanced="0"/>
    <cacheHierarchy uniqueName="[ActOrders].[Sales]" caption="Sales" attribute="1" defaultMemberUniqueName="[ActOrders].[Sales].[All]" allUniqueName="[ActOrders].[Sales].[All]" dimensionUniqueName="[ActOrders]" displayFolder="" count="0" memberValueDatatype="5" unbalanced="0"/>
    <cacheHierarchy uniqueName="[ActOrders].[Quantity]" caption="Quantity" attribute="1" defaultMemberUniqueName="[ActOrders].[Quantity].[All]" allUniqueName="[ActOrders].[Quantity].[All]" dimensionUniqueName="[ActOrders]" displayFolder="" count="0" memberValueDatatype="20" unbalanced="0"/>
    <cacheHierarchy uniqueName="[ActOrders].[Discount]" caption="Discount" attribute="1" defaultMemberUniqueName="[ActOrders].[Discount].[All]" allUniqueName="[ActOrders].[Discount].[All]" dimensionUniqueName="[ActOrders]" displayFolder="" count="0" memberValueDatatype="5" unbalanced="0"/>
    <cacheHierarchy uniqueName="[ActOrders].[Cost]" caption="Cost" attribute="1" defaultMemberUniqueName="[ActOrders].[Cost].[All]" allUniqueName="[ActOrders].[Cost].[All]" dimensionUniqueName="[ActOrders]" displayFolder="" count="0" memberValueDatatype="5" unbalanced="0"/>
    <cacheHierarchy uniqueName="[ActOrders].[Profit]" caption="Profit" attribute="1" defaultMemberUniqueName="[ActOrders].[Profit].[All]" allUniqueName="[ActOrders].[Profit].[All]" dimensionUniqueName="[ActOrders]" displayFolder="" count="0" memberValueDatatype="5" unbalanced="0"/>
    <cacheHierarchy uniqueName="[ActOrders].[Time to ship]" caption="Time to ship" attribute="1" defaultMemberUniqueName="[ActOrders].[Time to ship].[All]" allUniqueName="[ActOrders].[Time to ship].[All]" dimensionUniqueName="[ActOrders]" displayFolder="" count="0" memberValueDatatype="20" unbalanced="0"/>
    <cacheHierarchy uniqueName="[ActOrders].[Order Date (Year)]" caption="Order Date (Year)" attribute="1" defaultMemberUniqueName="[ActOrders].[Order Date (Year)].[All]" allUniqueName="[ActOrders].[Order Date (Year)].[All]" dimensionUniqueName="[ActOrders]" displayFolder="" count="2" memberValueDatatype="130" unbalanced="0">
      <fieldsUsage count="2">
        <fieldUsage x="-1"/>
        <fieldUsage x="0"/>
      </fieldsUsage>
    </cacheHierarchy>
    <cacheHierarchy uniqueName="[ActOrders].[Order Date (Quarter)]" caption="Order Date (Quarter)" attribute="1" defaultMemberUniqueName="[ActOrders].[Order Date (Quarter)].[All]" allUniqueName="[ActOrders].[Order Date (Quarter)].[All]" dimensionUniqueName="[ActOrders]" displayFolder="" count="0" memberValueDatatype="130" unbalanced="0"/>
    <cacheHierarchy uniqueName="[ActOrders].[Order Date (Month)]" caption="Order Date (Month)" attribute="1" defaultMemberUniqueName="[ActOrders].[Order Date (Month)].[All]" allUniqueName="[ActOrders].[Order Date (Month)].[All]" dimensionUniqueName="[ActOrders]" displayFolder="" count="0" memberValueDatatype="130" unbalanced="0"/>
    <cacheHierarchy uniqueName="[Coustmers].[Customer ID]" caption="Customer ID" attribute="1" defaultMemberUniqueName="[Coustmers].[Customer ID].[All]" allUniqueName="[Coustmers].[Customer ID].[All]" dimensionUniqueName="[Coustmers]" displayFolder="" count="0" memberValueDatatype="130" unbalanced="0"/>
    <cacheHierarchy uniqueName="[Coustmers].[Customer Name]" caption="Customer Name" attribute="1" defaultMemberUniqueName="[Coustmers].[Customer Name].[All]" allUniqueName="[Coustmers].[Customer Name].[All]" dimensionUniqueName="[Coustmers]" displayFolder="" count="0" memberValueDatatype="130" unbalanced="0"/>
    <cacheHierarchy uniqueName="[Coustmers].[Segment]" caption="Segment" attribute="1" defaultMemberUniqueName="[Coustmers].[Segment].[All]" allUniqueName="[Coustmers].[Segment].[All]" dimensionUniqueName="[Coustmers]" displayFolder="" count="0" memberValueDatatype="130" unbalanced="0"/>
    <cacheHierarchy uniqueName="[Coustmers].[Country/Region]" caption="Country/Region" attribute="1" defaultMemberUniqueName="[Coustmers].[Country/Region].[All]" allUniqueName="[Coustmers].[Country/Region].[All]" dimensionUniqueName="[Coustmers]" displayFolder="" count="0" memberValueDatatype="130" unbalanced="0"/>
    <cacheHierarchy uniqueName="[Coustmers].[City]" caption="City" attribute="1" defaultMemberUniqueName="[Coustmers].[City].[All]" allUniqueName="[Coustmers].[City].[All]" dimensionUniqueName="[Coustmers]" displayFolder="" count="0" memberValueDatatype="130" unbalanced="0"/>
    <cacheHierarchy uniqueName="[Coustmers].[State]" caption="State" attribute="1" defaultMemberUniqueName="[Coustmers].[State].[All]" allUniqueName="[Coustmers].[State].[All]" dimensionUniqueName="[Coustmers]" displayFolder="" count="2" memberValueDatatype="130" unbalanced="0">
      <fieldsUsage count="2">
        <fieldUsage x="-1"/>
        <fieldUsage x="2"/>
      </fieldsUsage>
    </cacheHierarchy>
    <cacheHierarchy uniqueName="[Coustmers].[Postal Code]" caption="Postal Code" attribute="1" defaultMemberUniqueName="[Coustmers].[Postal Code].[All]" allUniqueName="[Coustmers].[Postal Code].[All]" dimensionUniqueName="[Coustm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Region index]" caption="Region index" attribute="1" defaultMemberUniqueName="[People].[Region index].[All]" allUniqueName="[People].[Region index].[All]" dimensionUniqueName="[People]"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ActOrders].[Order Date (Month Index)]" caption="Order Date (Month Index)" attribute="1" defaultMemberUniqueName="[ActOrders].[Order Date (Month Index)].[All]" allUniqueName="[ActOrders].[Order Date (Month Index)].[All]" dimensionUniqueName="[ActOrders]" displayFolder="" count="0" memberValueDatatype="20" unbalanced="0" hidden="1"/>
    <cacheHierarchy uniqueName="[Measures].[Count of Customer ID]" caption="Count of Customer ID" measure="1" displayFolder="" measureGroup="Coustmers" count="0">
      <extLst>
        <ext xmlns:x15="http://schemas.microsoft.com/office/spreadsheetml/2010/11/main" uri="{B97F6D7D-B522-45F9-BDA1-12C45D357490}">
          <x15:cacheHierarchy aggregatedColumn="16"/>
        </ext>
      </extLst>
    </cacheHierarchy>
    <cacheHierarchy uniqueName="[Measures].[Sum of Time to ship]" caption="Sum of Time to ship" measure="1" displayFolder="" measureGroup="ActOrders" count="0">
      <extLst>
        <ext xmlns:x15="http://schemas.microsoft.com/office/spreadsheetml/2010/11/main" uri="{B97F6D7D-B522-45F9-BDA1-12C45D357490}">
          <x15:cacheHierarchy aggregatedColumn="12"/>
        </ext>
      </extLst>
    </cacheHierarchy>
    <cacheHierarchy uniqueName="[Measures].[Count of Time to ship]" caption="Count of Time to ship" measure="1" displayFolder="" measureGroup="ActOrders" count="0">
      <extLst>
        <ext xmlns:x15="http://schemas.microsoft.com/office/spreadsheetml/2010/11/main" uri="{B97F6D7D-B522-45F9-BDA1-12C45D357490}">
          <x15:cacheHierarchy aggregatedColumn="12"/>
        </ext>
      </extLst>
    </cacheHierarchy>
    <cacheHierarchy uniqueName="[Measures].[Count of Returned]" caption="Count of Returned" measure="1" displayFolder="" measureGroup="Returns" count="0">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ActOrders" count="0">
      <extLst>
        <ext xmlns:x15="http://schemas.microsoft.com/office/spreadsheetml/2010/11/main" uri="{B97F6D7D-B522-45F9-BDA1-12C45D357490}">
          <x15:cacheHierarchy aggregatedColumn="0"/>
        </ext>
      </extLst>
    </cacheHierarchy>
    <cacheHierarchy uniqueName="[Measures].[Sum of Profit]" caption="Sum of Profit" measure="1" displayFolder="" measureGroup="ActOrders" count="0">
      <extLst>
        <ext xmlns:x15="http://schemas.microsoft.com/office/spreadsheetml/2010/11/main" uri="{B97F6D7D-B522-45F9-BDA1-12C45D357490}">
          <x15:cacheHierarchy aggregatedColumn="11"/>
        </ext>
      </extLst>
    </cacheHierarchy>
    <cacheHierarchy uniqueName="[Measures].[Sum of Sales]" caption="Sum of Sales" measure="1" displayFolder="" measureGroup="ActOrders" count="0">
      <extLst>
        <ext xmlns:x15="http://schemas.microsoft.com/office/spreadsheetml/2010/11/main" uri="{B97F6D7D-B522-45F9-BDA1-12C45D357490}">
          <x15:cacheHierarchy aggregatedColumn="7"/>
        </ext>
      </extLst>
    </cacheHierarchy>
    <cacheHierarchy uniqueName="[Measures].[Sum of Discount]" caption="Sum of Discount" measure="1" displayFolder="" measureGroup="ActOrders" count="0">
      <extLst>
        <ext xmlns:x15="http://schemas.microsoft.com/office/spreadsheetml/2010/11/main" uri="{B97F6D7D-B522-45F9-BDA1-12C45D357490}">
          <x15:cacheHierarchy aggregatedColumn="9"/>
        </ext>
      </extLst>
    </cacheHierarchy>
    <cacheHierarchy uniqueName="[Measures].[Number of coustmers]" caption="Number of coustmers" measure="1" displayFolder="" measureGroup="Coustmers" count="0"/>
    <cacheHierarchy uniqueName="[Measures].[Number of products]" caption="Number of products" measure="1" displayFolder="" measureGroup="products" count="0"/>
    <cacheHierarchy uniqueName="[Measures].[Number of orders]" caption="Number of orders" measure="1" displayFolder="" measureGroup="ActOrders" count="0"/>
    <cacheHierarchy uniqueName="[Measures].[Average of waiting time]" caption="Average of waiting time" measure="1" displayFolder="" measureGroup="ActOrders" count="0"/>
    <cacheHierarchy uniqueName="[Measures].[Total Profit]" caption="Total Profit" measure="1" displayFolder="" measureGroup="ActOrders" count="0" oneField="1">
      <fieldsUsage count="1">
        <fieldUsage x="1"/>
      </fieldsUsage>
    </cacheHierarchy>
    <cacheHierarchy uniqueName="[Measures].[Highest Discount]" caption="Highest Discount" measure="1" displayFolder="" measureGroup="ActOrders" count="0"/>
    <cacheHierarchy uniqueName="[Measures].[Average of Sales]" caption="Average of Sales" measure="1" displayFolder="" measureGroup="ActOrders" count="0"/>
    <cacheHierarchy uniqueName="[Measures].[Number of returned orders]" caption="Number of returned orders" measure="1" displayFolder="" measureGroup="Returns" count="0"/>
    <cacheHierarchy uniqueName="[Measures].[Total Sales]" caption="Total Sales" measure="1" displayFolder="" measureGroup="ActOrders" count="0"/>
    <cacheHierarchy uniqueName="[Measures].[Total Cost]" caption="Total Cost" measure="1" displayFolder="" measureGroup="ActOrders" count="0"/>
    <cacheHierarchy uniqueName="[Measures].[percentage  of profit]" caption="percentage  of profit" measure="1" displayFolder="" measureGroup="ActOrders" count="0"/>
    <cacheHierarchy uniqueName="[Measures].[Average of Cost]" caption="Average of Cost" measure="1" displayFolder="" measureGroup="ActOrders" count="0"/>
    <cacheHierarchy uniqueName="[Measures].[Completed orders]" caption="Completed orders" measure="1" displayFolder="" measureGroup="ActOrders" count="0"/>
    <cacheHierarchy uniqueName="[Measures].[__XL_Count products]" caption="__XL_Count products" measure="1" displayFolder="" measureGroup="products" count="0" hidden="1"/>
    <cacheHierarchy uniqueName="[Measures].[__XL_Count Coustmers]" caption="__XL_Count Coustmers" measure="1" displayFolder="" measureGroup="Coustmers" count="0" hidden="1"/>
    <cacheHierarchy uniqueName="[Measures].[__XL_Count ActOrders]" caption="__XL_Count ActOrders" measure="1" displayFolder="" measureGroup="Act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6">
    <dimension name="ActOrders" uniqueName="[ActOrders]" caption="ActOrders"/>
    <dimension name="Coustmers" uniqueName="[Coustmers]" caption="Coustmers"/>
    <dimension measure="1" name="Measures" uniqueName="[Measures]" caption="Measures"/>
    <dimension name="People" uniqueName="[People]" caption="People"/>
    <dimension name="products" uniqueName="[products]" caption="products"/>
    <dimension name="Returns" uniqueName="[Returns]" caption="Returns"/>
  </dimensions>
  <measureGroups count="5">
    <measureGroup name="ActOrders" caption="ActOrders"/>
    <measureGroup name="Coustmers" caption="Coustmers"/>
    <measureGroup name="People" caption="People"/>
    <measureGroup name="products" caption="products"/>
    <measureGroup name="Returns" caption="Returns"/>
  </measureGroups>
  <maps count="9">
    <map measureGroup="0" dimension="0"/>
    <map measureGroup="0" dimension="1"/>
    <map measureGroup="0" dimension="3"/>
    <map measureGroup="0" dimension="4"/>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58.828559953705" backgroundQuery="1" createdVersion="8" refreshedVersion="8" minRefreshableVersion="3" recordCount="0" supportSubquery="1" supportAdvancedDrill="1" xr:uid="{5DD16747-C7C3-4255-9352-A64E95EF048D}">
  <cacheSource type="external" connectionId="6"/>
  <cacheFields count="4">
    <cacheField name="[ActOrders].[Order Date (Year)].[Order Date (Year)]" caption="Order Date (Year)" numFmtId="0" hierarchy="13" level="1">
      <sharedItems count="4">
        <s v="2016"/>
        <s v="2017"/>
        <s v="2018"/>
        <s v="2019"/>
      </sharedItems>
    </cacheField>
    <cacheField name="[Measures].[Total Sales]" caption="Total Sales" numFmtId="0" hierarchy="51" level="32767"/>
    <cacheField name="[Measures].[Total Cost]" caption="Total Cost" numFmtId="0" hierarchy="52" level="32767"/>
    <cacheField name="[Coustmers].[State].[State]" caption="State" numFmtId="0" hierarchy="21" level="1">
      <sharedItems containsSemiMixedTypes="0" containsNonDate="0" containsString="0"/>
    </cacheField>
  </cacheFields>
  <cacheHierarchies count="62">
    <cacheHierarchy uniqueName="[ActOrders].[Order ID]" caption="Order ID" attribute="1" defaultMemberUniqueName="[ActOrders].[Order ID].[All]" allUniqueName="[ActOrders].[Order ID].[All]" dimensionUniqueName="[ActOrders]" displayFolder="" count="0" memberValueDatatype="130" unbalanced="0"/>
    <cacheHierarchy uniqueName="[ActOrders].[Order Date]" caption="Order Date" attribute="1" time="1" defaultMemberUniqueName="[ActOrders].[Order Date].[All]" allUniqueName="[ActOrders].[Order Date].[All]" dimensionUniqueName="[ActOrders]" displayFolder="" count="0" memberValueDatatype="7" unbalanced="0"/>
    <cacheHierarchy uniqueName="[ActOrders].[Ship Date]" caption="Ship Date" attribute="1" time="1" defaultMemberUniqueName="[ActOrders].[Ship Date].[All]" allUniqueName="[ActOrders].[Ship Date].[All]" dimensionUniqueName="[ActOrders]" displayFolder="" count="0" memberValueDatatype="7" unbalanced="0"/>
    <cacheHierarchy uniqueName="[ActOrders].[Merged]" caption="Merged" attribute="1" defaultMemberUniqueName="[ActOrders].[Merged].[All]" allUniqueName="[ActOrders].[Merged].[All]" dimensionUniqueName="[ActOrders]" displayFolder="" count="0" memberValueDatatype="130" unbalanced="0"/>
    <cacheHierarchy uniqueName="[ActOrders].[Customer ID]" caption="Customer ID" attribute="1" defaultMemberUniqueName="[ActOrders].[Customer ID].[All]" allUniqueName="[ActOrders].[Customer ID].[All]" dimensionUniqueName="[ActOrders]" displayFolder="" count="0" memberValueDatatype="130" unbalanced="0"/>
    <cacheHierarchy uniqueName="[ActOrders].[Region index]" caption="Region index" attribute="1" defaultMemberUniqueName="[ActOrders].[Region index].[All]" allUniqueName="[ActOrders].[Region index].[All]" dimensionUniqueName="[ActOrders]" displayFolder="" count="0" memberValueDatatype="20" unbalanced="0"/>
    <cacheHierarchy uniqueName="[ActOrders].[Product ID]" caption="Product ID" attribute="1" defaultMemberUniqueName="[ActOrders].[Product ID].[All]" allUniqueName="[ActOrders].[Product ID].[All]" dimensionUniqueName="[ActOrders]" displayFolder="" count="0" memberValueDatatype="130" unbalanced="0"/>
    <cacheHierarchy uniqueName="[ActOrders].[Sales]" caption="Sales" attribute="1" defaultMemberUniqueName="[ActOrders].[Sales].[All]" allUniqueName="[ActOrders].[Sales].[All]" dimensionUniqueName="[ActOrders]" displayFolder="" count="0" memberValueDatatype="5" unbalanced="0"/>
    <cacheHierarchy uniqueName="[ActOrders].[Quantity]" caption="Quantity" attribute="1" defaultMemberUniqueName="[ActOrders].[Quantity].[All]" allUniqueName="[ActOrders].[Quantity].[All]" dimensionUniqueName="[ActOrders]" displayFolder="" count="0" memberValueDatatype="20" unbalanced="0"/>
    <cacheHierarchy uniqueName="[ActOrders].[Discount]" caption="Discount" attribute="1" defaultMemberUniqueName="[ActOrders].[Discount].[All]" allUniqueName="[ActOrders].[Discount].[All]" dimensionUniqueName="[ActOrders]" displayFolder="" count="0" memberValueDatatype="5" unbalanced="0"/>
    <cacheHierarchy uniqueName="[ActOrders].[Cost]" caption="Cost" attribute="1" defaultMemberUniqueName="[ActOrders].[Cost].[All]" allUniqueName="[ActOrders].[Cost].[All]" dimensionUniqueName="[ActOrders]" displayFolder="" count="0" memberValueDatatype="5" unbalanced="0"/>
    <cacheHierarchy uniqueName="[ActOrders].[Profit]" caption="Profit" attribute="1" defaultMemberUniqueName="[ActOrders].[Profit].[All]" allUniqueName="[ActOrders].[Profit].[All]" dimensionUniqueName="[ActOrders]" displayFolder="" count="0" memberValueDatatype="5" unbalanced="0"/>
    <cacheHierarchy uniqueName="[ActOrders].[Time to ship]" caption="Time to ship" attribute="1" defaultMemberUniqueName="[ActOrders].[Time to ship].[All]" allUniqueName="[ActOrders].[Time to ship].[All]" dimensionUniqueName="[ActOrders]" displayFolder="" count="0" memberValueDatatype="20" unbalanced="0"/>
    <cacheHierarchy uniqueName="[ActOrders].[Order Date (Year)]" caption="Order Date (Year)" attribute="1" defaultMemberUniqueName="[ActOrders].[Order Date (Year)].[All]" allUniqueName="[ActOrders].[Order Date (Year)].[All]" dimensionUniqueName="[ActOrders]" displayFolder="" count="2" memberValueDatatype="130" unbalanced="0">
      <fieldsUsage count="2">
        <fieldUsage x="-1"/>
        <fieldUsage x="0"/>
      </fieldsUsage>
    </cacheHierarchy>
    <cacheHierarchy uniqueName="[ActOrders].[Order Date (Quarter)]" caption="Order Date (Quarter)" attribute="1" defaultMemberUniqueName="[ActOrders].[Order Date (Quarter)].[All]" allUniqueName="[ActOrders].[Order Date (Quarter)].[All]" dimensionUniqueName="[ActOrders]" displayFolder="" count="0" memberValueDatatype="130" unbalanced="0"/>
    <cacheHierarchy uniqueName="[ActOrders].[Order Date (Month)]" caption="Order Date (Month)" attribute="1" defaultMemberUniqueName="[ActOrders].[Order Date (Month)].[All]" allUniqueName="[ActOrders].[Order Date (Month)].[All]" dimensionUniqueName="[ActOrders]" displayFolder="" count="0" memberValueDatatype="130" unbalanced="0"/>
    <cacheHierarchy uniqueName="[Coustmers].[Customer ID]" caption="Customer ID" attribute="1" defaultMemberUniqueName="[Coustmers].[Customer ID].[All]" allUniqueName="[Coustmers].[Customer ID].[All]" dimensionUniqueName="[Coustmers]" displayFolder="" count="0" memberValueDatatype="130" unbalanced="0"/>
    <cacheHierarchy uniqueName="[Coustmers].[Customer Name]" caption="Customer Name" attribute="1" defaultMemberUniqueName="[Coustmers].[Customer Name].[All]" allUniqueName="[Coustmers].[Customer Name].[All]" dimensionUniqueName="[Coustmers]" displayFolder="" count="0" memberValueDatatype="130" unbalanced="0"/>
    <cacheHierarchy uniqueName="[Coustmers].[Segment]" caption="Segment" attribute="1" defaultMemberUniqueName="[Coustmers].[Segment].[All]" allUniqueName="[Coustmers].[Segment].[All]" dimensionUniqueName="[Coustmers]" displayFolder="" count="0" memberValueDatatype="130" unbalanced="0"/>
    <cacheHierarchy uniqueName="[Coustmers].[Country/Region]" caption="Country/Region" attribute="1" defaultMemberUniqueName="[Coustmers].[Country/Region].[All]" allUniqueName="[Coustmers].[Country/Region].[All]" dimensionUniqueName="[Coustmers]" displayFolder="" count="0" memberValueDatatype="130" unbalanced="0"/>
    <cacheHierarchy uniqueName="[Coustmers].[City]" caption="City" attribute="1" defaultMemberUniqueName="[Coustmers].[City].[All]" allUniqueName="[Coustmers].[City].[All]" dimensionUniqueName="[Coustmers]" displayFolder="" count="0" memberValueDatatype="130" unbalanced="0"/>
    <cacheHierarchy uniqueName="[Coustmers].[State]" caption="State" attribute="1" defaultMemberUniqueName="[Coustmers].[State].[All]" allUniqueName="[Coustmers].[State].[All]" dimensionUniqueName="[Coustmers]" displayFolder="" count="2" memberValueDatatype="130" unbalanced="0">
      <fieldsUsage count="2">
        <fieldUsage x="-1"/>
        <fieldUsage x="3"/>
      </fieldsUsage>
    </cacheHierarchy>
    <cacheHierarchy uniqueName="[Coustmers].[Postal Code]" caption="Postal Code" attribute="1" defaultMemberUniqueName="[Coustmers].[Postal Code].[All]" allUniqueName="[Coustmers].[Postal Code].[All]" dimensionUniqueName="[Coustm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Region index]" caption="Region index" attribute="1" defaultMemberUniqueName="[People].[Region index].[All]" allUniqueName="[People].[Region index].[All]" dimensionUniqueName="[People]"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ActOrders].[Order Date (Month Index)]" caption="Order Date (Month Index)" attribute="1" defaultMemberUniqueName="[ActOrders].[Order Date (Month Index)].[All]" allUniqueName="[ActOrders].[Order Date (Month Index)].[All]" dimensionUniqueName="[ActOrders]" displayFolder="" count="0" memberValueDatatype="20" unbalanced="0" hidden="1"/>
    <cacheHierarchy uniqueName="[Measures].[Count of Customer ID]" caption="Count of Customer ID" measure="1" displayFolder="" measureGroup="Coustmers" count="0">
      <extLst>
        <ext xmlns:x15="http://schemas.microsoft.com/office/spreadsheetml/2010/11/main" uri="{B97F6D7D-B522-45F9-BDA1-12C45D357490}">
          <x15:cacheHierarchy aggregatedColumn="16"/>
        </ext>
      </extLst>
    </cacheHierarchy>
    <cacheHierarchy uniqueName="[Measures].[Sum of Time to ship]" caption="Sum of Time to ship" measure="1" displayFolder="" measureGroup="ActOrders" count="0">
      <extLst>
        <ext xmlns:x15="http://schemas.microsoft.com/office/spreadsheetml/2010/11/main" uri="{B97F6D7D-B522-45F9-BDA1-12C45D357490}">
          <x15:cacheHierarchy aggregatedColumn="12"/>
        </ext>
      </extLst>
    </cacheHierarchy>
    <cacheHierarchy uniqueName="[Measures].[Count of Time to ship]" caption="Count of Time to ship" measure="1" displayFolder="" measureGroup="ActOrders" count="0">
      <extLst>
        <ext xmlns:x15="http://schemas.microsoft.com/office/spreadsheetml/2010/11/main" uri="{B97F6D7D-B522-45F9-BDA1-12C45D357490}">
          <x15:cacheHierarchy aggregatedColumn="12"/>
        </ext>
      </extLst>
    </cacheHierarchy>
    <cacheHierarchy uniqueName="[Measures].[Count of Returned]" caption="Count of Returned" measure="1" displayFolder="" measureGroup="Returns" count="0">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ActOrders" count="0">
      <extLst>
        <ext xmlns:x15="http://schemas.microsoft.com/office/spreadsheetml/2010/11/main" uri="{B97F6D7D-B522-45F9-BDA1-12C45D357490}">
          <x15:cacheHierarchy aggregatedColumn="0"/>
        </ext>
      </extLst>
    </cacheHierarchy>
    <cacheHierarchy uniqueName="[Measures].[Sum of Profit]" caption="Sum of Profit" measure="1" displayFolder="" measureGroup="ActOrders" count="0">
      <extLst>
        <ext xmlns:x15="http://schemas.microsoft.com/office/spreadsheetml/2010/11/main" uri="{B97F6D7D-B522-45F9-BDA1-12C45D357490}">
          <x15:cacheHierarchy aggregatedColumn="11"/>
        </ext>
      </extLst>
    </cacheHierarchy>
    <cacheHierarchy uniqueName="[Measures].[Sum of Sales]" caption="Sum of Sales" measure="1" displayFolder="" measureGroup="ActOrders" count="0">
      <extLst>
        <ext xmlns:x15="http://schemas.microsoft.com/office/spreadsheetml/2010/11/main" uri="{B97F6D7D-B522-45F9-BDA1-12C45D357490}">
          <x15:cacheHierarchy aggregatedColumn="7"/>
        </ext>
      </extLst>
    </cacheHierarchy>
    <cacheHierarchy uniqueName="[Measures].[Sum of Discount]" caption="Sum of Discount" measure="1" displayFolder="" measureGroup="ActOrders" count="0">
      <extLst>
        <ext xmlns:x15="http://schemas.microsoft.com/office/spreadsheetml/2010/11/main" uri="{B97F6D7D-B522-45F9-BDA1-12C45D357490}">
          <x15:cacheHierarchy aggregatedColumn="9"/>
        </ext>
      </extLst>
    </cacheHierarchy>
    <cacheHierarchy uniqueName="[Measures].[Number of coustmers]" caption="Number of coustmers" measure="1" displayFolder="" measureGroup="Coustmers" count="0"/>
    <cacheHierarchy uniqueName="[Measures].[Number of products]" caption="Number of products" measure="1" displayFolder="" measureGroup="products" count="0"/>
    <cacheHierarchy uniqueName="[Measures].[Number of orders]" caption="Number of orders" measure="1" displayFolder="" measureGroup="ActOrders" count="0"/>
    <cacheHierarchy uniqueName="[Measures].[Average of waiting time]" caption="Average of waiting time" measure="1" displayFolder="" measureGroup="ActOrders" count="0"/>
    <cacheHierarchy uniqueName="[Measures].[Total Profit]" caption="Total Profit" measure="1" displayFolder="" measureGroup="ActOrders" count="0"/>
    <cacheHierarchy uniqueName="[Measures].[Highest Discount]" caption="Highest Discount" measure="1" displayFolder="" measureGroup="ActOrders" count="0"/>
    <cacheHierarchy uniqueName="[Measures].[Average of Sales]" caption="Average of Sales" measure="1" displayFolder="" measureGroup="ActOrders" count="0"/>
    <cacheHierarchy uniqueName="[Measures].[Number of returned orders]" caption="Number of returned orders" measure="1" displayFolder="" measureGroup="Returns" count="0"/>
    <cacheHierarchy uniqueName="[Measures].[Total Sales]" caption="Total Sales" measure="1" displayFolder="" measureGroup="ActOrders" count="0" oneField="1">
      <fieldsUsage count="1">
        <fieldUsage x="1"/>
      </fieldsUsage>
    </cacheHierarchy>
    <cacheHierarchy uniqueName="[Measures].[Total Cost]" caption="Total Cost" measure="1" displayFolder="" measureGroup="ActOrders" count="0" oneField="1">
      <fieldsUsage count="1">
        <fieldUsage x="2"/>
      </fieldsUsage>
    </cacheHierarchy>
    <cacheHierarchy uniqueName="[Measures].[percentage  of profit]" caption="percentage  of profit" measure="1" displayFolder="" measureGroup="ActOrders" count="0"/>
    <cacheHierarchy uniqueName="[Measures].[Average of Cost]" caption="Average of Cost" measure="1" displayFolder="" measureGroup="ActOrders" count="0"/>
    <cacheHierarchy uniqueName="[Measures].[Completed orders]" caption="Completed orders" measure="1" displayFolder="" measureGroup="ActOrders" count="0"/>
    <cacheHierarchy uniqueName="[Measures].[__XL_Count products]" caption="__XL_Count products" measure="1" displayFolder="" measureGroup="products" count="0" hidden="1"/>
    <cacheHierarchy uniqueName="[Measures].[__XL_Count Coustmers]" caption="__XL_Count Coustmers" measure="1" displayFolder="" measureGroup="Coustmers" count="0" hidden="1"/>
    <cacheHierarchy uniqueName="[Measures].[__XL_Count ActOrders]" caption="__XL_Count ActOrders" measure="1" displayFolder="" measureGroup="Act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6">
    <dimension name="ActOrders" uniqueName="[ActOrders]" caption="ActOrders"/>
    <dimension name="Coustmers" uniqueName="[Coustmers]" caption="Coustmers"/>
    <dimension measure="1" name="Measures" uniqueName="[Measures]" caption="Measures"/>
    <dimension name="People" uniqueName="[People]" caption="People"/>
    <dimension name="products" uniqueName="[products]" caption="products"/>
    <dimension name="Returns" uniqueName="[Returns]" caption="Returns"/>
  </dimensions>
  <measureGroups count="5">
    <measureGroup name="ActOrders" caption="ActOrders"/>
    <measureGroup name="Coustmers" caption="Coustmers"/>
    <measureGroup name="People" caption="People"/>
    <measureGroup name="products" caption="products"/>
    <measureGroup name="Returns" caption="Returns"/>
  </measureGroups>
  <maps count="9">
    <map measureGroup="0" dimension="0"/>
    <map measureGroup="0" dimension="1"/>
    <map measureGroup="0" dimension="3"/>
    <map measureGroup="0" dimension="4"/>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58.828560532405" backgroundQuery="1" createdVersion="8" refreshedVersion="8" minRefreshableVersion="3" recordCount="0" supportSubquery="1" supportAdvancedDrill="1" xr:uid="{5F88C4E6-60BE-4F02-89AD-ED9D10BB0DCA}">
  <cacheSource type="external" connectionId="6"/>
  <cacheFields count="3">
    <cacheField name="[ActOrders].[Order Date (Month)].[Order Date (Month)]" caption="Order Date (Month)" numFmtId="0" hierarchy="15" level="1">
      <sharedItems count="12">
        <s v="Jan"/>
        <s v="Feb"/>
        <s v="Mar"/>
        <s v="Apr"/>
        <s v="May"/>
        <s v="Jun"/>
        <s v="Jul"/>
        <s v="Aug"/>
        <s v="Sep"/>
        <s v="Oct"/>
        <s v="Nov"/>
        <s v="Dec"/>
      </sharedItems>
    </cacheField>
    <cacheField name="[Measures].[Total Profit]" caption="Total Profit" numFmtId="0" hierarchy="47" level="32767"/>
    <cacheField name="[Coustmers].[State].[State]" caption="State" numFmtId="0" hierarchy="21" level="1">
      <sharedItems containsSemiMixedTypes="0" containsNonDate="0" containsString="0"/>
    </cacheField>
  </cacheFields>
  <cacheHierarchies count="62">
    <cacheHierarchy uniqueName="[ActOrders].[Order ID]" caption="Order ID" attribute="1" defaultMemberUniqueName="[ActOrders].[Order ID].[All]" allUniqueName="[ActOrders].[Order ID].[All]" dimensionUniqueName="[ActOrders]" displayFolder="" count="0" memberValueDatatype="130" unbalanced="0"/>
    <cacheHierarchy uniqueName="[ActOrders].[Order Date]" caption="Order Date" attribute="1" time="1" defaultMemberUniqueName="[ActOrders].[Order Date].[All]" allUniqueName="[ActOrders].[Order Date].[All]" dimensionUniqueName="[ActOrders]" displayFolder="" count="0" memberValueDatatype="7" unbalanced="0"/>
    <cacheHierarchy uniqueName="[ActOrders].[Ship Date]" caption="Ship Date" attribute="1" time="1" defaultMemberUniqueName="[ActOrders].[Ship Date].[All]" allUniqueName="[ActOrders].[Ship Date].[All]" dimensionUniqueName="[ActOrders]" displayFolder="" count="0" memberValueDatatype="7" unbalanced="0"/>
    <cacheHierarchy uniqueName="[ActOrders].[Merged]" caption="Merged" attribute="1" defaultMemberUniqueName="[ActOrders].[Merged].[All]" allUniqueName="[ActOrders].[Merged].[All]" dimensionUniqueName="[ActOrders]" displayFolder="" count="0" memberValueDatatype="130" unbalanced="0"/>
    <cacheHierarchy uniqueName="[ActOrders].[Customer ID]" caption="Customer ID" attribute="1" defaultMemberUniqueName="[ActOrders].[Customer ID].[All]" allUniqueName="[ActOrders].[Customer ID].[All]" dimensionUniqueName="[ActOrders]" displayFolder="" count="0" memberValueDatatype="130" unbalanced="0"/>
    <cacheHierarchy uniqueName="[ActOrders].[Region index]" caption="Region index" attribute="1" defaultMemberUniqueName="[ActOrders].[Region index].[All]" allUniqueName="[ActOrders].[Region index].[All]" dimensionUniqueName="[ActOrders]" displayFolder="" count="0" memberValueDatatype="20" unbalanced="0"/>
    <cacheHierarchy uniqueName="[ActOrders].[Product ID]" caption="Product ID" attribute="1" defaultMemberUniqueName="[ActOrders].[Product ID].[All]" allUniqueName="[ActOrders].[Product ID].[All]" dimensionUniqueName="[ActOrders]" displayFolder="" count="0" memberValueDatatype="130" unbalanced="0"/>
    <cacheHierarchy uniqueName="[ActOrders].[Sales]" caption="Sales" attribute="1" defaultMemberUniqueName="[ActOrders].[Sales].[All]" allUniqueName="[ActOrders].[Sales].[All]" dimensionUniqueName="[ActOrders]" displayFolder="" count="0" memberValueDatatype="5" unbalanced="0"/>
    <cacheHierarchy uniqueName="[ActOrders].[Quantity]" caption="Quantity" attribute="1" defaultMemberUniqueName="[ActOrders].[Quantity].[All]" allUniqueName="[ActOrders].[Quantity].[All]" dimensionUniqueName="[ActOrders]" displayFolder="" count="0" memberValueDatatype="20" unbalanced="0"/>
    <cacheHierarchy uniqueName="[ActOrders].[Discount]" caption="Discount" attribute="1" defaultMemberUniqueName="[ActOrders].[Discount].[All]" allUniqueName="[ActOrders].[Discount].[All]" dimensionUniqueName="[ActOrders]" displayFolder="" count="0" memberValueDatatype="5" unbalanced="0"/>
    <cacheHierarchy uniqueName="[ActOrders].[Cost]" caption="Cost" attribute="1" defaultMemberUniqueName="[ActOrders].[Cost].[All]" allUniqueName="[ActOrders].[Cost].[All]" dimensionUniqueName="[ActOrders]" displayFolder="" count="0" memberValueDatatype="5" unbalanced="0"/>
    <cacheHierarchy uniqueName="[ActOrders].[Profit]" caption="Profit" attribute="1" defaultMemberUniqueName="[ActOrders].[Profit].[All]" allUniqueName="[ActOrders].[Profit].[All]" dimensionUniqueName="[ActOrders]" displayFolder="" count="0" memberValueDatatype="5" unbalanced="0"/>
    <cacheHierarchy uniqueName="[ActOrders].[Time to ship]" caption="Time to ship" attribute="1" defaultMemberUniqueName="[ActOrders].[Time to ship].[All]" allUniqueName="[ActOrders].[Time to ship].[All]" dimensionUniqueName="[ActOrders]" displayFolder="" count="0" memberValueDatatype="20" unbalanced="0"/>
    <cacheHierarchy uniqueName="[ActOrders].[Order Date (Year)]" caption="Order Date (Year)" attribute="1" defaultMemberUniqueName="[ActOrders].[Order Date (Year)].[All]" allUniqueName="[ActOrders].[Order Date (Year)].[All]" dimensionUniqueName="[ActOrders]" displayFolder="" count="0" memberValueDatatype="130" unbalanced="0"/>
    <cacheHierarchy uniqueName="[ActOrders].[Order Date (Quarter)]" caption="Order Date (Quarter)" attribute="1" defaultMemberUniqueName="[ActOrders].[Order Date (Quarter)].[All]" allUniqueName="[ActOrders].[Order Date (Quarter)].[All]" dimensionUniqueName="[ActOrders]" displayFolder="" count="0" memberValueDatatype="130" unbalanced="0"/>
    <cacheHierarchy uniqueName="[ActOrders].[Order Date (Month)]" caption="Order Date (Month)" attribute="1" defaultMemberUniqueName="[ActOrders].[Order Date (Month)].[All]" allUniqueName="[ActOrders].[Order Date (Month)].[All]" dimensionUniqueName="[ActOrders]" displayFolder="" count="2" memberValueDatatype="130" unbalanced="0">
      <fieldsUsage count="2">
        <fieldUsage x="-1"/>
        <fieldUsage x="0"/>
      </fieldsUsage>
    </cacheHierarchy>
    <cacheHierarchy uniqueName="[Coustmers].[Customer ID]" caption="Customer ID" attribute="1" defaultMemberUniqueName="[Coustmers].[Customer ID].[All]" allUniqueName="[Coustmers].[Customer ID].[All]" dimensionUniqueName="[Coustmers]" displayFolder="" count="0" memberValueDatatype="130" unbalanced="0"/>
    <cacheHierarchy uniqueName="[Coustmers].[Customer Name]" caption="Customer Name" attribute="1" defaultMemberUniqueName="[Coustmers].[Customer Name].[All]" allUniqueName="[Coustmers].[Customer Name].[All]" dimensionUniqueName="[Coustmers]" displayFolder="" count="0" memberValueDatatype="130" unbalanced="0"/>
    <cacheHierarchy uniqueName="[Coustmers].[Segment]" caption="Segment" attribute="1" defaultMemberUniqueName="[Coustmers].[Segment].[All]" allUniqueName="[Coustmers].[Segment].[All]" dimensionUniqueName="[Coustmers]" displayFolder="" count="0" memberValueDatatype="130" unbalanced="0"/>
    <cacheHierarchy uniqueName="[Coustmers].[Country/Region]" caption="Country/Region" attribute="1" defaultMemberUniqueName="[Coustmers].[Country/Region].[All]" allUniqueName="[Coustmers].[Country/Region].[All]" dimensionUniqueName="[Coustmers]" displayFolder="" count="0" memberValueDatatype="130" unbalanced="0"/>
    <cacheHierarchy uniqueName="[Coustmers].[City]" caption="City" attribute="1" defaultMemberUniqueName="[Coustmers].[City].[All]" allUniqueName="[Coustmers].[City].[All]" dimensionUniqueName="[Coustmers]" displayFolder="" count="0" memberValueDatatype="130" unbalanced="0"/>
    <cacheHierarchy uniqueName="[Coustmers].[State]" caption="State" attribute="1" defaultMemberUniqueName="[Coustmers].[State].[All]" allUniqueName="[Coustmers].[State].[All]" dimensionUniqueName="[Coustmers]" displayFolder="" count="2" memberValueDatatype="130" unbalanced="0">
      <fieldsUsage count="2">
        <fieldUsage x="-1"/>
        <fieldUsage x="2"/>
      </fieldsUsage>
    </cacheHierarchy>
    <cacheHierarchy uniqueName="[Coustmers].[Postal Code]" caption="Postal Code" attribute="1" defaultMemberUniqueName="[Coustmers].[Postal Code].[All]" allUniqueName="[Coustmers].[Postal Code].[All]" dimensionUniqueName="[Coustm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Region index]" caption="Region index" attribute="1" defaultMemberUniqueName="[People].[Region index].[All]" allUniqueName="[People].[Region index].[All]" dimensionUniqueName="[People]"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ActOrders].[Order Date (Month Index)]" caption="Order Date (Month Index)" attribute="1" defaultMemberUniqueName="[ActOrders].[Order Date (Month Index)].[All]" allUniqueName="[ActOrders].[Order Date (Month Index)].[All]" dimensionUniqueName="[ActOrders]" displayFolder="" count="0" memberValueDatatype="20" unbalanced="0" hidden="1"/>
    <cacheHierarchy uniqueName="[Measures].[Count of Customer ID]" caption="Count of Customer ID" measure="1" displayFolder="" measureGroup="Coustmers" count="0">
      <extLst>
        <ext xmlns:x15="http://schemas.microsoft.com/office/spreadsheetml/2010/11/main" uri="{B97F6D7D-B522-45F9-BDA1-12C45D357490}">
          <x15:cacheHierarchy aggregatedColumn="16"/>
        </ext>
      </extLst>
    </cacheHierarchy>
    <cacheHierarchy uniqueName="[Measures].[Sum of Time to ship]" caption="Sum of Time to ship" measure="1" displayFolder="" measureGroup="ActOrders" count="0">
      <extLst>
        <ext xmlns:x15="http://schemas.microsoft.com/office/spreadsheetml/2010/11/main" uri="{B97F6D7D-B522-45F9-BDA1-12C45D357490}">
          <x15:cacheHierarchy aggregatedColumn="12"/>
        </ext>
      </extLst>
    </cacheHierarchy>
    <cacheHierarchy uniqueName="[Measures].[Count of Time to ship]" caption="Count of Time to ship" measure="1" displayFolder="" measureGroup="ActOrders" count="0">
      <extLst>
        <ext xmlns:x15="http://schemas.microsoft.com/office/spreadsheetml/2010/11/main" uri="{B97F6D7D-B522-45F9-BDA1-12C45D357490}">
          <x15:cacheHierarchy aggregatedColumn="12"/>
        </ext>
      </extLst>
    </cacheHierarchy>
    <cacheHierarchy uniqueName="[Measures].[Count of Returned]" caption="Count of Returned" measure="1" displayFolder="" measureGroup="Returns" count="0">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ActOrders" count="0">
      <extLst>
        <ext xmlns:x15="http://schemas.microsoft.com/office/spreadsheetml/2010/11/main" uri="{B97F6D7D-B522-45F9-BDA1-12C45D357490}">
          <x15:cacheHierarchy aggregatedColumn="0"/>
        </ext>
      </extLst>
    </cacheHierarchy>
    <cacheHierarchy uniqueName="[Measures].[Sum of Profit]" caption="Sum of Profit" measure="1" displayFolder="" measureGroup="ActOrders" count="0">
      <extLst>
        <ext xmlns:x15="http://schemas.microsoft.com/office/spreadsheetml/2010/11/main" uri="{B97F6D7D-B522-45F9-BDA1-12C45D357490}">
          <x15:cacheHierarchy aggregatedColumn="11"/>
        </ext>
      </extLst>
    </cacheHierarchy>
    <cacheHierarchy uniqueName="[Measures].[Sum of Sales]" caption="Sum of Sales" measure="1" displayFolder="" measureGroup="ActOrders" count="0">
      <extLst>
        <ext xmlns:x15="http://schemas.microsoft.com/office/spreadsheetml/2010/11/main" uri="{B97F6D7D-B522-45F9-BDA1-12C45D357490}">
          <x15:cacheHierarchy aggregatedColumn="7"/>
        </ext>
      </extLst>
    </cacheHierarchy>
    <cacheHierarchy uniqueName="[Measures].[Sum of Discount]" caption="Sum of Discount" measure="1" displayFolder="" measureGroup="ActOrders" count="0">
      <extLst>
        <ext xmlns:x15="http://schemas.microsoft.com/office/spreadsheetml/2010/11/main" uri="{B97F6D7D-B522-45F9-BDA1-12C45D357490}">
          <x15:cacheHierarchy aggregatedColumn="9"/>
        </ext>
      </extLst>
    </cacheHierarchy>
    <cacheHierarchy uniqueName="[Measures].[Number of coustmers]" caption="Number of coustmers" measure="1" displayFolder="" measureGroup="Coustmers" count="0"/>
    <cacheHierarchy uniqueName="[Measures].[Number of products]" caption="Number of products" measure="1" displayFolder="" measureGroup="products" count="0"/>
    <cacheHierarchy uniqueName="[Measures].[Number of orders]" caption="Number of orders" measure="1" displayFolder="" measureGroup="ActOrders" count="0"/>
    <cacheHierarchy uniqueName="[Measures].[Average of waiting time]" caption="Average of waiting time" measure="1" displayFolder="" measureGroup="ActOrders" count="0"/>
    <cacheHierarchy uniqueName="[Measures].[Total Profit]" caption="Total Profit" measure="1" displayFolder="" measureGroup="ActOrders" count="0" oneField="1">
      <fieldsUsage count="1">
        <fieldUsage x="1"/>
      </fieldsUsage>
    </cacheHierarchy>
    <cacheHierarchy uniqueName="[Measures].[Highest Discount]" caption="Highest Discount" measure="1" displayFolder="" measureGroup="ActOrders" count="0"/>
    <cacheHierarchy uniqueName="[Measures].[Average of Sales]" caption="Average of Sales" measure="1" displayFolder="" measureGroup="ActOrders" count="0"/>
    <cacheHierarchy uniqueName="[Measures].[Number of returned orders]" caption="Number of returned orders" measure="1" displayFolder="" measureGroup="Returns" count="0"/>
    <cacheHierarchy uniqueName="[Measures].[Total Sales]" caption="Total Sales" measure="1" displayFolder="" measureGroup="ActOrders" count="0"/>
    <cacheHierarchy uniqueName="[Measures].[Total Cost]" caption="Total Cost" measure="1" displayFolder="" measureGroup="ActOrders" count="0"/>
    <cacheHierarchy uniqueName="[Measures].[percentage  of profit]" caption="percentage  of profit" measure="1" displayFolder="" measureGroup="ActOrders" count="0"/>
    <cacheHierarchy uniqueName="[Measures].[Average of Cost]" caption="Average of Cost" measure="1" displayFolder="" measureGroup="ActOrders" count="0"/>
    <cacheHierarchy uniqueName="[Measures].[Completed orders]" caption="Completed orders" measure="1" displayFolder="" measureGroup="ActOrders" count="0"/>
    <cacheHierarchy uniqueName="[Measures].[__XL_Count products]" caption="__XL_Count products" measure="1" displayFolder="" measureGroup="products" count="0" hidden="1"/>
    <cacheHierarchy uniqueName="[Measures].[__XL_Count Coustmers]" caption="__XL_Count Coustmers" measure="1" displayFolder="" measureGroup="Coustmers" count="0" hidden="1"/>
    <cacheHierarchy uniqueName="[Measures].[__XL_Count ActOrders]" caption="__XL_Count ActOrders" measure="1" displayFolder="" measureGroup="Act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6">
    <dimension name="ActOrders" uniqueName="[ActOrders]" caption="ActOrders"/>
    <dimension name="Coustmers" uniqueName="[Coustmers]" caption="Coustmers"/>
    <dimension measure="1" name="Measures" uniqueName="[Measures]" caption="Measures"/>
    <dimension name="People" uniqueName="[People]" caption="People"/>
    <dimension name="products" uniqueName="[products]" caption="products"/>
    <dimension name="Returns" uniqueName="[Returns]" caption="Returns"/>
  </dimensions>
  <measureGroups count="5">
    <measureGroup name="ActOrders" caption="ActOrders"/>
    <measureGroup name="Coustmers" caption="Coustmers"/>
    <measureGroup name="People" caption="People"/>
    <measureGroup name="products" caption="products"/>
    <measureGroup name="Returns" caption="Returns"/>
  </measureGroups>
  <maps count="9">
    <map measureGroup="0" dimension="0"/>
    <map measureGroup="0" dimension="1"/>
    <map measureGroup="0" dimension="3"/>
    <map measureGroup="0" dimension="4"/>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58.828561226852" backgroundQuery="1" createdVersion="8" refreshedVersion="8" minRefreshableVersion="3" recordCount="0" supportSubquery="1" supportAdvancedDrill="1" xr:uid="{4B370FBE-5E4A-4C79-B102-16AC87BA8A8D}">
  <cacheSource type="external" connectionId="6"/>
  <cacheFields count="4">
    <cacheField name="[ActOrders].[Order Date (Month)].[Order Date (Month)]" caption="Order Date (Month)" numFmtId="0" hierarchy="15" level="1">
      <sharedItems count="12">
        <s v="Jan"/>
        <s v="Feb"/>
        <s v="Mar"/>
        <s v="Apr"/>
        <s v="May"/>
        <s v="Jun"/>
        <s v="Jul"/>
        <s v="Aug"/>
        <s v="Sep"/>
        <s v="Oct"/>
        <s v="Nov"/>
        <s v="Dec"/>
      </sharedItems>
    </cacheField>
    <cacheField name="[Measures].[Total Sales]" caption="Total Sales" numFmtId="0" hierarchy="51" level="32767"/>
    <cacheField name="[Measures].[Total Cost]" caption="Total Cost" numFmtId="0" hierarchy="52" level="32767"/>
    <cacheField name="[Coustmers].[State].[State]" caption="State" numFmtId="0" hierarchy="21" level="1">
      <sharedItems containsSemiMixedTypes="0" containsNonDate="0" containsString="0"/>
    </cacheField>
  </cacheFields>
  <cacheHierarchies count="62">
    <cacheHierarchy uniqueName="[ActOrders].[Order ID]" caption="Order ID" attribute="1" defaultMemberUniqueName="[ActOrders].[Order ID].[All]" allUniqueName="[ActOrders].[Order ID].[All]" dimensionUniqueName="[ActOrders]" displayFolder="" count="0" memberValueDatatype="130" unbalanced="0"/>
    <cacheHierarchy uniqueName="[ActOrders].[Order Date]" caption="Order Date" attribute="1" time="1" defaultMemberUniqueName="[ActOrders].[Order Date].[All]" allUniqueName="[ActOrders].[Order Date].[All]" dimensionUniqueName="[ActOrders]" displayFolder="" count="0" memberValueDatatype="7" unbalanced="0"/>
    <cacheHierarchy uniqueName="[ActOrders].[Ship Date]" caption="Ship Date" attribute="1" time="1" defaultMemberUniqueName="[ActOrders].[Ship Date].[All]" allUniqueName="[ActOrders].[Ship Date].[All]" dimensionUniqueName="[ActOrders]" displayFolder="" count="0" memberValueDatatype="7" unbalanced="0"/>
    <cacheHierarchy uniqueName="[ActOrders].[Merged]" caption="Merged" attribute="1" defaultMemberUniqueName="[ActOrders].[Merged].[All]" allUniqueName="[ActOrders].[Merged].[All]" dimensionUniqueName="[ActOrders]" displayFolder="" count="0" memberValueDatatype="130" unbalanced="0"/>
    <cacheHierarchy uniqueName="[ActOrders].[Customer ID]" caption="Customer ID" attribute="1" defaultMemberUniqueName="[ActOrders].[Customer ID].[All]" allUniqueName="[ActOrders].[Customer ID].[All]" dimensionUniqueName="[ActOrders]" displayFolder="" count="0" memberValueDatatype="130" unbalanced="0"/>
    <cacheHierarchy uniqueName="[ActOrders].[Region index]" caption="Region index" attribute="1" defaultMemberUniqueName="[ActOrders].[Region index].[All]" allUniqueName="[ActOrders].[Region index].[All]" dimensionUniqueName="[ActOrders]" displayFolder="" count="0" memberValueDatatype="20" unbalanced="0"/>
    <cacheHierarchy uniqueName="[ActOrders].[Product ID]" caption="Product ID" attribute="1" defaultMemberUniqueName="[ActOrders].[Product ID].[All]" allUniqueName="[ActOrders].[Product ID].[All]" dimensionUniqueName="[ActOrders]" displayFolder="" count="0" memberValueDatatype="130" unbalanced="0"/>
    <cacheHierarchy uniqueName="[ActOrders].[Sales]" caption="Sales" attribute="1" defaultMemberUniqueName="[ActOrders].[Sales].[All]" allUniqueName="[ActOrders].[Sales].[All]" dimensionUniqueName="[ActOrders]" displayFolder="" count="0" memberValueDatatype="5" unbalanced="0"/>
    <cacheHierarchy uniqueName="[ActOrders].[Quantity]" caption="Quantity" attribute="1" defaultMemberUniqueName="[ActOrders].[Quantity].[All]" allUniqueName="[ActOrders].[Quantity].[All]" dimensionUniqueName="[ActOrders]" displayFolder="" count="0" memberValueDatatype="20" unbalanced="0"/>
    <cacheHierarchy uniqueName="[ActOrders].[Discount]" caption="Discount" attribute="1" defaultMemberUniqueName="[ActOrders].[Discount].[All]" allUniqueName="[ActOrders].[Discount].[All]" dimensionUniqueName="[ActOrders]" displayFolder="" count="0" memberValueDatatype="5" unbalanced="0"/>
    <cacheHierarchy uniqueName="[ActOrders].[Cost]" caption="Cost" attribute="1" defaultMemberUniqueName="[ActOrders].[Cost].[All]" allUniqueName="[ActOrders].[Cost].[All]" dimensionUniqueName="[ActOrders]" displayFolder="" count="0" memberValueDatatype="5" unbalanced="0"/>
    <cacheHierarchy uniqueName="[ActOrders].[Profit]" caption="Profit" attribute="1" defaultMemberUniqueName="[ActOrders].[Profit].[All]" allUniqueName="[ActOrders].[Profit].[All]" dimensionUniqueName="[ActOrders]" displayFolder="" count="0" memberValueDatatype="5" unbalanced="0"/>
    <cacheHierarchy uniqueName="[ActOrders].[Time to ship]" caption="Time to ship" attribute="1" defaultMemberUniqueName="[ActOrders].[Time to ship].[All]" allUniqueName="[ActOrders].[Time to ship].[All]" dimensionUniqueName="[ActOrders]" displayFolder="" count="0" memberValueDatatype="20" unbalanced="0"/>
    <cacheHierarchy uniqueName="[ActOrders].[Order Date (Year)]" caption="Order Date (Year)" attribute="1" defaultMemberUniqueName="[ActOrders].[Order Date (Year)].[All]" allUniqueName="[ActOrders].[Order Date (Year)].[All]" dimensionUniqueName="[ActOrders]" displayFolder="" count="0" memberValueDatatype="130" unbalanced="0"/>
    <cacheHierarchy uniqueName="[ActOrders].[Order Date (Quarter)]" caption="Order Date (Quarter)" attribute="1" defaultMemberUniqueName="[ActOrders].[Order Date (Quarter)].[All]" allUniqueName="[ActOrders].[Order Date (Quarter)].[All]" dimensionUniqueName="[ActOrders]" displayFolder="" count="0" memberValueDatatype="130" unbalanced="0"/>
    <cacheHierarchy uniqueName="[ActOrders].[Order Date (Month)]" caption="Order Date (Month)" attribute="1" defaultMemberUniqueName="[ActOrders].[Order Date (Month)].[All]" allUniqueName="[ActOrders].[Order Date (Month)].[All]" dimensionUniqueName="[ActOrders]" displayFolder="" count="2" memberValueDatatype="130" unbalanced="0">
      <fieldsUsage count="2">
        <fieldUsage x="-1"/>
        <fieldUsage x="0"/>
      </fieldsUsage>
    </cacheHierarchy>
    <cacheHierarchy uniqueName="[Coustmers].[Customer ID]" caption="Customer ID" attribute="1" defaultMemberUniqueName="[Coustmers].[Customer ID].[All]" allUniqueName="[Coustmers].[Customer ID].[All]" dimensionUniqueName="[Coustmers]" displayFolder="" count="0" memberValueDatatype="130" unbalanced="0"/>
    <cacheHierarchy uniqueName="[Coustmers].[Customer Name]" caption="Customer Name" attribute="1" defaultMemberUniqueName="[Coustmers].[Customer Name].[All]" allUniqueName="[Coustmers].[Customer Name].[All]" dimensionUniqueName="[Coustmers]" displayFolder="" count="0" memberValueDatatype="130" unbalanced="0"/>
    <cacheHierarchy uniqueName="[Coustmers].[Segment]" caption="Segment" attribute="1" defaultMemberUniqueName="[Coustmers].[Segment].[All]" allUniqueName="[Coustmers].[Segment].[All]" dimensionUniqueName="[Coustmers]" displayFolder="" count="0" memberValueDatatype="130" unbalanced="0"/>
    <cacheHierarchy uniqueName="[Coustmers].[Country/Region]" caption="Country/Region" attribute="1" defaultMemberUniqueName="[Coustmers].[Country/Region].[All]" allUniqueName="[Coustmers].[Country/Region].[All]" dimensionUniqueName="[Coustmers]" displayFolder="" count="0" memberValueDatatype="130" unbalanced="0"/>
    <cacheHierarchy uniqueName="[Coustmers].[City]" caption="City" attribute="1" defaultMemberUniqueName="[Coustmers].[City].[All]" allUniqueName="[Coustmers].[City].[All]" dimensionUniqueName="[Coustmers]" displayFolder="" count="0" memberValueDatatype="130" unbalanced="0"/>
    <cacheHierarchy uniqueName="[Coustmers].[State]" caption="State" attribute="1" defaultMemberUniqueName="[Coustmers].[State].[All]" allUniqueName="[Coustmers].[State].[All]" dimensionUniqueName="[Coustmers]" displayFolder="" count="2" memberValueDatatype="130" unbalanced="0">
      <fieldsUsage count="2">
        <fieldUsage x="-1"/>
        <fieldUsage x="3"/>
      </fieldsUsage>
    </cacheHierarchy>
    <cacheHierarchy uniqueName="[Coustmers].[Postal Code]" caption="Postal Code" attribute="1" defaultMemberUniqueName="[Coustmers].[Postal Code].[All]" allUniqueName="[Coustmers].[Postal Code].[All]" dimensionUniqueName="[Coustm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Region index]" caption="Region index" attribute="1" defaultMemberUniqueName="[People].[Region index].[All]" allUniqueName="[People].[Region index].[All]" dimensionUniqueName="[People]"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ActOrders].[Order Date (Month Index)]" caption="Order Date (Month Index)" attribute="1" defaultMemberUniqueName="[ActOrders].[Order Date (Month Index)].[All]" allUniqueName="[ActOrders].[Order Date (Month Index)].[All]" dimensionUniqueName="[ActOrders]" displayFolder="" count="0" memberValueDatatype="20" unbalanced="0" hidden="1"/>
    <cacheHierarchy uniqueName="[Measures].[Count of Customer ID]" caption="Count of Customer ID" measure="1" displayFolder="" measureGroup="Coustmers" count="0">
      <extLst>
        <ext xmlns:x15="http://schemas.microsoft.com/office/spreadsheetml/2010/11/main" uri="{B97F6D7D-B522-45F9-BDA1-12C45D357490}">
          <x15:cacheHierarchy aggregatedColumn="16"/>
        </ext>
      </extLst>
    </cacheHierarchy>
    <cacheHierarchy uniqueName="[Measures].[Sum of Time to ship]" caption="Sum of Time to ship" measure="1" displayFolder="" measureGroup="ActOrders" count="0">
      <extLst>
        <ext xmlns:x15="http://schemas.microsoft.com/office/spreadsheetml/2010/11/main" uri="{B97F6D7D-B522-45F9-BDA1-12C45D357490}">
          <x15:cacheHierarchy aggregatedColumn="12"/>
        </ext>
      </extLst>
    </cacheHierarchy>
    <cacheHierarchy uniqueName="[Measures].[Count of Time to ship]" caption="Count of Time to ship" measure="1" displayFolder="" measureGroup="ActOrders" count="0">
      <extLst>
        <ext xmlns:x15="http://schemas.microsoft.com/office/spreadsheetml/2010/11/main" uri="{B97F6D7D-B522-45F9-BDA1-12C45D357490}">
          <x15:cacheHierarchy aggregatedColumn="12"/>
        </ext>
      </extLst>
    </cacheHierarchy>
    <cacheHierarchy uniqueName="[Measures].[Count of Returned]" caption="Count of Returned" measure="1" displayFolder="" measureGroup="Returns" count="0">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ActOrders" count="0">
      <extLst>
        <ext xmlns:x15="http://schemas.microsoft.com/office/spreadsheetml/2010/11/main" uri="{B97F6D7D-B522-45F9-BDA1-12C45D357490}">
          <x15:cacheHierarchy aggregatedColumn="0"/>
        </ext>
      </extLst>
    </cacheHierarchy>
    <cacheHierarchy uniqueName="[Measures].[Sum of Profit]" caption="Sum of Profit" measure="1" displayFolder="" measureGroup="ActOrders" count="0">
      <extLst>
        <ext xmlns:x15="http://schemas.microsoft.com/office/spreadsheetml/2010/11/main" uri="{B97F6D7D-B522-45F9-BDA1-12C45D357490}">
          <x15:cacheHierarchy aggregatedColumn="11"/>
        </ext>
      </extLst>
    </cacheHierarchy>
    <cacheHierarchy uniqueName="[Measures].[Sum of Sales]" caption="Sum of Sales" measure="1" displayFolder="" measureGroup="ActOrders" count="0">
      <extLst>
        <ext xmlns:x15="http://schemas.microsoft.com/office/spreadsheetml/2010/11/main" uri="{B97F6D7D-B522-45F9-BDA1-12C45D357490}">
          <x15:cacheHierarchy aggregatedColumn="7"/>
        </ext>
      </extLst>
    </cacheHierarchy>
    <cacheHierarchy uniqueName="[Measures].[Sum of Discount]" caption="Sum of Discount" measure="1" displayFolder="" measureGroup="ActOrders" count="0">
      <extLst>
        <ext xmlns:x15="http://schemas.microsoft.com/office/spreadsheetml/2010/11/main" uri="{B97F6D7D-B522-45F9-BDA1-12C45D357490}">
          <x15:cacheHierarchy aggregatedColumn="9"/>
        </ext>
      </extLst>
    </cacheHierarchy>
    <cacheHierarchy uniqueName="[Measures].[Number of coustmers]" caption="Number of coustmers" measure="1" displayFolder="" measureGroup="Coustmers" count="0"/>
    <cacheHierarchy uniqueName="[Measures].[Number of products]" caption="Number of products" measure="1" displayFolder="" measureGroup="products" count="0"/>
    <cacheHierarchy uniqueName="[Measures].[Number of orders]" caption="Number of orders" measure="1" displayFolder="" measureGroup="ActOrders" count="0"/>
    <cacheHierarchy uniqueName="[Measures].[Average of waiting time]" caption="Average of waiting time" measure="1" displayFolder="" measureGroup="ActOrders" count="0"/>
    <cacheHierarchy uniqueName="[Measures].[Total Profit]" caption="Total Profit" measure="1" displayFolder="" measureGroup="ActOrders" count="0"/>
    <cacheHierarchy uniqueName="[Measures].[Highest Discount]" caption="Highest Discount" measure="1" displayFolder="" measureGroup="ActOrders" count="0"/>
    <cacheHierarchy uniqueName="[Measures].[Average of Sales]" caption="Average of Sales" measure="1" displayFolder="" measureGroup="ActOrders" count="0"/>
    <cacheHierarchy uniqueName="[Measures].[Number of returned orders]" caption="Number of returned orders" measure="1" displayFolder="" measureGroup="Returns" count="0"/>
    <cacheHierarchy uniqueName="[Measures].[Total Sales]" caption="Total Sales" measure="1" displayFolder="" measureGroup="ActOrders" count="0" oneField="1">
      <fieldsUsage count="1">
        <fieldUsage x="1"/>
      </fieldsUsage>
    </cacheHierarchy>
    <cacheHierarchy uniqueName="[Measures].[Total Cost]" caption="Total Cost" measure="1" displayFolder="" measureGroup="ActOrders" count="0" oneField="1">
      <fieldsUsage count="1">
        <fieldUsage x="2"/>
      </fieldsUsage>
    </cacheHierarchy>
    <cacheHierarchy uniqueName="[Measures].[percentage  of profit]" caption="percentage  of profit" measure="1" displayFolder="" measureGroup="ActOrders" count="0"/>
    <cacheHierarchy uniqueName="[Measures].[Average of Cost]" caption="Average of Cost" measure="1" displayFolder="" measureGroup="ActOrders" count="0"/>
    <cacheHierarchy uniqueName="[Measures].[Completed orders]" caption="Completed orders" measure="1" displayFolder="" measureGroup="ActOrders" count="0"/>
    <cacheHierarchy uniqueName="[Measures].[__XL_Count products]" caption="__XL_Count products" measure="1" displayFolder="" measureGroup="products" count="0" hidden="1"/>
    <cacheHierarchy uniqueName="[Measures].[__XL_Count Coustmers]" caption="__XL_Count Coustmers" measure="1" displayFolder="" measureGroup="Coustmers" count="0" hidden="1"/>
    <cacheHierarchy uniqueName="[Measures].[__XL_Count ActOrders]" caption="__XL_Count ActOrders" measure="1" displayFolder="" measureGroup="Act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6">
    <dimension name="ActOrders" uniqueName="[ActOrders]" caption="ActOrders"/>
    <dimension name="Coustmers" uniqueName="[Coustmers]" caption="Coustmers"/>
    <dimension measure="1" name="Measures" uniqueName="[Measures]" caption="Measures"/>
    <dimension name="People" uniqueName="[People]" caption="People"/>
    <dimension name="products" uniqueName="[products]" caption="products"/>
    <dimension name="Returns" uniqueName="[Returns]" caption="Returns"/>
  </dimensions>
  <measureGroups count="5">
    <measureGroup name="ActOrders" caption="ActOrders"/>
    <measureGroup name="Coustmers" caption="Coustmers"/>
    <measureGroup name="People" caption="People"/>
    <measureGroup name="products" caption="products"/>
    <measureGroup name="Returns" caption="Returns"/>
  </measureGroups>
  <maps count="9">
    <map measureGroup="0" dimension="0"/>
    <map measureGroup="0" dimension="1"/>
    <map measureGroup="0" dimension="3"/>
    <map measureGroup="0" dimension="4"/>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58.828561689814" backgroundQuery="1" createdVersion="8" refreshedVersion="8" minRefreshableVersion="3" recordCount="0" supportSubquery="1" supportAdvancedDrill="1" xr:uid="{C9D01583-8B0D-4567-99DB-1C5135A0F715}">
  <cacheSource type="external" connectionId="6"/>
  <cacheFields count="3">
    <cacheField name="[Measures].[Number of orders]" caption="Number of orders" numFmtId="0" hierarchy="45" level="32767"/>
    <cacheField name="[People].[Region].[Region]" caption="Region" numFmtId="0" hierarchy="24" level="1">
      <sharedItems count="4">
        <s v="Central"/>
        <s v="East"/>
        <s v="South"/>
        <s v="West"/>
      </sharedItems>
    </cacheField>
    <cacheField name="[Coustmers].[State].[State]" caption="State" numFmtId="0" hierarchy="21" level="1">
      <sharedItems containsSemiMixedTypes="0" containsNonDate="0" containsString="0"/>
    </cacheField>
  </cacheFields>
  <cacheHierarchies count="62">
    <cacheHierarchy uniqueName="[ActOrders].[Order ID]" caption="Order ID" attribute="1" defaultMemberUniqueName="[ActOrders].[Order ID].[All]" allUniqueName="[ActOrders].[Order ID].[All]" dimensionUniqueName="[ActOrders]" displayFolder="" count="0" memberValueDatatype="130" unbalanced="0"/>
    <cacheHierarchy uniqueName="[ActOrders].[Order Date]" caption="Order Date" attribute="1" time="1" defaultMemberUniqueName="[ActOrders].[Order Date].[All]" allUniqueName="[ActOrders].[Order Date].[All]" dimensionUniqueName="[ActOrders]" displayFolder="" count="0" memberValueDatatype="7" unbalanced="0"/>
    <cacheHierarchy uniqueName="[ActOrders].[Ship Date]" caption="Ship Date" attribute="1" time="1" defaultMemberUniqueName="[ActOrders].[Ship Date].[All]" allUniqueName="[ActOrders].[Ship Date].[All]" dimensionUniqueName="[ActOrders]" displayFolder="" count="0" memberValueDatatype="7" unbalanced="0"/>
    <cacheHierarchy uniqueName="[ActOrders].[Merged]" caption="Merged" attribute="1" defaultMemberUniqueName="[ActOrders].[Merged].[All]" allUniqueName="[ActOrders].[Merged].[All]" dimensionUniqueName="[ActOrders]" displayFolder="" count="0" memberValueDatatype="130" unbalanced="0"/>
    <cacheHierarchy uniqueName="[ActOrders].[Customer ID]" caption="Customer ID" attribute="1" defaultMemberUniqueName="[ActOrders].[Customer ID].[All]" allUniqueName="[ActOrders].[Customer ID].[All]" dimensionUniqueName="[ActOrders]" displayFolder="" count="0" memberValueDatatype="130" unbalanced="0"/>
    <cacheHierarchy uniqueName="[ActOrders].[Region index]" caption="Region index" attribute="1" defaultMemberUniqueName="[ActOrders].[Region index].[All]" allUniqueName="[ActOrders].[Region index].[All]" dimensionUniqueName="[ActOrders]" displayFolder="" count="0" memberValueDatatype="20" unbalanced="0"/>
    <cacheHierarchy uniqueName="[ActOrders].[Product ID]" caption="Product ID" attribute="1" defaultMemberUniqueName="[ActOrders].[Product ID].[All]" allUniqueName="[ActOrders].[Product ID].[All]" dimensionUniqueName="[ActOrders]" displayFolder="" count="0" memberValueDatatype="130" unbalanced="0"/>
    <cacheHierarchy uniqueName="[ActOrders].[Sales]" caption="Sales" attribute="1" defaultMemberUniqueName="[ActOrders].[Sales].[All]" allUniqueName="[ActOrders].[Sales].[All]" dimensionUniqueName="[ActOrders]" displayFolder="" count="0" memberValueDatatype="5" unbalanced="0"/>
    <cacheHierarchy uniqueName="[ActOrders].[Quantity]" caption="Quantity" attribute="1" defaultMemberUniqueName="[ActOrders].[Quantity].[All]" allUniqueName="[ActOrders].[Quantity].[All]" dimensionUniqueName="[ActOrders]" displayFolder="" count="0" memberValueDatatype="20" unbalanced="0"/>
    <cacheHierarchy uniqueName="[ActOrders].[Discount]" caption="Discount" attribute="1" defaultMemberUniqueName="[ActOrders].[Discount].[All]" allUniqueName="[ActOrders].[Discount].[All]" dimensionUniqueName="[ActOrders]" displayFolder="" count="0" memberValueDatatype="5" unbalanced="0"/>
    <cacheHierarchy uniqueName="[ActOrders].[Cost]" caption="Cost" attribute="1" defaultMemberUniqueName="[ActOrders].[Cost].[All]" allUniqueName="[ActOrders].[Cost].[All]" dimensionUniqueName="[ActOrders]" displayFolder="" count="0" memberValueDatatype="5" unbalanced="0"/>
    <cacheHierarchy uniqueName="[ActOrders].[Profit]" caption="Profit" attribute="1" defaultMemberUniqueName="[ActOrders].[Profit].[All]" allUniqueName="[ActOrders].[Profit].[All]" dimensionUniqueName="[ActOrders]" displayFolder="" count="0" memberValueDatatype="5" unbalanced="0"/>
    <cacheHierarchy uniqueName="[ActOrders].[Time to ship]" caption="Time to ship" attribute="1" defaultMemberUniqueName="[ActOrders].[Time to ship].[All]" allUniqueName="[ActOrders].[Time to ship].[All]" dimensionUniqueName="[ActOrders]" displayFolder="" count="0" memberValueDatatype="20" unbalanced="0"/>
    <cacheHierarchy uniqueName="[ActOrders].[Order Date (Year)]" caption="Order Date (Year)" attribute="1" defaultMemberUniqueName="[ActOrders].[Order Date (Year)].[All]" allUniqueName="[ActOrders].[Order Date (Year)].[All]" dimensionUniqueName="[ActOrders]" displayFolder="" count="0" memberValueDatatype="130" unbalanced="0"/>
    <cacheHierarchy uniqueName="[ActOrders].[Order Date (Quarter)]" caption="Order Date (Quarter)" attribute="1" defaultMemberUniqueName="[ActOrders].[Order Date (Quarter)].[All]" allUniqueName="[ActOrders].[Order Date (Quarter)].[All]" dimensionUniqueName="[ActOrders]" displayFolder="" count="0" memberValueDatatype="130" unbalanced="0"/>
    <cacheHierarchy uniqueName="[ActOrders].[Order Date (Month)]" caption="Order Date (Month)" attribute="1" defaultMemberUniqueName="[ActOrders].[Order Date (Month)].[All]" allUniqueName="[ActOrders].[Order Date (Month)].[All]" dimensionUniqueName="[ActOrders]" displayFolder="" count="0" memberValueDatatype="130" unbalanced="0"/>
    <cacheHierarchy uniqueName="[Coustmers].[Customer ID]" caption="Customer ID" attribute="1" defaultMemberUniqueName="[Coustmers].[Customer ID].[All]" allUniqueName="[Coustmers].[Customer ID].[All]" dimensionUniqueName="[Coustmers]" displayFolder="" count="0" memberValueDatatype="130" unbalanced="0"/>
    <cacheHierarchy uniqueName="[Coustmers].[Customer Name]" caption="Customer Name" attribute="1" defaultMemberUniqueName="[Coustmers].[Customer Name].[All]" allUniqueName="[Coustmers].[Customer Name].[All]" dimensionUniqueName="[Coustmers]" displayFolder="" count="0" memberValueDatatype="130" unbalanced="0"/>
    <cacheHierarchy uniqueName="[Coustmers].[Segment]" caption="Segment" attribute="1" defaultMemberUniqueName="[Coustmers].[Segment].[All]" allUniqueName="[Coustmers].[Segment].[All]" dimensionUniqueName="[Coustmers]" displayFolder="" count="0" memberValueDatatype="130" unbalanced="0"/>
    <cacheHierarchy uniqueName="[Coustmers].[Country/Region]" caption="Country/Region" attribute="1" defaultMemberUniqueName="[Coustmers].[Country/Region].[All]" allUniqueName="[Coustmers].[Country/Region].[All]" dimensionUniqueName="[Coustmers]" displayFolder="" count="0" memberValueDatatype="130" unbalanced="0"/>
    <cacheHierarchy uniqueName="[Coustmers].[City]" caption="City" attribute="1" defaultMemberUniqueName="[Coustmers].[City].[All]" allUniqueName="[Coustmers].[City].[All]" dimensionUniqueName="[Coustmers]" displayFolder="" count="0" memberValueDatatype="130" unbalanced="0"/>
    <cacheHierarchy uniqueName="[Coustmers].[State]" caption="State" attribute="1" defaultMemberUniqueName="[Coustmers].[State].[All]" allUniqueName="[Coustmers].[State].[All]" dimensionUniqueName="[Coustmers]" displayFolder="" count="2" memberValueDatatype="130" unbalanced="0">
      <fieldsUsage count="2">
        <fieldUsage x="-1"/>
        <fieldUsage x="2"/>
      </fieldsUsage>
    </cacheHierarchy>
    <cacheHierarchy uniqueName="[Coustmers].[Postal Code]" caption="Postal Code" attribute="1" defaultMemberUniqueName="[Coustmers].[Postal Code].[All]" allUniqueName="[Coustmers].[Postal Code].[All]" dimensionUniqueName="[Coustm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1"/>
      </fieldsUsage>
    </cacheHierarchy>
    <cacheHierarchy uniqueName="[People].[Region index]" caption="Region index" attribute="1" defaultMemberUniqueName="[People].[Region index].[All]" allUniqueName="[People].[Region index].[All]" dimensionUniqueName="[People]"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ActOrders].[Order Date (Month Index)]" caption="Order Date (Month Index)" attribute="1" defaultMemberUniqueName="[ActOrders].[Order Date (Month Index)].[All]" allUniqueName="[ActOrders].[Order Date (Month Index)].[All]" dimensionUniqueName="[ActOrders]" displayFolder="" count="0" memberValueDatatype="20" unbalanced="0" hidden="1"/>
    <cacheHierarchy uniqueName="[Measures].[Count of Customer ID]" caption="Count of Customer ID" measure="1" displayFolder="" measureGroup="Coustmers" count="0">
      <extLst>
        <ext xmlns:x15="http://schemas.microsoft.com/office/spreadsheetml/2010/11/main" uri="{B97F6D7D-B522-45F9-BDA1-12C45D357490}">
          <x15:cacheHierarchy aggregatedColumn="16"/>
        </ext>
      </extLst>
    </cacheHierarchy>
    <cacheHierarchy uniqueName="[Measures].[Sum of Time to ship]" caption="Sum of Time to ship" measure="1" displayFolder="" measureGroup="ActOrders" count="0">
      <extLst>
        <ext xmlns:x15="http://schemas.microsoft.com/office/spreadsheetml/2010/11/main" uri="{B97F6D7D-B522-45F9-BDA1-12C45D357490}">
          <x15:cacheHierarchy aggregatedColumn="12"/>
        </ext>
      </extLst>
    </cacheHierarchy>
    <cacheHierarchy uniqueName="[Measures].[Count of Time to ship]" caption="Count of Time to ship" measure="1" displayFolder="" measureGroup="ActOrders" count="0">
      <extLst>
        <ext xmlns:x15="http://schemas.microsoft.com/office/spreadsheetml/2010/11/main" uri="{B97F6D7D-B522-45F9-BDA1-12C45D357490}">
          <x15:cacheHierarchy aggregatedColumn="12"/>
        </ext>
      </extLst>
    </cacheHierarchy>
    <cacheHierarchy uniqueName="[Measures].[Count of Returned]" caption="Count of Returned" measure="1" displayFolder="" measureGroup="Returns" count="0">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ActOrders" count="0">
      <extLst>
        <ext xmlns:x15="http://schemas.microsoft.com/office/spreadsheetml/2010/11/main" uri="{B97F6D7D-B522-45F9-BDA1-12C45D357490}">
          <x15:cacheHierarchy aggregatedColumn="0"/>
        </ext>
      </extLst>
    </cacheHierarchy>
    <cacheHierarchy uniqueName="[Measures].[Sum of Profit]" caption="Sum of Profit" measure="1" displayFolder="" measureGroup="ActOrders" count="0">
      <extLst>
        <ext xmlns:x15="http://schemas.microsoft.com/office/spreadsheetml/2010/11/main" uri="{B97F6D7D-B522-45F9-BDA1-12C45D357490}">
          <x15:cacheHierarchy aggregatedColumn="11"/>
        </ext>
      </extLst>
    </cacheHierarchy>
    <cacheHierarchy uniqueName="[Measures].[Sum of Sales]" caption="Sum of Sales" measure="1" displayFolder="" measureGroup="ActOrders" count="0">
      <extLst>
        <ext xmlns:x15="http://schemas.microsoft.com/office/spreadsheetml/2010/11/main" uri="{B97F6D7D-B522-45F9-BDA1-12C45D357490}">
          <x15:cacheHierarchy aggregatedColumn="7"/>
        </ext>
      </extLst>
    </cacheHierarchy>
    <cacheHierarchy uniqueName="[Measures].[Sum of Discount]" caption="Sum of Discount" measure="1" displayFolder="" measureGroup="ActOrders" count="0">
      <extLst>
        <ext xmlns:x15="http://schemas.microsoft.com/office/spreadsheetml/2010/11/main" uri="{B97F6D7D-B522-45F9-BDA1-12C45D357490}">
          <x15:cacheHierarchy aggregatedColumn="9"/>
        </ext>
      </extLst>
    </cacheHierarchy>
    <cacheHierarchy uniqueName="[Measures].[Number of coustmers]" caption="Number of coustmers" measure="1" displayFolder="" measureGroup="Coustmers" count="0"/>
    <cacheHierarchy uniqueName="[Measures].[Number of products]" caption="Number of products" measure="1" displayFolder="" measureGroup="products" count="0"/>
    <cacheHierarchy uniqueName="[Measures].[Number of orders]" caption="Number of orders" measure="1" displayFolder="" measureGroup="ActOrders" count="0" oneField="1">
      <fieldsUsage count="1">
        <fieldUsage x="0"/>
      </fieldsUsage>
    </cacheHierarchy>
    <cacheHierarchy uniqueName="[Measures].[Average of waiting time]" caption="Average of waiting time" measure="1" displayFolder="" measureGroup="ActOrders" count="0"/>
    <cacheHierarchy uniqueName="[Measures].[Total Profit]" caption="Total Profit" measure="1" displayFolder="" measureGroup="ActOrders" count="0"/>
    <cacheHierarchy uniqueName="[Measures].[Highest Discount]" caption="Highest Discount" measure="1" displayFolder="" measureGroup="ActOrders" count="0"/>
    <cacheHierarchy uniqueName="[Measures].[Average of Sales]" caption="Average of Sales" measure="1" displayFolder="" measureGroup="ActOrders" count="0"/>
    <cacheHierarchy uniqueName="[Measures].[Number of returned orders]" caption="Number of returned orders" measure="1" displayFolder="" measureGroup="Returns" count="0"/>
    <cacheHierarchy uniqueName="[Measures].[Total Sales]" caption="Total Sales" measure="1" displayFolder="" measureGroup="ActOrders" count="0"/>
    <cacheHierarchy uniqueName="[Measures].[Total Cost]" caption="Total Cost" measure="1" displayFolder="" measureGroup="ActOrders" count="0"/>
    <cacheHierarchy uniqueName="[Measures].[percentage  of profit]" caption="percentage  of profit" measure="1" displayFolder="" measureGroup="ActOrders" count="0"/>
    <cacheHierarchy uniqueName="[Measures].[Average of Cost]" caption="Average of Cost" measure="1" displayFolder="" measureGroup="ActOrders" count="0"/>
    <cacheHierarchy uniqueName="[Measures].[Completed orders]" caption="Completed orders" measure="1" displayFolder="" measureGroup="ActOrders" count="0"/>
    <cacheHierarchy uniqueName="[Measures].[__XL_Count products]" caption="__XL_Count products" measure="1" displayFolder="" measureGroup="products" count="0" hidden="1"/>
    <cacheHierarchy uniqueName="[Measures].[__XL_Count Coustmers]" caption="__XL_Count Coustmers" measure="1" displayFolder="" measureGroup="Coustmers" count="0" hidden="1"/>
    <cacheHierarchy uniqueName="[Measures].[__XL_Count ActOrders]" caption="__XL_Count ActOrders" measure="1" displayFolder="" measureGroup="Act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6">
    <dimension name="ActOrders" uniqueName="[ActOrders]" caption="ActOrders"/>
    <dimension name="Coustmers" uniqueName="[Coustmers]" caption="Coustmers"/>
    <dimension measure="1" name="Measures" uniqueName="[Measures]" caption="Measures"/>
    <dimension name="People" uniqueName="[People]" caption="People"/>
    <dimension name="products" uniqueName="[products]" caption="products"/>
    <dimension name="Returns" uniqueName="[Returns]" caption="Returns"/>
  </dimensions>
  <measureGroups count="5">
    <measureGroup name="ActOrders" caption="ActOrders"/>
    <measureGroup name="Coustmers" caption="Coustmers"/>
    <measureGroup name="People" caption="People"/>
    <measureGroup name="products" caption="products"/>
    <measureGroup name="Returns" caption="Returns"/>
  </measureGroups>
  <maps count="9">
    <map measureGroup="0" dimension="0"/>
    <map measureGroup="0" dimension="1"/>
    <map measureGroup="0" dimension="3"/>
    <map measureGroup="0" dimension="4"/>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58.828562037037" backgroundQuery="1" createdVersion="8" refreshedVersion="8" minRefreshableVersion="3" recordCount="0" supportSubquery="1" supportAdvancedDrill="1" xr:uid="{891C4E05-A804-4BBC-AD4A-B82006E577F8}">
  <cacheSource type="external" connectionId="6"/>
  <cacheFields count="3">
    <cacheField name="[products].[Sub-Category].[Sub-Category]" caption="Sub-Category" numFmtId="0" hierarchy="28" level="1">
      <sharedItems count="5">
        <s v="Binders"/>
        <s v="Furnishings"/>
        <s v="Paper"/>
        <s v="Phones"/>
        <s v="Storage"/>
      </sharedItems>
    </cacheField>
    <cacheField name="[Measures].[Number of orders]" caption="Number of orders" numFmtId="0" hierarchy="45" level="32767"/>
    <cacheField name="[Coustmers].[State].[State]" caption="State" numFmtId="0" hierarchy="21" level="1">
      <sharedItems containsSemiMixedTypes="0" containsNonDate="0" containsString="0"/>
    </cacheField>
  </cacheFields>
  <cacheHierarchies count="62">
    <cacheHierarchy uniqueName="[ActOrders].[Order ID]" caption="Order ID" attribute="1" defaultMemberUniqueName="[ActOrders].[Order ID].[All]" allUniqueName="[ActOrders].[Order ID].[All]" dimensionUniqueName="[ActOrders]" displayFolder="" count="0" memberValueDatatype="130" unbalanced="0"/>
    <cacheHierarchy uniqueName="[ActOrders].[Order Date]" caption="Order Date" attribute="1" time="1" defaultMemberUniqueName="[ActOrders].[Order Date].[All]" allUniqueName="[ActOrders].[Order Date].[All]" dimensionUniqueName="[ActOrders]" displayFolder="" count="0" memberValueDatatype="7" unbalanced="0"/>
    <cacheHierarchy uniqueName="[ActOrders].[Ship Date]" caption="Ship Date" attribute="1" time="1" defaultMemberUniqueName="[ActOrders].[Ship Date].[All]" allUniqueName="[ActOrders].[Ship Date].[All]" dimensionUniqueName="[ActOrders]" displayFolder="" count="0" memberValueDatatype="7" unbalanced="0"/>
    <cacheHierarchy uniqueName="[ActOrders].[Merged]" caption="Merged" attribute="1" defaultMemberUniqueName="[ActOrders].[Merged].[All]" allUniqueName="[ActOrders].[Merged].[All]" dimensionUniqueName="[ActOrders]" displayFolder="" count="0" memberValueDatatype="130" unbalanced="0"/>
    <cacheHierarchy uniqueName="[ActOrders].[Customer ID]" caption="Customer ID" attribute="1" defaultMemberUniqueName="[ActOrders].[Customer ID].[All]" allUniqueName="[ActOrders].[Customer ID].[All]" dimensionUniqueName="[ActOrders]" displayFolder="" count="0" memberValueDatatype="130" unbalanced="0"/>
    <cacheHierarchy uniqueName="[ActOrders].[Region index]" caption="Region index" attribute="1" defaultMemberUniqueName="[ActOrders].[Region index].[All]" allUniqueName="[ActOrders].[Region index].[All]" dimensionUniqueName="[ActOrders]" displayFolder="" count="0" memberValueDatatype="20" unbalanced="0"/>
    <cacheHierarchy uniqueName="[ActOrders].[Product ID]" caption="Product ID" attribute="1" defaultMemberUniqueName="[ActOrders].[Product ID].[All]" allUniqueName="[ActOrders].[Product ID].[All]" dimensionUniqueName="[ActOrders]" displayFolder="" count="0" memberValueDatatype="130" unbalanced="0"/>
    <cacheHierarchy uniqueName="[ActOrders].[Sales]" caption="Sales" attribute="1" defaultMemberUniqueName="[ActOrders].[Sales].[All]" allUniqueName="[ActOrders].[Sales].[All]" dimensionUniqueName="[ActOrders]" displayFolder="" count="0" memberValueDatatype="5" unbalanced="0"/>
    <cacheHierarchy uniqueName="[ActOrders].[Quantity]" caption="Quantity" attribute="1" defaultMemberUniqueName="[ActOrders].[Quantity].[All]" allUniqueName="[ActOrders].[Quantity].[All]" dimensionUniqueName="[ActOrders]" displayFolder="" count="0" memberValueDatatype="20" unbalanced="0"/>
    <cacheHierarchy uniqueName="[ActOrders].[Discount]" caption="Discount" attribute="1" defaultMemberUniqueName="[ActOrders].[Discount].[All]" allUniqueName="[ActOrders].[Discount].[All]" dimensionUniqueName="[ActOrders]" displayFolder="" count="0" memberValueDatatype="5" unbalanced="0"/>
    <cacheHierarchy uniqueName="[ActOrders].[Cost]" caption="Cost" attribute="1" defaultMemberUniqueName="[ActOrders].[Cost].[All]" allUniqueName="[ActOrders].[Cost].[All]" dimensionUniqueName="[ActOrders]" displayFolder="" count="0" memberValueDatatype="5" unbalanced="0"/>
    <cacheHierarchy uniqueName="[ActOrders].[Profit]" caption="Profit" attribute="1" defaultMemberUniqueName="[ActOrders].[Profit].[All]" allUniqueName="[ActOrders].[Profit].[All]" dimensionUniqueName="[ActOrders]" displayFolder="" count="0" memberValueDatatype="5" unbalanced="0"/>
    <cacheHierarchy uniqueName="[ActOrders].[Time to ship]" caption="Time to ship" attribute="1" defaultMemberUniqueName="[ActOrders].[Time to ship].[All]" allUniqueName="[ActOrders].[Time to ship].[All]" dimensionUniqueName="[ActOrders]" displayFolder="" count="0" memberValueDatatype="20" unbalanced="0"/>
    <cacheHierarchy uniqueName="[ActOrders].[Order Date (Year)]" caption="Order Date (Year)" attribute="1" defaultMemberUniqueName="[ActOrders].[Order Date (Year)].[All]" allUniqueName="[ActOrders].[Order Date (Year)].[All]" dimensionUniqueName="[ActOrders]" displayFolder="" count="0" memberValueDatatype="130" unbalanced="0"/>
    <cacheHierarchy uniqueName="[ActOrders].[Order Date (Quarter)]" caption="Order Date (Quarter)" attribute="1" defaultMemberUniqueName="[ActOrders].[Order Date (Quarter)].[All]" allUniqueName="[ActOrders].[Order Date (Quarter)].[All]" dimensionUniqueName="[ActOrders]" displayFolder="" count="0" memberValueDatatype="130" unbalanced="0"/>
    <cacheHierarchy uniqueName="[ActOrders].[Order Date (Month)]" caption="Order Date (Month)" attribute="1" defaultMemberUniqueName="[ActOrders].[Order Date (Month)].[All]" allUniqueName="[ActOrders].[Order Date (Month)].[All]" dimensionUniqueName="[ActOrders]" displayFolder="" count="0" memberValueDatatype="130" unbalanced="0"/>
    <cacheHierarchy uniqueName="[Coustmers].[Customer ID]" caption="Customer ID" attribute="1" defaultMemberUniqueName="[Coustmers].[Customer ID].[All]" allUniqueName="[Coustmers].[Customer ID].[All]" dimensionUniqueName="[Coustmers]" displayFolder="" count="0" memberValueDatatype="130" unbalanced="0"/>
    <cacheHierarchy uniqueName="[Coustmers].[Customer Name]" caption="Customer Name" attribute="1" defaultMemberUniqueName="[Coustmers].[Customer Name].[All]" allUniqueName="[Coustmers].[Customer Name].[All]" dimensionUniqueName="[Coustmers]" displayFolder="" count="0" memberValueDatatype="130" unbalanced="0"/>
    <cacheHierarchy uniqueName="[Coustmers].[Segment]" caption="Segment" attribute="1" defaultMemberUniqueName="[Coustmers].[Segment].[All]" allUniqueName="[Coustmers].[Segment].[All]" dimensionUniqueName="[Coustmers]" displayFolder="" count="0" memberValueDatatype="130" unbalanced="0"/>
    <cacheHierarchy uniqueName="[Coustmers].[Country/Region]" caption="Country/Region" attribute="1" defaultMemberUniqueName="[Coustmers].[Country/Region].[All]" allUniqueName="[Coustmers].[Country/Region].[All]" dimensionUniqueName="[Coustmers]" displayFolder="" count="0" memberValueDatatype="130" unbalanced="0"/>
    <cacheHierarchy uniqueName="[Coustmers].[City]" caption="City" attribute="1" defaultMemberUniqueName="[Coustmers].[City].[All]" allUniqueName="[Coustmers].[City].[All]" dimensionUniqueName="[Coustmers]" displayFolder="" count="0" memberValueDatatype="130" unbalanced="0"/>
    <cacheHierarchy uniqueName="[Coustmers].[State]" caption="State" attribute="1" defaultMemberUniqueName="[Coustmers].[State].[All]" allUniqueName="[Coustmers].[State].[All]" dimensionUniqueName="[Coustmers]" displayFolder="" count="2" memberValueDatatype="130" unbalanced="0">
      <fieldsUsage count="2">
        <fieldUsage x="-1"/>
        <fieldUsage x="2"/>
      </fieldsUsage>
    </cacheHierarchy>
    <cacheHierarchy uniqueName="[Coustmers].[Postal Code]" caption="Postal Code" attribute="1" defaultMemberUniqueName="[Coustmers].[Postal Code].[All]" allUniqueName="[Coustmers].[Postal Code].[All]" dimensionUniqueName="[Coustm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Region index]" caption="Region index" attribute="1" defaultMemberUniqueName="[People].[Region index].[All]" allUniqueName="[People].[Region index].[All]" dimensionUniqueName="[People]"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2" memberValueDatatype="130" unbalanced="0">
      <fieldsUsage count="2">
        <fieldUsage x="-1"/>
        <fieldUsage x="0"/>
      </fieldsUsage>
    </cacheHierarchy>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ActOrders].[Order Date (Month Index)]" caption="Order Date (Month Index)" attribute="1" defaultMemberUniqueName="[ActOrders].[Order Date (Month Index)].[All]" allUniqueName="[ActOrders].[Order Date (Month Index)].[All]" dimensionUniqueName="[ActOrders]" displayFolder="" count="0" memberValueDatatype="20" unbalanced="0" hidden="1"/>
    <cacheHierarchy uniqueName="[Measures].[Count of Customer ID]" caption="Count of Customer ID" measure="1" displayFolder="" measureGroup="Coustmers" count="0">
      <extLst>
        <ext xmlns:x15="http://schemas.microsoft.com/office/spreadsheetml/2010/11/main" uri="{B97F6D7D-B522-45F9-BDA1-12C45D357490}">
          <x15:cacheHierarchy aggregatedColumn="16"/>
        </ext>
      </extLst>
    </cacheHierarchy>
    <cacheHierarchy uniqueName="[Measures].[Sum of Time to ship]" caption="Sum of Time to ship" measure="1" displayFolder="" measureGroup="ActOrders" count="0">
      <extLst>
        <ext xmlns:x15="http://schemas.microsoft.com/office/spreadsheetml/2010/11/main" uri="{B97F6D7D-B522-45F9-BDA1-12C45D357490}">
          <x15:cacheHierarchy aggregatedColumn="12"/>
        </ext>
      </extLst>
    </cacheHierarchy>
    <cacheHierarchy uniqueName="[Measures].[Count of Time to ship]" caption="Count of Time to ship" measure="1" displayFolder="" measureGroup="ActOrders" count="0">
      <extLst>
        <ext xmlns:x15="http://schemas.microsoft.com/office/spreadsheetml/2010/11/main" uri="{B97F6D7D-B522-45F9-BDA1-12C45D357490}">
          <x15:cacheHierarchy aggregatedColumn="12"/>
        </ext>
      </extLst>
    </cacheHierarchy>
    <cacheHierarchy uniqueName="[Measures].[Count of Returned]" caption="Count of Returned" measure="1" displayFolder="" measureGroup="Returns" count="0">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ActOrders" count="0">
      <extLst>
        <ext xmlns:x15="http://schemas.microsoft.com/office/spreadsheetml/2010/11/main" uri="{B97F6D7D-B522-45F9-BDA1-12C45D357490}">
          <x15:cacheHierarchy aggregatedColumn="0"/>
        </ext>
      </extLst>
    </cacheHierarchy>
    <cacheHierarchy uniqueName="[Measures].[Sum of Profit]" caption="Sum of Profit" measure="1" displayFolder="" measureGroup="ActOrders" count="0">
      <extLst>
        <ext xmlns:x15="http://schemas.microsoft.com/office/spreadsheetml/2010/11/main" uri="{B97F6D7D-B522-45F9-BDA1-12C45D357490}">
          <x15:cacheHierarchy aggregatedColumn="11"/>
        </ext>
      </extLst>
    </cacheHierarchy>
    <cacheHierarchy uniqueName="[Measures].[Sum of Sales]" caption="Sum of Sales" measure="1" displayFolder="" measureGroup="ActOrders" count="0">
      <extLst>
        <ext xmlns:x15="http://schemas.microsoft.com/office/spreadsheetml/2010/11/main" uri="{B97F6D7D-B522-45F9-BDA1-12C45D357490}">
          <x15:cacheHierarchy aggregatedColumn="7"/>
        </ext>
      </extLst>
    </cacheHierarchy>
    <cacheHierarchy uniqueName="[Measures].[Sum of Discount]" caption="Sum of Discount" measure="1" displayFolder="" measureGroup="ActOrders" count="0">
      <extLst>
        <ext xmlns:x15="http://schemas.microsoft.com/office/spreadsheetml/2010/11/main" uri="{B97F6D7D-B522-45F9-BDA1-12C45D357490}">
          <x15:cacheHierarchy aggregatedColumn="9"/>
        </ext>
      </extLst>
    </cacheHierarchy>
    <cacheHierarchy uniqueName="[Measures].[Number of coustmers]" caption="Number of coustmers" measure="1" displayFolder="" measureGroup="Coustmers" count="0"/>
    <cacheHierarchy uniqueName="[Measures].[Number of products]" caption="Number of products" measure="1" displayFolder="" measureGroup="products" count="0"/>
    <cacheHierarchy uniqueName="[Measures].[Number of orders]" caption="Number of orders" measure="1" displayFolder="" measureGroup="ActOrders" count="0" oneField="1">
      <fieldsUsage count="1">
        <fieldUsage x="1"/>
      </fieldsUsage>
    </cacheHierarchy>
    <cacheHierarchy uniqueName="[Measures].[Average of waiting time]" caption="Average of waiting time" measure="1" displayFolder="" measureGroup="ActOrders" count="0"/>
    <cacheHierarchy uniqueName="[Measures].[Total Profit]" caption="Total Profit" measure="1" displayFolder="" measureGroup="ActOrders" count="0"/>
    <cacheHierarchy uniqueName="[Measures].[Highest Discount]" caption="Highest Discount" measure="1" displayFolder="" measureGroup="ActOrders" count="0"/>
    <cacheHierarchy uniqueName="[Measures].[Average of Sales]" caption="Average of Sales" measure="1" displayFolder="" measureGroup="ActOrders" count="0"/>
    <cacheHierarchy uniqueName="[Measures].[Number of returned orders]" caption="Number of returned orders" measure="1" displayFolder="" measureGroup="Returns" count="0"/>
    <cacheHierarchy uniqueName="[Measures].[Total Sales]" caption="Total Sales" measure="1" displayFolder="" measureGroup="ActOrders" count="0"/>
    <cacheHierarchy uniqueName="[Measures].[Total Cost]" caption="Total Cost" measure="1" displayFolder="" measureGroup="ActOrders" count="0"/>
    <cacheHierarchy uniqueName="[Measures].[percentage  of profit]" caption="percentage  of profit" measure="1" displayFolder="" measureGroup="ActOrders" count="0"/>
    <cacheHierarchy uniqueName="[Measures].[Average of Cost]" caption="Average of Cost" measure="1" displayFolder="" measureGroup="ActOrders" count="0"/>
    <cacheHierarchy uniqueName="[Measures].[Completed orders]" caption="Completed orders" measure="1" displayFolder="" measureGroup="ActOrders" count="0"/>
    <cacheHierarchy uniqueName="[Measures].[__XL_Count products]" caption="__XL_Count products" measure="1" displayFolder="" measureGroup="products" count="0" hidden="1"/>
    <cacheHierarchy uniqueName="[Measures].[__XL_Count Coustmers]" caption="__XL_Count Coustmers" measure="1" displayFolder="" measureGroup="Coustmers" count="0" hidden="1"/>
    <cacheHierarchy uniqueName="[Measures].[__XL_Count ActOrders]" caption="__XL_Count ActOrders" measure="1" displayFolder="" measureGroup="Act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6">
    <dimension name="ActOrders" uniqueName="[ActOrders]" caption="ActOrders"/>
    <dimension name="Coustmers" uniqueName="[Coustmers]" caption="Coustmers"/>
    <dimension measure="1" name="Measures" uniqueName="[Measures]" caption="Measures"/>
    <dimension name="People" uniqueName="[People]" caption="People"/>
    <dimension name="products" uniqueName="[products]" caption="products"/>
    <dimension name="Returns" uniqueName="[Returns]" caption="Returns"/>
  </dimensions>
  <measureGroups count="5">
    <measureGroup name="ActOrders" caption="ActOrders"/>
    <measureGroup name="Coustmers" caption="Coustmers"/>
    <measureGroup name="People" caption="People"/>
    <measureGroup name="products" caption="products"/>
    <measureGroup name="Returns" caption="Returns"/>
  </measureGroups>
  <maps count="9">
    <map measureGroup="0" dimension="0"/>
    <map measureGroup="0" dimension="1"/>
    <map measureGroup="0" dimension="3"/>
    <map measureGroup="0" dimension="4"/>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58.828562499999" backgroundQuery="1" createdVersion="8" refreshedVersion="8" minRefreshableVersion="3" recordCount="0" supportSubquery="1" supportAdvancedDrill="1" xr:uid="{80A4F5C6-7808-416E-9EE7-B2CF2809C94E}">
  <cacheSource type="external" connectionId="6"/>
  <cacheFields count="3">
    <cacheField name="[ActOrders].[Discount].[Discount]" caption="Discount" numFmtId="0" hierarchy="9" level="1">
      <sharedItems containsSemiMixedTypes="0" containsString="0" containsNumber="1" minValue="0" maxValue="0.8" count="12">
        <n v="0"/>
        <n v="0.1"/>
        <n v="0.15"/>
        <n v="0.2"/>
        <n v="0.3"/>
        <n v="0.32"/>
        <n v="0.4"/>
        <n v="0.45"/>
        <n v="0.5"/>
        <n v="0.6"/>
        <n v="0.7"/>
        <n v="0.8"/>
      </sharedItems>
    </cacheField>
    <cacheField name="[Measures].[Total Profit]" caption="Total Profit" numFmtId="0" hierarchy="47" level="32767"/>
    <cacheField name="[Coustmers].[State].[State]" caption="State" numFmtId="0" hierarchy="21" level="1">
      <sharedItems containsSemiMixedTypes="0" containsNonDate="0" containsString="0"/>
    </cacheField>
  </cacheFields>
  <cacheHierarchies count="62">
    <cacheHierarchy uniqueName="[ActOrders].[Order ID]" caption="Order ID" attribute="1" defaultMemberUniqueName="[ActOrders].[Order ID].[All]" allUniqueName="[ActOrders].[Order ID].[All]" dimensionUniqueName="[ActOrders]" displayFolder="" count="0" memberValueDatatype="130" unbalanced="0"/>
    <cacheHierarchy uniqueName="[ActOrders].[Order Date]" caption="Order Date" attribute="1" time="1" defaultMemberUniqueName="[ActOrders].[Order Date].[All]" allUniqueName="[ActOrders].[Order Date].[All]" dimensionUniqueName="[ActOrders]" displayFolder="" count="0" memberValueDatatype="7" unbalanced="0"/>
    <cacheHierarchy uniqueName="[ActOrders].[Ship Date]" caption="Ship Date" attribute="1" time="1" defaultMemberUniqueName="[ActOrders].[Ship Date].[All]" allUniqueName="[ActOrders].[Ship Date].[All]" dimensionUniqueName="[ActOrders]" displayFolder="" count="0" memberValueDatatype="7" unbalanced="0"/>
    <cacheHierarchy uniqueName="[ActOrders].[Merged]" caption="Merged" attribute="1" defaultMemberUniqueName="[ActOrders].[Merged].[All]" allUniqueName="[ActOrders].[Merged].[All]" dimensionUniqueName="[ActOrders]" displayFolder="" count="0" memberValueDatatype="130" unbalanced="0"/>
    <cacheHierarchy uniqueName="[ActOrders].[Customer ID]" caption="Customer ID" attribute="1" defaultMemberUniqueName="[ActOrders].[Customer ID].[All]" allUniqueName="[ActOrders].[Customer ID].[All]" dimensionUniqueName="[ActOrders]" displayFolder="" count="0" memberValueDatatype="130" unbalanced="0"/>
    <cacheHierarchy uniqueName="[ActOrders].[Region index]" caption="Region index" attribute="1" defaultMemberUniqueName="[ActOrders].[Region index].[All]" allUniqueName="[ActOrders].[Region index].[All]" dimensionUniqueName="[ActOrders]" displayFolder="" count="0" memberValueDatatype="20" unbalanced="0"/>
    <cacheHierarchy uniqueName="[ActOrders].[Product ID]" caption="Product ID" attribute="1" defaultMemberUniqueName="[ActOrders].[Product ID].[All]" allUniqueName="[ActOrders].[Product ID].[All]" dimensionUniqueName="[ActOrders]" displayFolder="" count="0" memberValueDatatype="130" unbalanced="0"/>
    <cacheHierarchy uniqueName="[ActOrders].[Sales]" caption="Sales" attribute="1" defaultMemberUniqueName="[ActOrders].[Sales].[All]" allUniqueName="[ActOrders].[Sales].[All]" dimensionUniqueName="[ActOrders]" displayFolder="" count="0" memberValueDatatype="5" unbalanced="0"/>
    <cacheHierarchy uniqueName="[ActOrders].[Quantity]" caption="Quantity" attribute="1" defaultMemberUniqueName="[ActOrders].[Quantity].[All]" allUniqueName="[ActOrders].[Quantity].[All]" dimensionUniqueName="[ActOrders]" displayFolder="" count="0" memberValueDatatype="20" unbalanced="0"/>
    <cacheHierarchy uniqueName="[ActOrders].[Discount]" caption="Discount" attribute="1" defaultMemberUniqueName="[ActOrders].[Discount].[All]" allUniqueName="[ActOrders].[Discount].[All]" dimensionUniqueName="[ActOrders]" displayFolder="" count="2" memberValueDatatype="5" unbalanced="0">
      <fieldsUsage count="2">
        <fieldUsage x="-1"/>
        <fieldUsage x="0"/>
      </fieldsUsage>
    </cacheHierarchy>
    <cacheHierarchy uniqueName="[ActOrders].[Cost]" caption="Cost" attribute="1" defaultMemberUniqueName="[ActOrders].[Cost].[All]" allUniqueName="[ActOrders].[Cost].[All]" dimensionUniqueName="[ActOrders]" displayFolder="" count="0" memberValueDatatype="5" unbalanced="0"/>
    <cacheHierarchy uniqueName="[ActOrders].[Profit]" caption="Profit" attribute="1" defaultMemberUniqueName="[ActOrders].[Profit].[All]" allUniqueName="[ActOrders].[Profit].[All]" dimensionUniqueName="[ActOrders]" displayFolder="" count="0" memberValueDatatype="5" unbalanced="0"/>
    <cacheHierarchy uniqueName="[ActOrders].[Time to ship]" caption="Time to ship" attribute="1" defaultMemberUniqueName="[ActOrders].[Time to ship].[All]" allUniqueName="[ActOrders].[Time to ship].[All]" dimensionUniqueName="[ActOrders]" displayFolder="" count="0" memberValueDatatype="20" unbalanced="0"/>
    <cacheHierarchy uniqueName="[ActOrders].[Order Date (Year)]" caption="Order Date (Year)" attribute="1" defaultMemberUniqueName="[ActOrders].[Order Date (Year)].[All]" allUniqueName="[ActOrders].[Order Date (Year)].[All]" dimensionUniqueName="[ActOrders]" displayFolder="" count="0" memberValueDatatype="130" unbalanced="0"/>
    <cacheHierarchy uniqueName="[ActOrders].[Order Date (Quarter)]" caption="Order Date (Quarter)" attribute="1" defaultMemberUniqueName="[ActOrders].[Order Date (Quarter)].[All]" allUniqueName="[ActOrders].[Order Date (Quarter)].[All]" dimensionUniqueName="[ActOrders]" displayFolder="" count="0" memberValueDatatype="130" unbalanced="0"/>
    <cacheHierarchy uniqueName="[ActOrders].[Order Date (Month)]" caption="Order Date (Month)" attribute="1" defaultMemberUniqueName="[ActOrders].[Order Date (Month)].[All]" allUniqueName="[ActOrders].[Order Date (Month)].[All]" dimensionUniqueName="[ActOrders]" displayFolder="" count="0" memberValueDatatype="130" unbalanced="0"/>
    <cacheHierarchy uniqueName="[Coustmers].[Customer ID]" caption="Customer ID" attribute="1" defaultMemberUniqueName="[Coustmers].[Customer ID].[All]" allUniqueName="[Coustmers].[Customer ID].[All]" dimensionUniqueName="[Coustmers]" displayFolder="" count="0" memberValueDatatype="130" unbalanced="0"/>
    <cacheHierarchy uniqueName="[Coustmers].[Customer Name]" caption="Customer Name" attribute="1" defaultMemberUniqueName="[Coustmers].[Customer Name].[All]" allUniqueName="[Coustmers].[Customer Name].[All]" dimensionUniqueName="[Coustmers]" displayFolder="" count="0" memberValueDatatype="130" unbalanced="0"/>
    <cacheHierarchy uniqueName="[Coustmers].[Segment]" caption="Segment" attribute="1" defaultMemberUniqueName="[Coustmers].[Segment].[All]" allUniqueName="[Coustmers].[Segment].[All]" dimensionUniqueName="[Coustmers]" displayFolder="" count="0" memberValueDatatype="130" unbalanced="0"/>
    <cacheHierarchy uniqueName="[Coustmers].[Country/Region]" caption="Country/Region" attribute="1" defaultMemberUniqueName="[Coustmers].[Country/Region].[All]" allUniqueName="[Coustmers].[Country/Region].[All]" dimensionUniqueName="[Coustmers]" displayFolder="" count="0" memberValueDatatype="130" unbalanced="0"/>
    <cacheHierarchy uniqueName="[Coustmers].[City]" caption="City" attribute="1" defaultMemberUniqueName="[Coustmers].[City].[All]" allUniqueName="[Coustmers].[City].[All]" dimensionUniqueName="[Coustmers]" displayFolder="" count="0" memberValueDatatype="130" unbalanced="0"/>
    <cacheHierarchy uniqueName="[Coustmers].[State]" caption="State" attribute="1" defaultMemberUniqueName="[Coustmers].[State].[All]" allUniqueName="[Coustmers].[State].[All]" dimensionUniqueName="[Coustmers]" displayFolder="" count="2" memberValueDatatype="130" unbalanced="0">
      <fieldsUsage count="2">
        <fieldUsage x="-1"/>
        <fieldUsage x="2"/>
      </fieldsUsage>
    </cacheHierarchy>
    <cacheHierarchy uniqueName="[Coustmers].[Postal Code]" caption="Postal Code" attribute="1" defaultMemberUniqueName="[Coustmers].[Postal Code].[All]" allUniqueName="[Coustmers].[Postal Code].[All]" dimensionUniqueName="[Coustm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Region index]" caption="Region index" attribute="1" defaultMemberUniqueName="[People].[Region index].[All]" allUniqueName="[People].[Region index].[All]" dimensionUniqueName="[People]"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ActOrders].[Order Date (Month Index)]" caption="Order Date (Month Index)" attribute="1" defaultMemberUniqueName="[ActOrders].[Order Date (Month Index)].[All]" allUniqueName="[ActOrders].[Order Date (Month Index)].[All]" dimensionUniqueName="[ActOrders]" displayFolder="" count="0" memberValueDatatype="20" unbalanced="0" hidden="1"/>
    <cacheHierarchy uniqueName="[Measures].[Count of Customer ID]" caption="Count of Customer ID" measure="1" displayFolder="" measureGroup="Coustmers" count="0">
      <extLst>
        <ext xmlns:x15="http://schemas.microsoft.com/office/spreadsheetml/2010/11/main" uri="{B97F6D7D-B522-45F9-BDA1-12C45D357490}">
          <x15:cacheHierarchy aggregatedColumn="16"/>
        </ext>
      </extLst>
    </cacheHierarchy>
    <cacheHierarchy uniqueName="[Measures].[Sum of Time to ship]" caption="Sum of Time to ship" measure="1" displayFolder="" measureGroup="ActOrders" count="0">
      <extLst>
        <ext xmlns:x15="http://schemas.microsoft.com/office/spreadsheetml/2010/11/main" uri="{B97F6D7D-B522-45F9-BDA1-12C45D357490}">
          <x15:cacheHierarchy aggregatedColumn="12"/>
        </ext>
      </extLst>
    </cacheHierarchy>
    <cacheHierarchy uniqueName="[Measures].[Count of Time to ship]" caption="Count of Time to ship" measure="1" displayFolder="" measureGroup="ActOrders" count="0">
      <extLst>
        <ext xmlns:x15="http://schemas.microsoft.com/office/spreadsheetml/2010/11/main" uri="{B97F6D7D-B522-45F9-BDA1-12C45D357490}">
          <x15:cacheHierarchy aggregatedColumn="12"/>
        </ext>
      </extLst>
    </cacheHierarchy>
    <cacheHierarchy uniqueName="[Measures].[Count of Returned]" caption="Count of Returned" measure="1" displayFolder="" measureGroup="Returns" count="0">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ActOrders" count="0">
      <extLst>
        <ext xmlns:x15="http://schemas.microsoft.com/office/spreadsheetml/2010/11/main" uri="{B97F6D7D-B522-45F9-BDA1-12C45D357490}">
          <x15:cacheHierarchy aggregatedColumn="0"/>
        </ext>
      </extLst>
    </cacheHierarchy>
    <cacheHierarchy uniqueName="[Measures].[Sum of Profit]" caption="Sum of Profit" measure="1" displayFolder="" measureGroup="ActOrders" count="0">
      <extLst>
        <ext xmlns:x15="http://schemas.microsoft.com/office/spreadsheetml/2010/11/main" uri="{B97F6D7D-B522-45F9-BDA1-12C45D357490}">
          <x15:cacheHierarchy aggregatedColumn="11"/>
        </ext>
      </extLst>
    </cacheHierarchy>
    <cacheHierarchy uniqueName="[Measures].[Sum of Sales]" caption="Sum of Sales" measure="1" displayFolder="" measureGroup="ActOrders" count="0">
      <extLst>
        <ext xmlns:x15="http://schemas.microsoft.com/office/spreadsheetml/2010/11/main" uri="{B97F6D7D-B522-45F9-BDA1-12C45D357490}">
          <x15:cacheHierarchy aggregatedColumn="7"/>
        </ext>
      </extLst>
    </cacheHierarchy>
    <cacheHierarchy uniqueName="[Measures].[Sum of Discount]" caption="Sum of Discount" measure="1" displayFolder="" measureGroup="ActOrders" count="0">
      <extLst>
        <ext xmlns:x15="http://schemas.microsoft.com/office/spreadsheetml/2010/11/main" uri="{B97F6D7D-B522-45F9-BDA1-12C45D357490}">
          <x15:cacheHierarchy aggregatedColumn="9"/>
        </ext>
      </extLst>
    </cacheHierarchy>
    <cacheHierarchy uniqueName="[Measures].[Number of coustmers]" caption="Number of coustmers" measure="1" displayFolder="" measureGroup="Coustmers" count="0"/>
    <cacheHierarchy uniqueName="[Measures].[Number of products]" caption="Number of products" measure="1" displayFolder="" measureGroup="products" count="0"/>
    <cacheHierarchy uniqueName="[Measures].[Number of orders]" caption="Number of orders" measure="1" displayFolder="" measureGroup="ActOrders" count="0"/>
    <cacheHierarchy uniqueName="[Measures].[Average of waiting time]" caption="Average of waiting time" measure="1" displayFolder="" measureGroup="ActOrders" count="0"/>
    <cacheHierarchy uniqueName="[Measures].[Total Profit]" caption="Total Profit" measure="1" displayFolder="" measureGroup="ActOrders" count="0" oneField="1">
      <fieldsUsage count="1">
        <fieldUsage x="1"/>
      </fieldsUsage>
    </cacheHierarchy>
    <cacheHierarchy uniqueName="[Measures].[Highest Discount]" caption="Highest Discount" measure="1" displayFolder="" measureGroup="ActOrders" count="0"/>
    <cacheHierarchy uniqueName="[Measures].[Average of Sales]" caption="Average of Sales" measure="1" displayFolder="" measureGroup="ActOrders" count="0"/>
    <cacheHierarchy uniqueName="[Measures].[Number of returned orders]" caption="Number of returned orders" measure="1" displayFolder="" measureGroup="Returns" count="0"/>
    <cacheHierarchy uniqueName="[Measures].[Total Sales]" caption="Total Sales" measure="1" displayFolder="" measureGroup="ActOrders" count="0"/>
    <cacheHierarchy uniqueName="[Measures].[Total Cost]" caption="Total Cost" measure="1" displayFolder="" measureGroup="ActOrders" count="0"/>
    <cacheHierarchy uniqueName="[Measures].[percentage  of profit]" caption="percentage  of profit" measure="1" displayFolder="" measureGroup="ActOrders" count="0"/>
    <cacheHierarchy uniqueName="[Measures].[Average of Cost]" caption="Average of Cost" measure="1" displayFolder="" measureGroup="ActOrders" count="0"/>
    <cacheHierarchy uniqueName="[Measures].[Completed orders]" caption="Completed orders" measure="1" displayFolder="" measureGroup="ActOrders" count="0"/>
    <cacheHierarchy uniqueName="[Measures].[__XL_Count products]" caption="__XL_Count products" measure="1" displayFolder="" measureGroup="products" count="0" hidden="1"/>
    <cacheHierarchy uniqueName="[Measures].[__XL_Count Coustmers]" caption="__XL_Count Coustmers" measure="1" displayFolder="" measureGroup="Coustmers" count="0" hidden="1"/>
    <cacheHierarchy uniqueName="[Measures].[__XL_Count ActOrders]" caption="__XL_Count ActOrders" measure="1" displayFolder="" measureGroup="Act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6">
    <dimension name="ActOrders" uniqueName="[ActOrders]" caption="ActOrders"/>
    <dimension name="Coustmers" uniqueName="[Coustmers]" caption="Coustmers"/>
    <dimension measure="1" name="Measures" uniqueName="[Measures]" caption="Measures"/>
    <dimension name="People" uniqueName="[People]" caption="People"/>
    <dimension name="products" uniqueName="[products]" caption="products"/>
    <dimension name="Returns" uniqueName="[Returns]" caption="Returns"/>
  </dimensions>
  <measureGroups count="5">
    <measureGroup name="ActOrders" caption="ActOrders"/>
    <measureGroup name="Coustmers" caption="Coustmers"/>
    <measureGroup name="People" caption="People"/>
    <measureGroup name="products" caption="products"/>
    <measureGroup name="Returns" caption="Returns"/>
  </measureGroups>
  <maps count="9">
    <map measureGroup="0" dimension="0"/>
    <map measureGroup="0" dimension="1"/>
    <map measureGroup="0" dimension="3"/>
    <map measureGroup="0" dimension="4"/>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58.828562962961" backgroundQuery="1" createdVersion="8" refreshedVersion="8" minRefreshableVersion="3" recordCount="0" supportSubquery="1" supportAdvancedDrill="1" xr:uid="{4788FDA7-8CF7-4AF5-8F30-8FD5C3036D13}">
  <cacheSource type="external" connectionId="6"/>
  <cacheFields count="3">
    <cacheField name="[Measures].[Highest Discount]" caption="Highest Discount" numFmtId="0" hierarchy="48" level="32767"/>
    <cacheField name="[Measures].[Number of coustmers]" caption="Number of coustmers" numFmtId="0" hierarchy="43" level="32767"/>
    <cacheField name="[Coustmers].[State].[State]" caption="State" numFmtId="0" hierarchy="21" level="1">
      <sharedItems containsSemiMixedTypes="0" containsNonDate="0" containsString="0"/>
    </cacheField>
  </cacheFields>
  <cacheHierarchies count="62">
    <cacheHierarchy uniqueName="[ActOrders].[Order ID]" caption="Order ID" attribute="1" defaultMemberUniqueName="[ActOrders].[Order ID].[All]" allUniqueName="[ActOrders].[Order ID].[All]" dimensionUniqueName="[ActOrders]" displayFolder="" count="0" memberValueDatatype="130" unbalanced="0"/>
    <cacheHierarchy uniqueName="[ActOrders].[Order Date]" caption="Order Date" attribute="1" time="1" defaultMemberUniqueName="[ActOrders].[Order Date].[All]" allUniqueName="[ActOrders].[Order Date].[All]" dimensionUniqueName="[ActOrders]" displayFolder="" count="0" memberValueDatatype="7" unbalanced="0"/>
    <cacheHierarchy uniqueName="[ActOrders].[Ship Date]" caption="Ship Date" attribute="1" time="1" defaultMemberUniqueName="[ActOrders].[Ship Date].[All]" allUniqueName="[ActOrders].[Ship Date].[All]" dimensionUniqueName="[ActOrders]" displayFolder="" count="0" memberValueDatatype="7" unbalanced="0"/>
    <cacheHierarchy uniqueName="[ActOrders].[Merged]" caption="Merged" attribute="1" defaultMemberUniqueName="[ActOrders].[Merged].[All]" allUniqueName="[ActOrders].[Merged].[All]" dimensionUniqueName="[ActOrders]" displayFolder="" count="0" memberValueDatatype="130" unbalanced="0"/>
    <cacheHierarchy uniqueName="[ActOrders].[Customer ID]" caption="Customer ID" attribute="1" defaultMemberUniqueName="[ActOrders].[Customer ID].[All]" allUniqueName="[ActOrders].[Customer ID].[All]" dimensionUniqueName="[ActOrders]" displayFolder="" count="0" memberValueDatatype="130" unbalanced="0"/>
    <cacheHierarchy uniqueName="[ActOrders].[Region index]" caption="Region index" attribute="1" defaultMemberUniqueName="[ActOrders].[Region index].[All]" allUniqueName="[ActOrders].[Region index].[All]" dimensionUniqueName="[ActOrders]" displayFolder="" count="0" memberValueDatatype="20" unbalanced="0"/>
    <cacheHierarchy uniqueName="[ActOrders].[Product ID]" caption="Product ID" attribute="1" defaultMemberUniqueName="[ActOrders].[Product ID].[All]" allUniqueName="[ActOrders].[Product ID].[All]" dimensionUniqueName="[ActOrders]" displayFolder="" count="0" memberValueDatatype="130" unbalanced="0"/>
    <cacheHierarchy uniqueName="[ActOrders].[Sales]" caption="Sales" attribute="1" defaultMemberUniqueName="[ActOrders].[Sales].[All]" allUniqueName="[ActOrders].[Sales].[All]" dimensionUniqueName="[ActOrders]" displayFolder="" count="0" memberValueDatatype="5" unbalanced="0"/>
    <cacheHierarchy uniqueName="[ActOrders].[Quantity]" caption="Quantity" attribute="1" defaultMemberUniqueName="[ActOrders].[Quantity].[All]" allUniqueName="[ActOrders].[Quantity].[All]" dimensionUniqueName="[ActOrders]" displayFolder="" count="0" memberValueDatatype="20" unbalanced="0"/>
    <cacheHierarchy uniqueName="[ActOrders].[Discount]" caption="Discount" attribute="1" defaultMemberUniqueName="[ActOrders].[Discount].[All]" allUniqueName="[ActOrders].[Discount].[All]" dimensionUniqueName="[ActOrders]" displayFolder="" count="0" memberValueDatatype="5" unbalanced="0"/>
    <cacheHierarchy uniqueName="[ActOrders].[Cost]" caption="Cost" attribute="1" defaultMemberUniqueName="[ActOrders].[Cost].[All]" allUniqueName="[ActOrders].[Cost].[All]" dimensionUniqueName="[ActOrders]" displayFolder="" count="0" memberValueDatatype="5" unbalanced="0"/>
    <cacheHierarchy uniqueName="[ActOrders].[Profit]" caption="Profit" attribute="1" defaultMemberUniqueName="[ActOrders].[Profit].[All]" allUniqueName="[ActOrders].[Profit].[All]" dimensionUniqueName="[ActOrders]" displayFolder="" count="0" memberValueDatatype="5" unbalanced="0"/>
    <cacheHierarchy uniqueName="[ActOrders].[Time to ship]" caption="Time to ship" attribute="1" defaultMemberUniqueName="[ActOrders].[Time to ship].[All]" allUniqueName="[ActOrders].[Time to ship].[All]" dimensionUniqueName="[ActOrders]" displayFolder="" count="0" memberValueDatatype="20" unbalanced="0"/>
    <cacheHierarchy uniqueName="[ActOrders].[Order Date (Year)]" caption="Order Date (Year)" attribute="1" defaultMemberUniqueName="[ActOrders].[Order Date (Year)].[All]" allUniqueName="[ActOrders].[Order Date (Year)].[All]" dimensionUniqueName="[ActOrders]" displayFolder="" count="0" memberValueDatatype="130" unbalanced="0"/>
    <cacheHierarchy uniqueName="[ActOrders].[Order Date (Quarter)]" caption="Order Date (Quarter)" attribute="1" defaultMemberUniqueName="[ActOrders].[Order Date (Quarter)].[All]" allUniqueName="[ActOrders].[Order Date (Quarter)].[All]" dimensionUniqueName="[ActOrders]" displayFolder="" count="0" memberValueDatatype="130" unbalanced="0"/>
    <cacheHierarchy uniqueName="[ActOrders].[Order Date (Month)]" caption="Order Date (Month)" attribute="1" defaultMemberUniqueName="[ActOrders].[Order Date (Month)].[All]" allUniqueName="[ActOrders].[Order Date (Month)].[All]" dimensionUniqueName="[ActOrders]" displayFolder="" count="0" memberValueDatatype="130" unbalanced="0"/>
    <cacheHierarchy uniqueName="[Coustmers].[Customer ID]" caption="Customer ID" attribute="1" defaultMemberUniqueName="[Coustmers].[Customer ID].[All]" allUniqueName="[Coustmers].[Customer ID].[All]" dimensionUniqueName="[Coustmers]" displayFolder="" count="0" memberValueDatatype="130" unbalanced="0"/>
    <cacheHierarchy uniqueName="[Coustmers].[Customer Name]" caption="Customer Name" attribute="1" defaultMemberUniqueName="[Coustmers].[Customer Name].[All]" allUniqueName="[Coustmers].[Customer Name].[All]" dimensionUniqueName="[Coustmers]" displayFolder="" count="0" memberValueDatatype="130" unbalanced="0"/>
    <cacheHierarchy uniqueName="[Coustmers].[Segment]" caption="Segment" attribute="1" defaultMemberUniqueName="[Coustmers].[Segment].[All]" allUniqueName="[Coustmers].[Segment].[All]" dimensionUniqueName="[Coustmers]" displayFolder="" count="0" memberValueDatatype="130" unbalanced="0"/>
    <cacheHierarchy uniqueName="[Coustmers].[Country/Region]" caption="Country/Region" attribute="1" defaultMemberUniqueName="[Coustmers].[Country/Region].[All]" allUniqueName="[Coustmers].[Country/Region].[All]" dimensionUniqueName="[Coustmers]" displayFolder="" count="0" memberValueDatatype="130" unbalanced="0"/>
    <cacheHierarchy uniqueName="[Coustmers].[City]" caption="City" attribute="1" defaultMemberUniqueName="[Coustmers].[City].[All]" allUniqueName="[Coustmers].[City].[All]" dimensionUniqueName="[Coustmers]" displayFolder="" count="0" memberValueDatatype="130" unbalanced="0"/>
    <cacheHierarchy uniqueName="[Coustmers].[State]" caption="State" attribute="1" defaultMemberUniqueName="[Coustmers].[State].[All]" allUniqueName="[Coustmers].[State].[All]" dimensionUniqueName="[Coustmers]" displayFolder="" count="2" memberValueDatatype="130" unbalanced="0">
      <fieldsUsage count="2">
        <fieldUsage x="-1"/>
        <fieldUsage x="2"/>
      </fieldsUsage>
    </cacheHierarchy>
    <cacheHierarchy uniqueName="[Coustmers].[Postal Code]" caption="Postal Code" attribute="1" defaultMemberUniqueName="[Coustmers].[Postal Code].[All]" allUniqueName="[Coustmers].[Postal Code].[All]" dimensionUniqueName="[Coustm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Region index]" caption="Region index" attribute="1" defaultMemberUniqueName="[People].[Region index].[All]" allUniqueName="[People].[Region index].[All]" dimensionUniqueName="[People]"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ActOrders].[Order Date (Month Index)]" caption="Order Date (Month Index)" attribute="1" defaultMemberUniqueName="[ActOrders].[Order Date (Month Index)].[All]" allUniqueName="[ActOrders].[Order Date (Month Index)].[All]" dimensionUniqueName="[ActOrders]" displayFolder="" count="0" memberValueDatatype="20" unbalanced="0" hidden="1"/>
    <cacheHierarchy uniqueName="[Measures].[Count of Customer ID]" caption="Count of Customer ID" measure="1" displayFolder="" measureGroup="Coustmers" count="0">
      <extLst>
        <ext xmlns:x15="http://schemas.microsoft.com/office/spreadsheetml/2010/11/main" uri="{B97F6D7D-B522-45F9-BDA1-12C45D357490}">
          <x15:cacheHierarchy aggregatedColumn="16"/>
        </ext>
      </extLst>
    </cacheHierarchy>
    <cacheHierarchy uniqueName="[Measures].[Sum of Time to ship]" caption="Sum of Time to ship" measure="1" displayFolder="" measureGroup="ActOrders" count="0">
      <extLst>
        <ext xmlns:x15="http://schemas.microsoft.com/office/spreadsheetml/2010/11/main" uri="{B97F6D7D-B522-45F9-BDA1-12C45D357490}">
          <x15:cacheHierarchy aggregatedColumn="12"/>
        </ext>
      </extLst>
    </cacheHierarchy>
    <cacheHierarchy uniqueName="[Measures].[Count of Time to ship]" caption="Count of Time to ship" measure="1" displayFolder="" measureGroup="ActOrders" count="0">
      <extLst>
        <ext xmlns:x15="http://schemas.microsoft.com/office/spreadsheetml/2010/11/main" uri="{B97F6D7D-B522-45F9-BDA1-12C45D357490}">
          <x15:cacheHierarchy aggregatedColumn="12"/>
        </ext>
      </extLst>
    </cacheHierarchy>
    <cacheHierarchy uniqueName="[Measures].[Count of Returned]" caption="Count of Returned" measure="1" displayFolder="" measureGroup="Returns" count="0">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ActOrders" count="0">
      <extLst>
        <ext xmlns:x15="http://schemas.microsoft.com/office/spreadsheetml/2010/11/main" uri="{B97F6D7D-B522-45F9-BDA1-12C45D357490}">
          <x15:cacheHierarchy aggregatedColumn="0"/>
        </ext>
      </extLst>
    </cacheHierarchy>
    <cacheHierarchy uniqueName="[Measures].[Sum of Profit]" caption="Sum of Profit" measure="1" displayFolder="" measureGroup="ActOrders" count="0">
      <extLst>
        <ext xmlns:x15="http://schemas.microsoft.com/office/spreadsheetml/2010/11/main" uri="{B97F6D7D-B522-45F9-BDA1-12C45D357490}">
          <x15:cacheHierarchy aggregatedColumn="11"/>
        </ext>
      </extLst>
    </cacheHierarchy>
    <cacheHierarchy uniqueName="[Measures].[Sum of Sales]" caption="Sum of Sales" measure="1" displayFolder="" measureGroup="ActOrders" count="0">
      <extLst>
        <ext xmlns:x15="http://schemas.microsoft.com/office/spreadsheetml/2010/11/main" uri="{B97F6D7D-B522-45F9-BDA1-12C45D357490}">
          <x15:cacheHierarchy aggregatedColumn="7"/>
        </ext>
      </extLst>
    </cacheHierarchy>
    <cacheHierarchy uniqueName="[Measures].[Sum of Discount]" caption="Sum of Discount" measure="1" displayFolder="" measureGroup="ActOrders" count="0">
      <extLst>
        <ext xmlns:x15="http://schemas.microsoft.com/office/spreadsheetml/2010/11/main" uri="{B97F6D7D-B522-45F9-BDA1-12C45D357490}">
          <x15:cacheHierarchy aggregatedColumn="9"/>
        </ext>
      </extLst>
    </cacheHierarchy>
    <cacheHierarchy uniqueName="[Measures].[Number of coustmers]" caption="Number of coustmers" measure="1" displayFolder="" measureGroup="Coustmers" count="0" oneField="1">
      <fieldsUsage count="1">
        <fieldUsage x="1"/>
      </fieldsUsage>
    </cacheHierarchy>
    <cacheHierarchy uniqueName="[Measures].[Number of products]" caption="Number of products" measure="1" displayFolder="" measureGroup="products" count="0"/>
    <cacheHierarchy uniqueName="[Measures].[Number of orders]" caption="Number of orders" measure="1" displayFolder="" measureGroup="ActOrders" count="0"/>
    <cacheHierarchy uniqueName="[Measures].[Average of waiting time]" caption="Average of waiting time" measure="1" displayFolder="" measureGroup="ActOrders" count="0"/>
    <cacheHierarchy uniqueName="[Measures].[Total Profit]" caption="Total Profit" measure="1" displayFolder="" measureGroup="ActOrders" count="0"/>
    <cacheHierarchy uniqueName="[Measures].[Highest Discount]" caption="Highest Discount" measure="1" displayFolder="" measureGroup="ActOrders" count="0" oneField="1">
      <fieldsUsage count="1">
        <fieldUsage x="0"/>
      </fieldsUsage>
    </cacheHierarchy>
    <cacheHierarchy uniqueName="[Measures].[Average of Sales]" caption="Average of Sales" measure="1" displayFolder="" measureGroup="ActOrders" count="0"/>
    <cacheHierarchy uniqueName="[Measures].[Number of returned orders]" caption="Number of returned orders" measure="1" displayFolder="" measureGroup="Returns" count="0"/>
    <cacheHierarchy uniqueName="[Measures].[Total Sales]" caption="Total Sales" measure="1" displayFolder="" measureGroup="ActOrders" count="0"/>
    <cacheHierarchy uniqueName="[Measures].[Total Cost]" caption="Total Cost" measure="1" displayFolder="" measureGroup="ActOrders" count="0"/>
    <cacheHierarchy uniqueName="[Measures].[percentage  of profit]" caption="percentage  of profit" measure="1" displayFolder="" measureGroup="ActOrders" count="0"/>
    <cacheHierarchy uniqueName="[Measures].[Average of Cost]" caption="Average of Cost" measure="1" displayFolder="" measureGroup="ActOrders" count="0"/>
    <cacheHierarchy uniqueName="[Measures].[Completed orders]" caption="Completed orders" measure="1" displayFolder="" measureGroup="ActOrders" count="0"/>
    <cacheHierarchy uniqueName="[Measures].[__XL_Count products]" caption="__XL_Count products" measure="1" displayFolder="" measureGroup="products" count="0" hidden="1"/>
    <cacheHierarchy uniqueName="[Measures].[__XL_Count Coustmers]" caption="__XL_Count Coustmers" measure="1" displayFolder="" measureGroup="Coustmers" count="0" hidden="1"/>
    <cacheHierarchy uniqueName="[Measures].[__XL_Count ActOrders]" caption="__XL_Count ActOrders" measure="1" displayFolder="" measureGroup="Act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6">
    <dimension name="ActOrders" uniqueName="[ActOrders]" caption="ActOrders"/>
    <dimension name="Coustmers" uniqueName="[Coustmers]" caption="Coustmers"/>
    <dimension measure="1" name="Measures" uniqueName="[Measures]" caption="Measures"/>
    <dimension name="People" uniqueName="[People]" caption="People"/>
    <dimension name="products" uniqueName="[products]" caption="products"/>
    <dimension name="Returns" uniqueName="[Returns]" caption="Returns"/>
  </dimensions>
  <measureGroups count="5">
    <measureGroup name="ActOrders" caption="ActOrders"/>
    <measureGroup name="Coustmers" caption="Coustmers"/>
    <measureGroup name="People" caption="People"/>
    <measureGroup name="products" caption="products"/>
    <measureGroup name="Returns" caption="Returns"/>
  </measureGroups>
  <maps count="9">
    <map measureGroup="0" dimension="0"/>
    <map measureGroup="0" dimension="1"/>
    <map measureGroup="0" dimension="3"/>
    <map measureGroup="0" dimension="4"/>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58.828563194445" backgroundQuery="1" createdVersion="8" refreshedVersion="8" minRefreshableVersion="3" recordCount="0" supportSubquery="1" supportAdvancedDrill="1" xr:uid="{F6617132-0E22-48C0-8CFC-E84DC809261D}">
  <cacheSource type="external" connectionId="6"/>
  <cacheFields count="2">
    <cacheField name="[Measures].[Number of products]" caption="Number of products" numFmtId="0" hierarchy="44" level="32767"/>
    <cacheField name="[Coustmers].[State].[State]" caption="State" numFmtId="0" hierarchy="21" level="1">
      <sharedItems containsSemiMixedTypes="0" containsNonDate="0" containsString="0"/>
    </cacheField>
  </cacheFields>
  <cacheHierarchies count="62">
    <cacheHierarchy uniqueName="[ActOrders].[Order ID]" caption="Order ID" attribute="1" defaultMemberUniqueName="[ActOrders].[Order ID].[All]" allUniqueName="[ActOrders].[Order ID].[All]" dimensionUniqueName="[ActOrders]" displayFolder="" count="0" memberValueDatatype="130" unbalanced="0"/>
    <cacheHierarchy uniqueName="[ActOrders].[Order Date]" caption="Order Date" attribute="1" time="1" defaultMemberUniqueName="[ActOrders].[Order Date].[All]" allUniqueName="[ActOrders].[Order Date].[All]" dimensionUniqueName="[ActOrders]" displayFolder="" count="0" memberValueDatatype="7" unbalanced="0"/>
    <cacheHierarchy uniqueName="[ActOrders].[Ship Date]" caption="Ship Date" attribute="1" time="1" defaultMemberUniqueName="[ActOrders].[Ship Date].[All]" allUniqueName="[ActOrders].[Ship Date].[All]" dimensionUniqueName="[ActOrders]" displayFolder="" count="0" memberValueDatatype="7" unbalanced="0"/>
    <cacheHierarchy uniqueName="[ActOrders].[Merged]" caption="Merged" attribute="1" defaultMemberUniqueName="[ActOrders].[Merged].[All]" allUniqueName="[ActOrders].[Merged].[All]" dimensionUniqueName="[ActOrders]" displayFolder="" count="0" memberValueDatatype="130" unbalanced="0"/>
    <cacheHierarchy uniqueName="[ActOrders].[Customer ID]" caption="Customer ID" attribute="1" defaultMemberUniqueName="[ActOrders].[Customer ID].[All]" allUniqueName="[ActOrders].[Customer ID].[All]" dimensionUniqueName="[ActOrders]" displayFolder="" count="0" memberValueDatatype="130" unbalanced="0"/>
    <cacheHierarchy uniqueName="[ActOrders].[Region index]" caption="Region index" attribute="1" defaultMemberUniqueName="[ActOrders].[Region index].[All]" allUniqueName="[ActOrders].[Region index].[All]" dimensionUniqueName="[ActOrders]" displayFolder="" count="0" memberValueDatatype="20" unbalanced="0"/>
    <cacheHierarchy uniqueName="[ActOrders].[Product ID]" caption="Product ID" attribute="1" defaultMemberUniqueName="[ActOrders].[Product ID].[All]" allUniqueName="[ActOrders].[Product ID].[All]" dimensionUniqueName="[ActOrders]" displayFolder="" count="0" memberValueDatatype="130" unbalanced="0"/>
    <cacheHierarchy uniqueName="[ActOrders].[Sales]" caption="Sales" attribute="1" defaultMemberUniqueName="[ActOrders].[Sales].[All]" allUniqueName="[ActOrders].[Sales].[All]" dimensionUniqueName="[ActOrders]" displayFolder="" count="0" memberValueDatatype="5" unbalanced="0"/>
    <cacheHierarchy uniqueName="[ActOrders].[Quantity]" caption="Quantity" attribute="1" defaultMemberUniqueName="[ActOrders].[Quantity].[All]" allUniqueName="[ActOrders].[Quantity].[All]" dimensionUniqueName="[ActOrders]" displayFolder="" count="0" memberValueDatatype="20" unbalanced="0"/>
    <cacheHierarchy uniqueName="[ActOrders].[Discount]" caption="Discount" attribute="1" defaultMemberUniqueName="[ActOrders].[Discount].[All]" allUniqueName="[ActOrders].[Discount].[All]" dimensionUniqueName="[ActOrders]" displayFolder="" count="0" memberValueDatatype="5" unbalanced="0"/>
    <cacheHierarchy uniqueName="[ActOrders].[Cost]" caption="Cost" attribute="1" defaultMemberUniqueName="[ActOrders].[Cost].[All]" allUniqueName="[ActOrders].[Cost].[All]" dimensionUniqueName="[ActOrders]" displayFolder="" count="0" memberValueDatatype="5" unbalanced="0"/>
    <cacheHierarchy uniqueName="[ActOrders].[Profit]" caption="Profit" attribute="1" defaultMemberUniqueName="[ActOrders].[Profit].[All]" allUniqueName="[ActOrders].[Profit].[All]" dimensionUniqueName="[ActOrders]" displayFolder="" count="0" memberValueDatatype="5" unbalanced="0"/>
    <cacheHierarchy uniqueName="[ActOrders].[Time to ship]" caption="Time to ship" attribute="1" defaultMemberUniqueName="[ActOrders].[Time to ship].[All]" allUniqueName="[ActOrders].[Time to ship].[All]" dimensionUniqueName="[ActOrders]" displayFolder="" count="0" memberValueDatatype="20" unbalanced="0"/>
    <cacheHierarchy uniqueName="[ActOrders].[Order Date (Year)]" caption="Order Date (Year)" attribute="1" defaultMemberUniqueName="[ActOrders].[Order Date (Year)].[All]" allUniqueName="[ActOrders].[Order Date (Year)].[All]" dimensionUniqueName="[ActOrders]" displayFolder="" count="0" memberValueDatatype="130" unbalanced="0"/>
    <cacheHierarchy uniqueName="[ActOrders].[Order Date (Quarter)]" caption="Order Date (Quarter)" attribute="1" defaultMemberUniqueName="[ActOrders].[Order Date (Quarter)].[All]" allUniqueName="[ActOrders].[Order Date (Quarter)].[All]" dimensionUniqueName="[ActOrders]" displayFolder="" count="0" memberValueDatatype="130" unbalanced="0"/>
    <cacheHierarchy uniqueName="[ActOrders].[Order Date (Month)]" caption="Order Date (Month)" attribute="1" defaultMemberUniqueName="[ActOrders].[Order Date (Month)].[All]" allUniqueName="[ActOrders].[Order Date (Month)].[All]" dimensionUniqueName="[ActOrders]" displayFolder="" count="0" memberValueDatatype="130" unbalanced="0"/>
    <cacheHierarchy uniqueName="[Coustmers].[Customer ID]" caption="Customer ID" attribute="1" defaultMemberUniqueName="[Coustmers].[Customer ID].[All]" allUniqueName="[Coustmers].[Customer ID].[All]" dimensionUniqueName="[Coustmers]" displayFolder="" count="0" memberValueDatatype="130" unbalanced="0"/>
    <cacheHierarchy uniqueName="[Coustmers].[Customer Name]" caption="Customer Name" attribute="1" defaultMemberUniqueName="[Coustmers].[Customer Name].[All]" allUniqueName="[Coustmers].[Customer Name].[All]" dimensionUniqueName="[Coustmers]" displayFolder="" count="0" memberValueDatatype="130" unbalanced="0"/>
    <cacheHierarchy uniqueName="[Coustmers].[Segment]" caption="Segment" attribute="1" defaultMemberUniqueName="[Coustmers].[Segment].[All]" allUniqueName="[Coustmers].[Segment].[All]" dimensionUniqueName="[Coustmers]" displayFolder="" count="0" memberValueDatatype="130" unbalanced="0"/>
    <cacheHierarchy uniqueName="[Coustmers].[Country/Region]" caption="Country/Region" attribute="1" defaultMemberUniqueName="[Coustmers].[Country/Region].[All]" allUniqueName="[Coustmers].[Country/Region].[All]" dimensionUniqueName="[Coustmers]" displayFolder="" count="0" memberValueDatatype="130" unbalanced="0"/>
    <cacheHierarchy uniqueName="[Coustmers].[City]" caption="City" attribute="1" defaultMemberUniqueName="[Coustmers].[City].[All]" allUniqueName="[Coustmers].[City].[All]" dimensionUniqueName="[Coustmers]" displayFolder="" count="0" memberValueDatatype="130" unbalanced="0"/>
    <cacheHierarchy uniqueName="[Coustmers].[State]" caption="State" attribute="1" defaultMemberUniqueName="[Coustmers].[State].[All]" allUniqueName="[Coustmers].[State].[All]" dimensionUniqueName="[Coustmers]" displayFolder="" count="2" memberValueDatatype="130" unbalanced="0">
      <fieldsUsage count="2">
        <fieldUsage x="-1"/>
        <fieldUsage x="1"/>
      </fieldsUsage>
    </cacheHierarchy>
    <cacheHierarchy uniqueName="[Coustmers].[Postal Code]" caption="Postal Code" attribute="1" defaultMemberUniqueName="[Coustmers].[Postal Code].[All]" allUniqueName="[Coustmers].[Postal Code].[All]" dimensionUniqueName="[Coustm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Region index]" caption="Region index" attribute="1" defaultMemberUniqueName="[People].[Region index].[All]" allUniqueName="[People].[Region index].[All]" dimensionUniqueName="[People]"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ActOrders].[Order Date (Month Index)]" caption="Order Date (Month Index)" attribute="1" defaultMemberUniqueName="[ActOrders].[Order Date (Month Index)].[All]" allUniqueName="[ActOrders].[Order Date (Month Index)].[All]" dimensionUniqueName="[ActOrders]" displayFolder="" count="0" memberValueDatatype="20" unbalanced="0" hidden="1"/>
    <cacheHierarchy uniqueName="[Measures].[Count of Customer ID]" caption="Count of Customer ID" measure="1" displayFolder="" measureGroup="Coustmers" count="0">
      <extLst>
        <ext xmlns:x15="http://schemas.microsoft.com/office/spreadsheetml/2010/11/main" uri="{B97F6D7D-B522-45F9-BDA1-12C45D357490}">
          <x15:cacheHierarchy aggregatedColumn="16"/>
        </ext>
      </extLst>
    </cacheHierarchy>
    <cacheHierarchy uniqueName="[Measures].[Sum of Time to ship]" caption="Sum of Time to ship" measure="1" displayFolder="" measureGroup="ActOrders" count="0">
      <extLst>
        <ext xmlns:x15="http://schemas.microsoft.com/office/spreadsheetml/2010/11/main" uri="{B97F6D7D-B522-45F9-BDA1-12C45D357490}">
          <x15:cacheHierarchy aggregatedColumn="12"/>
        </ext>
      </extLst>
    </cacheHierarchy>
    <cacheHierarchy uniqueName="[Measures].[Count of Time to ship]" caption="Count of Time to ship" measure="1" displayFolder="" measureGroup="ActOrders" count="0">
      <extLst>
        <ext xmlns:x15="http://schemas.microsoft.com/office/spreadsheetml/2010/11/main" uri="{B97F6D7D-B522-45F9-BDA1-12C45D357490}">
          <x15:cacheHierarchy aggregatedColumn="12"/>
        </ext>
      </extLst>
    </cacheHierarchy>
    <cacheHierarchy uniqueName="[Measures].[Count of Returned]" caption="Count of Returned" measure="1" displayFolder="" measureGroup="Returns" count="0">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ActOrders" count="0">
      <extLst>
        <ext xmlns:x15="http://schemas.microsoft.com/office/spreadsheetml/2010/11/main" uri="{B97F6D7D-B522-45F9-BDA1-12C45D357490}">
          <x15:cacheHierarchy aggregatedColumn="0"/>
        </ext>
      </extLst>
    </cacheHierarchy>
    <cacheHierarchy uniqueName="[Measures].[Sum of Profit]" caption="Sum of Profit" measure="1" displayFolder="" measureGroup="ActOrders" count="0">
      <extLst>
        <ext xmlns:x15="http://schemas.microsoft.com/office/spreadsheetml/2010/11/main" uri="{B97F6D7D-B522-45F9-BDA1-12C45D357490}">
          <x15:cacheHierarchy aggregatedColumn="11"/>
        </ext>
      </extLst>
    </cacheHierarchy>
    <cacheHierarchy uniqueName="[Measures].[Sum of Sales]" caption="Sum of Sales" measure="1" displayFolder="" measureGroup="ActOrders" count="0">
      <extLst>
        <ext xmlns:x15="http://schemas.microsoft.com/office/spreadsheetml/2010/11/main" uri="{B97F6D7D-B522-45F9-BDA1-12C45D357490}">
          <x15:cacheHierarchy aggregatedColumn="7"/>
        </ext>
      </extLst>
    </cacheHierarchy>
    <cacheHierarchy uniqueName="[Measures].[Sum of Discount]" caption="Sum of Discount" measure="1" displayFolder="" measureGroup="ActOrders" count="0">
      <extLst>
        <ext xmlns:x15="http://schemas.microsoft.com/office/spreadsheetml/2010/11/main" uri="{B97F6D7D-B522-45F9-BDA1-12C45D357490}">
          <x15:cacheHierarchy aggregatedColumn="9"/>
        </ext>
      </extLst>
    </cacheHierarchy>
    <cacheHierarchy uniqueName="[Measures].[Number of coustmers]" caption="Number of coustmers" measure="1" displayFolder="" measureGroup="Coustmers" count="0"/>
    <cacheHierarchy uniqueName="[Measures].[Number of products]" caption="Number of products" measure="1" displayFolder="" measureGroup="products" count="0" oneField="1">
      <fieldsUsage count="1">
        <fieldUsage x="0"/>
      </fieldsUsage>
    </cacheHierarchy>
    <cacheHierarchy uniqueName="[Measures].[Number of orders]" caption="Number of orders" measure="1" displayFolder="" measureGroup="ActOrders" count="0"/>
    <cacheHierarchy uniqueName="[Measures].[Average of waiting time]" caption="Average of waiting time" measure="1" displayFolder="" measureGroup="ActOrders" count="0"/>
    <cacheHierarchy uniqueName="[Measures].[Total Profit]" caption="Total Profit" measure="1" displayFolder="" measureGroup="ActOrders" count="0"/>
    <cacheHierarchy uniqueName="[Measures].[Highest Discount]" caption="Highest Discount" measure="1" displayFolder="" measureGroup="ActOrders" count="0"/>
    <cacheHierarchy uniqueName="[Measures].[Average of Sales]" caption="Average of Sales" measure="1" displayFolder="" measureGroup="ActOrders" count="0"/>
    <cacheHierarchy uniqueName="[Measures].[Number of returned orders]" caption="Number of returned orders" measure="1" displayFolder="" measureGroup="Returns" count="0"/>
    <cacheHierarchy uniqueName="[Measures].[Total Sales]" caption="Total Sales" measure="1" displayFolder="" measureGroup="ActOrders" count="0"/>
    <cacheHierarchy uniqueName="[Measures].[Total Cost]" caption="Total Cost" measure="1" displayFolder="" measureGroup="ActOrders" count="0"/>
    <cacheHierarchy uniqueName="[Measures].[percentage  of profit]" caption="percentage  of profit" measure="1" displayFolder="" measureGroup="ActOrders" count="0"/>
    <cacheHierarchy uniqueName="[Measures].[Average of Cost]" caption="Average of Cost" measure="1" displayFolder="" measureGroup="ActOrders" count="0"/>
    <cacheHierarchy uniqueName="[Measures].[Completed orders]" caption="Completed orders" measure="1" displayFolder="" measureGroup="ActOrders" count="0"/>
    <cacheHierarchy uniqueName="[Measures].[__XL_Count products]" caption="__XL_Count products" measure="1" displayFolder="" measureGroup="products" count="0" hidden="1"/>
    <cacheHierarchy uniqueName="[Measures].[__XL_Count Coustmers]" caption="__XL_Count Coustmers" measure="1" displayFolder="" measureGroup="Coustmers" count="0" hidden="1"/>
    <cacheHierarchy uniqueName="[Measures].[__XL_Count ActOrders]" caption="__XL_Count ActOrders" measure="1" displayFolder="" measureGroup="Act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6">
    <dimension name="ActOrders" uniqueName="[ActOrders]" caption="ActOrders"/>
    <dimension name="Coustmers" uniqueName="[Coustmers]" caption="Coustmers"/>
    <dimension measure="1" name="Measures" uniqueName="[Measures]" caption="Measures"/>
    <dimension name="People" uniqueName="[People]" caption="People"/>
    <dimension name="products" uniqueName="[products]" caption="products"/>
    <dimension name="Returns" uniqueName="[Returns]" caption="Returns"/>
  </dimensions>
  <measureGroups count="5">
    <measureGroup name="ActOrders" caption="ActOrders"/>
    <measureGroup name="Coustmers" caption="Coustmers"/>
    <measureGroup name="People" caption="People"/>
    <measureGroup name="products" caption="products"/>
    <measureGroup name="Returns" caption="Returns"/>
  </measureGroups>
  <maps count="9">
    <map measureGroup="0" dimension="0"/>
    <map measureGroup="0" dimension="1"/>
    <map measureGroup="0" dimension="3"/>
    <map measureGroup="0" dimension="4"/>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58.828563425923" backgroundQuery="1" createdVersion="8" refreshedVersion="8" minRefreshableVersion="3" recordCount="0" supportSubquery="1" supportAdvancedDrill="1" xr:uid="{2B5859D8-002D-4242-BE71-3058C9775548}">
  <cacheSource type="external" connectionId="6"/>
  <cacheFields count="2">
    <cacheField name="[Measures].[Total Sales]" caption="Total Sales" numFmtId="0" hierarchy="51" level="32767"/>
    <cacheField name="[Coustmers].[State].[State]" caption="State" numFmtId="0" hierarchy="21" level="1">
      <sharedItems containsSemiMixedTypes="0" containsNonDate="0" containsString="0"/>
    </cacheField>
  </cacheFields>
  <cacheHierarchies count="62">
    <cacheHierarchy uniqueName="[ActOrders].[Order ID]" caption="Order ID" attribute="1" defaultMemberUniqueName="[ActOrders].[Order ID].[All]" allUniqueName="[ActOrders].[Order ID].[All]" dimensionUniqueName="[ActOrders]" displayFolder="" count="0" memberValueDatatype="130" unbalanced="0"/>
    <cacheHierarchy uniqueName="[ActOrders].[Order Date]" caption="Order Date" attribute="1" time="1" defaultMemberUniqueName="[ActOrders].[Order Date].[All]" allUniqueName="[ActOrders].[Order Date].[All]" dimensionUniqueName="[ActOrders]" displayFolder="" count="0" memberValueDatatype="7" unbalanced="0"/>
    <cacheHierarchy uniqueName="[ActOrders].[Ship Date]" caption="Ship Date" attribute="1" time="1" defaultMemberUniqueName="[ActOrders].[Ship Date].[All]" allUniqueName="[ActOrders].[Ship Date].[All]" dimensionUniqueName="[ActOrders]" displayFolder="" count="0" memberValueDatatype="7" unbalanced="0"/>
    <cacheHierarchy uniqueName="[ActOrders].[Merged]" caption="Merged" attribute="1" defaultMemberUniqueName="[ActOrders].[Merged].[All]" allUniqueName="[ActOrders].[Merged].[All]" dimensionUniqueName="[ActOrders]" displayFolder="" count="0" memberValueDatatype="130" unbalanced="0"/>
    <cacheHierarchy uniqueName="[ActOrders].[Customer ID]" caption="Customer ID" attribute="1" defaultMemberUniqueName="[ActOrders].[Customer ID].[All]" allUniqueName="[ActOrders].[Customer ID].[All]" dimensionUniqueName="[ActOrders]" displayFolder="" count="0" memberValueDatatype="130" unbalanced="0"/>
    <cacheHierarchy uniqueName="[ActOrders].[Region index]" caption="Region index" attribute="1" defaultMemberUniqueName="[ActOrders].[Region index].[All]" allUniqueName="[ActOrders].[Region index].[All]" dimensionUniqueName="[ActOrders]" displayFolder="" count="0" memberValueDatatype="20" unbalanced="0"/>
    <cacheHierarchy uniqueName="[ActOrders].[Product ID]" caption="Product ID" attribute="1" defaultMemberUniqueName="[ActOrders].[Product ID].[All]" allUniqueName="[ActOrders].[Product ID].[All]" dimensionUniqueName="[ActOrders]" displayFolder="" count="0" memberValueDatatype="130" unbalanced="0"/>
    <cacheHierarchy uniqueName="[ActOrders].[Sales]" caption="Sales" attribute="1" defaultMemberUniqueName="[ActOrders].[Sales].[All]" allUniqueName="[ActOrders].[Sales].[All]" dimensionUniqueName="[ActOrders]" displayFolder="" count="0" memberValueDatatype="5" unbalanced="0"/>
    <cacheHierarchy uniqueName="[ActOrders].[Quantity]" caption="Quantity" attribute="1" defaultMemberUniqueName="[ActOrders].[Quantity].[All]" allUniqueName="[ActOrders].[Quantity].[All]" dimensionUniqueName="[ActOrders]" displayFolder="" count="0" memberValueDatatype="20" unbalanced="0"/>
    <cacheHierarchy uniqueName="[ActOrders].[Discount]" caption="Discount" attribute="1" defaultMemberUniqueName="[ActOrders].[Discount].[All]" allUniqueName="[ActOrders].[Discount].[All]" dimensionUniqueName="[ActOrders]" displayFolder="" count="0" memberValueDatatype="5" unbalanced="0"/>
    <cacheHierarchy uniqueName="[ActOrders].[Cost]" caption="Cost" attribute="1" defaultMemberUniqueName="[ActOrders].[Cost].[All]" allUniqueName="[ActOrders].[Cost].[All]" dimensionUniqueName="[ActOrders]" displayFolder="" count="0" memberValueDatatype="5" unbalanced="0"/>
    <cacheHierarchy uniqueName="[ActOrders].[Profit]" caption="Profit" attribute="1" defaultMemberUniqueName="[ActOrders].[Profit].[All]" allUniqueName="[ActOrders].[Profit].[All]" dimensionUniqueName="[ActOrders]" displayFolder="" count="0" memberValueDatatype="5" unbalanced="0"/>
    <cacheHierarchy uniqueName="[ActOrders].[Time to ship]" caption="Time to ship" attribute="1" defaultMemberUniqueName="[ActOrders].[Time to ship].[All]" allUniqueName="[ActOrders].[Time to ship].[All]" dimensionUniqueName="[ActOrders]" displayFolder="" count="0" memberValueDatatype="20" unbalanced="0"/>
    <cacheHierarchy uniqueName="[ActOrders].[Order Date (Year)]" caption="Order Date (Year)" attribute="1" defaultMemberUniqueName="[ActOrders].[Order Date (Year)].[All]" allUniqueName="[ActOrders].[Order Date (Year)].[All]" dimensionUniqueName="[ActOrders]" displayFolder="" count="0" memberValueDatatype="130" unbalanced="0"/>
    <cacheHierarchy uniqueName="[ActOrders].[Order Date (Quarter)]" caption="Order Date (Quarter)" attribute="1" defaultMemberUniqueName="[ActOrders].[Order Date (Quarter)].[All]" allUniqueName="[ActOrders].[Order Date (Quarter)].[All]" dimensionUniqueName="[ActOrders]" displayFolder="" count="0" memberValueDatatype="130" unbalanced="0"/>
    <cacheHierarchy uniqueName="[ActOrders].[Order Date (Month)]" caption="Order Date (Month)" attribute="1" defaultMemberUniqueName="[ActOrders].[Order Date (Month)].[All]" allUniqueName="[ActOrders].[Order Date (Month)].[All]" dimensionUniqueName="[ActOrders]" displayFolder="" count="0" memberValueDatatype="130" unbalanced="0"/>
    <cacheHierarchy uniqueName="[Coustmers].[Customer ID]" caption="Customer ID" attribute="1" defaultMemberUniqueName="[Coustmers].[Customer ID].[All]" allUniqueName="[Coustmers].[Customer ID].[All]" dimensionUniqueName="[Coustmers]" displayFolder="" count="0" memberValueDatatype="130" unbalanced="0"/>
    <cacheHierarchy uniqueName="[Coustmers].[Customer Name]" caption="Customer Name" attribute="1" defaultMemberUniqueName="[Coustmers].[Customer Name].[All]" allUniqueName="[Coustmers].[Customer Name].[All]" dimensionUniqueName="[Coustmers]" displayFolder="" count="0" memberValueDatatype="130" unbalanced="0"/>
    <cacheHierarchy uniqueName="[Coustmers].[Segment]" caption="Segment" attribute="1" defaultMemberUniqueName="[Coustmers].[Segment].[All]" allUniqueName="[Coustmers].[Segment].[All]" dimensionUniqueName="[Coustmers]" displayFolder="" count="0" memberValueDatatype="130" unbalanced="0"/>
    <cacheHierarchy uniqueName="[Coustmers].[Country/Region]" caption="Country/Region" attribute="1" defaultMemberUniqueName="[Coustmers].[Country/Region].[All]" allUniqueName="[Coustmers].[Country/Region].[All]" dimensionUniqueName="[Coustmers]" displayFolder="" count="0" memberValueDatatype="130" unbalanced="0"/>
    <cacheHierarchy uniqueName="[Coustmers].[City]" caption="City" attribute="1" defaultMemberUniqueName="[Coustmers].[City].[All]" allUniqueName="[Coustmers].[City].[All]" dimensionUniqueName="[Coustmers]" displayFolder="" count="0" memberValueDatatype="130" unbalanced="0"/>
    <cacheHierarchy uniqueName="[Coustmers].[State]" caption="State" attribute="1" defaultMemberUniqueName="[Coustmers].[State].[All]" allUniqueName="[Coustmers].[State].[All]" dimensionUniqueName="[Coustmers]" displayFolder="" count="2" memberValueDatatype="130" unbalanced="0">
      <fieldsUsage count="2">
        <fieldUsage x="-1"/>
        <fieldUsage x="1"/>
      </fieldsUsage>
    </cacheHierarchy>
    <cacheHierarchy uniqueName="[Coustmers].[Postal Code]" caption="Postal Code" attribute="1" defaultMemberUniqueName="[Coustmers].[Postal Code].[All]" allUniqueName="[Coustmers].[Postal Code].[All]" dimensionUniqueName="[Coustm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Region index]" caption="Region index" attribute="1" defaultMemberUniqueName="[People].[Region index].[All]" allUniqueName="[People].[Region index].[All]" dimensionUniqueName="[People]"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ActOrders].[Order Date (Month Index)]" caption="Order Date (Month Index)" attribute="1" defaultMemberUniqueName="[ActOrders].[Order Date (Month Index)].[All]" allUniqueName="[ActOrders].[Order Date (Month Index)].[All]" dimensionUniqueName="[ActOrders]" displayFolder="" count="0" memberValueDatatype="20" unbalanced="0" hidden="1"/>
    <cacheHierarchy uniqueName="[Measures].[Count of Customer ID]" caption="Count of Customer ID" measure="1" displayFolder="" measureGroup="Coustmers" count="0">
      <extLst>
        <ext xmlns:x15="http://schemas.microsoft.com/office/spreadsheetml/2010/11/main" uri="{B97F6D7D-B522-45F9-BDA1-12C45D357490}">
          <x15:cacheHierarchy aggregatedColumn="16"/>
        </ext>
      </extLst>
    </cacheHierarchy>
    <cacheHierarchy uniqueName="[Measures].[Sum of Time to ship]" caption="Sum of Time to ship" measure="1" displayFolder="" measureGroup="ActOrders" count="0">
      <extLst>
        <ext xmlns:x15="http://schemas.microsoft.com/office/spreadsheetml/2010/11/main" uri="{B97F6D7D-B522-45F9-BDA1-12C45D357490}">
          <x15:cacheHierarchy aggregatedColumn="12"/>
        </ext>
      </extLst>
    </cacheHierarchy>
    <cacheHierarchy uniqueName="[Measures].[Count of Time to ship]" caption="Count of Time to ship" measure="1" displayFolder="" measureGroup="ActOrders" count="0">
      <extLst>
        <ext xmlns:x15="http://schemas.microsoft.com/office/spreadsheetml/2010/11/main" uri="{B97F6D7D-B522-45F9-BDA1-12C45D357490}">
          <x15:cacheHierarchy aggregatedColumn="12"/>
        </ext>
      </extLst>
    </cacheHierarchy>
    <cacheHierarchy uniqueName="[Measures].[Count of Returned]" caption="Count of Returned" measure="1" displayFolder="" measureGroup="Returns" count="0">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ActOrders" count="0">
      <extLst>
        <ext xmlns:x15="http://schemas.microsoft.com/office/spreadsheetml/2010/11/main" uri="{B97F6D7D-B522-45F9-BDA1-12C45D357490}">
          <x15:cacheHierarchy aggregatedColumn="0"/>
        </ext>
      </extLst>
    </cacheHierarchy>
    <cacheHierarchy uniqueName="[Measures].[Sum of Profit]" caption="Sum of Profit" measure="1" displayFolder="" measureGroup="ActOrders" count="0">
      <extLst>
        <ext xmlns:x15="http://schemas.microsoft.com/office/spreadsheetml/2010/11/main" uri="{B97F6D7D-B522-45F9-BDA1-12C45D357490}">
          <x15:cacheHierarchy aggregatedColumn="11"/>
        </ext>
      </extLst>
    </cacheHierarchy>
    <cacheHierarchy uniqueName="[Measures].[Sum of Sales]" caption="Sum of Sales" measure="1" displayFolder="" measureGroup="ActOrders" count="0">
      <extLst>
        <ext xmlns:x15="http://schemas.microsoft.com/office/spreadsheetml/2010/11/main" uri="{B97F6D7D-B522-45F9-BDA1-12C45D357490}">
          <x15:cacheHierarchy aggregatedColumn="7"/>
        </ext>
      </extLst>
    </cacheHierarchy>
    <cacheHierarchy uniqueName="[Measures].[Sum of Discount]" caption="Sum of Discount" measure="1" displayFolder="" measureGroup="ActOrders" count="0">
      <extLst>
        <ext xmlns:x15="http://schemas.microsoft.com/office/spreadsheetml/2010/11/main" uri="{B97F6D7D-B522-45F9-BDA1-12C45D357490}">
          <x15:cacheHierarchy aggregatedColumn="9"/>
        </ext>
      </extLst>
    </cacheHierarchy>
    <cacheHierarchy uniqueName="[Measures].[Number of coustmers]" caption="Number of coustmers" measure="1" displayFolder="" measureGroup="Coustmers" count="0"/>
    <cacheHierarchy uniqueName="[Measures].[Number of products]" caption="Number of products" measure="1" displayFolder="" measureGroup="products" count="0"/>
    <cacheHierarchy uniqueName="[Measures].[Number of orders]" caption="Number of orders" measure="1" displayFolder="" measureGroup="ActOrders" count="0"/>
    <cacheHierarchy uniqueName="[Measures].[Average of waiting time]" caption="Average of waiting time" measure="1" displayFolder="" measureGroup="ActOrders" count="0"/>
    <cacheHierarchy uniqueName="[Measures].[Total Profit]" caption="Total Profit" measure="1" displayFolder="" measureGroup="ActOrders" count="0"/>
    <cacheHierarchy uniqueName="[Measures].[Highest Discount]" caption="Highest Discount" measure="1" displayFolder="" measureGroup="ActOrders" count="0"/>
    <cacheHierarchy uniqueName="[Measures].[Average of Sales]" caption="Average of Sales" measure="1" displayFolder="" measureGroup="ActOrders" count="0"/>
    <cacheHierarchy uniqueName="[Measures].[Number of returned orders]" caption="Number of returned orders" measure="1" displayFolder="" measureGroup="Returns" count="0"/>
    <cacheHierarchy uniqueName="[Measures].[Total Sales]" caption="Total Sales" measure="1" displayFolder="" measureGroup="ActOrders" count="0" oneField="1">
      <fieldsUsage count="1">
        <fieldUsage x="0"/>
      </fieldsUsage>
    </cacheHierarchy>
    <cacheHierarchy uniqueName="[Measures].[Total Cost]" caption="Total Cost" measure="1" displayFolder="" measureGroup="ActOrders" count="0"/>
    <cacheHierarchy uniqueName="[Measures].[percentage  of profit]" caption="percentage  of profit" measure="1" displayFolder="" measureGroup="ActOrders" count="0"/>
    <cacheHierarchy uniqueName="[Measures].[Average of Cost]" caption="Average of Cost" measure="1" displayFolder="" measureGroup="ActOrders" count="0"/>
    <cacheHierarchy uniqueName="[Measures].[Completed orders]" caption="Completed orders" measure="1" displayFolder="" measureGroup="ActOrders" count="0"/>
    <cacheHierarchy uniqueName="[Measures].[__XL_Count products]" caption="__XL_Count products" measure="1" displayFolder="" measureGroup="products" count="0" hidden="1"/>
    <cacheHierarchy uniqueName="[Measures].[__XL_Count Coustmers]" caption="__XL_Count Coustmers" measure="1" displayFolder="" measureGroup="Coustmers" count="0" hidden="1"/>
    <cacheHierarchy uniqueName="[Measures].[__XL_Count ActOrders]" caption="__XL_Count ActOrders" measure="1" displayFolder="" measureGroup="Act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6">
    <dimension name="ActOrders" uniqueName="[ActOrders]" caption="ActOrders"/>
    <dimension name="Coustmers" uniqueName="[Coustmers]" caption="Coustmers"/>
    <dimension measure="1" name="Measures" uniqueName="[Measures]" caption="Measures"/>
    <dimension name="People" uniqueName="[People]" caption="People"/>
    <dimension name="products" uniqueName="[products]" caption="products"/>
    <dimension name="Returns" uniqueName="[Returns]" caption="Returns"/>
  </dimensions>
  <measureGroups count="5">
    <measureGroup name="ActOrders" caption="ActOrders"/>
    <measureGroup name="Coustmers" caption="Coustmers"/>
    <measureGroup name="People" caption="People"/>
    <measureGroup name="products" caption="products"/>
    <measureGroup name="Returns" caption="Returns"/>
  </measureGroups>
  <maps count="9">
    <map measureGroup="0" dimension="0"/>
    <map measureGroup="0" dimension="1"/>
    <map measureGroup="0" dimension="3"/>
    <map measureGroup="0" dimension="4"/>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58.828563541669" backgroundQuery="1" createdVersion="8" refreshedVersion="8" minRefreshableVersion="3" recordCount="0" supportSubquery="1" supportAdvancedDrill="1" xr:uid="{21AB7A9E-1039-498B-88D9-5B767B5840D6}">
  <cacheSource type="external" connectionId="6"/>
  <cacheFields count="2">
    <cacheField name="[Measures].[Total Cost]" caption="Total Cost" numFmtId="0" hierarchy="52" level="32767"/>
    <cacheField name="[Coustmers].[State].[State]" caption="State" numFmtId="0" hierarchy="21" level="1">
      <sharedItems containsSemiMixedTypes="0" containsNonDate="0" containsString="0"/>
    </cacheField>
  </cacheFields>
  <cacheHierarchies count="62">
    <cacheHierarchy uniqueName="[ActOrders].[Order ID]" caption="Order ID" attribute="1" defaultMemberUniqueName="[ActOrders].[Order ID].[All]" allUniqueName="[ActOrders].[Order ID].[All]" dimensionUniqueName="[ActOrders]" displayFolder="" count="0" memberValueDatatype="130" unbalanced="0"/>
    <cacheHierarchy uniqueName="[ActOrders].[Order Date]" caption="Order Date" attribute="1" time="1" defaultMemberUniqueName="[ActOrders].[Order Date].[All]" allUniqueName="[ActOrders].[Order Date].[All]" dimensionUniqueName="[ActOrders]" displayFolder="" count="0" memberValueDatatype="7" unbalanced="0"/>
    <cacheHierarchy uniqueName="[ActOrders].[Ship Date]" caption="Ship Date" attribute="1" time="1" defaultMemberUniqueName="[ActOrders].[Ship Date].[All]" allUniqueName="[ActOrders].[Ship Date].[All]" dimensionUniqueName="[ActOrders]" displayFolder="" count="0" memberValueDatatype="7" unbalanced="0"/>
    <cacheHierarchy uniqueName="[ActOrders].[Merged]" caption="Merged" attribute="1" defaultMemberUniqueName="[ActOrders].[Merged].[All]" allUniqueName="[ActOrders].[Merged].[All]" dimensionUniqueName="[ActOrders]" displayFolder="" count="0" memberValueDatatype="130" unbalanced="0"/>
    <cacheHierarchy uniqueName="[ActOrders].[Customer ID]" caption="Customer ID" attribute="1" defaultMemberUniqueName="[ActOrders].[Customer ID].[All]" allUniqueName="[ActOrders].[Customer ID].[All]" dimensionUniqueName="[ActOrders]" displayFolder="" count="0" memberValueDatatype="130" unbalanced="0"/>
    <cacheHierarchy uniqueName="[ActOrders].[Region index]" caption="Region index" attribute="1" defaultMemberUniqueName="[ActOrders].[Region index].[All]" allUniqueName="[ActOrders].[Region index].[All]" dimensionUniqueName="[ActOrders]" displayFolder="" count="0" memberValueDatatype="20" unbalanced="0"/>
    <cacheHierarchy uniqueName="[ActOrders].[Product ID]" caption="Product ID" attribute="1" defaultMemberUniqueName="[ActOrders].[Product ID].[All]" allUniqueName="[ActOrders].[Product ID].[All]" dimensionUniqueName="[ActOrders]" displayFolder="" count="0" memberValueDatatype="130" unbalanced="0"/>
    <cacheHierarchy uniqueName="[ActOrders].[Sales]" caption="Sales" attribute="1" defaultMemberUniqueName="[ActOrders].[Sales].[All]" allUniqueName="[ActOrders].[Sales].[All]" dimensionUniqueName="[ActOrders]" displayFolder="" count="0" memberValueDatatype="5" unbalanced="0"/>
    <cacheHierarchy uniqueName="[ActOrders].[Quantity]" caption="Quantity" attribute="1" defaultMemberUniqueName="[ActOrders].[Quantity].[All]" allUniqueName="[ActOrders].[Quantity].[All]" dimensionUniqueName="[ActOrders]" displayFolder="" count="0" memberValueDatatype="20" unbalanced="0"/>
    <cacheHierarchy uniqueName="[ActOrders].[Discount]" caption="Discount" attribute="1" defaultMemberUniqueName="[ActOrders].[Discount].[All]" allUniqueName="[ActOrders].[Discount].[All]" dimensionUniqueName="[ActOrders]" displayFolder="" count="0" memberValueDatatype="5" unbalanced="0"/>
    <cacheHierarchy uniqueName="[ActOrders].[Cost]" caption="Cost" attribute="1" defaultMemberUniqueName="[ActOrders].[Cost].[All]" allUniqueName="[ActOrders].[Cost].[All]" dimensionUniqueName="[ActOrders]" displayFolder="" count="0" memberValueDatatype="5" unbalanced="0"/>
    <cacheHierarchy uniqueName="[ActOrders].[Profit]" caption="Profit" attribute="1" defaultMemberUniqueName="[ActOrders].[Profit].[All]" allUniqueName="[ActOrders].[Profit].[All]" dimensionUniqueName="[ActOrders]" displayFolder="" count="0" memberValueDatatype="5" unbalanced="0"/>
    <cacheHierarchy uniqueName="[ActOrders].[Time to ship]" caption="Time to ship" attribute="1" defaultMemberUniqueName="[ActOrders].[Time to ship].[All]" allUniqueName="[ActOrders].[Time to ship].[All]" dimensionUniqueName="[ActOrders]" displayFolder="" count="0" memberValueDatatype="20" unbalanced="0"/>
    <cacheHierarchy uniqueName="[ActOrders].[Order Date (Year)]" caption="Order Date (Year)" attribute="1" defaultMemberUniqueName="[ActOrders].[Order Date (Year)].[All]" allUniqueName="[ActOrders].[Order Date (Year)].[All]" dimensionUniqueName="[ActOrders]" displayFolder="" count="0" memberValueDatatype="130" unbalanced="0"/>
    <cacheHierarchy uniqueName="[ActOrders].[Order Date (Quarter)]" caption="Order Date (Quarter)" attribute="1" defaultMemberUniqueName="[ActOrders].[Order Date (Quarter)].[All]" allUniqueName="[ActOrders].[Order Date (Quarter)].[All]" dimensionUniqueName="[ActOrders]" displayFolder="" count="0" memberValueDatatype="130" unbalanced="0"/>
    <cacheHierarchy uniqueName="[ActOrders].[Order Date (Month)]" caption="Order Date (Month)" attribute="1" defaultMemberUniqueName="[ActOrders].[Order Date (Month)].[All]" allUniqueName="[ActOrders].[Order Date (Month)].[All]" dimensionUniqueName="[ActOrders]" displayFolder="" count="0" memberValueDatatype="130" unbalanced="0"/>
    <cacheHierarchy uniqueName="[Coustmers].[Customer ID]" caption="Customer ID" attribute="1" defaultMemberUniqueName="[Coustmers].[Customer ID].[All]" allUniqueName="[Coustmers].[Customer ID].[All]" dimensionUniqueName="[Coustmers]" displayFolder="" count="0" memberValueDatatype="130" unbalanced="0"/>
    <cacheHierarchy uniqueName="[Coustmers].[Customer Name]" caption="Customer Name" attribute="1" defaultMemberUniqueName="[Coustmers].[Customer Name].[All]" allUniqueName="[Coustmers].[Customer Name].[All]" dimensionUniqueName="[Coustmers]" displayFolder="" count="0" memberValueDatatype="130" unbalanced="0"/>
    <cacheHierarchy uniqueName="[Coustmers].[Segment]" caption="Segment" attribute="1" defaultMemberUniqueName="[Coustmers].[Segment].[All]" allUniqueName="[Coustmers].[Segment].[All]" dimensionUniqueName="[Coustmers]" displayFolder="" count="0" memberValueDatatype="130" unbalanced="0"/>
    <cacheHierarchy uniqueName="[Coustmers].[Country/Region]" caption="Country/Region" attribute="1" defaultMemberUniqueName="[Coustmers].[Country/Region].[All]" allUniqueName="[Coustmers].[Country/Region].[All]" dimensionUniqueName="[Coustmers]" displayFolder="" count="0" memberValueDatatype="130" unbalanced="0"/>
    <cacheHierarchy uniqueName="[Coustmers].[City]" caption="City" attribute="1" defaultMemberUniqueName="[Coustmers].[City].[All]" allUniqueName="[Coustmers].[City].[All]" dimensionUniqueName="[Coustmers]" displayFolder="" count="0" memberValueDatatype="130" unbalanced="0"/>
    <cacheHierarchy uniqueName="[Coustmers].[State]" caption="State" attribute="1" defaultMemberUniqueName="[Coustmers].[State].[All]" allUniqueName="[Coustmers].[State].[All]" dimensionUniqueName="[Coustmers]" displayFolder="" count="2" memberValueDatatype="130" unbalanced="0">
      <fieldsUsage count="2">
        <fieldUsage x="-1"/>
        <fieldUsage x="1"/>
      </fieldsUsage>
    </cacheHierarchy>
    <cacheHierarchy uniqueName="[Coustmers].[Postal Code]" caption="Postal Code" attribute="1" defaultMemberUniqueName="[Coustmers].[Postal Code].[All]" allUniqueName="[Coustmers].[Postal Code].[All]" dimensionUniqueName="[Coustm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Region index]" caption="Region index" attribute="1" defaultMemberUniqueName="[People].[Region index].[All]" allUniqueName="[People].[Region index].[All]" dimensionUniqueName="[People]"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ActOrders].[Order Date (Month Index)]" caption="Order Date (Month Index)" attribute="1" defaultMemberUniqueName="[ActOrders].[Order Date (Month Index)].[All]" allUniqueName="[ActOrders].[Order Date (Month Index)].[All]" dimensionUniqueName="[ActOrders]" displayFolder="" count="0" memberValueDatatype="20" unbalanced="0" hidden="1"/>
    <cacheHierarchy uniqueName="[Measures].[Count of Customer ID]" caption="Count of Customer ID" measure="1" displayFolder="" measureGroup="Coustmers" count="0">
      <extLst>
        <ext xmlns:x15="http://schemas.microsoft.com/office/spreadsheetml/2010/11/main" uri="{B97F6D7D-B522-45F9-BDA1-12C45D357490}">
          <x15:cacheHierarchy aggregatedColumn="16"/>
        </ext>
      </extLst>
    </cacheHierarchy>
    <cacheHierarchy uniqueName="[Measures].[Sum of Time to ship]" caption="Sum of Time to ship" measure="1" displayFolder="" measureGroup="ActOrders" count="0">
      <extLst>
        <ext xmlns:x15="http://schemas.microsoft.com/office/spreadsheetml/2010/11/main" uri="{B97F6D7D-B522-45F9-BDA1-12C45D357490}">
          <x15:cacheHierarchy aggregatedColumn="12"/>
        </ext>
      </extLst>
    </cacheHierarchy>
    <cacheHierarchy uniqueName="[Measures].[Count of Time to ship]" caption="Count of Time to ship" measure="1" displayFolder="" measureGroup="ActOrders" count="0">
      <extLst>
        <ext xmlns:x15="http://schemas.microsoft.com/office/spreadsheetml/2010/11/main" uri="{B97F6D7D-B522-45F9-BDA1-12C45D357490}">
          <x15:cacheHierarchy aggregatedColumn="12"/>
        </ext>
      </extLst>
    </cacheHierarchy>
    <cacheHierarchy uniqueName="[Measures].[Count of Returned]" caption="Count of Returned" measure="1" displayFolder="" measureGroup="Returns" count="0">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ActOrders" count="0">
      <extLst>
        <ext xmlns:x15="http://schemas.microsoft.com/office/spreadsheetml/2010/11/main" uri="{B97F6D7D-B522-45F9-BDA1-12C45D357490}">
          <x15:cacheHierarchy aggregatedColumn="0"/>
        </ext>
      </extLst>
    </cacheHierarchy>
    <cacheHierarchy uniqueName="[Measures].[Sum of Profit]" caption="Sum of Profit" measure="1" displayFolder="" measureGroup="ActOrders" count="0">
      <extLst>
        <ext xmlns:x15="http://schemas.microsoft.com/office/spreadsheetml/2010/11/main" uri="{B97F6D7D-B522-45F9-BDA1-12C45D357490}">
          <x15:cacheHierarchy aggregatedColumn="11"/>
        </ext>
      </extLst>
    </cacheHierarchy>
    <cacheHierarchy uniqueName="[Measures].[Sum of Sales]" caption="Sum of Sales" measure="1" displayFolder="" measureGroup="ActOrders" count="0">
      <extLst>
        <ext xmlns:x15="http://schemas.microsoft.com/office/spreadsheetml/2010/11/main" uri="{B97F6D7D-B522-45F9-BDA1-12C45D357490}">
          <x15:cacheHierarchy aggregatedColumn="7"/>
        </ext>
      </extLst>
    </cacheHierarchy>
    <cacheHierarchy uniqueName="[Measures].[Sum of Discount]" caption="Sum of Discount" measure="1" displayFolder="" measureGroup="ActOrders" count="0">
      <extLst>
        <ext xmlns:x15="http://schemas.microsoft.com/office/spreadsheetml/2010/11/main" uri="{B97F6D7D-B522-45F9-BDA1-12C45D357490}">
          <x15:cacheHierarchy aggregatedColumn="9"/>
        </ext>
      </extLst>
    </cacheHierarchy>
    <cacheHierarchy uniqueName="[Measures].[Number of coustmers]" caption="Number of coustmers" measure="1" displayFolder="" measureGroup="Coustmers" count="0"/>
    <cacheHierarchy uniqueName="[Measures].[Number of products]" caption="Number of products" measure="1" displayFolder="" measureGroup="products" count="0"/>
    <cacheHierarchy uniqueName="[Measures].[Number of orders]" caption="Number of orders" measure="1" displayFolder="" measureGroup="ActOrders" count="0"/>
    <cacheHierarchy uniqueName="[Measures].[Average of waiting time]" caption="Average of waiting time" measure="1" displayFolder="" measureGroup="ActOrders" count="0"/>
    <cacheHierarchy uniqueName="[Measures].[Total Profit]" caption="Total Profit" measure="1" displayFolder="" measureGroup="ActOrders" count="0"/>
    <cacheHierarchy uniqueName="[Measures].[Highest Discount]" caption="Highest Discount" measure="1" displayFolder="" measureGroup="ActOrders" count="0"/>
    <cacheHierarchy uniqueName="[Measures].[Average of Sales]" caption="Average of Sales" measure="1" displayFolder="" measureGroup="ActOrders" count="0"/>
    <cacheHierarchy uniqueName="[Measures].[Number of returned orders]" caption="Number of returned orders" measure="1" displayFolder="" measureGroup="Returns" count="0"/>
    <cacheHierarchy uniqueName="[Measures].[Total Sales]" caption="Total Sales" measure="1" displayFolder="" measureGroup="ActOrders" count="0"/>
    <cacheHierarchy uniqueName="[Measures].[Total Cost]" caption="Total Cost" measure="1" displayFolder="" measureGroup="ActOrders" count="0" oneField="1">
      <fieldsUsage count="1">
        <fieldUsage x="0"/>
      </fieldsUsage>
    </cacheHierarchy>
    <cacheHierarchy uniqueName="[Measures].[percentage  of profit]" caption="percentage  of profit" measure="1" displayFolder="" measureGroup="ActOrders" count="0"/>
    <cacheHierarchy uniqueName="[Measures].[Average of Cost]" caption="Average of Cost" measure="1" displayFolder="" measureGroup="ActOrders" count="0"/>
    <cacheHierarchy uniqueName="[Measures].[Completed orders]" caption="Completed orders" measure="1" displayFolder="" measureGroup="ActOrders" count="0"/>
    <cacheHierarchy uniqueName="[Measures].[__XL_Count products]" caption="__XL_Count products" measure="1" displayFolder="" measureGroup="products" count="0" hidden="1"/>
    <cacheHierarchy uniqueName="[Measures].[__XL_Count Coustmers]" caption="__XL_Count Coustmers" measure="1" displayFolder="" measureGroup="Coustmers" count="0" hidden="1"/>
    <cacheHierarchy uniqueName="[Measures].[__XL_Count ActOrders]" caption="__XL_Count ActOrders" measure="1" displayFolder="" measureGroup="Act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6">
    <dimension name="ActOrders" uniqueName="[ActOrders]" caption="ActOrders"/>
    <dimension name="Coustmers" uniqueName="[Coustmers]" caption="Coustmers"/>
    <dimension measure="1" name="Measures" uniqueName="[Measures]" caption="Measures"/>
    <dimension name="People" uniqueName="[People]" caption="People"/>
    <dimension name="products" uniqueName="[products]" caption="products"/>
    <dimension name="Returns" uniqueName="[Returns]" caption="Returns"/>
  </dimensions>
  <measureGroups count="5">
    <measureGroup name="ActOrders" caption="ActOrders"/>
    <measureGroup name="Coustmers" caption="Coustmers"/>
    <measureGroup name="People" caption="People"/>
    <measureGroup name="products" caption="products"/>
    <measureGroup name="Returns" caption="Returns"/>
  </measureGroups>
  <maps count="9">
    <map measureGroup="0" dimension="0"/>
    <map measureGroup="0" dimension="1"/>
    <map measureGroup="0" dimension="3"/>
    <map measureGroup="0" dimension="4"/>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58.828563541669" backgroundQuery="1" createdVersion="8" refreshedVersion="8" minRefreshableVersion="3" recordCount="0" supportSubquery="1" supportAdvancedDrill="1" xr:uid="{F108C6DB-D9C8-4376-BDAD-5FA275A51C79}">
  <cacheSource type="external" connectionId="6"/>
  <cacheFields count="2">
    <cacheField name="[Measures].[Number of orders]" caption="Number of orders" numFmtId="0" hierarchy="45" level="32767"/>
    <cacheField name="[Coustmers].[State].[State]" caption="State" numFmtId="0" hierarchy="21" level="1">
      <sharedItems containsSemiMixedTypes="0" containsNonDate="0" containsString="0"/>
    </cacheField>
  </cacheFields>
  <cacheHierarchies count="62">
    <cacheHierarchy uniqueName="[ActOrders].[Order ID]" caption="Order ID" attribute="1" defaultMemberUniqueName="[ActOrders].[Order ID].[All]" allUniqueName="[ActOrders].[Order ID].[All]" dimensionUniqueName="[ActOrders]" displayFolder="" count="0" memberValueDatatype="130" unbalanced="0"/>
    <cacheHierarchy uniqueName="[ActOrders].[Order Date]" caption="Order Date" attribute="1" time="1" defaultMemberUniqueName="[ActOrders].[Order Date].[All]" allUniqueName="[ActOrders].[Order Date].[All]" dimensionUniqueName="[ActOrders]" displayFolder="" count="0" memberValueDatatype="7" unbalanced="0"/>
    <cacheHierarchy uniqueName="[ActOrders].[Ship Date]" caption="Ship Date" attribute="1" time="1" defaultMemberUniqueName="[ActOrders].[Ship Date].[All]" allUniqueName="[ActOrders].[Ship Date].[All]" dimensionUniqueName="[ActOrders]" displayFolder="" count="0" memberValueDatatype="7" unbalanced="0"/>
    <cacheHierarchy uniqueName="[ActOrders].[Merged]" caption="Merged" attribute="1" defaultMemberUniqueName="[ActOrders].[Merged].[All]" allUniqueName="[ActOrders].[Merged].[All]" dimensionUniqueName="[ActOrders]" displayFolder="" count="0" memberValueDatatype="130" unbalanced="0"/>
    <cacheHierarchy uniqueName="[ActOrders].[Customer ID]" caption="Customer ID" attribute="1" defaultMemberUniqueName="[ActOrders].[Customer ID].[All]" allUniqueName="[ActOrders].[Customer ID].[All]" dimensionUniqueName="[ActOrders]" displayFolder="" count="0" memberValueDatatype="130" unbalanced="0"/>
    <cacheHierarchy uniqueName="[ActOrders].[Region index]" caption="Region index" attribute="1" defaultMemberUniqueName="[ActOrders].[Region index].[All]" allUniqueName="[ActOrders].[Region index].[All]" dimensionUniqueName="[ActOrders]" displayFolder="" count="0" memberValueDatatype="20" unbalanced="0"/>
    <cacheHierarchy uniqueName="[ActOrders].[Product ID]" caption="Product ID" attribute="1" defaultMemberUniqueName="[ActOrders].[Product ID].[All]" allUniqueName="[ActOrders].[Product ID].[All]" dimensionUniqueName="[ActOrders]" displayFolder="" count="0" memberValueDatatype="130" unbalanced="0"/>
    <cacheHierarchy uniqueName="[ActOrders].[Sales]" caption="Sales" attribute="1" defaultMemberUniqueName="[ActOrders].[Sales].[All]" allUniqueName="[ActOrders].[Sales].[All]" dimensionUniqueName="[ActOrders]" displayFolder="" count="0" memberValueDatatype="5" unbalanced="0"/>
    <cacheHierarchy uniqueName="[ActOrders].[Quantity]" caption="Quantity" attribute="1" defaultMemberUniqueName="[ActOrders].[Quantity].[All]" allUniqueName="[ActOrders].[Quantity].[All]" dimensionUniqueName="[ActOrders]" displayFolder="" count="0" memberValueDatatype="20" unbalanced="0"/>
    <cacheHierarchy uniqueName="[ActOrders].[Discount]" caption="Discount" attribute="1" defaultMemberUniqueName="[ActOrders].[Discount].[All]" allUniqueName="[ActOrders].[Discount].[All]" dimensionUniqueName="[ActOrders]" displayFolder="" count="0" memberValueDatatype="5" unbalanced="0"/>
    <cacheHierarchy uniqueName="[ActOrders].[Cost]" caption="Cost" attribute="1" defaultMemberUniqueName="[ActOrders].[Cost].[All]" allUniqueName="[ActOrders].[Cost].[All]" dimensionUniqueName="[ActOrders]" displayFolder="" count="0" memberValueDatatype="5" unbalanced="0"/>
    <cacheHierarchy uniqueName="[ActOrders].[Profit]" caption="Profit" attribute="1" defaultMemberUniqueName="[ActOrders].[Profit].[All]" allUniqueName="[ActOrders].[Profit].[All]" dimensionUniqueName="[ActOrders]" displayFolder="" count="0" memberValueDatatype="5" unbalanced="0"/>
    <cacheHierarchy uniqueName="[ActOrders].[Time to ship]" caption="Time to ship" attribute="1" defaultMemberUniqueName="[ActOrders].[Time to ship].[All]" allUniqueName="[ActOrders].[Time to ship].[All]" dimensionUniqueName="[ActOrders]" displayFolder="" count="0" memberValueDatatype="20" unbalanced="0"/>
    <cacheHierarchy uniqueName="[ActOrders].[Order Date (Year)]" caption="Order Date (Year)" attribute="1" defaultMemberUniqueName="[ActOrders].[Order Date (Year)].[All]" allUniqueName="[ActOrders].[Order Date (Year)].[All]" dimensionUniqueName="[ActOrders]" displayFolder="" count="0" memberValueDatatype="130" unbalanced="0"/>
    <cacheHierarchy uniqueName="[ActOrders].[Order Date (Quarter)]" caption="Order Date (Quarter)" attribute="1" defaultMemberUniqueName="[ActOrders].[Order Date (Quarter)].[All]" allUniqueName="[ActOrders].[Order Date (Quarter)].[All]" dimensionUniqueName="[ActOrders]" displayFolder="" count="0" memberValueDatatype="130" unbalanced="0"/>
    <cacheHierarchy uniqueName="[ActOrders].[Order Date (Month)]" caption="Order Date (Month)" attribute="1" defaultMemberUniqueName="[ActOrders].[Order Date (Month)].[All]" allUniqueName="[ActOrders].[Order Date (Month)].[All]" dimensionUniqueName="[ActOrders]" displayFolder="" count="0" memberValueDatatype="130" unbalanced="0"/>
    <cacheHierarchy uniqueName="[Coustmers].[Customer ID]" caption="Customer ID" attribute="1" defaultMemberUniqueName="[Coustmers].[Customer ID].[All]" allUniqueName="[Coustmers].[Customer ID].[All]" dimensionUniqueName="[Coustmers]" displayFolder="" count="0" memberValueDatatype="130" unbalanced="0"/>
    <cacheHierarchy uniqueName="[Coustmers].[Customer Name]" caption="Customer Name" attribute="1" defaultMemberUniqueName="[Coustmers].[Customer Name].[All]" allUniqueName="[Coustmers].[Customer Name].[All]" dimensionUniqueName="[Coustmers]" displayFolder="" count="0" memberValueDatatype="130" unbalanced="0"/>
    <cacheHierarchy uniqueName="[Coustmers].[Segment]" caption="Segment" attribute="1" defaultMemberUniqueName="[Coustmers].[Segment].[All]" allUniqueName="[Coustmers].[Segment].[All]" dimensionUniqueName="[Coustmers]" displayFolder="" count="0" memberValueDatatype="130" unbalanced="0"/>
    <cacheHierarchy uniqueName="[Coustmers].[Country/Region]" caption="Country/Region" attribute="1" defaultMemberUniqueName="[Coustmers].[Country/Region].[All]" allUniqueName="[Coustmers].[Country/Region].[All]" dimensionUniqueName="[Coustmers]" displayFolder="" count="0" memberValueDatatype="130" unbalanced="0"/>
    <cacheHierarchy uniqueName="[Coustmers].[City]" caption="City" attribute="1" defaultMemberUniqueName="[Coustmers].[City].[All]" allUniqueName="[Coustmers].[City].[All]" dimensionUniqueName="[Coustmers]" displayFolder="" count="0" memberValueDatatype="130" unbalanced="0"/>
    <cacheHierarchy uniqueName="[Coustmers].[State]" caption="State" attribute="1" defaultMemberUniqueName="[Coustmers].[State].[All]" allUniqueName="[Coustmers].[State].[All]" dimensionUniqueName="[Coustmers]" displayFolder="" count="2" memberValueDatatype="130" unbalanced="0">
      <fieldsUsage count="2">
        <fieldUsage x="-1"/>
        <fieldUsage x="1"/>
      </fieldsUsage>
    </cacheHierarchy>
    <cacheHierarchy uniqueName="[Coustmers].[Postal Code]" caption="Postal Code" attribute="1" defaultMemberUniqueName="[Coustmers].[Postal Code].[All]" allUniqueName="[Coustmers].[Postal Code].[All]" dimensionUniqueName="[Coustm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Region index]" caption="Region index" attribute="1" defaultMemberUniqueName="[People].[Region index].[All]" allUniqueName="[People].[Region index].[All]" dimensionUniqueName="[People]"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ActOrders].[Order Date (Month Index)]" caption="Order Date (Month Index)" attribute="1" defaultMemberUniqueName="[ActOrders].[Order Date (Month Index)].[All]" allUniqueName="[ActOrders].[Order Date (Month Index)].[All]" dimensionUniqueName="[ActOrders]" displayFolder="" count="0" memberValueDatatype="20" unbalanced="0" hidden="1"/>
    <cacheHierarchy uniqueName="[Measures].[Count of Customer ID]" caption="Count of Customer ID" measure="1" displayFolder="" measureGroup="Coustmers" count="0">
      <extLst>
        <ext xmlns:x15="http://schemas.microsoft.com/office/spreadsheetml/2010/11/main" uri="{B97F6D7D-B522-45F9-BDA1-12C45D357490}">
          <x15:cacheHierarchy aggregatedColumn="16"/>
        </ext>
      </extLst>
    </cacheHierarchy>
    <cacheHierarchy uniqueName="[Measures].[Sum of Time to ship]" caption="Sum of Time to ship" measure="1" displayFolder="" measureGroup="ActOrders" count="0">
      <extLst>
        <ext xmlns:x15="http://schemas.microsoft.com/office/spreadsheetml/2010/11/main" uri="{B97F6D7D-B522-45F9-BDA1-12C45D357490}">
          <x15:cacheHierarchy aggregatedColumn="12"/>
        </ext>
      </extLst>
    </cacheHierarchy>
    <cacheHierarchy uniqueName="[Measures].[Count of Time to ship]" caption="Count of Time to ship" measure="1" displayFolder="" measureGroup="ActOrders" count="0">
      <extLst>
        <ext xmlns:x15="http://schemas.microsoft.com/office/spreadsheetml/2010/11/main" uri="{B97F6D7D-B522-45F9-BDA1-12C45D357490}">
          <x15:cacheHierarchy aggregatedColumn="12"/>
        </ext>
      </extLst>
    </cacheHierarchy>
    <cacheHierarchy uniqueName="[Measures].[Count of Returned]" caption="Count of Returned" measure="1" displayFolder="" measureGroup="Returns" count="0">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ActOrders" count="0">
      <extLst>
        <ext xmlns:x15="http://schemas.microsoft.com/office/spreadsheetml/2010/11/main" uri="{B97F6D7D-B522-45F9-BDA1-12C45D357490}">
          <x15:cacheHierarchy aggregatedColumn="0"/>
        </ext>
      </extLst>
    </cacheHierarchy>
    <cacheHierarchy uniqueName="[Measures].[Sum of Profit]" caption="Sum of Profit" measure="1" displayFolder="" measureGroup="ActOrders" count="0">
      <extLst>
        <ext xmlns:x15="http://schemas.microsoft.com/office/spreadsheetml/2010/11/main" uri="{B97F6D7D-B522-45F9-BDA1-12C45D357490}">
          <x15:cacheHierarchy aggregatedColumn="11"/>
        </ext>
      </extLst>
    </cacheHierarchy>
    <cacheHierarchy uniqueName="[Measures].[Sum of Sales]" caption="Sum of Sales" measure="1" displayFolder="" measureGroup="ActOrders" count="0">
      <extLst>
        <ext xmlns:x15="http://schemas.microsoft.com/office/spreadsheetml/2010/11/main" uri="{B97F6D7D-B522-45F9-BDA1-12C45D357490}">
          <x15:cacheHierarchy aggregatedColumn="7"/>
        </ext>
      </extLst>
    </cacheHierarchy>
    <cacheHierarchy uniqueName="[Measures].[Sum of Discount]" caption="Sum of Discount" measure="1" displayFolder="" measureGroup="ActOrders" count="0">
      <extLst>
        <ext xmlns:x15="http://schemas.microsoft.com/office/spreadsheetml/2010/11/main" uri="{B97F6D7D-B522-45F9-BDA1-12C45D357490}">
          <x15:cacheHierarchy aggregatedColumn="9"/>
        </ext>
      </extLst>
    </cacheHierarchy>
    <cacheHierarchy uniqueName="[Measures].[Number of coustmers]" caption="Number of coustmers" measure="1" displayFolder="" measureGroup="Coustmers" count="0"/>
    <cacheHierarchy uniqueName="[Measures].[Number of products]" caption="Number of products" measure="1" displayFolder="" measureGroup="products" count="0"/>
    <cacheHierarchy uniqueName="[Measures].[Number of orders]" caption="Number of orders" measure="1" displayFolder="" measureGroup="ActOrders" count="0" oneField="1">
      <fieldsUsage count="1">
        <fieldUsage x="0"/>
      </fieldsUsage>
    </cacheHierarchy>
    <cacheHierarchy uniqueName="[Measures].[Average of waiting time]" caption="Average of waiting time" measure="1" displayFolder="" measureGroup="ActOrders" count="0"/>
    <cacheHierarchy uniqueName="[Measures].[Total Profit]" caption="Total Profit" measure="1" displayFolder="" measureGroup="ActOrders" count="0"/>
    <cacheHierarchy uniqueName="[Measures].[Highest Discount]" caption="Highest Discount" measure="1" displayFolder="" measureGroup="ActOrders" count="0"/>
    <cacheHierarchy uniqueName="[Measures].[Average of Sales]" caption="Average of Sales" measure="1" displayFolder="" measureGroup="ActOrders" count="0"/>
    <cacheHierarchy uniqueName="[Measures].[Number of returned orders]" caption="Number of returned orders" measure="1" displayFolder="" measureGroup="Returns" count="0"/>
    <cacheHierarchy uniqueName="[Measures].[Total Sales]" caption="Total Sales" measure="1" displayFolder="" measureGroup="ActOrders" count="0"/>
    <cacheHierarchy uniqueName="[Measures].[Total Cost]" caption="Total Cost" measure="1" displayFolder="" measureGroup="ActOrders" count="0"/>
    <cacheHierarchy uniqueName="[Measures].[percentage  of profit]" caption="percentage  of profit" measure="1" displayFolder="" measureGroup="ActOrders" count="0"/>
    <cacheHierarchy uniqueName="[Measures].[Average of Cost]" caption="Average of Cost" measure="1" displayFolder="" measureGroup="ActOrders" count="0"/>
    <cacheHierarchy uniqueName="[Measures].[Completed orders]" caption="Completed orders" measure="1" displayFolder="" measureGroup="ActOrders" count="0"/>
    <cacheHierarchy uniqueName="[Measures].[__XL_Count products]" caption="__XL_Count products" measure="1" displayFolder="" measureGroup="products" count="0" hidden="1"/>
    <cacheHierarchy uniqueName="[Measures].[__XL_Count Coustmers]" caption="__XL_Count Coustmers" measure="1" displayFolder="" measureGroup="Coustmers" count="0" hidden="1"/>
    <cacheHierarchy uniqueName="[Measures].[__XL_Count ActOrders]" caption="__XL_Count ActOrders" measure="1" displayFolder="" measureGroup="Act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6">
    <dimension name="ActOrders" uniqueName="[ActOrders]" caption="ActOrders"/>
    <dimension name="Coustmers" uniqueName="[Coustmers]" caption="Coustmers"/>
    <dimension measure="1" name="Measures" uniqueName="[Measures]" caption="Measures"/>
    <dimension name="People" uniqueName="[People]" caption="People"/>
    <dimension name="products" uniqueName="[products]" caption="products"/>
    <dimension name="Returns" uniqueName="[Returns]" caption="Returns"/>
  </dimensions>
  <measureGroups count="5">
    <measureGroup name="ActOrders" caption="ActOrders"/>
    <measureGroup name="Coustmers" caption="Coustmers"/>
    <measureGroup name="People" caption="People"/>
    <measureGroup name="products" caption="products"/>
    <measureGroup name="Returns" caption="Returns"/>
  </measureGroups>
  <maps count="9">
    <map measureGroup="0" dimension="0"/>
    <map measureGroup="0" dimension="1"/>
    <map measureGroup="0" dimension="3"/>
    <map measureGroup="0" dimension="4"/>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58.828563773146" backgroundQuery="1" createdVersion="8" refreshedVersion="8" minRefreshableVersion="3" recordCount="0" supportSubquery="1" supportAdvancedDrill="1" xr:uid="{746D9BEA-8076-4201-BD40-B18B22E20500}">
  <cacheSource type="external" connectionId="6"/>
  <cacheFields count="2">
    <cacheField name="[Measures].[Average of waiting time]" caption="Average of waiting time" numFmtId="0" hierarchy="46" level="32767"/>
    <cacheField name="[Coustmers].[State].[State]" caption="State" numFmtId="0" hierarchy="21" level="1">
      <sharedItems containsSemiMixedTypes="0" containsNonDate="0" containsString="0"/>
    </cacheField>
  </cacheFields>
  <cacheHierarchies count="62">
    <cacheHierarchy uniqueName="[ActOrders].[Order ID]" caption="Order ID" attribute="1" defaultMemberUniqueName="[ActOrders].[Order ID].[All]" allUniqueName="[ActOrders].[Order ID].[All]" dimensionUniqueName="[ActOrders]" displayFolder="" count="0" memberValueDatatype="130" unbalanced="0"/>
    <cacheHierarchy uniqueName="[ActOrders].[Order Date]" caption="Order Date" attribute="1" time="1" defaultMemberUniqueName="[ActOrders].[Order Date].[All]" allUniqueName="[ActOrders].[Order Date].[All]" dimensionUniqueName="[ActOrders]" displayFolder="" count="0" memberValueDatatype="7" unbalanced="0"/>
    <cacheHierarchy uniqueName="[ActOrders].[Ship Date]" caption="Ship Date" attribute="1" time="1" defaultMemberUniqueName="[ActOrders].[Ship Date].[All]" allUniqueName="[ActOrders].[Ship Date].[All]" dimensionUniqueName="[ActOrders]" displayFolder="" count="0" memberValueDatatype="7" unbalanced="0"/>
    <cacheHierarchy uniqueName="[ActOrders].[Merged]" caption="Merged" attribute="1" defaultMemberUniqueName="[ActOrders].[Merged].[All]" allUniqueName="[ActOrders].[Merged].[All]" dimensionUniqueName="[ActOrders]" displayFolder="" count="0" memberValueDatatype="130" unbalanced="0"/>
    <cacheHierarchy uniqueName="[ActOrders].[Customer ID]" caption="Customer ID" attribute="1" defaultMemberUniqueName="[ActOrders].[Customer ID].[All]" allUniqueName="[ActOrders].[Customer ID].[All]" dimensionUniqueName="[ActOrders]" displayFolder="" count="0" memberValueDatatype="130" unbalanced="0"/>
    <cacheHierarchy uniqueName="[ActOrders].[Region index]" caption="Region index" attribute="1" defaultMemberUniqueName="[ActOrders].[Region index].[All]" allUniqueName="[ActOrders].[Region index].[All]" dimensionUniqueName="[ActOrders]" displayFolder="" count="0" memberValueDatatype="20" unbalanced="0"/>
    <cacheHierarchy uniqueName="[ActOrders].[Product ID]" caption="Product ID" attribute="1" defaultMemberUniqueName="[ActOrders].[Product ID].[All]" allUniqueName="[ActOrders].[Product ID].[All]" dimensionUniqueName="[ActOrders]" displayFolder="" count="0" memberValueDatatype="130" unbalanced="0"/>
    <cacheHierarchy uniqueName="[ActOrders].[Sales]" caption="Sales" attribute="1" defaultMemberUniqueName="[ActOrders].[Sales].[All]" allUniqueName="[ActOrders].[Sales].[All]" dimensionUniqueName="[ActOrders]" displayFolder="" count="0" memberValueDatatype="5" unbalanced="0"/>
    <cacheHierarchy uniqueName="[ActOrders].[Quantity]" caption="Quantity" attribute="1" defaultMemberUniqueName="[ActOrders].[Quantity].[All]" allUniqueName="[ActOrders].[Quantity].[All]" dimensionUniqueName="[ActOrders]" displayFolder="" count="0" memberValueDatatype="20" unbalanced="0"/>
    <cacheHierarchy uniqueName="[ActOrders].[Discount]" caption="Discount" attribute="1" defaultMemberUniqueName="[ActOrders].[Discount].[All]" allUniqueName="[ActOrders].[Discount].[All]" dimensionUniqueName="[ActOrders]" displayFolder="" count="0" memberValueDatatype="5" unbalanced="0"/>
    <cacheHierarchy uniqueName="[ActOrders].[Cost]" caption="Cost" attribute="1" defaultMemberUniqueName="[ActOrders].[Cost].[All]" allUniqueName="[ActOrders].[Cost].[All]" dimensionUniqueName="[ActOrders]" displayFolder="" count="0" memberValueDatatype="5" unbalanced="0"/>
    <cacheHierarchy uniqueName="[ActOrders].[Profit]" caption="Profit" attribute="1" defaultMemberUniqueName="[ActOrders].[Profit].[All]" allUniqueName="[ActOrders].[Profit].[All]" dimensionUniqueName="[ActOrders]" displayFolder="" count="0" memberValueDatatype="5" unbalanced="0"/>
    <cacheHierarchy uniqueName="[ActOrders].[Time to ship]" caption="Time to ship" attribute="1" defaultMemberUniqueName="[ActOrders].[Time to ship].[All]" allUniqueName="[ActOrders].[Time to ship].[All]" dimensionUniqueName="[ActOrders]" displayFolder="" count="0" memberValueDatatype="20" unbalanced="0"/>
    <cacheHierarchy uniqueName="[ActOrders].[Order Date (Year)]" caption="Order Date (Year)" attribute="1" defaultMemberUniqueName="[ActOrders].[Order Date (Year)].[All]" allUniqueName="[ActOrders].[Order Date (Year)].[All]" dimensionUniqueName="[ActOrders]" displayFolder="" count="0" memberValueDatatype="130" unbalanced="0"/>
    <cacheHierarchy uniqueName="[ActOrders].[Order Date (Quarter)]" caption="Order Date (Quarter)" attribute="1" defaultMemberUniqueName="[ActOrders].[Order Date (Quarter)].[All]" allUniqueName="[ActOrders].[Order Date (Quarter)].[All]" dimensionUniqueName="[ActOrders]" displayFolder="" count="0" memberValueDatatype="130" unbalanced="0"/>
    <cacheHierarchy uniqueName="[ActOrders].[Order Date (Month)]" caption="Order Date (Month)" attribute="1" defaultMemberUniqueName="[ActOrders].[Order Date (Month)].[All]" allUniqueName="[ActOrders].[Order Date (Month)].[All]" dimensionUniqueName="[ActOrders]" displayFolder="" count="0" memberValueDatatype="130" unbalanced="0"/>
    <cacheHierarchy uniqueName="[Coustmers].[Customer ID]" caption="Customer ID" attribute="1" defaultMemberUniqueName="[Coustmers].[Customer ID].[All]" allUniqueName="[Coustmers].[Customer ID].[All]" dimensionUniqueName="[Coustmers]" displayFolder="" count="0" memberValueDatatype="130" unbalanced="0"/>
    <cacheHierarchy uniqueName="[Coustmers].[Customer Name]" caption="Customer Name" attribute="1" defaultMemberUniqueName="[Coustmers].[Customer Name].[All]" allUniqueName="[Coustmers].[Customer Name].[All]" dimensionUniqueName="[Coustmers]" displayFolder="" count="0" memberValueDatatype="130" unbalanced="0"/>
    <cacheHierarchy uniqueName="[Coustmers].[Segment]" caption="Segment" attribute="1" defaultMemberUniqueName="[Coustmers].[Segment].[All]" allUniqueName="[Coustmers].[Segment].[All]" dimensionUniqueName="[Coustmers]" displayFolder="" count="0" memberValueDatatype="130" unbalanced="0"/>
    <cacheHierarchy uniqueName="[Coustmers].[Country/Region]" caption="Country/Region" attribute="1" defaultMemberUniqueName="[Coustmers].[Country/Region].[All]" allUniqueName="[Coustmers].[Country/Region].[All]" dimensionUniqueName="[Coustmers]" displayFolder="" count="0" memberValueDatatype="130" unbalanced="0"/>
    <cacheHierarchy uniqueName="[Coustmers].[City]" caption="City" attribute="1" defaultMemberUniqueName="[Coustmers].[City].[All]" allUniqueName="[Coustmers].[City].[All]" dimensionUniqueName="[Coustmers]" displayFolder="" count="0" memberValueDatatype="130" unbalanced="0"/>
    <cacheHierarchy uniqueName="[Coustmers].[State]" caption="State" attribute="1" defaultMemberUniqueName="[Coustmers].[State].[All]" allUniqueName="[Coustmers].[State].[All]" dimensionUniqueName="[Coustmers]" displayFolder="" count="2" memberValueDatatype="130" unbalanced="0">
      <fieldsUsage count="2">
        <fieldUsage x="-1"/>
        <fieldUsage x="1"/>
      </fieldsUsage>
    </cacheHierarchy>
    <cacheHierarchy uniqueName="[Coustmers].[Postal Code]" caption="Postal Code" attribute="1" defaultMemberUniqueName="[Coustmers].[Postal Code].[All]" allUniqueName="[Coustmers].[Postal Code].[All]" dimensionUniqueName="[Coustm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Region index]" caption="Region index" attribute="1" defaultMemberUniqueName="[People].[Region index].[All]" allUniqueName="[People].[Region index].[All]" dimensionUniqueName="[People]"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ActOrders].[Order Date (Month Index)]" caption="Order Date (Month Index)" attribute="1" defaultMemberUniqueName="[ActOrders].[Order Date (Month Index)].[All]" allUniqueName="[ActOrders].[Order Date (Month Index)].[All]" dimensionUniqueName="[ActOrders]" displayFolder="" count="0" memberValueDatatype="20" unbalanced="0" hidden="1"/>
    <cacheHierarchy uniqueName="[Measures].[Count of Customer ID]" caption="Count of Customer ID" measure="1" displayFolder="" measureGroup="Coustmers" count="0">
      <extLst>
        <ext xmlns:x15="http://schemas.microsoft.com/office/spreadsheetml/2010/11/main" uri="{B97F6D7D-B522-45F9-BDA1-12C45D357490}">
          <x15:cacheHierarchy aggregatedColumn="16"/>
        </ext>
      </extLst>
    </cacheHierarchy>
    <cacheHierarchy uniqueName="[Measures].[Sum of Time to ship]" caption="Sum of Time to ship" measure="1" displayFolder="" measureGroup="ActOrders" count="0">
      <extLst>
        <ext xmlns:x15="http://schemas.microsoft.com/office/spreadsheetml/2010/11/main" uri="{B97F6D7D-B522-45F9-BDA1-12C45D357490}">
          <x15:cacheHierarchy aggregatedColumn="12"/>
        </ext>
      </extLst>
    </cacheHierarchy>
    <cacheHierarchy uniqueName="[Measures].[Count of Time to ship]" caption="Count of Time to ship" measure="1" displayFolder="" measureGroup="ActOrders" count="0">
      <extLst>
        <ext xmlns:x15="http://schemas.microsoft.com/office/spreadsheetml/2010/11/main" uri="{B97F6D7D-B522-45F9-BDA1-12C45D357490}">
          <x15:cacheHierarchy aggregatedColumn="12"/>
        </ext>
      </extLst>
    </cacheHierarchy>
    <cacheHierarchy uniqueName="[Measures].[Count of Returned]" caption="Count of Returned" measure="1" displayFolder="" measureGroup="Returns" count="0">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ActOrders" count="0">
      <extLst>
        <ext xmlns:x15="http://schemas.microsoft.com/office/spreadsheetml/2010/11/main" uri="{B97F6D7D-B522-45F9-BDA1-12C45D357490}">
          <x15:cacheHierarchy aggregatedColumn="0"/>
        </ext>
      </extLst>
    </cacheHierarchy>
    <cacheHierarchy uniqueName="[Measures].[Sum of Profit]" caption="Sum of Profit" measure="1" displayFolder="" measureGroup="ActOrders" count="0">
      <extLst>
        <ext xmlns:x15="http://schemas.microsoft.com/office/spreadsheetml/2010/11/main" uri="{B97F6D7D-B522-45F9-BDA1-12C45D357490}">
          <x15:cacheHierarchy aggregatedColumn="11"/>
        </ext>
      </extLst>
    </cacheHierarchy>
    <cacheHierarchy uniqueName="[Measures].[Sum of Sales]" caption="Sum of Sales" measure="1" displayFolder="" measureGroup="ActOrders" count="0">
      <extLst>
        <ext xmlns:x15="http://schemas.microsoft.com/office/spreadsheetml/2010/11/main" uri="{B97F6D7D-B522-45F9-BDA1-12C45D357490}">
          <x15:cacheHierarchy aggregatedColumn="7"/>
        </ext>
      </extLst>
    </cacheHierarchy>
    <cacheHierarchy uniqueName="[Measures].[Sum of Discount]" caption="Sum of Discount" measure="1" displayFolder="" measureGroup="ActOrders" count="0">
      <extLst>
        <ext xmlns:x15="http://schemas.microsoft.com/office/spreadsheetml/2010/11/main" uri="{B97F6D7D-B522-45F9-BDA1-12C45D357490}">
          <x15:cacheHierarchy aggregatedColumn="9"/>
        </ext>
      </extLst>
    </cacheHierarchy>
    <cacheHierarchy uniqueName="[Measures].[Number of coustmers]" caption="Number of coustmers" measure="1" displayFolder="" measureGroup="Coustmers" count="0"/>
    <cacheHierarchy uniqueName="[Measures].[Number of products]" caption="Number of products" measure="1" displayFolder="" measureGroup="products" count="0"/>
    <cacheHierarchy uniqueName="[Measures].[Number of orders]" caption="Number of orders" measure="1" displayFolder="" measureGroup="ActOrders" count="0"/>
    <cacheHierarchy uniqueName="[Measures].[Average of waiting time]" caption="Average of waiting time" measure="1" displayFolder="" measureGroup="ActOrders" count="0" oneField="1">
      <fieldsUsage count="1">
        <fieldUsage x="0"/>
      </fieldsUsage>
    </cacheHierarchy>
    <cacheHierarchy uniqueName="[Measures].[Total Profit]" caption="Total Profit" measure="1" displayFolder="" measureGroup="ActOrders" count="0"/>
    <cacheHierarchy uniqueName="[Measures].[Highest Discount]" caption="Highest Discount" measure="1" displayFolder="" measureGroup="ActOrders" count="0"/>
    <cacheHierarchy uniqueName="[Measures].[Average of Sales]" caption="Average of Sales" measure="1" displayFolder="" measureGroup="ActOrders" count="0"/>
    <cacheHierarchy uniqueName="[Measures].[Number of returned orders]" caption="Number of returned orders" measure="1" displayFolder="" measureGroup="Returns" count="0"/>
    <cacheHierarchy uniqueName="[Measures].[Total Sales]" caption="Total Sales" measure="1" displayFolder="" measureGroup="ActOrders" count="0"/>
    <cacheHierarchy uniqueName="[Measures].[Total Cost]" caption="Total Cost" measure="1" displayFolder="" measureGroup="ActOrders" count="0"/>
    <cacheHierarchy uniqueName="[Measures].[percentage  of profit]" caption="percentage  of profit" measure="1" displayFolder="" measureGroup="ActOrders" count="0"/>
    <cacheHierarchy uniqueName="[Measures].[Average of Cost]" caption="Average of Cost" measure="1" displayFolder="" measureGroup="ActOrders" count="0"/>
    <cacheHierarchy uniqueName="[Measures].[Completed orders]" caption="Completed orders" measure="1" displayFolder="" measureGroup="ActOrders" count="0"/>
    <cacheHierarchy uniqueName="[Measures].[__XL_Count products]" caption="__XL_Count products" measure="1" displayFolder="" measureGroup="products" count="0" hidden="1"/>
    <cacheHierarchy uniqueName="[Measures].[__XL_Count Coustmers]" caption="__XL_Count Coustmers" measure="1" displayFolder="" measureGroup="Coustmers" count="0" hidden="1"/>
    <cacheHierarchy uniqueName="[Measures].[__XL_Count ActOrders]" caption="__XL_Count ActOrders" measure="1" displayFolder="" measureGroup="Act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6">
    <dimension name="ActOrders" uniqueName="[ActOrders]" caption="ActOrders"/>
    <dimension name="Coustmers" uniqueName="[Coustmers]" caption="Coustmers"/>
    <dimension measure="1" name="Measures" uniqueName="[Measures]" caption="Measures"/>
    <dimension name="People" uniqueName="[People]" caption="People"/>
    <dimension name="products" uniqueName="[products]" caption="products"/>
    <dimension name="Returns" uniqueName="[Returns]" caption="Returns"/>
  </dimensions>
  <measureGroups count="5">
    <measureGroup name="ActOrders" caption="ActOrders"/>
    <measureGroup name="Coustmers" caption="Coustmers"/>
    <measureGroup name="People" caption="People"/>
    <measureGroup name="products" caption="products"/>
    <measureGroup name="Returns" caption="Returns"/>
  </measureGroups>
  <maps count="9">
    <map measureGroup="0" dimension="0"/>
    <map measureGroup="0" dimension="1"/>
    <map measureGroup="0" dimension="3"/>
    <map measureGroup="0" dimension="4"/>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58.828563773146" backgroundQuery="1" createdVersion="8" refreshedVersion="8" minRefreshableVersion="3" recordCount="0" supportSubquery="1" supportAdvancedDrill="1" xr:uid="{D34A2F08-2D07-4284-BDFE-4E2317BA887D}">
  <cacheSource type="external" connectionId="6"/>
  <cacheFields count="2">
    <cacheField name="[Measures].[percentage  of profit]" caption="percentage  of profit" numFmtId="0" hierarchy="53" level="32767"/>
    <cacheField name="[Coustmers].[State].[State]" caption="State" numFmtId="0" hierarchy="21" level="1">
      <sharedItems containsSemiMixedTypes="0" containsNonDate="0" containsString="0"/>
    </cacheField>
  </cacheFields>
  <cacheHierarchies count="62">
    <cacheHierarchy uniqueName="[ActOrders].[Order ID]" caption="Order ID" attribute="1" defaultMemberUniqueName="[ActOrders].[Order ID].[All]" allUniqueName="[ActOrders].[Order ID].[All]" dimensionUniqueName="[ActOrders]" displayFolder="" count="0" memberValueDatatype="130" unbalanced="0"/>
    <cacheHierarchy uniqueName="[ActOrders].[Order Date]" caption="Order Date" attribute="1" time="1" defaultMemberUniqueName="[ActOrders].[Order Date].[All]" allUniqueName="[ActOrders].[Order Date].[All]" dimensionUniqueName="[ActOrders]" displayFolder="" count="0" memberValueDatatype="7" unbalanced="0"/>
    <cacheHierarchy uniqueName="[ActOrders].[Ship Date]" caption="Ship Date" attribute="1" time="1" defaultMemberUniqueName="[ActOrders].[Ship Date].[All]" allUniqueName="[ActOrders].[Ship Date].[All]" dimensionUniqueName="[ActOrders]" displayFolder="" count="0" memberValueDatatype="7" unbalanced="0"/>
    <cacheHierarchy uniqueName="[ActOrders].[Merged]" caption="Merged" attribute="1" defaultMemberUniqueName="[ActOrders].[Merged].[All]" allUniqueName="[ActOrders].[Merged].[All]" dimensionUniqueName="[ActOrders]" displayFolder="" count="0" memberValueDatatype="130" unbalanced="0"/>
    <cacheHierarchy uniqueName="[ActOrders].[Customer ID]" caption="Customer ID" attribute="1" defaultMemberUniqueName="[ActOrders].[Customer ID].[All]" allUniqueName="[ActOrders].[Customer ID].[All]" dimensionUniqueName="[ActOrders]" displayFolder="" count="0" memberValueDatatype="130" unbalanced="0"/>
    <cacheHierarchy uniqueName="[ActOrders].[Region index]" caption="Region index" attribute="1" defaultMemberUniqueName="[ActOrders].[Region index].[All]" allUniqueName="[ActOrders].[Region index].[All]" dimensionUniqueName="[ActOrders]" displayFolder="" count="0" memberValueDatatype="20" unbalanced="0"/>
    <cacheHierarchy uniqueName="[ActOrders].[Product ID]" caption="Product ID" attribute="1" defaultMemberUniqueName="[ActOrders].[Product ID].[All]" allUniqueName="[ActOrders].[Product ID].[All]" dimensionUniqueName="[ActOrders]" displayFolder="" count="0" memberValueDatatype="130" unbalanced="0"/>
    <cacheHierarchy uniqueName="[ActOrders].[Sales]" caption="Sales" attribute="1" defaultMemberUniqueName="[ActOrders].[Sales].[All]" allUniqueName="[ActOrders].[Sales].[All]" dimensionUniqueName="[ActOrders]" displayFolder="" count="0" memberValueDatatype="5" unbalanced="0"/>
    <cacheHierarchy uniqueName="[ActOrders].[Quantity]" caption="Quantity" attribute="1" defaultMemberUniqueName="[ActOrders].[Quantity].[All]" allUniqueName="[ActOrders].[Quantity].[All]" dimensionUniqueName="[ActOrders]" displayFolder="" count="0" memberValueDatatype="20" unbalanced="0"/>
    <cacheHierarchy uniqueName="[ActOrders].[Discount]" caption="Discount" attribute="1" defaultMemberUniqueName="[ActOrders].[Discount].[All]" allUniqueName="[ActOrders].[Discount].[All]" dimensionUniqueName="[ActOrders]" displayFolder="" count="0" memberValueDatatype="5" unbalanced="0"/>
    <cacheHierarchy uniqueName="[ActOrders].[Cost]" caption="Cost" attribute="1" defaultMemberUniqueName="[ActOrders].[Cost].[All]" allUniqueName="[ActOrders].[Cost].[All]" dimensionUniqueName="[ActOrders]" displayFolder="" count="0" memberValueDatatype="5" unbalanced="0"/>
    <cacheHierarchy uniqueName="[ActOrders].[Profit]" caption="Profit" attribute="1" defaultMemberUniqueName="[ActOrders].[Profit].[All]" allUniqueName="[ActOrders].[Profit].[All]" dimensionUniqueName="[ActOrders]" displayFolder="" count="0" memberValueDatatype="5" unbalanced="0"/>
    <cacheHierarchy uniqueName="[ActOrders].[Time to ship]" caption="Time to ship" attribute="1" defaultMemberUniqueName="[ActOrders].[Time to ship].[All]" allUniqueName="[ActOrders].[Time to ship].[All]" dimensionUniqueName="[ActOrders]" displayFolder="" count="0" memberValueDatatype="20" unbalanced="0"/>
    <cacheHierarchy uniqueName="[ActOrders].[Order Date (Year)]" caption="Order Date (Year)" attribute="1" defaultMemberUniqueName="[ActOrders].[Order Date (Year)].[All]" allUniqueName="[ActOrders].[Order Date (Year)].[All]" dimensionUniqueName="[ActOrders]" displayFolder="" count="0" memberValueDatatype="130" unbalanced="0"/>
    <cacheHierarchy uniqueName="[ActOrders].[Order Date (Quarter)]" caption="Order Date (Quarter)" attribute="1" defaultMemberUniqueName="[ActOrders].[Order Date (Quarter)].[All]" allUniqueName="[ActOrders].[Order Date (Quarter)].[All]" dimensionUniqueName="[ActOrders]" displayFolder="" count="0" memberValueDatatype="130" unbalanced="0"/>
    <cacheHierarchy uniqueName="[ActOrders].[Order Date (Month)]" caption="Order Date (Month)" attribute="1" defaultMemberUniqueName="[ActOrders].[Order Date (Month)].[All]" allUniqueName="[ActOrders].[Order Date (Month)].[All]" dimensionUniqueName="[ActOrders]" displayFolder="" count="0" memberValueDatatype="130" unbalanced="0"/>
    <cacheHierarchy uniqueName="[Coustmers].[Customer ID]" caption="Customer ID" attribute="1" defaultMemberUniqueName="[Coustmers].[Customer ID].[All]" allUniqueName="[Coustmers].[Customer ID].[All]" dimensionUniqueName="[Coustmers]" displayFolder="" count="0" memberValueDatatype="130" unbalanced="0"/>
    <cacheHierarchy uniqueName="[Coustmers].[Customer Name]" caption="Customer Name" attribute="1" defaultMemberUniqueName="[Coustmers].[Customer Name].[All]" allUniqueName="[Coustmers].[Customer Name].[All]" dimensionUniqueName="[Coustmers]" displayFolder="" count="0" memberValueDatatype="130" unbalanced="0"/>
    <cacheHierarchy uniqueName="[Coustmers].[Segment]" caption="Segment" attribute="1" defaultMemberUniqueName="[Coustmers].[Segment].[All]" allUniqueName="[Coustmers].[Segment].[All]" dimensionUniqueName="[Coustmers]" displayFolder="" count="0" memberValueDatatype="130" unbalanced="0"/>
    <cacheHierarchy uniqueName="[Coustmers].[Country/Region]" caption="Country/Region" attribute="1" defaultMemberUniqueName="[Coustmers].[Country/Region].[All]" allUniqueName="[Coustmers].[Country/Region].[All]" dimensionUniqueName="[Coustmers]" displayFolder="" count="0" memberValueDatatype="130" unbalanced="0"/>
    <cacheHierarchy uniqueName="[Coustmers].[City]" caption="City" attribute="1" defaultMemberUniqueName="[Coustmers].[City].[All]" allUniqueName="[Coustmers].[City].[All]" dimensionUniqueName="[Coustmers]" displayFolder="" count="0" memberValueDatatype="130" unbalanced="0"/>
    <cacheHierarchy uniqueName="[Coustmers].[State]" caption="State" attribute="1" defaultMemberUniqueName="[Coustmers].[State].[All]" allUniqueName="[Coustmers].[State].[All]" dimensionUniqueName="[Coustmers]" displayFolder="" count="2" memberValueDatatype="130" unbalanced="0">
      <fieldsUsage count="2">
        <fieldUsage x="-1"/>
        <fieldUsage x="1"/>
      </fieldsUsage>
    </cacheHierarchy>
    <cacheHierarchy uniqueName="[Coustmers].[Postal Code]" caption="Postal Code" attribute="1" defaultMemberUniqueName="[Coustmers].[Postal Code].[All]" allUniqueName="[Coustmers].[Postal Code].[All]" dimensionUniqueName="[Coustm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Region index]" caption="Region index" attribute="1" defaultMemberUniqueName="[People].[Region index].[All]" allUniqueName="[People].[Region index].[All]" dimensionUniqueName="[People]"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ActOrders].[Order Date (Month Index)]" caption="Order Date (Month Index)" attribute="1" defaultMemberUniqueName="[ActOrders].[Order Date (Month Index)].[All]" allUniqueName="[ActOrders].[Order Date (Month Index)].[All]" dimensionUniqueName="[ActOrders]" displayFolder="" count="0" memberValueDatatype="20" unbalanced="0" hidden="1"/>
    <cacheHierarchy uniqueName="[Measures].[Count of Customer ID]" caption="Count of Customer ID" measure="1" displayFolder="" measureGroup="Coustmers" count="0">
      <extLst>
        <ext xmlns:x15="http://schemas.microsoft.com/office/spreadsheetml/2010/11/main" uri="{B97F6D7D-B522-45F9-BDA1-12C45D357490}">
          <x15:cacheHierarchy aggregatedColumn="16"/>
        </ext>
      </extLst>
    </cacheHierarchy>
    <cacheHierarchy uniqueName="[Measures].[Sum of Time to ship]" caption="Sum of Time to ship" measure="1" displayFolder="" measureGroup="ActOrders" count="0">
      <extLst>
        <ext xmlns:x15="http://schemas.microsoft.com/office/spreadsheetml/2010/11/main" uri="{B97F6D7D-B522-45F9-BDA1-12C45D357490}">
          <x15:cacheHierarchy aggregatedColumn="12"/>
        </ext>
      </extLst>
    </cacheHierarchy>
    <cacheHierarchy uniqueName="[Measures].[Count of Time to ship]" caption="Count of Time to ship" measure="1" displayFolder="" measureGroup="ActOrders" count="0">
      <extLst>
        <ext xmlns:x15="http://schemas.microsoft.com/office/spreadsheetml/2010/11/main" uri="{B97F6D7D-B522-45F9-BDA1-12C45D357490}">
          <x15:cacheHierarchy aggregatedColumn="12"/>
        </ext>
      </extLst>
    </cacheHierarchy>
    <cacheHierarchy uniqueName="[Measures].[Count of Returned]" caption="Count of Returned" measure="1" displayFolder="" measureGroup="Returns" count="0">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ActOrders" count="0">
      <extLst>
        <ext xmlns:x15="http://schemas.microsoft.com/office/spreadsheetml/2010/11/main" uri="{B97F6D7D-B522-45F9-BDA1-12C45D357490}">
          <x15:cacheHierarchy aggregatedColumn="0"/>
        </ext>
      </extLst>
    </cacheHierarchy>
    <cacheHierarchy uniqueName="[Measures].[Sum of Profit]" caption="Sum of Profit" measure="1" displayFolder="" measureGroup="ActOrders" count="0">
      <extLst>
        <ext xmlns:x15="http://schemas.microsoft.com/office/spreadsheetml/2010/11/main" uri="{B97F6D7D-B522-45F9-BDA1-12C45D357490}">
          <x15:cacheHierarchy aggregatedColumn="11"/>
        </ext>
      </extLst>
    </cacheHierarchy>
    <cacheHierarchy uniqueName="[Measures].[Sum of Sales]" caption="Sum of Sales" measure="1" displayFolder="" measureGroup="ActOrders" count="0">
      <extLst>
        <ext xmlns:x15="http://schemas.microsoft.com/office/spreadsheetml/2010/11/main" uri="{B97F6D7D-B522-45F9-BDA1-12C45D357490}">
          <x15:cacheHierarchy aggregatedColumn="7"/>
        </ext>
      </extLst>
    </cacheHierarchy>
    <cacheHierarchy uniqueName="[Measures].[Sum of Discount]" caption="Sum of Discount" measure="1" displayFolder="" measureGroup="ActOrders" count="0">
      <extLst>
        <ext xmlns:x15="http://schemas.microsoft.com/office/spreadsheetml/2010/11/main" uri="{B97F6D7D-B522-45F9-BDA1-12C45D357490}">
          <x15:cacheHierarchy aggregatedColumn="9"/>
        </ext>
      </extLst>
    </cacheHierarchy>
    <cacheHierarchy uniqueName="[Measures].[Number of coustmers]" caption="Number of coustmers" measure="1" displayFolder="" measureGroup="Coustmers" count="0"/>
    <cacheHierarchy uniqueName="[Measures].[Number of products]" caption="Number of products" measure="1" displayFolder="" measureGroup="products" count="0"/>
    <cacheHierarchy uniqueName="[Measures].[Number of orders]" caption="Number of orders" measure="1" displayFolder="" measureGroup="ActOrders" count="0"/>
    <cacheHierarchy uniqueName="[Measures].[Average of waiting time]" caption="Average of waiting time" measure="1" displayFolder="" measureGroup="ActOrders" count="0"/>
    <cacheHierarchy uniqueName="[Measures].[Total Profit]" caption="Total Profit" measure="1" displayFolder="" measureGroup="ActOrders" count="0"/>
    <cacheHierarchy uniqueName="[Measures].[Highest Discount]" caption="Highest Discount" measure="1" displayFolder="" measureGroup="ActOrders" count="0"/>
    <cacheHierarchy uniqueName="[Measures].[Average of Sales]" caption="Average of Sales" measure="1" displayFolder="" measureGroup="ActOrders" count="0"/>
    <cacheHierarchy uniqueName="[Measures].[Number of returned orders]" caption="Number of returned orders" measure="1" displayFolder="" measureGroup="Returns" count="0"/>
    <cacheHierarchy uniqueName="[Measures].[Total Sales]" caption="Total Sales" measure="1" displayFolder="" measureGroup="ActOrders" count="0"/>
    <cacheHierarchy uniqueName="[Measures].[Total Cost]" caption="Total Cost" measure="1" displayFolder="" measureGroup="ActOrders" count="0"/>
    <cacheHierarchy uniqueName="[Measures].[percentage  of profit]" caption="percentage  of profit" measure="1" displayFolder="" measureGroup="ActOrders" count="0" oneField="1">
      <fieldsUsage count="1">
        <fieldUsage x="0"/>
      </fieldsUsage>
    </cacheHierarchy>
    <cacheHierarchy uniqueName="[Measures].[Average of Cost]" caption="Average of Cost" measure="1" displayFolder="" measureGroup="ActOrders" count="0"/>
    <cacheHierarchy uniqueName="[Measures].[Completed orders]" caption="Completed orders" measure="1" displayFolder="" measureGroup="ActOrders" count="0"/>
    <cacheHierarchy uniqueName="[Measures].[__XL_Count products]" caption="__XL_Count products" measure="1" displayFolder="" measureGroup="products" count="0" hidden="1"/>
    <cacheHierarchy uniqueName="[Measures].[__XL_Count Coustmers]" caption="__XL_Count Coustmers" measure="1" displayFolder="" measureGroup="Coustmers" count="0" hidden="1"/>
    <cacheHierarchy uniqueName="[Measures].[__XL_Count ActOrders]" caption="__XL_Count ActOrders" measure="1" displayFolder="" measureGroup="Act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6">
    <dimension name="ActOrders" uniqueName="[ActOrders]" caption="ActOrders"/>
    <dimension name="Coustmers" uniqueName="[Coustmers]" caption="Coustmers"/>
    <dimension measure="1" name="Measures" uniqueName="[Measures]" caption="Measures"/>
    <dimension name="People" uniqueName="[People]" caption="People"/>
    <dimension name="products" uniqueName="[products]" caption="products"/>
    <dimension name="Returns" uniqueName="[Returns]" caption="Returns"/>
  </dimensions>
  <measureGroups count="5">
    <measureGroup name="ActOrders" caption="ActOrders"/>
    <measureGroup name="Coustmers" caption="Coustmers"/>
    <measureGroup name="People" caption="People"/>
    <measureGroup name="products" caption="products"/>
    <measureGroup name="Returns" caption="Returns"/>
  </measureGroups>
  <maps count="9">
    <map measureGroup="0" dimension="0"/>
    <map measureGroup="0" dimension="1"/>
    <map measureGroup="0" dimension="3"/>
    <map measureGroup="0" dimension="4"/>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58.828563888892" backgroundQuery="1" createdVersion="8" refreshedVersion="8" minRefreshableVersion="3" recordCount="0" supportSubquery="1" supportAdvancedDrill="1" xr:uid="{98F5F274-515F-4A63-A5B0-84CCF1B8CB73}">
  <cacheSource type="external" connectionId="6"/>
  <cacheFields count="1">
    <cacheField name="[Coustmers].[State].[State]" caption="State" numFmtId="0" hierarchy="21" level="1">
      <sharedItems containsSemiMixedTypes="0" containsNonDate="0" containsString="0"/>
    </cacheField>
  </cacheFields>
  <cacheHierarchies count="62">
    <cacheHierarchy uniqueName="[ActOrders].[Order ID]" caption="Order ID" attribute="1" defaultMemberUniqueName="[ActOrders].[Order ID].[All]" allUniqueName="[ActOrders].[Order ID].[All]" dimensionUniqueName="[ActOrders]" displayFolder="" count="0" memberValueDatatype="130" unbalanced="0"/>
    <cacheHierarchy uniqueName="[ActOrders].[Order Date]" caption="Order Date" attribute="1" time="1" defaultMemberUniqueName="[ActOrders].[Order Date].[All]" allUniqueName="[ActOrders].[Order Date].[All]" dimensionUniqueName="[ActOrders]" displayFolder="" count="0" memberValueDatatype="7" unbalanced="0"/>
    <cacheHierarchy uniqueName="[ActOrders].[Ship Date]" caption="Ship Date" attribute="1" time="1" defaultMemberUniqueName="[ActOrders].[Ship Date].[All]" allUniqueName="[ActOrders].[Ship Date].[All]" dimensionUniqueName="[ActOrders]" displayFolder="" count="0" memberValueDatatype="7" unbalanced="0"/>
    <cacheHierarchy uniqueName="[ActOrders].[Merged]" caption="Merged" attribute="1" defaultMemberUniqueName="[ActOrders].[Merged].[All]" allUniqueName="[ActOrders].[Merged].[All]" dimensionUniqueName="[ActOrders]" displayFolder="" count="0" memberValueDatatype="130" unbalanced="0"/>
    <cacheHierarchy uniqueName="[ActOrders].[Customer ID]" caption="Customer ID" attribute="1" defaultMemberUniqueName="[ActOrders].[Customer ID].[All]" allUniqueName="[ActOrders].[Customer ID].[All]" dimensionUniqueName="[ActOrders]" displayFolder="" count="0" memberValueDatatype="130" unbalanced="0"/>
    <cacheHierarchy uniqueName="[ActOrders].[Region index]" caption="Region index" attribute="1" defaultMemberUniqueName="[ActOrders].[Region index].[All]" allUniqueName="[ActOrders].[Region index].[All]" dimensionUniqueName="[ActOrders]" displayFolder="" count="0" memberValueDatatype="20" unbalanced="0"/>
    <cacheHierarchy uniqueName="[ActOrders].[Product ID]" caption="Product ID" attribute="1" defaultMemberUniqueName="[ActOrders].[Product ID].[All]" allUniqueName="[ActOrders].[Product ID].[All]" dimensionUniqueName="[ActOrders]" displayFolder="" count="0" memberValueDatatype="130" unbalanced="0"/>
    <cacheHierarchy uniqueName="[ActOrders].[Sales]" caption="Sales" attribute="1" defaultMemberUniqueName="[ActOrders].[Sales].[All]" allUniqueName="[ActOrders].[Sales].[All]" dimensionUniqueName="[ActOrders]" displayFolder="" count="0" memberValueDatatype="5" unbalanced="0"/>
    <cacheHierarchy uniqueName="[ActOrders].[Quantity]" caption="Quantity" attribute="1" defaultMemberUniqueName="[ActOrders].[Quantity].[All]" allUniqueName="[ActOrders].[Quantity].[All]" dimensionUniqueName="[ActOrders]" displayFolder="" count="0" memberValueDatatype="20" unbalanced="0"/>
    <cacheHierarchy uniqueName="[ActOrders].[Discount]" caption="Discount" attribute="1" defaultMemberUniqueName="[ActOrders].[Discount].[All]" allUniqueName="[ActOrders].[Discount].[All]" dimensionUniqueName="[ActOrders]" displayFolder="" count="0" memberValueDatatype="5" unbalanced="0"/>
    <cacheHierarchy uniqueName="[ActOrders].[Cost]" caption="Cost" attribute="1" defaultMemberUniqueName="[ActOrders].[Cost].[All]" allUniqueName="[ActOrders].[Cost].[All]" dimensionUniqueName="[ActOrders]" displayFolder="" count="0" memberValueDatatype="5" unbalanced="0"/>
    <cacheHierarchy uniqueName="[ActOrders].[Profit]" caption="Profit" attribute="1" defaultMemberUniqueName="[ActOrders].[Profit].[All]" allUniqueName="[ActOrders].[Profit].[All]" dimensionUniqueName="[ActOrders]" displayFolder="" count="0" memberValueDatatype="5" unbalanced="0"/>
    <cacheHierarchy uniqueName="[ActOrders].[Time to ship]" caption="Time to ship" attribute="1" defaultMemberUniqueName="[ActOrders].[Time to ship].[All]" allUniqueName="[ActOrders].[Time to ship].[All]" dimensionUniqueName="[ActOrders]" displayFolder="" count="0" memberValueDatatype="20" unbalanced="0"/>
    <cacheHierarchy uniqueName="[ActOrders].[Order Date (Year)]" caption="Order Date (Year)" attribute="1" defaultMemberUniqueName="[ActOrders].[Order Date (Year)].[All]" allUniqueName="[ActOrders].[Order Date (Year)].[All]" dimensionUniqueName="[ActOrders]" displayFolder="" count="0" memberValueDatatype="130" unbalanced="0"/>
    <cacheHierarchy uniqueName="[ActOrders].[Order Date (Quarter)]" caption="Order Date (Quarter)" attribute="1" defaultMemberUniqueName="[ActOrders].[Order Date (Quarter)].[All]" allUniqueName="[ActOrders].[Order Date (Quarter)].[All]" dimensionUniqueName="[ActOrders]" displayFolder="" count="0" memberValueDatatype="130" unbalanced="0"/>
    <cacheHierarchy uniqueName="[ActOrders].[Order Date (Month)]" caption="Order Date (Month)" attribute="1" defaultMemberUniqueName="[ActOrders].[Order Date (Month)].[All]" allUniqueName="[ActOrders].[Order Date (Month)].[All]" dimensionUniqueName="[ActOrders]" displayFolder="" count="0" memberValueDatatype="130" unbalanced="0"/>
    <cacheHierarchy uniqueName="[Coustmers].[Customer ID]" caption="Customer ID" attribute="1" defaultMemberUniqueName="[Coustmers].[Customer ID].[All]" allUniqueName="[Coustmers].[Customer ID].[All]" dimensionUniqueName="[Coustmers]" displayFolder="" count="0" memberValueDatatype="130" unbalanced="0"/>
    <cacheHierarchy uniqueName="[Coustmers].[Customer Name]" caption="Customer Name" attribute="1" defaultMemberUniqueName="[Coustmers].[Customer Name].[All]" allUniqueName="[Coustmers].[Customer Name].[All]" dimensionUniqueName="[Coustmers]" displayFolder="" count="0" memberValueDatatype="130" unbalanced="0"/>
    <cacheHierarchy uniqueName="[Coustmers].[Segment]" caption="Segment" attribute="1" defaultMemberUniqueName="[Coustmers].[Segment].[All]" allUniqueName="[Coustmers].[Segment].[All]" dimensionUniqueName="[Coustmers]" displayFolder="" count="0" memberValueDatatype="130" unbalanced="0"/>
    <cacheHierarchy uniqueName="[Coustmers].[Country/Region]" caption="Country/Region" attribute="1" defaultMemberUniqueName="[Coustmers].[Country/Region].[All]" allUniqueName="[Coustmers].[Country/Region].[All]" dimensionUniqueName="[Coustmers]" displayFolder="" count="0" memberValueDatatype="130" unbalanced="0"/>
    <cacheHierarchy uniqueName="[Coustmers].[City]" caption="City" attribute="1" defaultMemberUniqueName="[Coustmers].[City].[All]" allUniqueName="[Coustmers].[City].[All]" dimensionUniqueName="[Coustmers]" displayFolder="" count="0" memberValueDatatype="130" unbalanced="0"/>
    <cacheHierarchy uniqueName="[Coustmers].[State]" caption="State" attribute="1" defaultMemberUniqueName="[Coustmers].[State].[All]" allUniqueName="[Coustmers].[State].[All]" dimensionUniqueName="[Coustmers]" displayFolder="" count="2" memberValueDatatype="130" unbalanced="0">
      <fieldsUsage count="2">
        <fieldUsage x="-1"/>
        <fieldUsage x="0"/>
      </fieldsUsage>
    </cacheHierarchy>
    <cacheHierarchy uniqueName="[Coustmers].[Postal Code]" caption="Postal Code" attribute="1" defaultMemberUniqueName="[Coustmers].[Postal Code].[All]" allUniqueName="[Coustmers].[Postal Code].[All]" dimensionUniqueName="[Coustm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Region index]" caption="Region index" attribute="1" defaultMemberUniqueName="[People].[Region index].[All]" allUniqueName="[People].[Region index].[All]" dimensionUniqueName="[People]"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ActOrders].[Order Date (Month Index)]" caption="Order Date (Month Index)" attribute="1" defaultMemberUniqueName="[ActOrders].[Order Date (Month Index)].[All]" allUniqueName="[ActOrders].[Order Date (Month Index)].[All]" dimensionUniqueName="[ActOrders]" displayFolder="" count="0" memberValueDatatype="20" unbalanced="0" hidden="1"/>
    <cacheHierarchy uniqueName="[Measures].[Count of Customer ID]" caption="Count of Customer ID" measure="1" displayFolder="" measureGroup="Coustmers" count="0">
      <extLst>
        <ext xmlns:x15="http://schemas.microsoft.com/office/spreadsheetml/2010/11/main" uri="{B97F6D7D-B522-45F9-BDA1-12C45D357490}">
          <x15:cacheHierarchy aggregatedColumn="16"/>
        </ext>
      </extLst>
    </cacheHierarchy>
    <cacheHierarchy uniqueName="[Measures].[Sum of Time to ship]" caption="Sum of Time to ship" measure="1" displayFolder="" measureGroup="ActOrders" count="0">
      <extLst>
        <ext xmlns:x15="http://schemas.microsoft.com/office/spreadsheetml/2010/11/main" uri="{B97F6D7D-B522-45F9-BDA1-12C45D357490}">
          <x15:cacheHierarchy aggregatedColumn="12"/>
        </ext>
      </extLst>
    </cacheHierarchy>
    <cacheHierarchy uniqueName="[Measures].[Count of Time to ship]" caption="Count of Time to ship" measure="1" displayFolder="" measureGroup="ActOrders" count="0">
      <extLst>
        <ext xmlns:x15="http://schemas.microsoft.com/office/spreadsheetml/2010/11/main" uri="{B97F6D7D-B522-45F9-BDA1-12C45D357490}">
          <x15:cacheHierarchy aggregatedColumn="12"/>
        </ext>
      </extLst>
    </cacheHierarchy>
    <cacheHierarchy uniqueName="[Measures].[Count of Returned]" caption="Count of Returned" measure="1" displayFolder="" measureGroup="Returns" count="0">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ActOrders" count="0">
      <extLst>
        <ext xmlns:x15="http://schemas.microsoft.com/office/spreadsheetml/2010/11/main" uri="{B97F6D7D-B522-45F9-BDA1-12C45D357490}">
          <x15:cacheHierarchy aggregatedColumn="0"/>
        </ext>
      </extLst>
    </cacheHierarchy>
    <cacheHierarchy uniqueName="[Measures].[Sum of Profit]" caption="Sum of Profit" measure="1" displayFolder="" measureGroup="ActOrders" count="0">
      <extLst>
        <ext xmlns:x15="http://schemas.microsoft.com/office/spreadsheetml/2010/11/main" uri="{B97F6D7D-B522-45F9-BDA1-12C45D357490}">
          <x15:cacheHierarchy aggregatedColumn="11"/>
        </ext>
      </extLst>
    </cacheHierarchy>
    <cacheHierarchy uniqueName="[Measures].[Sum of Sales]" caption="Sum of Sales" measure="1" displayFolder="" measureGroup="ActOrders" count="0">
      <extLst>
        <ext xmlns:x15="http://schemas.microsoft.com/office/spreadsheetml/2010/11/main" uri="{B97F6D7D-B522-45F9-BDA1-12C45D357490}">
          <x15:cacheHierarchy aggregatedColumn="7"/>
        </ext>
      </extLst>
    </cacheHierarchy>
    <cacheHierarchy uniqueName="[Measures].[Sum of Discount]" caption="Sum of Discount" measure="1" displayFolder="" measureGroup="ActOrders" count="0">
      <extLst>
        <ext xmlns:x15="http://schemas.microsoft.com/office/spreadsheetml/2010/11/main" uri="{B97F6D7D-B522-45F9-BDA1-12C45D357490}">
          <x15:cacheHierarchy aggregatedColumn="9"/>
        </ext>
      </extLst>
    </cacheHierarchy>
    <cacheHierarchy uniqueName="[Measures].[Number of coustmers]" caption="Number of coustmers" measure="1" displayFolder="" measureGroup="Coustmers" count="0"/>
    <cacheHierarchy uniqueName="[Measures].[Number of products]" caption="Number of products" measure="1" displayFolder="" measureGroup="products" count="0"/>
    <cacheHierarchy uniqueName="[Measures].[Number of orders]" caption="Number of orders" measure="1" displayFolder="" measureGroup="ActOrders" count="0"/>
    <cacheHierarchy uniqueName="[Measures].[Average of waiting time]" caption="Average of waiting time" measure="1" displayFolder="" measureGroup="ActOrders" count="0"/>
    <cacheHierarchy uniqueName="[Measures].[Total Profit]" caption="Total Profit" measure="1" displayFolder="" measureGroup="ActOrders" count="0"/>
    <cacheHierarchy uniqueName="[Measures].[Highest Discount]" caption="Highest Discount" measure="1" displayFolder="" measureGroup="ActOrders" count="0"/>
    <cacheHierarchy uniqueName="[Measures].[Average of Sales]" caption="Average of Sales" measure="1" displayFolder="" measureGroup="ActOrders" count="0"/>
    <cacheHierarchy uniqueName="[Measures].[Number of returned orders]" caption="Number of returned orders" measure="1" displayFolder="" measureGroup="Returns" count="0"/>
    <cacheHierarchy uniqueName="[Measures].[Total Sales]" caption="Total Sales" measure="1" displayFolder="" measureGroup="ActOrders" count="0"/>
    <cacheHierarchy uniqueName="[Measures].[Total Cost]" caption="Total Cost" measure="1" displayFolder="" measureGroup="ActOrders" count="0"/>
    <cacheHierarchy uniqueName="[Measures].[percentage  of profit]" caption="percentage  of profit" measure="1" displayFolder="" measureGroup="ActOrders" count="0"/>
    <cacheHierarchy uniqueName="[Measures].[Average of Cost]" caption="Average of Cost" measure="1" displayFolder="" measureGroup="ActOrders" count="0"/>
    <cacheHierarchy uniqueName="[Measures].[Completed orders]" caption="Completed orders" measure="1" displayFolder="" measureGroup="ActOrders" count="0"/>
    <cacheHierarchy uniqueName="[Measures].[__XL_Count products]" caption="__XL_Count products" measure="1" displayFolder="" measureGroup="products" count="0" hidden="1"/>
    <cacheHierarchy uniqueName="[Measures].[__XL_Count Coustmers]" caption="__XL_Count Coustmers" measure="1" displayFolder="" measureGroup="Coustmers" count="0" hidden="1"/>
    <cacheHierarchy uniqueName="[Measures].[__XL_Count ActOrders]" caption="__XL_Count ActOrders" measure="1" displayFolder="" measureGroup="Act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6">
    <dimension name="ActOrders" uniqueName="[ActOrders]" caption="ActOrders"/>
    <dimension name="Coustmers" uniqueName="[Coustmers]" caption="Coustmers"/>
    <dimension measure="1" name="Measures" uniqueName="[Measures]" caption="Measures"/>
    <dimension name="People" uniqueName="[People]" caption="People"/>
    <dimension name="products" uniqueName="[products]" caption="products"/>
    <dimension name="Returns" uniqueName="[Returns]" caption="Returns"/>
  </dimensions>
  <measureGroups count="5">
    <measureGroup name="ActOrders" caption="ActOrders"/>
    <measureGroup name="Coustmers" caption="Coustmers"/>
    <measureGroup name="People" caption="People"/>
    <measureGroup name="products" caption="products"/>
    <measureGroup name="Returns" caption="Returns"/>
  </measureGroups>
  <maps count="9">
    <map measureGroup="0" dimension="0"/>
    <map measureGroup="0" dimension="1"/>
    <map measureGroup="0" dimension="3"/>
    <map measureGroup="0" dimension="4"/>
    <map measureGroup="0" dimension="5"/>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58.609580902776" backgroundQuery="1" createdVersion="3" refreshedVersion="8" minRefreshableVersion="3" recordCount="0" supportSubquery="1" supportAdvancedDrill="1" xr:uid="{307ED0A8-EB91-4236-84A2-0FD4F835F9EB}">
  <cacheSource type="external" connectionId="6">
    <extLst>
      <ext xmlns:x14="http://schemas.microsoft.com/office/spreadsheetml/2009/9/main" uri="{F057638F-6D5F-4e77-A914-E7F072B9BCA8}">
        <x14:sourceConnection name="ThisWorkbookDataModel"/>
      </ext>
    </extLst>
  </cacheSource>
  <cacheFields count="0"/>
  <cacheHierarchies count="62">
    <cacheHierarchy uniqueName="[ActOrders].[Order ID]" caption="Order ID" attribute="1" defaultMemberUniqueName="[ActOrders].[Order ID].[All]" allUniqueName="[ActOrders].[Order ID].[All]" dimensionUniqueName="[ActOrders]" displayFolder="" count="0" memberValueDatatype="130" unbalanced="0"/>
    <cacheHierarchy uniqueName="[ActOrders].[Order Date]" caption="Order Date" attribute="1" time="1" defaultMemberUniqueName="[ActOrders].[Order Date].[All]" allUniqueName="[ActOrders].[Order Date].[All]" dimensionUniqueName="[ActOrders]" displayFolder="" count="0" memberValueDatatype="7" unbalanced="0"/>
    <cacheHierarchy uniqueName="[ActOrders].[Ship Date]" caption="Ship Date" attribute="1" time="1" defaultMemberUniqueName="[ActOrders].[Ship Date].[All]" allUniqueName="[ActOrders].[Ship Date].[All]" dimensionUniqueName="[ActOrders]" displayFolder="" count="0" memberValueDatatype="7" unbalanced="0"/>
    <cacheHierarchy uniqueName="[ActOrders].[Merged]" caption="Merged" attribute="1" defaultMemberUniqueName="[ActOrders].[Merged].[All]" allUniqueName="[ActOrders].[Merged].[All]" dimensionUniqueName="[ActOrders]" displayFolder="" count="0" memberValueDatatype="130" unbalanced="0"/>
    <cacheHierarchy uniqueName="[ActOrders].[Customer ID]" caption="Customer ID" attribute="1" defaultMemberUniqueName="[ActOrders].[Customer ID].[All]" allUniqueName="[ActOrders].[Customer ID].[All]" dimensionUniqueName="[ActOrders]" displayFolder="" count="0" memberValueDatatype="130" unbalanced="0"/>
    <cacheHierarchy uniqueName="[ActOrders].[Region index]" caption="Region index" attribute="1" defaultMemberUniqueName="[ActOrders].[Region index].[All]" allUniqueName="[ActOrders].[Region index].[All]" dimensionUniqueName="[ActOrders]" displayFolder="" count="0" memberValueDatatype="20" unbalanced="0"/>
    <cacheHierarchy uniqueName="[ActOrders].[Product ID]" caption="Product ID" attribute="1" defaultMemberUniqueName="[ActOrders].[Product ID].[All]" allUniqueName="[ActOrders].[Product ID].[All]" dimensionUniqueName="[ActOrders]" displayFolder="" count="0" memberValueDatatype="130" unbalanced="0"/>
    <cacheHierarchy uniqueName="[ActOrders].[Sales]" caption="Sales" attribute="1" defaultMemberUniqueName="[ActOrders].[Sales].[All]" allUniqueName="[ActOrders].[Sales].[All]" dimensionUniqueName="[ActOrders]" displayFolder="" count="0" memberValueDatatype="5" unbalanced="0"/>
    <cacheHierarchy uniqueName="[ActOrders].[Quantity]" caption="Quantity" attribute="1" defaultMemberUniqueName="[ActOrders].[Quantity].[All]" allUniqueName="[ActOrders].[Quantity].[All]" dimensionUniqueName="[ActOrders]" displayFolder="" count="0" memberValueDatatype="20" unbalanced="0"/>
    <cacheHierarchy uniqueName="[ActOrders].[Discount]" caption="Discount" attribute="1" defaultMemberUniqueName="[ActOrders].[Discount].[All]" allUniqueName="[ActOrders].[Discount].[All]" dimensionUniqueName="[ActOrders]" displayFolder="" count="0" memberValueDatatype="5" unbalanced="0"/>
    <cacheHierarchy uniqueName="[ActOrders].[Cost]" caption="Cost" attribute="1" defaultMemberUniqueName="[ActOrders].[Cost].[All]" allUniqueName="[ActOrders].[Cost].[All]" dimensionUniqueName="[ActOrders]" displayFolder="" count="0" memberValueDatatype="5" unbalanced="0"/>
    <cacheHierarchy uniqueName="[ActOrders].[Profit]" caption="Profit" attribute="1" defaultMemberUniqueName="[ActOrders].[Profit].[All]" allUniqueName="[ActOrders].[Profit].[All]" dimensionUniqueName="[ActOrders]" displayFolder="" count="0" memberValueDatatype="5" unbalanced="0"/>
    <cacheHierarchy uniqueName="[ActOrders].[Time to ship]" caption="Time to ship" attribute="1" defaultMemberUniqueName="[ActOrders].[Time to ship].[All]" allUniqueName="[ActOrders].[Time to ship].[All]" dimensionUniqueName="[ActOrders]" displayFolder="" count="0" memberValueDatatype="20" unbalanced="0"/>
    <cacheHierarchy uniqueName="[ActOrders].[Order Date (Year)]" caption="Order Date (Year)" attribute="1" defaultMemberUniqueName="[ActOrders].[Order Date (Year)].[All]" allUniqueName="[ActOrders].[Order Date (Year)].[All]" dimensionUniqueName="[ActOrders]" displayFolder="" count="0" memberValueDatatype="130" unbalanced="0"/>
    <cacheHierarchy uniqueName="[ActOrders].[Order Date (Quarter)]" caption="Order Date (Quarter)" attribute="1" defaultMemberUniqueName="[ActOrders].[Order Date (Quarter)].[All]" allUniqueName="[ActOrders].[Order Date (Quarter)].[All]" dimensionUniqueName="[ActOrders]" displayFolder="" count="0" memberValueDatatype="130" unbalanced="0"/>
    <cacheHierarchy uniqueName="[ActOrders].[Order Date (Month)]" caption="Order Date (Month)" attribute="1" defaultMemberUniqueName="[ActOrders].[Order Date (Month)].[All]" allUniqueName="[ActOrders].[Order Date (Month)].[All]" dimensionUniqueName="[ActOrders]" displayFolder="" count="0" memberValueDatatype="130" unbalanced="0"/>
    <cacheHierarchy uniqueName="[Coustmers].[Customer ID]" caption="Customer ID" attribute="1" defaultMemberUniqueName="[Coustmers].[Customer ID].[All]" allUniqueName="[Coustmers].[Customer ID].[All]" dimensionUniqueName="[Coustmers]" displayFolder="" count="0" memberValueDatatype="130" unbalanced="0"/>
    <cacheHierarchy uniqueName="[Coustmers].[Customer Name]" caption="Customer Name" attribute="1" defaultMemberUniqueName="[Coustmers].[Customer Name].[All]" allUniqueName="[Coustmers].[Customer Name].[All]" dimensionUniqueName="[Coustmers]" displayFolder="" count="0" memberValueDatatype="130" unbalanced="0"/>
    <cacheHierarchy uniqueName="[Coustmers].[Segment]" caption="Segment" attribute="1" defaultMemberUniqueName="[Coustmers].[Segment].[All]" allUniqueName="[Coustmers].[Segment].[All]" dimensionUniqueName="[Coustmers]" displayFolder="" count="0" memberValueDatatype="130" unbalanced="0"/>
    <cacheHierarchy uniqueName="[Coustmers].[Country/Region]" caption="Country/Region" attribute="1" defaultMemberUniqueName="[Coustmers].[Country/Region].[All]" allUniqueName="[Coustmers].[Country/Region].[All]" dimensionUniqueName="[Coustmers]" displayFolder="" count="0" memberValueDatatype="130" unbalanced="0"/>
    <cacheHierarchy uniqueName="[Coustmers].[City]" caption="City" attribute="1" defaultMemberUniqueName="[Coustmers].[City].[All]" allUniqueName="[Coustmers].[City].[All]" dimensionUniqueName="[Coustmers]" displayFolder="" count="0" memberValueDatatype="130" unbalanced="0"/>
    <cacheHierarchy uniqueName="[Coustmers].[State]" caption="State" attribute="1" defaultMemberUniqueName="[Coustmers].[State].[All]" allUniqueName="[Coustmers].[State].[All]" dimensionUniqueName="[Coustmers]" displayFolder="" count="2" memberValueDatatype="130" unbalanced="0"/>
    <cacheHierarchy uniqueName="[Coustmers].[Postal Code]" caption="Postal Code" attribute="1" defaultMemberUniqueName="[Coustmers].[Postal Code].[All]" allUniqueName="[Coustmers].[Postal Code].[All]" dimensionUniqueName="[Coustm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Region index]" caption="Region index" attribute="1" defaultMemberUniqueName="[People].[Region index].[All]" allUniqueName="[People].[Region index].[All]" dimensionUniqueName="[People]"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ActOrders].[Order Date (Month Index)]" caption="Order Date (Month Index)" attribute="1" defaultMemberUniqueName="[ActOrders].[Order Date (Month Index)].[All]" allUniqueName="[ActOrders].[Order Date (Month Index)].[All]" dimensionUniqueName="[ActOrders]" displayFolder="" count="0" memberValueDatatype="20" unbalanced="0" hidden="1"/>
    <cacheHierarchy uniqueName="[Measures].[Count of Customer ID]" caption="Count of Customer ID" measure="1" displayFolder="" measureGroup="Coustmers" count="0">
      <extLst>
        <ext xmlns:x15="http://schemas.microsoft.com/office/spreadsheetml/2010/11/main" uri="{B97F6D7D-B522-45F9-BDA1-12C45D357490}">
          <x15:cacheHierarchy aggregatedColumn="16"/>
        </ext>
      </extLst>
    </cacheHierarchy>
    <cacheHierarchy uniqueName="[Measures].[Sum of Time to ship]" caption="Sum of Time to ship" measure="1" displayFolder="" measureGroup="ActOrders" count="0">
      <extLst>
        <ext xmlns:x15="http://schemas.microsoft.com/office/spreadsheetml/2010/11/main" uri="{B97F6D7D-B522-45F9-BDA1-12C45D357490}">
          <x15:cacheHierarchy aggregatedColumn="12"/>
        </ext>
      </extLst>
    </cacheHierarchy>
    <cacheHierarchy uniqueName="[Measures].[Count of Time to ship]" caption="Count of Time to ship" measure="1" displayFolder="" measureGroup="ActOrders" count="0">
      <extLst>
        <ext xmlns:x15="http://schemas.microsoft.com/office/spreadsheetml/2010/11/main" uri="{B97F6D7D-B522-45F9-BDA1-12C45D357490}">
          <x15:cacheHierarchy aggregatedColumn="12"/>
        </ext>
      </extLst>
    </cacheHierarchy>
    <cacheHierarchy uniqueName="[Measures].[Count of Returned]" caption="Count of Returned" measure="1" displayFolder="" measureGroup="Returns" count="0">
      <extLst>
        <ext xmlns:x15="http://schemas.microsoft.com/office/spreadsheetml/2010/11/main" uri="{B97F6D7D-B522-45F9-BDA1-12C45D357490}">
          <x15:cacheHierarchy aggregatedColumn="32"/>
        </ext>
      </extLst>
    </cacheHierarchy>
    <cacheHierarchy uniqueName="[Measures].[Count of Order ID]" caption="Count of Order ID" measure="1" displayFolder="" measureGroup="ActOrders" count="0">
      <extLst>
        <ext xmlns:x15="http://schemas.microsoft.com/office/spreadsheetml/2010/11/main" uri="{B97F6D7D-B522-45F9-BDA1-12C45D357490}">
          <x15:cacheHierarchy aggregatedColumn="0"/>
        </ext>
      </extLst>
    </cacheHierarchy>
    <cacheHierarchy uniqueName="[Measures].[Sum of Profit]" caption="Sum of Profit" measure="1" displayFolder="" measureGroup="ActOrders" count="0">
      <extLst>
        <ext xmlns:x15="http://schemas.microsoft.com/office/spreadsheetml/2010/11/main" uri="{B97F6D7D-B522-45F9-BDA1-12C45D357490}">
          <x15:cacheHierarchy aggregatedColumn="11"/>
        </ext>
      </extLst>
    </cacheHierarchy>
    <cacheHierarchy uniqueName="[Measures].[Sum of Sales]" caption="Sum of Sales" measure="1" displayFolder="" measureGroup="ActOrders" count="0">
      <extLst>
        <ext xmlns:x15="http://schemas.microsoft.com/office/spreadsheetml/2010/11/main" uri="{B97F6D7D-B522-45F9-BDA1-12C45D357490}">
          <x15:cacheHierarchy aggregatedColumn="7"/>
        </ext>
      </extLst>
    </cacheHierarchy>
    <cacheHierarchy uniqueName="[Measures].[Sum of Discount]" caption="Sum of Discount" measure="1" displayFolder="" measureGroup="ActOrders" count="0">
      <extLst>
        <ext xmlns:x15="http://schemas.microsoft.com/office/spreadsheetml/2010/11/main" uri="{B97F6D7D-B522-45F9-BDA1-12C45D357490}">
          <x15:cacheHierarchy aggregatedColumn="9"/>
        </ext>
      </extLst>
    </cacheHierarchy>
    <cacheHierarchy uniqueName="[Measures].[Number of coustmers]" caption="Number of coustmers" measure="1" displayFolder="" measureGroup="Coustmers" count="0"/>
    <cacheHierarchy uniqueName="[Measures].[Number of products]" caption="Number of products" measure="1" displayFolder="" measureGroup="products" count="0"/>
    <cacheHierarchy uniqueName="[Measures].[Number of orders]" caption="Number of orders" measure="1" displayFolder="" measureGroup="ActOrders" count="0"/>
    <cacheHierarchy uniqueName="[Measures].[Average of waiting time]" caption="Average of waiting time" measure="1" displayFolder="" measureGroup="ActOrders" count="0"/>
    <cacheHierarchy uniqueName="[Measures].[Total Profit]" caption="Total Profit" measure="1" displayFolder="" measureGroup="ActOrders" count="0"/>
    <cacheHierarchy uniqueName="[Measures].[Highest Discount]" caption="Highest Discount" measure="1" displayFolder="" measureGroup="ActOrders" count="0"/>
    <cacheHierarchy uniqueName="[Measures].[Average of Sales]" caption="Average of Sales" measure="1" displayFolder="" measureGroup="ActOrders" count="0"/>
    <cacheHierarchy uniqueName="[Measures].[Number of returned orders]" caption="Number of returned orders" measure="1" displayFolder="" measureGroup="Returns" count="0"/>
    <cacheHierarchy uniqueName="[Measures].[Total Sales]" caption="Total Sales" measure="1" displayFolder="" measureGroup="ActOrders" count="0"/>
    <cacheHierarchy uniqueName="[Measures].[Total Cost]" caption="Total Cost" measure="1" displayFolder="" measureGroup="ActOrders" count="0"/>
    <cacheHierarchy uniqueName="[Measures].[percentage  of profit]" caption="percentage  of profit" measure="1" displayFolder="" measureGroup="ActOrders" count="0"/>
    <cacheHierarchy uniqueName="[Measures].[Average of Cost]" caption="Average of Cost" measure="1" displayFolder="" measureGroup="ActOrders" count="0"/>
    <cacheHierarchy uniqueName="[Measures].[Completed orders]" caption="Completed orders" measure="1" displayFolder="" measureGroup="ActOrders" count="0"/>
    <cacheHierarchy uniqueName="[Measures].[__XL_Count products]" caption="__XL_Count products" measure="1" displayFolder="" measureGroup="products" count="0" hidden="1"/>
    <cacheHierarchy uniqueName="[Measures].[__XL_Count Coustmers]" caption="__XL_Count Coustmers" measure="1" displayFolder="" measureGroup="Coustmers" count="0" hidden="1"/>
    <cacheHierarchy uniqueName="[Measures].[__XL_Count ActOrders]" caption="__XL_Count ActOrders" measure="1" displayFolder="" measureGroup="Act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010045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D35997-27EC-446C-A3E8-FF1AFDA64FD8}" name="state5" cacheId="80" applyNumberFormats="0" applyBorderFormats="0" applyFontFormats="0" applyPatternFormats="0" applyAlignmentFormats="0" applyWidthHeightFormats="1" dataCaption="Values" tag="516f4d23-4de4-4755-bd3c-488b8944fd8f" updatedVersion="8" minRefreshableVersion="3" useAutoFormatting="1" subtotalHiddenItems="1" itemPrintTitles="1" createdVersion="8" indent="0" outline="1" outlineData="1" multipleFieldFilters="0" chartFormat="9">
  <location ref="A77:B83"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3"/>
    </i>
    <i>
      <x v="1"/>
    </i>
    <i>
      <x v="2"/>
    </i>
    <i>
      <x/>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5">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ActOrders]"/>
        <x15:activeTabTopLevelEntity name="[Coust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B302F2-FD76-4900-BD8A-F45522C5B124}" name="state6" cacheId="83" applyNumberFormats="0" applyBorderFormats="0" applyFontFormats="0" applyPatternFormats="0" applyAlignmentFormats="0" applyWidthHeightFormats="1" dataCaption="Values" tag="bbf93f26-1ea2-41d7-87bb-b081871be29c" updatedVersion="8" minRefreshableVersion="3" useAutoFormatting="1" subtotalHiddenItems="1" itemPrintTitles="1" createdVersion="8" indent="0" outline="1" outlineData="1" multipleFieldFilters="0">
  <location ref="A92:B105"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9E4EE9-F7D6-48D8-8E4B-443F4F0FFBCA}" name="state15" cacheId="104" applyNumberFormats="0" applyBorderFormats="0" applyFontFormats="0" applyPatternFormats="0" applyAlignmentFormats="0" applyWidthHeightFormats="1" dataCaption="Values" tag="2bd453b5-95f9-4e52-b69e-201f4aced70b" updatedVersion="8" minRefreshableVersion="3" useAutoFormatting="1" subtotalHiddenItems="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6E4A40-A817-432E-A327-DD1700681659}" name="state" cacheId="65" applyNumberFormats="0" applyBorderFormats="0" applyFontFormats="0" applyPatternFormats="0" applyAlignmentFormats="0" applyWidthHeightFormats="1" dataCaption="Values" tag="63e22a5e-3356-4824-9613-2e112447e500" updatedVersion="8" minRefreshableVersion="3" useAutoFormatting="1" subtotalHiddenItems="1" itemPrintTitles="1" createdVersion="8" indent="0" outline="1" outlineData="1" multipleFieldFilters="0" chartFormat="24">
  <location ref="A23:B28" firstHeaderRow="1" firstDataRow="1" firstDataCol="1"/>
  <pivotFields count="3">
    <pivotField axis="axisRow" allDrilled="1" subtotalTop="0" showAll="0" dataSourceSort="1" defaultSubtotal="0">
      <items count="4">
        <item x="0" e="0"/>
        <item x="1" e="0"/>
        <item x="2" e="0"/>
        <item x="3" e="0"/>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2">
    <chartFormat chart="11" format="1"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Orders]"/>
        <x15:activeTabTopLevelEntity name="[Coust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BC79ED-1B39-4444-BF38-99155AE0AFD3}" name="state9" cacheId="101" applyNumberFormats="0" applyBorderFormats="0" applyFontFormats="0" applyPatternFormats="0" applyAlignmentFormats="0" applyWidthHeightFormats="1" dataCaption="Values" tag="e4f75a15-034b-4be0-b5b5-74dcead15b13" updatedVersion="8" minRefreshableVersion="3" useAutoFormatting="1" subtotalHiddenItems="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88B001-85AE-4C00-9F56-6C93FD865667}" name="state20" cacheId="107" applyNumberFormats="0" applyBorderFormats="0" applyFontFormats="0" applyPatternFormats="0" applyAlignmentFormats="0" applyWidthHeightFormats="1" dataCaption="Values" tag="97088905-49cd-455c-a00d-88555fc05c13" updatedVersion="8" minRefreshableVersion="3" useAutoFormatting="1" subtotalHiddenItems="1" itemPrintTitles="1" createdVersion="8" indent="0" outline="1" outlineData="1" multipleFieldFilters="0">
  <location ref="O26" firstHeaderRow="0" firstDataRow="0" firstDataCol="0" rowPageCount="1" colPageCount="1"/>
  <pivotFields count="1">
    <pivotField axis="axisPage" allDrilled="1" subtotalTop="0" showAll="0" dataSourceSort="1" defaultSubtotal="0" defaultAttributeDrillState="1"/>
  </pivotFields>
  <pageFields count="1">
    <pageField fld="0" hier="21" name="[Coustmers].[State].[All]" cap="All"/>
  </page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st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AC4A795-31E4-4052-B708-D836D024049F}" name="state13" cacheId="95" applyNumberFormats="0" applyBorderFormats="0" applyFontFormats="0" applyPatternFormats="0" applyAlignmentFormats="0" applyWidthHeightFormats="1" dataCaption="Values" tag="65ed08c7-e7ea-4415-8f7f-206438ebb556" updatedVersion="8" minRefreshableVersion="3" useAutoFormatting="1" subtotalHiddenItems="1" itemPrintTitles="1" createdVersion="8" indent="0" outline="1" outlineData="1" multipleFieldFilters="0">
  <location ref="M3:M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D6C804-BC2E-4169-8B9E-5E50F6BA2EE2}" name="state2" cacheId="71" applyNumberFormats="0" applyBorderFormats="0" applyFontFormats="0" applyPatternFormats="0" applyAlignmentFormats="0" applyWidthHeightFormats="1" dataCaption="Values" tag="c69515d6-b656-4ee4-8122-f1ebfdeafdd9" updatedVersion="8" minRefreshableVersion="3" useAutoFormatting="1" subtotalHiddenItems="1" itemPrintTitles="1" createdVersion="8" indent="0" outline="1" outlineData="1" multipleFieldFilters="0" chartFormat="11">
  <location ref="F29:G42"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Orders]"/>
        <x15:activeTabTopLevelEntity name="[Coust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B489FBA-50A9-48C3-9B73-3EAA44B63573}" name="state1" cacheId="68" applyNumberFormats="0" applyBorderFormats="0" applyFontFormats="0" applyPatternFormats="0" applyAlignmentFormats="0" applyWidthHeightFormats="1" dataCaption="Values" tag="91c903fd-f6cc-4d95-af84-9ed818a4bad1" updatedVersion="8" minRefreshableVersion="3" useAutoFormatting="1" subtotalHiddenItems="1" itemPrintTitles="1" createdVersion="8" indent="0" outline="1" outlineData="1" multipleFieldFilters="0" chartFormat="8">
  <location ref="H23:J28" firstHeaderRow="0" firstDataRow="1" firstDataCol="1"/>
  <pivotFields count="4">
    <pivotField axis="axisRow" allDrilled="1" subtotalTop="0" showAll="0" dataSourceSort="1" defaultSubtotal="0">
      <items count="4">
        <item x="0" e="0"/>
        <item x="1" e="0"/>
        <item x="2" e="0"/>
        <item x="3" e="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fld="1" subtotal="count" baseField="0" baseItem="0"/>
    <dataField fld="2"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Orders]"/>
        <x15:activeTabTopLevelEntity name="[Coust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E8E8409-CD19-4083-B2F9-B1339F83FD77}" name="PivotTable19" cacheId="0" applyNumberFormats="0" applyBorderFormats="0" applyFontFormats="0" applyPatternFormats="0" applyAlignmentFormats="0" applyWidthHeightFormats="1" dataCaption="Values" tag="125c49b9-0ee6-4829-8a49-70a4197b035a" updatedVersion="8" minRefreshableVersion="3" useAutoFormatting="1" itemPrintTitles="1" createdVersion="8" indent="0" outline="1" outlineData="1" multipleFieldFilters="0">
  <location ref="G45:H87" firstHeaderRow="1" firstDataRow="1" firstDataCol="1"/>
  <pivotFields count="2">
    <pivotField axis="axisRow" allDrilled="1" subtotalTop="0" showAll="0" dataSourceSort="1" defaultSubtotal="0" defaultAttributeDrillState="1">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s>
    </pivotField>
    <pivotField dataField="1" subtotalTop="0" showAll="0" defaultSubtotal="0"/>
  </pivotFields>
  <rowFields count="1">
    <field x="0"/>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Items count="1">
    <i/>
  </colItems>
  <dataFields count="1">
    <dataField fld="1"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stmers]"/>
        <x15:activeTabTopLevelEntity name="[Act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05EC8BB-1C1E-40D8-9BB6-C604BB3063F0}" name="state 14" cacheId="86" applyNumberFormats="0" applyBorderFormats="0" applyFontFormats="0" applyPatternFormats="0" applyAlignmentFormats="0" applyWidthHeightFormats="1" dataCaption="Values" tag="65d7a6c0-ef78-4413-93d5-83bb10a5d6ec" updatedVersion="8" minRefreshableVersion="3" useAutoFormatting="1" subtotalHiddenItems="1" itemPrintTitles="1" createdVersion="8" indent="0" outline="1" outlineData="1" multipleFieldFilters="0">
  <location ref="O3:P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Orders]"/>
        <x15:activeTabTopLevelEntity name="[Coust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56CE4E7-FCB7-4587-A191-BC8AC44694B7}" name="state10" cacheId="89" applyNumberFormats="0" applyBorderFormats="0" applyFontFormats="0" applyPatternFormats="0" applyAlignmentFormats="0" applyWidthHeightFormats="1" dataCaption="Values" tag="09b8f5d4-97aa-4283-9b97-5ac8c38b400e" updatedVersion="8" minRefreshableVersion="3" useAutoFormatting="1" subtotalHiddenItems="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BDFF97C-0FCE-4626-8E0C-5F57E64894B7}" name="state4" cacheId="77" applyNumberFormats="0" applyBorderFormats="0" applyFontFormats="0" applyPatternFormats="0" applyAlignmentFormats="0" applyWidthHeightFormats="1" dataCaption="Values" tag="ca93d01d-4f2a-43f3-ab66-03b3e56ed107" updatedVersion="8" minRefreshableVersion="3" showDrill="0" useAutoFormatting="1" subtotalHiddenItems="1" itemPrintTitles="1" createdVersion="8" indent="0" showHeaders="0" outline="1" outlineData="1" multipleFieldFilters="0" chartFormat="10">
  <location ref="A62:B67"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 chart="2" format="9">
      <pivotArea type="data" outline="0" fieldPosition="0">
        <references count="2">
          <reference field="4294967294" count="1" selected="0">
            <x v="0"/>
          </reference>
          <reference field="1"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 count="1" selected="0">
            <x v="0"/>
          </reference>
        </references>
      </pivotArea>
    </chartFormat>
    <chartFormat chart="3" format="12">
      <pivotArea type="data" outline="0" fieldPosition="0">
        <references count="2">
          <reference field="4294967294" count="1" selected="0">
            <x v="0"/>
          </reference>
          <reference field="1" count="1" selected="0">
            <x v="1"/>
          </reference>
        </references>
      </pivotArea>
    </chartFormat>
    <chartFormat chart="3" format="13">
      <pivotArea type="data" outline="0" fieldPosition="0">
        <references count="2">
          <reference field="4294967294" count="1" selected="0">
            <x v="0"/>
          </reference>
          <reference field="1" count="1" selected="0">
            <x v="2"/>
          </reference>
        </references>
      </pivotArea>
    </chartFormat>
    <chartFormat chart="3" format="14">
      <pivotArea type="data" outline="0" fieldPosition="0">
        <references count="2">
          <reference field="4294967294" count="1" selected="0">
            <x v="0"/>
          </reference>
          <reference field="1"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 count="1" selected="0">
            <x v="0"/>
          </reference>
        </references>
      </pivotArea>
    </chartFormat>
    <chartFormat chart="4" format="12">
      <pivotArea type="data" outline="0" fieldPosition="0">
        <references count="2">
          <reference field="4294967294" count="1" selected="0">
            <x v="0"/>
          </reference>
          <reference field="1" count="1" selected="0">
            <x v="1"/>
          </reference>
        </references>
      </pivotArea>
    </chartFormat>
    <chartFormat chart="4" format="13">
      <pivotArea type="data" outline="0" fieldPosition="0">
        <references count="2">
          <reference field="4294967294" count="1" selected="0">
            <x v="0"/>
          </reference>
          <reference field="1" count="1" selected="0">
            <x v="2"/>
          </reference>
        </references>
      </pivotArea>
    </chartFormat>
    <chartFormat chart="4" format="14">
      <pivotArea type="data" outline="0" fieldPosition="0">
        <references count="2">
          <reference field="4294967294" count="1" selected="0">
            <x v="0"/>
          </reference>
          <reference field="1" count="1" selected="0">
            <x v="3"/>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Orders]"/>
        <x15:activeTabTopLevelEntity name="[People]"/>
        <x15:activeTabTopLevelEntity name="[Coust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8A9BBB7-F71D-4B19-BF5C-7AA3EB512AA5}" name="state11" cacheId="1" applyNumberFormats="0" applyBorderFormats="0" applyFontFormats="0" applyPatternFormats="0" applyAlignmentFormats="0" applyWidthHeightFormats="1" dataCaption="Values" tag="6065bdaa-0b6e-487c-9f5c-41cfd22de52f" updatedVersion="8" minRefreshableVersion="3" useAutoFormatting="1" subtotalHiddenItems="1" itemPrintTitles="1" createdVersion="8" indent="0" outline="1" outlineData="1" multipleFieldFilters="0">
  <location ref="I3:I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Orders]"/>
        <x15:activeTabTopLevelEntity name="[Coust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5A08BF7-81BE-48DE-87D9-5308A9CA28EE}" name="state12" cacheId="92" applyNumberFormats="0" applyBorderFormats="0" applyFontFormats="0" applyPatternFormats="0" applyAlignmentFormats="0" applyWidthHeightFormats="1" dataCaption="Values" tag="54f10e46-1070-4da9-82ee-9944e7f915ab" updatedVersion="8" minRefreshableVersion="3" useAutoFormatting="1" subtotalHiddenItems="1" itemPrintTitles="1" createdVersion="8" indent="0" outline="1" outlineData="1" multipleFieldFilters="0">
  <location ref="K3:K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EEF2E88-ACA5-4C29-8F9A-A26555D9DA50}" name="state7" cacheId="98" applyNumberFormats="0" applyBorderFormats="0" applyFontFormats="0" applyPatternFormats="0" applyAlignmentFormats="0" applyWidthHeightFormats="1" dataCaption="Values" tag="42b0e135-f5c7-42d6-b512-5d277bd18f02"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Orders]"/>
        <x15:activeTabTopLevelEntity name="[Coust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E6C880E-DD3D-4B48-BF11-B1A36441D193}" name="state3" cacheId="74" applyNumberFormats="0" applyBorderFormats="0" applyFontFormats="0" applyPatternFormats="0" applyAlignmentFormats="0" applyWidthHeightFormats="1" dataCaption="Values" tag="53b4773c-b059-4e2a-94d0-538c78dfbea4" updatedVersion="8" minRefreshableVersion="3" useAutoFormatting="1" subtotalHiddenItems="1" itemPrintTitles="1" createdVersion="8" indent="0" outline="1" outlineData="1" multipleFieldFilters="0" chartFormat="23">
  <location ref="A43:C56"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fld="2" subtotal="count" baseField="0" baseItem="0"/>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Orders]"/>
        <x15:activeTabTopLevelEntity name="[Coustm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6A81E55-ECEE-4B74-9448-15A0011C209C}" sourceName="[Coustmers].[State]">
  <pivotTables>
    <pivotTable tabId="2" name="state"/>
    <pivotTable tabId="2" name="state1"/>
    <pivotTable tabId="2" name="state2"/>
    <pivotTable tabId="2" name="state3"/>
    <pivotTable tabId="2" name="state4"/>
    <pivotTable tabId="2" name="state5"/>
    <pivotTable tabId="2" name="state6"/>
    <pivotTable tabId="2" name="state 14"/>
    <pivotTable tabId="2" name="state10"/>
    <pivotTable tabId="2" name="state12"/>
    <pivotTable tabId="2" name="state13"/>
    <pivotTable tabId="2" name="state7"/>
    <pivotTable tabId="2" name="state9"/>
    <pivotTable tabId="2" name="state15"/>
    <pivotTable tabId="2" name="state20"/>
  </pivotTables>
  <data>
    <olap pivotCacheId="1101004581">
      <levels count="2">
        <level uniqueName="[Coustmers].[State].[(All)]" sourceCaption="(All)" count="0"/>
        <level uniqueName="[Coustmers].[State].[State]" sourceCaption="State" count="41" sortOrder="ascending">
          <ranges>
            <range startItem="0">
              <i n="[Coustmers].[State].&amp;[Alabama]" c="Alabama"/>
              <i n="[Coustmers].[State].&amp;[Arizona]" c="Arizona"/>
              <i n="[Coustmers].[State].&amp;[Arkansas]" c="Arkansas"/>
              <i n="[Coustmers].[State].&amp;[California]" c="California"/>
              <i n="[Coustmers].[State].&amp;[Colorado]" c="Colorado"/>
              <i n="[Coustmers].[State].&amp;[Connecticut]" c="Connecticut"/>
              <i n="[Coustmers].[State].&amp;[Delaware]" c="Delaware"/>
              <i n="[Coustmers].[State].&amp;[District of Columbia]" c="District of Columbia"/>
              <i n="[Coustmers].[State].&amp;[Florida]" c="Florida"/>
              <i n="[Coustmers].[State].&amp;[Georgia]" c="Georgia"/>
              <i n="[Coustmers].[State].&amp;[Illinois]" c="Illinois"/>
              <i n="[Coustmers].[State].&amp;[Indiana]" c="Indiana"/>
              <i n="[Coustmers].[State].&amp;[Iowa]" c="Iowa"/>
              <i n="[Coustmers].[State].&amp;[Kansas]" c="Kansas"/>
              <i n="[Coustmers].[State].&amp;[Kentucky]" c="Kentucky"/>
              <i n="[Coustmers].[State].&amp;[Louisiana]" c="Louisiana"/>
              <i n="[Coustmers].[State].&amp;[Maryland]" c="Maryland"/>
              <i n="[Coustmers].[State].&amp;[Massachusetts]" c="Massachusetts"/>
              <i n="[Coustmers].[State].&amp;[Michigan]" c="Michigan"/>
              <i n="[Coustmers].[State].&amp;[Minnesota]" c="Minnesota"/>
              <i n="[Coustmers].[State].&amp;[Mississippi]" c="Mississippi"/>
              <i n="[Coustmers].[State].&amp;[Missouri]" c="Missouri"/>
              <i n="[Coustmers].[State].&amp;[Nebraska]" c="Nebraska"/>
              <i n="[Coustmers].[State].&amp;[Nevada]" c="Nevada"/>
              <i n="[Coustmers].[State].&amp;[New Hampshire]" c="New Hampshire"/>
              <i n="[Coustmers].[State].&amp;[New Jersey]" c="New Jersey"/>
              <i n="[Coustmers].[State].&amp;[New Mexico]" c="New Mexico"/>
              <i n="[Coustmers].[State].&amp;[New York]" c="New York"/>
              <i n="[Coustmers].[State].&amp;[North Carolina]" c="North Carolina"/>
              <i n="[Coustmers].[State].&amp;[Ohio]" c="Ohio"/>
              <i n="[Coustmers].[State].&amp;[Oklahoma]" c="Oklahoma"/>
              <i n="[Coustmers].[State].&amp;[Oregon]" c="Oregon"/>
              <i n="[Coustmers].[State].&amp;[Pennsylvania]" c="Pennsylvania"/>
              <i n="[Coustmers].[State].&amp;[Rhode Island]" c="Rhode Island"/>
              <i n="[Coustmers].[State].&amp;[South Dakota]" c="South Dakota"/>
              <i n="[Coustmers].[State].&amp;[Tennessee]" c="Tennessee"/>
              <i n="[Coustmers].[State].&amp;[Texas]" c="Texas"/>
              <i n="[Coustmers].[State].&amp;[Utah]" c="Utah"/>
              <i n="[Coustmers].[State].&amp;[Virginia]" c="Virginia"/>
              <i n="[Coustmers].[State].&amp;[Washington]" c="Washington"/>
              <i n="[Coustmers].[State].&amp;[Wisconsin]" c="Wisconsin"/>
            </range>
          </ranges>
        </level>
      </levels>
      <selections count="1">
        <selection n="[Coustmers].[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3E271BF6-C07F-49A6-9127-C563BC6CED85}" cache="Slicer_State" caption="State" startItem="13"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CA291F08-AEFD-42CA-9446-EBC4456E303F}" cache="Slicer_State" caption="State" columnCount="2" level="1" style="SlicerStyleLight1 2" rowHeight="247650"/>
</slicers>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6B670-D2A4-4225-8E68-5BD8924DEA9B}">
  <dimension ref="A3:P105"/>
  <sheetViews>
    <sheetView topLeftCell="A10" workbookViewId="0">
      <selection activeCell="I3" sqref="I3"/>
    </sheetView>
  </sheetViews>
  <sheetFormatPr defaultRowHeight="14.4" x14ac:dyDescent="0.3"/>
  <cols>
    <col min="1" max="1" width="15.44140625" bestFit="1" customWidth="1"/>
    <col min="2" max="2" width="10" bestFit="1" customWidth="1"/>
    <col min="3" max="3" width="17.6640625" bestFit="1" customWidth="1"/>
    <col min="4" max="4" width="5" bestFit="1" customWidth="1"/>
    <col min="5" max="5" width="20.21875" bestFit="1" customWidth="1"/>
    <col min="6" max="6" width="12.44140625" bestFit="1" customWidth="1"/>
    <col min="7" max="7" width="17.6640625" bestFit="1" customWidth="1"/>
    <col min="8" max="8" width="12.44140625" bestFit="1" customWidth="1"/>
    <col min="9" max="11" width="10.109375" bestFit="1" customWidth="1"/>
    <col min="13" max="13" width="10.109375" bestFit="1" customWidth="1"/>
    <col min="14" max="14" width="5.21875" bestFit="1" customWidth="1"/>
    <col min="15" max="15" width="5.109375" bestFit="1" customWidth="1"/>
    <col min="16" max="16" width="5.21875" bestFit="1" customWidth="1"/>
  </cols>
  <sheetData>
    <row r="3" spans="1:16" x14ac:dyDescent="0.3">
      <c r="A3" t="s">
        <v>0</v>
      </c>
      <c r="C3" t="s">
        <v>1</v>
      </c>
      <c r="E3" t="s">
        <v>2</v>
      </c>
      <c r="G3" t="s">
        <v>3</v>
      </c>
      <c r="I3" t="s">
        <v>4</v>
      </c>
      <c r="K3" t="s">
        <v>5</v>
      </c>
      <c r="M3" t="s">
        <v>6</v>
      </c>
      <c r="O3" t="s">
        <v>7</v>
      </c>
      <c r="P3" t="s">
        <v>8</v>
      </c>
    </row>
    <row r="4" spans="1:16" x14ac:dyDescent="0.3">
      <c r="A4" s="13">
        <v>5009</v>
      </c>
      <c r="C4" s="1">
        <v>0.12459709297287867</v>
      </c>
      <c r="E4" s="2">
        <v>3.9584418185459644</v>
      </c>
      <c r="G4" s="13">
        <v>1818</v>
      </c>
      <c r="I4" s="1">
        <v>0.94090636853663401</v>
      </c>
      <c r="K4" s="3">
        <v>2295509.5723000001</v>
      </c>
      <c r="M4" s="3">
        <v>2009495.752700004</v>
      </c>
      <c r="O4" s="4">
        <v>0.8</v>
      </c>
      <c r="P4" s="13">
        <v>793</v>
      </c>
    </row>
    <row r="5" spans="1:16" x14ac:dyDescent="0.3">
      <c r="G5">
        <f>GETPIVOTDATA("[Measures].[Number of products]",$G$3)</f>
        <v>1818</v>
      </c>
    </row>
    <row r="6" spans="1:16" x14ac:dyDescent="0.3">
      <c r="A6" s="8">
        <f>GETPIVOTDATA("[Measures].[Number of orders]",$A$3)</f>
        <v>5009</v>
      </c>
      <c r="C6" s="11">
        <f>GETPIVOTDATA("[Measures].[percentage  of profit]",$C$3)</f>
        <v>0.12459709297287867</v>
      </c>
      <c r="E6" s="2">
        <f>GETPIVOTDATA("[Measures].[Average of waiting time]",$E$3)</f>
        <v>3.9584418185459644</v>
      </c>
      <c r="I6" s="9">
        <f>GETPIVOTDATA("[Measures].[Completed orders]",$I$3)</f>
        <v>0.94090636853663401</v>
      </c>
      <c r="K6" s="10">
        <f>GETPIVOTDATA("[Measures].[Total Sales]",$K$3)</f>
        <v>2295509.5723000001</v>
      </c>
      <c r="M6" s="10">
        <f>GETPIVOTDATA("[Measures].[Total Cost]",$M$3)</f>
        <v>2009495.752700004</v>
      </c>
      <c r="O6" s="9">
        <f>GETPIVOTDATA("[Measures].[Highest Discount]",$O$3)</f>
        <v>0.8</v>
      </c>
      <c r="P6">
        <f>GETPIVOTDATA("[Measures].[Number of coustmers]",$O$3)</f>
        <v>793</v>
      </c>
    </row>
    <row r="23" spans="1:16" x14ac:dyDescent="0.3">
      <c r="A23" s="5" t="s">
        <v>9</v>
      </c>
      <c r="B23" t="s">
        <v>27</v>
      </c>
      <c r="H23" s="5" t="s">
        <v>9</v>
      </c>
      <c r="I23" t="s">
        <v>5</v>
      </c>
      <c r="J23" t="s">
        <v>6</v>
      </c>
    </row>
    <row r="24" spans="1:16" x14ac:dyDescent="0.3">
      <c r="A24" s="6" t="s">
        <v>11</v>
      </c>
      <c r="B24" s="3">
        <v>49556.032899999998</v>
      </c>
      <c r="H24" s="6" t="s">
        <v>11</v>
      </c>
      <c r="I24" s="3">
        <v>483966.12609999999</v>
      </c>
      <c r="J24" s="3">
        <v>434410.09319999971</v>
      </c>
      <c r="O24" s="5" t="s">
        <v>69</v>
      </c>
      <c r="P24" t="s" vm="1">
        <v>80</v>
      </c>
    </row>
    <row r="25" spans="1:16" x14ac:dyDescent="0.3">
      <c r="A25" s="6" t="s">
        <v>24</v>
      </c>
      <c r="B25" s="3">
        <v>61577.176099999997</v>
      </c>
      <c r="H25" s="6" t="s">
        <v>24</v>
      </c>
      <c r="I25" s="3">
        <v>470442.44900000002</v>
      </c>
      <c r="J25" s="3">
        <v>408865.27289999917</v>
      </c>
    </row>
    <row r="26" spans="1:16" x14ac:dyDescent="0.3">
      <c r="A26" s="6" t="s">
        <v>25</v>
      </c>
      <c r="B26" s="3">
        <v>81613.282399999996</v>
      </c>
      <c r="H26" s="6" t="s">
        <v>25</v>
      </c>
      <c r="I26" s="3">
        <v>608532.45799999998</v>
      </c>
      <c r="J26" s="3">
        <v>526919.17559999984</v>
      </c>
    </row>
    <row r="27" spans="1:16" x14ac:dyDescent="0.3">
      <c r="A27" s="6" t="s">
        <v>26</v>
      </c>
      <c r="B27" s="3">
        <v>93267.328200000004</v>
      </c>
      <c r="H27" s="6" t="s">
        <v>26</v>
      </c>
      <c r="I27" s="3">
        <v>732568.5392</v>
      </c>
      <c r="J27" s="3">
        <v>639301.21100000013</v>
      </c>
    </row>
    <row r="28" spans="1:16" x14ac:dyDescent="0.3">
      <c r="A28" s="6" t="s">
        <v>10</v>
      </c>
      <c r="B28" s="3">
        <v>286013.81959999999</v>
      </c>
      <c r="H28" s="6" t="s">
        <v>10</v>
      </c>
      <c r="I28" s="3">
        <v>2295509.5723000001</v>
      </c>
      <c r="J28" s="3">
        <v>2009495.752700004</v>
      </c>
    </row>
    <row r="29" spans="1:16" x14ac:dyDescent="0.3">
      <c r="F29" s="5" t="s">
        <v>9</v>
      </c>
      <c r="G29" t="s">
        <v>27</v>
      </c>
    </row>
    <row r="30" spans="1:16" x14ac:dyDescent="0.3">
      <c r="F30" s="6" t="s">
        <v>12</v>
      </c>
      <c r="G30" s="3">
        <v>9134.4460999999992</v>
      </c>
    </row>
    <row r="31" spans="1:16" x14ac:dyDescent="0.3">
      <c r="F31" s="6" t="s">
        <v>13</v>
      </c>
      <c r="G31" s="3">
        <v>10294.610699999999</v>
      </c>
    </row>
    <row r="32" spans="1:16" x14ac:dyDescent="0.3">
      <c r="F32" s="6" t="s">
        <v>14</v>
      </c>
      <c r="G32" s="3">
        <v>28573.6744</v>
      </c>
    </row>
    <row r="33" spans="1:11" x14ac:dyDescent="0.3">
      <c r="F33" s="6" t="s">
        <v>15</v>
      </c>
      <c r="G33" s="3">
        <v>11544.7526</v>
      </c>
    </row>
    <row r="34" spans="1:11" x14ac:dyDescent="0.3">
      <c r="F34" s="6" t="s">
        <v>16</v>
      </c>
      <c r="G34" s="3">
        <v>22411.307799999999</v>
      </c>
    </row>
    <row r="35" spans="1:11" x14ac:dyDescent="0.3">
      <c r="F35" s="6" t="s">
        <v>17</v>
      </c>
      <c r="G35" s="3">
        <v>21285.795399999999</v>
      </c>
    </row>
    <row r="36" spans="1:11" x14ac:dyDescent="0.3">
      <c r="F36" s="6" t="s">
        <v>18</v>
      </c>
      <c r="G36" s="3">
        <v>13791.2372</v>
      </c>
    </row>
    <row r="37" spans="1:11" x14ac:dyDescent="0.3">
      <c r="F37" s="6" t="s">
        <v>19</v>
      </c>
      <c r="G37" s="3">
        <v>21776.938399999999</v>
      </c>
    </row>
    <row r="38" spans="1:11" x14ac:dyDescent="0.3">
      <c r="F38" s="6" t="s">
        <v>20</v>
      </c>
      <c r="G38" s="3">
        <v>36834.388899999998</v>
      </c>
    </row>
    <row r="39" spans="1:11" x14ac:dyDescent="0.3">
      <c r="F39" s="6" t="s">
        <v>21</v>
      </c>
      <c r="G39" s="3">
        <v>31784.041300000001</v>
      </c>
    </row>
    <row r="40" spans="1:11" x14ac:dyDescent="0.3">
      <c r="F40" s="6" t="s">
        <v>22</v>
      </c>
      <c r="G40" s="3">
        <v>35310.556299999997</v>
      </c>
    </row>
    <row r="41" spans="1:11" x14ac:dyDescent="0.3">
      <c r="F41" s="6" t="s">
        <v>23</v>
      </c>
      <c r="G41" s="3">
        <v>43272.070500000002</v>
      </c>
    </row>
    <row r="42" spans="1:11" x14ac:dyDescent="0.3">
      <c r="F42" s="6" t="s">
        <v>10</v>
      </c>
      <c r="G42" s="3">
        <v>286013.81959999999</v>
      </c>
    </row>
    <row r="43" spans="1:11" x14ac:dyDescent="0.3">
      <c r="A43" s="5" t="s">
        <v>9</v>
      </c>
      <c r="B43" t="s">
        <v>5</v>
      </c>
      <c r="C43" t="s">
        <v>6</v>
      </c>
    </row>
    <row r="44" spans="1:11" x14ac:dyDescent="0.3">
      <c r="A44" s="6" t="s">
        <v>12</v>
      </c>
      <c r="B44" s="3">
        <v>94924.835600000006</v>
      </c>
      <c r="C44" s="3">
        <v>85790.389500000034</v>
      </c>
    </row>
    <row r="45" spans="1:11" x14ac:dyDescent="0.3">
      <c r="A45" s="6" t="s">
        <v>13</v>
      </c>
      <c r="B45" s="3">
        <v>59751.251400000001</v>
      </c>
      <c r="C45" s="3">
        <v>49456.640700000018</v>
      </c>
      <c r="G45" s="5" t="s">
        <v>9</v>
      </c>
      <c r="H45" t="s">
        <v>0</v>
      </c>
      <c r="J45" t="s">
        <v>69</v>
      </c>
      <c r="K45" t="s">
        <v>70</v>
      </c>
    </row>
    <row r="46" spans="1:11" x14ac:dyDescent="0.3">
      <c r="A46" s="6" t="s">
        <v>14</v>
      </c>
      <c r="B46" s="3">
        <v>204959.8088</v>
      </c>
      <c r="C46" s="3">
        <v>176386.13439999995</v>
      </c>
      <c r="G46" s="6" t="s">
        <v>28</v>
      </c>
      <c r="H46">
        <v>55</v>
      </c>
      <c r="J46" t="str">
        <f>G46</f>
        <v>Alabama</v>
      </c>
      <c r="K46">
        <f>H46</f>
        <v>55</v>
      </c>
    </row>
    <row r="47" spans="1:11" x14ac:dyDescent="0.3">
      <c r="A47" s="6" t="s">
        <v>15</v>
      </c>
      <c r="B47" s="3">
        <v>137188.7966</v>
      </c>
      <c r="C47" s="3">
        <v>125644.04400000014</v>
      </c>
      <c r="G47" s="6" t="s">
        <v>29</v>
      </c>
      <c r="H47">
        <v>136</v>
      </c>
      <c r="J47" t="str">
        <f t="shared" ref="J47:J61" si="0">G47</f>
        <v>Arizona</v>
      </c>
      <c r="K47">
        <f t="shared" ref="K47:K61" si="1">H47</f>
        <v>136</v>
      </c>
    </row>
    <row r="48" spans="1:11" x14ac:dyDescent="0.3">
      <c r="A48" s="6" t="s">
        <v>16</v>
      </c>
      <c r="B48" s="3">
        <v>155028.81169999999</v>
      </c>
      <c r="C48" s="3">
        <v>132617.5039000003</v>
      </c>
      <c r="G48" s="6" t="s">
        <v>30</v>
      </c>
      <c r="H48">
        <v>11</v>
      </c>
      <c r="J48" t="str">
        <f t="shared" si="0"/>
        <v>Arkansas</v>
      </c>
      <c r="K48">
        <f t="shared" si="1"/>
        <v>11</v>
      </c>
    </row>
    <row r="49" spans="1:11" x14ac:dyDescent="0.3">
      <c r="A49" s="6" t="s">
        <v>17</v>
      </c>
      <c r="B49" s="3">
        <v>152718.67929999999</v>
      </c>
      <c r="C49" s="3">
        <v>131432.8839000001</v>
      </c>
      <c r="G49" s="6" t="s">
        <v>31</v>
      </c>
      <c r="H49">
        <v>1006</v>
      </c>
      <c r="J49" t="str">
        <f t="shared" si="0"/>
        <v>California</v>
      </c>
      <c r="K49">
        <f t="shared" si="1"/>
        <v>1006</v>
      </c>
    </row>
    <row r="50" spans="1:11" x14ac:dyDescent="0.3">
      <c r="A50" s="6" t="s">
        <v>18</v>
      </c>
      <c r="B50" s="3">
        <v>147148.03700000001</v>
      </c>
      <c r="C50" s="3">
        <v>133356.79979999992</v>
      </c>
      <c r="G50" s="6" t="s">
        <v>32</v>
      </c>
      <c r="H50">
        <v>136</v>
      </c>
      <c r="J50" t="str">
        <f t="shared" si="0"/>
        <v>Colorado</v>
      </c>
      <c r="K50">
        <f t="shared" si="1"/>
        <v>136</v>
      </c>
    </row>
    <row r="51" spans="1:11" x14ac:dyDescent="0.3">
      <c r="A51" s="6" t="s">
        <v>19</v>
      </c>
      <c r="B51" s="3">
        <v>159044.06299999999</v>
      </c>
      <c r="C51" s="3">
        <v>137267.12459999984</v>
      </c>
      <c r="G51" s="6" t="s">
        <v>33</v>
      </c>
      <c r="H51">
        <v>39</v>
      </c>
      <c r="J51" t="str">
        <f t="shared" si="0"/>
        <v>Connecticut</v>
      </c>
      <c r="K51">
        <f t="shared" si="1"/>
        <v>39</v>
      </c>
    </row>
    <row r="52" spans="1:11" x14ac:dyDescent="0.3">
      <c r="A52" s="6" t="s">
        <v>20</v>
      </c>
      <c r="B52" s="3">
        <v>307600.82569999999</v>
      </c>
      <c r="C52" s="3">
        <v>270766.43679999997</v>
      </c>
      <c r="G52" s="6" t="s">
        <v>34</v>
      </c>
      <c r="H52">
        <v>42</v>
      </c>
      <c r="J52" t="str">
        <f t="shared" si="0"/>
        <v>Delaware</v>
      </c>
      <c r="K52">
        <f t="shared" si="1"/>
        <v>42</v>
      </c>
    </row>
    <row r="53" spans="1:11" x14ac:dyDescent="0.3">
      <c r="A53" s="6" t="s">
        <v>21</v>
      </c>
      <c r="B53" s="3">
        <v>200322.9847</v>
      </c>
      <c r="C53" s="3">
        <v>168538.94339999987</v>
      </c>
      <c r="G53" s="6" t="s">
        <v>35</v>
      </c>
      <c r="H53">
        <v>6</v>
      </c>
      <c r="J53" t="str">
        <f t="shared" si="0"/>
        <v>District of Columbia</v>
      </c>
      <c r="K53">
        <f t="shared" si="1"/>
        <v>6</v>
      </c>
    </row>
    <row r="54" spans="1:11" x14ac:dyDescent="0.3">
      <c r="A54" s="6" t="s">
        <v>22</v>
      </c>
      <c r="B54" s="3">
        <v>351916.69099999999</v>
      </c>
      <c r="C54" s="3">
        <v>316606.13469999947</v>
      </c>
      <c r="G54" s="6" t="s">
        <v>36</v>
      </c>
      <c r="H54">
        <v>142</v>
      </c>
      <c r="J54" t="str">
        <f t="shared" si="0"/>
        <v>Florida</v>
      </c>
      <c r="K54">
        <f t="shared" si="1"/>
        <v>142</v>
      </c>
    </row>
    <row r="55" spans="1:11" x14ac:dyDescent="0.3">
      <c r="A55" s="6" t="s">
        <v>23</v>
      </c>
      <c r="B55" s="3">
        <v>324904.78749999998</v>
      </c>
      <c r="C55" s="3">
        <v>281632.717</v>
      </c>
      <c r="G55" s="6" t="s">
        <v>37</v>
      </c>
      <c r="H55">
        <v>108</v>
      </c>
      <c r="J55" t="str">
        <f t="shared" si="0"/>
        <v>Georgia</v>
      </c>
      <c r="K55">
        <f t="shared" si="1"/>
        <v>108</v>
      </c>
    </row>
    <row r="56" spans="1:11" x14ac:dyDescent="0.3">
      <c r="A56" s="6" t="s">
        <v>10</v>
      </c>
      <c r="B56" s="3">
        <v>2295509.5723000001</v>
      </c>
      <c r="C56" s="3">
        <v>2009495.752700004</v>
      </c>
      <c r="G56" s="6" t="s">
        <v>38</v>
      </c>
      <c r="H56">
        <v>301</v>
      </c>
      <c r="J56" t="str">
        <f t="shared" si="0"/>
        <v>Illinois</v>
      </c>
      <c r="K56">
        <f t="shared" si="1"/>
        <v>301</v>
      </c>
    </row>
    <row r="57" spans="1:11" x14ac:dyDescent="0.3">
      <c r="G57" s="6" t="s">
        <v>39</v>
      </c>
      <c r="H57">
        <v>83</v>
      </c>
      <c r="J57" t="str">
        <f t="shared" si="0"/>
        <v>Indiana</v>
      </c>
      <c r="K57">
        <f t="shared" si="1"/>
        <v>83</v>
      </c>
    </row>
    <row r="58" spans="1:11" x14ac:dyDescent="0.3">
      <c r="G58" s="6" t="s">
        <v>40</v>
      </c>
      <c r="H58">
        <v>19</v>
      </c>
      <c r="J58" t="str">
        <f t="shared" si="0"/>
        <v>Iowa</v>
      </c>
      <c r="K58">
        <f t="shared" si="1"/>
        <v>19</v>
      </c>
    </row>
    <row r="59" spans="1:11" x14ac:dyDescent="0.3">
      <c r="G59" s="6" t="s">
        <v>41</v>
      </c>
      <c r="H59">
        <v>6</v>
      </c>
      <c r="J59" t="str">
        <f t="shared" si="0"/>
        <v>Kansas</v>
      </c>
      <c r="K59">
        <f t="shared" si="1"/>
        <v>6</v>
      </c>
    </row>
    <row r="60" spans="1:11" x14ac:dyDescent="0.3">
      <c r="G60" s="6" t="s">
        <v>42</v>
      </c>
      <c r="H60">
        <v>76</v>
      </c>
      <c r="J60" t="str">
        <f t="shared" si="0"/>
        <v>Kentucky</v>
      </c>
      <c r="K60">
        <f t="shared" si="1"/>
        <v>76</v>
      </c>
    </row>
    <row r="61" spans="1:11" x14ac:dyDescent="0.3">
      <c r="G61" s="6" t="s">
        <v>43</v>
      </c>
      <c r="H61">
        <v>43</v>
      </c>
      <c r="J61" t="str">
        <f t="shared" si="0"/>
        <v>Louisiana</v>
      </c>
      <c r="K61">
        <f t="shared" si="1"/>
        <v>43</v>
      </c>
    </row>
    <row r="62" spans="1:11" x14ac:dyDescent="0.3">
      <c r="B62" t="s">
        <v>0</v>
      </c>
      <c r="G62" s="6" t="s">
        <v>44</v>
      </c>
      <c r="H62">
        <v>16</v>
      </c>
      <c r="J62" t="str">
        <f t="shared" ref="J62:J87" si="2">G62</f>
        <v>Maryland</v>
      </c>
      <c r="K62">
        <f t="shared" ref="K62:K87" si="3">H62</f>
        <v>16</v>
      </c>
    </row>
    <row r="63" spans="1:11" x14ac:dyDescent="0.3">
      <c r="A63" s="6" t="s">
        <v>71</v>
      </c>
      <c r="B63" s="13">
        <v>1175</v>
      </c>
      <c r="G63" s="6" t="s">
        <v>45</v>
      </c>
      <c r="H63">
        <v>60</v>
      </c>
      <c r="J63" t="str">
        <f t="shared" si="2"/>
        <v>Massachusetts</v>
      </c>
      <c r="K63">
        <f t="shared" si="3"/>
        <v>60</v>
      </c>
    </row>
    <row r="64" spans="1:11" x14ac:dyDescent="0.3">
      <c r="A64" s="6" t="s">
        <v>72</v>
      </c>
      <c r="B64" s="13">
        <v>1401</v>
      </c>
      <c r="G64" s="6" t="s">
        <v>46</v>
      </c>
      <c r="H64">
        <v>107</v>
      </c>
      <c r="J64" t="str">
        <f t="shared" si="2"/>
        <v>Michigan</v>
      </c>
      <c r="K64">
        <f t="shared" si="3"/>
        <v>107</v>
      </c>
    </row>
    <row r="65" spans="1:11" x14ac:dyDescent="0.3">
      <c r="A65" s="6" t="s">
        <v>73</v>
      </c>
      <c r="B65" s="13">
        <v>822</v>
      </c>
      <c r="G65" s="6" t="s">
        <v>47</v>
      </c>
      <c r="H65">
        <v>91</v>
      </c>
      <c r="J65" t="str">
        <f t="shared" si="2"/>
        <v>Minnesota</v>
      </c>
      <c r="K65">
        <f t="shared" si="3"/>
        <v>91</v>
      </c>
    </row>
    <row r="66" spans="1:11" x14ac:dyDescent="0.3">
      <c r="A66" s="6" t="s">
        <v>74</v>
      </c>
      <c r="B66" s="13">
        <v>1611</v>
      </c>
      <c r="G66" s="6" t="s">
        <v>48</v>
      </c>
      <c r="H66">
        <v>32</v>
      </c>
      <c r="J66" t="str">
        <f t="shared" si="2"/>
        <v>Mississippi</v>
      </c>
      <c r="K66">
        <f t="shared" si="3"/>
        <v>32</v>
      </c>
    </row>
    <row r="67" spans="1:11" x14ac:dyDescent="0.3">
      <c r="A67" s="6" t="s">
        <v>10</v>
      </c>
      <c r="B67" s="13">
        <v>5009</v>
      </c>
      <c r="G67" s="6" t="s">
        <v>49</v>
      </c>
      <c r="H67">
        <v>31</v>
      </c>
      <c r="J67" t="str">
        <f t="shared" si="2"/>
        <v>Missouri</v>
      </c>
      <c r="K67">
        <f t="shared" si="3"/>
        <v>31</v>
      </c>
    </row>
    <row r="68" spans="1:11" x14ac:dyDescent="0.3">
      <c r="G68" s="6" t="s">
        <v>50</v>
      </c>
      <c r="H68">
        <v>15</v>
      </c>
      <c r="J68" t="str">
        <f t="shared" si="2"/>
        <v>Nebraska</v>
      </c>
      <c r="K68">
        <f t="shared" si="3"/>
        <v>15</v>
      </c>
    </row>
    <row r="69" spans="1:11" x14ac:dyDescent="0.3">
      <c r="G69" s="6" t="s">
        <v>51</v>
      </c>
      <c r="H69">
        <v>8</v>
      </c>
      <c r="J69" t="str">
        <f t="shared" si="2"/>
        <v>Nevada</v>
      </c>
      <c r="K69">
        <f t="shared" si="3"/>
        <v>8</v>
      </c>
    </row>
    <row r="70" spans="1:11" x14ac:dyDescent="0.3">
      <c r="G70" s="6" t="s">
        <v>52</v>
      </c>
      <c r="H70">
        <v>14</v>
      </c>
      <c r="J70" t="str">
        <f t="shared" si="2"/>
        <v>New Hampshire</v>
      </c>
      <c r="K70">
        <f t="shared" si="3"/>
        <v>14</v>
      </c>
    </row>
    <row r="71" spans="1:11" x14ac:dyDescent="0.3">
      <c r="G71" s="6" t="s">
        <v>53</v>
      </c>
      <c r="H71">
        <v>62</v>
      </c>
      <c r="J71" t="str">
        <f t="shared" si="2"/>
        <v>New Jersey</v>
      </c>
      <c r="K71">
        <f t="shared" si="3"/>
        <v>62</v>
      </c>
    </row>
    <row r="72" spans="1:11" x14ac:dyDescent="0.3">
      <c r="G72" s="6" t="s">
        <v>54</v>
      </c>
      <c r="H72">
        <v>20</v>
      </c>
      <c r="J72" t="str">
        <f t="shared" si="2"/>
        <v>New Mexico</v>
      </c>
      <c r="K72">
        <f t="shared" si="3"/>
        <v>20</v>
      </c>
    </row>
    <row r="73" spans="1:11" x14ac:dyDescent="0.3">
      <c r="G73" s="6" t="s">
        <v>55</v>
      </c>
      <c r="H73">
        <v>554</v>
      </c>
      <c r="J73" t="str">
        <f t="shared" si="2"/>
        <v>New York</v>
      </c>
      <c r="K73">
        <f t="shared" si="3"/>
        <v>554</v>
      </c>
    </row>
    <row r="74" spans="1:11" x14ac:dyDescent="0.3">
      <c r="G74" s="6" t="s">
        <v>56</v>
      </c>
      <c r="H74">
        <v>180</v>
      </c>
      <c r="J74" t="str">
        <f t="shared" si="2"/>
        <v>North Carolina</v>
      </c>
      <c r="K74">
        <f t="shared" si="3"/>
        <v>180</v>
      </c>
    </row>
    <row r="75" spans="1:11" x14ac:dyDescent="0.3">
      <c r="G75" s="6" t="s">
        <v>57</v>
      </c>
      <c r="H75">
        <v>256</v>
      </c>
      <c r="J75" t="str">
        <f t="shared" si="2"/>
        <v>Ohio</v>
      </c>
      <c r="K75">
        <f t="shared" si="3"/>
        <v>256</v>
      </c>
    </row>
    <row r="76" spans="1:11" x14ac:dyDescent="0.3">
      <c r="G76" s="6" t="s">
        <v>58</v>
      </c>
      <c r="H76">
        <v>10</v>
      </c>
      <c r="J76" t="str">
        <f t="shared" si="2"/>
        <v>Oklahoma</v>
      </c>
      <c r="K76">
        <f t="shared" si="3"/>
        <v>10</v>
      </c>
    </row>
    <row r="77" spans="1:11" x14ac:dyDescent="0.3">
      <c r="A77" s="5" t="s">
        <v>9</v>
      </c>
      <c r="B77" t="s">
        <v>0</v>
      </c>
      <c r="G77" s="6" t="s">
        <v>59</v>
      </c>
      <c r="H77">
        <v>24</v>
      </c>
      <c r="J77" t="str">
        <f t="shared" si="2"/>
        <v>Oregon</v>
      </c>
      <c r="K77">
        <f t="shared" si="3"/>
        <v>24</v>
      </c>
    </row>
    <row r="78" spans="1:11" x14ac:dyDescent="0.3">
      <c r="A78" s="6" t="s">
        <v>79</v>
      </c>
      <c r="B78" s="13">
        <v>771</v>
      </c>
      <c r="G78" s="6" t="s">
        <v>60</v>
      </c>
      <c r="H78">
        <v>308</v>
      </c>
      <c r="J78" t="str">
        <f t="shared" si="2"/>
        <v>Pennsylvania</v>
      </c>
      <c r="K78">
        <f t="shared" si="3"/>
        <v>308</v>
      </c>
    </row>
    <row r="79" spans="1:11" x14ac:dyDescent="0.3">
      <c r="A79" s="6" t="s">
        <v>78</v>
      </c>
      <c r="B79" s="13">
        <v>814</v>
      </c>
      <c r="G79" s="6" t="s">
        <v>61</v>
      </c>
      <c r="H79">
        <v>35</v>
      </c>
      <c r="J79" t="str">
        <f t="shared" si="2"/>
        <v>Rhode Island</v>
      </c>
      <c r="K79">
        <f t="shared" si="3"/>
        <v>35</v>
      </c>
    </row>
    <row r="80" spans="1:11" x14ac:dyDescent="0.3">
      <c r="A80" s="6" t="s">
        <v>76</v>
      </c>
      <c r="B80" s="13">
        <v>864</v>
      </c>
      <c r="G80" s="6" t="s">
        <v>62</v>
      </c>
      <c r="H80">
        <v>8</v>
      </c>
      <c r="J80" t="str">
        <f t="shared" si="2"/>
        <v>South Dakota</v>
      </c>
      <c r="K80">
        <f t="shared" si="3"/>
        <v>8</v>
      </c>
    </row>
    <row r="81" spans="1:11" x14ac:dyDescent="0.3">
      <c r="A81" s="6" t="s">
        <v>77</v>
      </c>
      <c r="B81" s="13">
        <v>1158</v>
      </c>
      <c r="G81" s="6" t="s">
        <v>63</v>
      </c>
      <c r="H81">
        <v>89</v>
      </c>
      <c r="J81" t="str">
        <f t="shared" si="2"/>
        <v>Tennessee</v>
      </c>
      <c r="K81">
        <f t="shared" si="3"/>
        <v>89</v>
      </c>
    </row>
    <row r="82" spans="1:11" x14ac:dyDescent="0.3">
      <c r="A82" s="6" t="s">
        <v>75</v>
      </c>
      <c r="B82" s="13">
        <v>1301</v>
      </c>
      <c r="G82" s="6" t="s">
        <v>64</v>
      </c>
      <c r="H82">
        <v>463</v>
      </c>
      <c r="J82" t="str">
        <f t="shared" si="2"/>
        <v>Texas</v>
      </c>
      <c r="K82">
        <f t="shared" si="3"/>
        <v>463</v>
      </c>
    </row>
    <row r="83" spans="1:11" x14ac:dyDescent="0.3">
      <c r="A83" s="6" t="s">
        <v>10</v>
      </c>
      <c r="B83" s="13">
        <v>3528</v>
      </c>
      <c r="G83" s="6" t="s">
        <v>65</v>
      </c>
      <c r="H83">
        <v>37</v>
      </c>
      <c r="J83" t="str">
        <f t="shared" si="2"/>
        <v>Utah</v>
      </c>
      <c r="K83">
        <f t="shared" si="3"/>
        <v>37</v>
      </c>
    </row>
    <row r="84" spans="1:11" x14ac:dyDescent="0.3">
      <c r="G84" s="6" t="s">
        <v>66</v>
      </c>
      <c r="H84">
        <v>91</v>
      </c>
      <c r="J84" t="str">
        <f t="shared" si="2"/>
        <v>Virginia</v>
      </c>
      <c r="K84">
        <f t="shared" si="3"/>
        <v>91</v>
      </c>
    </row>
    <row r="85" spans="1:11" x14ac:dyDescent="0.3">
      <c r="G85" s="6" t="s">
        <v>67</v>
      </c>
      <c r="H85">
        <v>227</v>
      </c>
      <c r="J85" t="str">
        <f t="shared" si="2"/>
        <v>Washington</v>
      </c>
      <c r="K85">
        <f t="shared" si="3"/>
        <v>227</v>
      </c>
    </row>
    <row r="86" spans="1:11" x14ac:dyDescent="0.3">
      <c r="G86" s="6" t="s">
        <v>68</v>
      </c>
      <c r="H86">
        <v>62</v>
      </c>
      <c r="J86" t="str">
        <f t="shared" si="2"/>
        <v>Wisconsin</v>
      </c>
      <c r="K86">
        <f t="shared" si="3"/>
        <v>62</v>
      </c>
    </row>
    <row r="87" spans="1:11" x14ac:dyDescent="0.3">
      <c r="G87" s="6" t="s">
        <v>10</v>
      </c>
      <c r="H87">
        <v>5009</v>
      </c>
      <c r="J87" t="str">
        <f t="shared" si="2"/>
        <v>Grand Total</v>
      </c>
      <c r="K87">
        <f t="shared" si="3"/>
        <v>5009</v>
      </c>
    </row>
    <row r="92" spans="1:11" x14ac:dyDescent="0.3">
      <c r="A92" s="5" t="s">
        <v>9</v>
      </c>
      <c r="B92" t="s">
        <v>27</v>
      </c>
    </row>
    <row r="93" spans="1:11" x14ac:dyDescent="0.3">
      <c r="A93" s="6">
        <v>0</v>
      </c>
      <c r="B93" s="3">
        <v>320661.15600000002</v>
      </c>
      <c r="D93">
        <f>A93</f>
        <v>0</v>
      </c>
      <c r="E93">
        <f>B93</f>
        <v>320661.15600000002</v>
      </c>
    </row>
    <row r="94" spans="1:11" x14ac:dyDescent="0.3">
      <c r="A94" s="6">
        <v>0.1</v>
      </c>
      <c r="B94" s="3">
        <v>9029.1769999999997</v>
      </c>
      <c r="D94">
        <f t="shared" ref="D94:D104" si="4">A94</f>
        <v>0.1</v>
      </c>
      <c r="E94">
        <f t="shared" ref="E94:E104" si="5">B94</f>
        <v>9029.1769999999997</v>
      </c>
    </row>
    <row r="95" spans="1:11" x14ac:dyDescent="0.3">
      <c r="A95" s="6">
        <v>0.15</v>
      </c>
      <c r="B95" s="3">
        <v>1418.9915000000001</v>
      </c>
      <c r="D95">
        <f t="shared" si="4"/>
        <v>0.15</v>
      </c>
      <c r="E95">
        <f t="shared" si="5"/>
        <v>1418.9915000000001</v>
      </c>
    </row>
    <row r="96" spans="1:11" x14ac:dyDescent="0.3">
      <c r="A96" s="6">
        <v>0.2</v>
      </c>
      <c r="B96" s="3">
        <v>90268.492299999998</v>
      </c>
      <c r="D96">
        <f t="shared" si="4"/>
        <v>0.2</v>
      </c>
      <c r="E96">
        <f t="shared" si="5"/>
        <v>90268.492299999998</v>
      </c>
    </row>
    <row r="97" spans="1:5" x14ac:dyDescent="0.3">
      <c r="A97" s="6">
        <v>0.3</v>
      </c>
      <c r="B97" s="3">
        <v>-10357.2186</v>
      </c>
      <c r="D97">
        <f t="shared" si="4"/>
        <v>0.3</v>
      </c>
      <c r="E97">
        <f t="shared" si="5"/>
        <v>-10357.2186</v>
      </c>
    </row>
    <row r="98" spans="1:5" x14ac:dyDescent="0.3">
      <c r="A98" s="6">
        <v>0.32</v>
      </c>
      <c r="B98" s="3">
        <v>-2391.1377000000002</v>
      </c>
      <c r="D98">
        <f t="shared" si="4"/>
        <v>0.32</v>
      </c>
      <c r="E98">
        <f t="shared" si="5"/>
        <v>-2391.1377000000002</v>
      </c>
    </row>
    <row r="99" spans="1:5" x14ac:dyDescent="0.3">
      <c r="A99" s="6">
        <v>0.4</v>
      </c>
      <c r="B99" s="3">
        <v>-23057.0504</v>
      </c>
      <c r="D99">
        <f t="shared" si="4"/>
        <v>0.4</v>
      </c>
      <c r="E99">
        <f t="shared" si="5"/>
        <v>-23057.0504</v>
      </c>
    </row>
    <row r="100" spans="1:5" x14ac:dyDescent="0.3">
      <c r="A100" s="6">
        <v>0.45</v>
      </c>
      <c r="B100" s="3">
        <v>-2493.1111000000001</v>
      </c>
      <c r="D100">
        <f t="shared" si="4"/>
        <v>0.45</v>
      </c>
      <c r="E100">
        <f t="shared" si="5"/>
        <v>-2493.1111000000001</v>
      </c>
    </row>
    <row r="101" spans="1:5" x14ac:dyDescent="0.3">
      <c r="A101" s="6">
        <v>0.5</v>
      </c>
      <c r="B101" s="3">
        <v>-20506.428100000001</v>
      </c>
      <c r="D101">
        <f t="shared" si="4"/>
        <v>0.5</v>
      </c>
      <c r="E101">
        <f t="shared" si="5"/>
        <v>-20506.428100000001</v>
      </c>
    </row>
    <row r="102" spans="1:5" x14ac:dyDescent="0.3">
      <c r="A102" s="6">
        <v>0.6</v>
      </c>
      <c r="B102" s="3">
        <v>-5944.6552000000001</v>
      </c>
      <c r="D102">
        <f t="shared" si="4"/>
        <v>0.6</v>
      </c>
      <c r="E102">
        <f t="shared" si="5"/>
        <v>-5944.6552000000001</v>
      </c>
    </row>
    <row r="103" spans="1:5" x14ac:dyDescent="0.3">
      <c r="A103" s="6">
        <v>0.7</v>
      </c>
      <c r="B103" s="3">
        <v>-40075.356899999999</v>
      </c>
      <c r="D103">
        <f t="shared" si="4"/>
        <v>0.7</v>
      </c>
      <c r="E103">
        <f t="shared" si="5"/>
        <v>-40075.356899999999</v>
      </c>
    </row>
    <row r="104" spans="1:5" x14ac:dyDescent="0.3">
      <c r="A104" s="6">
        <v>0.8</v>
      </c>
      <c r="B104" s="3">
        <v>-30539.039199999999</v>
      </c>
      <c r="D104">
        <f t="shared" si="4"/>
        <v>0.8</v>
      </c>
      <c r="E104">
        <f t="shared" si="5"/>
        <v>-30539.039199999999</v>
      </c>
    </row>
    <row r="105" spans="1:5" x14ac:dyDescent="0.3">
      <c r="A105" s="6" t="s">
        <v>10</v>
      </c>
      <c r="B105" s="3">
        <v>286013.81959999999</v>
      </c>
    </row>
  </sheetData>
  <pageMargins left="0.7" right="0.7" top="0.75" bottom="0.75" header="0.3" footer="0.3"/>
  <pageSetup orientation="portrait" r:id="rId18"/>
  <drawing r:id="rId19"/>
  <extLst>
    <ext xmlns:x14="http://schemas.microsoft.com/office/spreadsheetml/2009/9/main" uri="{A8765BA9-456A-4dab-B4F3-ACF838C121DE}">
      <x14:slicerList>
        <x14:slicer r:id="rId2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18860-6688-47FE-8ACE-C76EDBC3441F}">
  <dimension ref="A1:BZ190"/>
  <sheetViews>
    <sheetView tabSelected="1" zoomScaleNormal="100" workbookViewId="0">
      <selection activeCell="X26" sqref="X26"/>
    </sheetView>
  </sheetViews>
  <sheetFormatPr defaultRowHeight="14.4" x14ac:dyDescent="0.3"/>
  <cols>
    <col min="5" max="5" width="5.109375" bestFit="1" customWidth="1"/>
    <col min="6" max="6" width="30.21875" customWidth="1"/>
  </cols>
  <sheetData>
    <row r="1" spans="1:78" x14ac:dyDescent="0.3">
      <c r="A1" s="7"/>
      <c r="B1" s="7"/>
      <c r="C1" s="7"/>
      <c r="D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row>
    <row r="2" spans="1:78" x14ac:dyDescent="0.3">
      <c r="A2" s="7"/>
      <c r="B2" s="7"/>
      <c r="C2" s="7"/>
      <c r="D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row>
    <row r="3" spans="1:78" x14ac:dyDescent="0.3">
      <c r="A3" s="7"/>
      <c r="B3" s="7"/>
      <c r="C3" s="7"/>
      <c r="D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row>
    <row r="4" spans="1:78" x14ac:dyDescent="0.3">
      <c r="A4" s="7"/>
      <c r="B4" s="7"/>
      <c r="C4" s="7"/>
      <c r="D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row>
    <row r="5" spans="1:78" x14ac:dyDescent="0.3">
      <c r="A5" s="7"/>
      <c r="B5" s="7"/>
      <c r="C5" s="7"/>
      <c r="D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row>
    <row r="6" spans="1:78" x14ac:dyDescent="0.3">
      <c r="A6" s="7"/>
      <c r="B6" s="7"/>
      <c r="C6" s="7"/>
      <c r="D6" s="7"/>
      <c r="H6" s="7"/>
      <c r="I6" s="7"/>
      <c r="J6" s="7"/>
      <c r="K6" s="7"/>
      <c r="L6" s="7"/>
      <c r="M6" s="7"/>
      <c r="N6" s="7"/>
      <c r="O6" s="7"/>
      <c r="P6" s="7"/>
      <c r="Q6" s="7"/>
      <c r="R6" s="7"/>
      <c r="S6" s="7"/>
      <c r="T6" s="7"/>
      <c r="U6" s="7"/>
      <c r="V6" s="12"/>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row>
    <row r="7" spans="1:78" x14ac:dyDescent="0.3">
      <c r="A7" s="7"/>
      <c r="B7" s="7"/>
      <c r="C7" s="7"/>
      <c r="D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row>
    <row r="8" spans="1:78" x14ac:dyDescent="0.3">
      <c r="A8" s="7"/>
      <c r="B8" s="7"/>
      <c r="C8" s="7"/>
      <c r="D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row>
    <row r="9" spans="1:78" x14ac:dyDescent="0.3">
      <c r="A9" s="7"/>
      <c r="B9" s="7"/>
      <c r="C9" s="7"/>
      <c r="D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row>
    <row r="10" spans="1:78" x14ac:dyDescent="0.3">
      <c r="A10" s="7"/>
      <c r="B10" s="7"/>
      <c r="C10" s="7"/>
      <c r="D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row>
    <row r="11" spans="1:78" x14ac:dyDescent="0.3">
      <c r="A11" s="7"/>
      <c r="B11" s="7"/>
      <c r="C11" s="7"/>
      <c r="D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row>
    <row r="12" spans="1:78" x14ac:dyDescent="0.3">
      <c r="A12" s="7"/>
      <c r="B12" s="7"/>
      <c r="C12" s="7"/>
      <c r="D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row>
    <row r="13" spans="1:78" x14ac:dyDescent="0.3">
      <c r="A13" s="7"/>
      <c r="B13" s="7"/>
      <c r="C13" s="7"/>
      <c r="D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row>
    <row r="14" spans="1:78" x14ac:dyDescent="0.3">
      <c r="A14" s="7"/>
      <c r="B14" s="7"/>
      <c r="C14" s="7"/>
      <c r="D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row>
    <row r="15" spans="1:78" x14ac:dyDescent="0.3">
      <c r="A15" s="7"/>
      <c r="B15" s="7"/>
      <c r="C15" s="7"/>
      <c r="D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row>
    <row r="16" spans="1:78" x14ac:dyDescent="0.3">
      <c r="A16" s="7"/>
      <c r="B16" s="7"/>
      <c r="C16" s="7"/>
      <c r="D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row>
    <row r="17" spans="1:78" x14ac:dyDescent="0.3">
      <c r="A17" s="7"/>
      <c r="B17" s="7"/>
      <c r="C17" s="7"/>
      <c r="D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row>
    <row r="18" spans="1:78" x14ac:dyDescent="0.3">
      <c r="A18" s="7"/>
      <c r="B18" s="7"/>
      <c r="C18" s="7"/>
      <c r="D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row>
    <row r="19" spans="1:78"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row>
    <row r="20" spans="1:78"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row>
    <row r="21" spans="1:78" x14ac:dyDescent="0.3">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row>
    <row r="22" spans="1:78"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row>
    <row r="23" spans="1:78"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row>
    <row r="24" spans="1:78"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row>
    <row r="25" spans="1:78"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row>
    <row r="26" spans="1:78"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row>
    <row r="27" spans="1:78"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row>
    <row r="28" spans="1:78" x14ac:dyDescent="0.3">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row>
    <row r="29" spans="1:78" x14ac:dyDescent="0.3">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row>
    <row r="30" spans="1:78" x14ac:dyDescent="0.3">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row>
    <row r="31" spans="1:78" x14ac:dyDescent="0.3">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row>
    <row r="32" spans="1:78" x14ac:dyDescent="0.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row>
    <row r="33" spans="1:78" x14ac:dyDescent="0.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row>
    <row r="34" spans="1:78" x14ac:dyDescent="0.3">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row>
    <row r="35" spans="1:78" x14ac:dyDescent="0.3">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row>
    <row r="36" spans="1:78" x14ac:dyDescent="0.3">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row>
    <row r="37" spans="1:78" x14ac:dyDescent="0.3">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row>
    <row r="38" spans="1:78" x14ac:dyDescent="0.3">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row>
    <row r="39" spans="1:78" x14ac:dyDescent="0.3">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row>
    <row r="40" spans="1:78" x14ac:dyDescent="0.3">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row>
    <row r="41" spans="1:78" x14ac:dyDescent="0.3">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row>
    <row r="42" spans="1:78" x14ac:dyDescent="0.3">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row>
    <row r="43" spans="1:78" x14ac:dyDescent="0.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row>
    <row r="44" spans="1:78" x14ac:dyDescent="0.3">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row>
    <row r="45" spans="1:78" x14ac:dyDescent="0.3">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row>
    <row r="46" spans="1:78" x14ac:dyDescent="0.3">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row>
    <row r="47" spans="1:78" x14ac:dyDescent="0.3">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row>
    <row r="48" spans="1:78" x14ac:dyDescent="0.3">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row>
    <row r="49" spans="1:78" x14ac:dyDescent="0.3">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row>
    <row r="50" spans="1:78" x14ac:dyDescent="0.3">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row>
    <row r="51" spans="1:78" x14ac:dyDescent="0.3">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row>
    <row r="52" spans="1:78" x14ac:dyDescent="0.3">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row>
    <row r="53" spans="1:78" x14ac:dyDescent="0.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row>
    <row r="54" spans="1:78" x14ac:dyDescent="0.3">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row>
    <row r="55" spans="1:78" x14ac:dyDescent="0.3">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row>
    <row r="56" spans="1:78" x14ac:dyDescent="0.3">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row>
    <row r="57" spans="1:78" x14ac:dyDescent="0.3">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row>
    <row r="58" spans="1:78" x14ac:dyDescent="0.3">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row>
    <row r="59" spans="1:78" x14ac:dyDescent="0.3">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row>
    <row r="60" spans="1:78" x14ac:dyDescent="0.3">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row>
    <row r="61" spans="1:78" x14ac:dyDescent="0.3">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row>
    <row r="62" spans="1:78" x14ac:dyDescent="0.3">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row>
    <row r="63" spans="1:78" x14ac:dyDescent="0.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row>
    <row r="64" spans="1:78" x14ac:dyDescent="0.3">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row>
    <row r="65" spans="1:78" x14ac:dyDescent="0.3">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row>
    <row r="66" spans="1:78" x14ac:dyDescent="0.3">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row>
    <row r="67" spans="1:78" x14ac:dyDescent="0.3">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row>
    <row r="68" spans="1:78" x14ac:dyDescent="0.3">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row>
    <row r="69" spans="1:78" x14ac:dyDescent="0.3">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row>
    <row r="70" spans="1:78" x14ac:dyDescent="0.3">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row>
    <row r="71" spans="1:78" x14ac:dyDescent="0.3">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row>
    <row r="72" spans="1:78" x14ac:dyDescent="0.3">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row>
    <row r="73" spans="1:78" x14ac:dyDescent="0.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row>
    <row r="74" spans="1:78" x14ac:dyDescent="0.3">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row>
    <row r="75" spans="1:78" x14ac:dyDescent="0.3">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row>
    <row r="76" spans="1:78" x14ac:dyDescent="0.3">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row>
    <row r="77" spans="1:78" x14ac:dyDescent="0.3">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row>
    <row r="78" spans="1:78" x14ac:dyDescent="0.3">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row>
    <row r="79" spans="1:78" x14ac:dyDescent="0.3">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row>
    <row r="80" spans="1:78" x14ac:dyDescent="0.3">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row>
    <row r="81" spans="1:78" x14ac:dyDescent="0.3">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row>
    <row r="82" spans="1:78" x14ac:dyDescent="0.3">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row>
    <row r="83" spans="1:78" x14ac:dyDescent="0.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row>
    <row r="84" spans="1:78" x14ac:dyDescent="0.3">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row>
    <row r="85" spans="1:78" x14ac:dyDescent="0.3">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row>
    <row r="86" spans="1:78" x14ac:dyDescent="0.3">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row>
    <row r="87" spans="1:78" x14ac:dyDescent="0.3">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row>
    <row r="88" spans="1:78" x14ac:dyDescent="0.3">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row>
    <row r="89" spans="1:78" x14ac:dyDescent="0.3">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row>
    <row r="90" spans="1:78" x14ac:dyDescent="0.3">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row>
    <row r="91" spans="1:78" x14ac:dyDescent="0.3">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row>
    <row r="92" spans="1:78" x14ac:dyDescent="0.3">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row>
    <row r="93" spans="1:78" x14ac:dyDescent="0.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row>
    <row r="94" spans="1:78" x14ac:dyDescent="0.3">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row>
    <row r="95" spans="1:78" x14ac:dyDescent="0.3">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row>
    <row r="96" spans="1:78" x14ac:dyDescent="0.3">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row>
    <row r="97" spans="1:78" x14ac:dyDescent="0.3">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row>
    <row r="98" spans="1:78" x14ac:dyDescent="0.3">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row>
    <row r="99" spans="1:78" x14ac:dyDescent="0.3">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row>
    <row r="100" spans="1:78" x14ac:dyDescent="0.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row>
    <row r="101" spans="1:78" x14ac:dyDescent="0.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row>
    <row r="102" spans="1:78" x14ac:dyDescent="0.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row>
    <row r="103" spans="1:78" x14ac:dyDescent="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row>
    <row r="104" spans="1:78" x14ac:dyDescent="0.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row>
    <row r="105" spans="1:78" x14ac:dyDescent="0.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row>
    <row r="106" spans="1:78" x14ac:dyDescent="0.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row>
    <row r="107" spans="1:78" x14ac:dyDescent="0.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row>
    <row r="108" spans="1:78" x14ac:dyDescent="0.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row>
    <row r="109" spans="1:78" x14ac:dyDescent="0.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row>
    <row r="110" spans="1:78" x14ac:dyDescent="0.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row>
    <row r="111" spans="1:78" x14ac:dyDescent="0.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row>
    <row r="112" spans="1:78" x14ac:dyDescent="0.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row>
    <row r="113" spans="1:78" x14ac:dyDescent="0.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row>
    <row r="114" spans="1:78" x14ac:dyDescent="0.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row>
    <row r="115" spans="1:78" x14ac:dyDescent="0.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row>
    <row r="116" spans="1:78" x14ac:dyDescent="0.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row>
    <row r="117" spans="1:78" x14ac:dyDescent="0.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row>
    <row r="118" spans="1:78" x14ac:dyDescent="0.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row>
    <row r="119" spans="1:78" x14ac:dyDescent="0.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row>
    <row r="120" spans="1:78" x14ac:dyDescent="0.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row>
    <row r="121" spans="1:78" x14ac:dyDescent="0.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row>
    <row r="122" spans="1:78" x14ac:dyDescent="0.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row>
    <row r="123" spans="1:78" x14ac:dyDescent="0.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row>
    <row r="124" spans="1:78" x14ac:dyDescent="0.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row>
    <row r="125" spans="1:78" x14ac:dyDescent="0.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row>
    <row r="126" spans="1:78" x14ac:dyDescent="0.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row>
    <row r="127" spans="1:78" x14ac:dyDescent="0.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row>
    <row r="128" spans="1:78" x14ac:dyDescent="0.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row>
    <row r="129" spans="1:78" x14ac:dyDescent="0.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row>
    <row r="130" spans="1:78" x14ac:dyDescent="0.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row>
    <row r="131" spans="1:78" x14ac:dyDescent="0.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row>
    <row r="132" spans="1:78" x14ac:dyDescent="0.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7"/>
      <c r="BZ132" s="7"/>
    </row>
    <row r="133" spans="1:78" x14ac:dyDescent="0.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7"/>
      <c r="BZ133" s="7"/>
    </row>
    <row r="134" spans="1:78" x14ac:dyDescent="0.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c r="BU134" s="7"/>
      <c r="BV134" s="7"/>
      <c r="BW134" s="7"/>
      <c r="BX134" s="7"/>
      <c r="BY134" s="7"/>
      <c r="BZ134" s="7"/>
    </row>
    <row r="135" spans="1:78" x14ac:dyDescent="0.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c r="BM135" s="7"/>
      <c r="BN135" s="7"/>
      <c r="BO135" s="7"/>
      <c r="BP135" s="7"/>
      <c r="BQ135" s="7"/>
      <c r="BR135" s="7"/>
      <c r="BS135" s="7"/>
      <c r="BT135" s="7"/>
      <c r="BU135" s="7"/>
      <c r="BV135" s="7"/>
      <c r="BW135" s="7"/>
      <c r="BX135" s="7"/>
      <c r="BY135" s="7"/>
      <c r="BZ135" s="7"/>
    </row>
    <row r="136" spans="1:78" x14ac:dyDescent="0.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c r="BU136" s="7"/>
      <c r="BV136" s="7"/>
      <c r="BW136" s="7"/>
      <c r="BX136" s="7"/>
      <c r="BY136" s="7"/>
      <c r="BZ136" s="7"/>
    </row>
    <row r="137" spans="1:78" x14ac:dyDescent="0.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c r="BT137" s="7"/>
      <c r="BU137" s="7"/>
      <c r="BV137" s="7"/>
      <c r="BW137" s="7"/>
      <c r="BX137" s="7"/>
      <c r="BY137" s="7"/>
      <c r="BZ137" s="7"/>
    </row>
    <row r="138" spans="1:78" x14ac:dyDescent="0.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row>
    <row r="139" spans="1:78" x14ac:dyDescent="0.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row>
    <row r="140" spans="1:78" x14ac:dyDescent="0.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c r="BU140" s="7"/>
      <c r="BV140" s="7"/>
      <c r="BW140" s="7"/>
      <c r="BX140" s="7"/>
      <c r="BY140" s="7"/>
      <c r="BZ140" s="7"/>
    </row>
    <row r="141" spans="1:78" x14ac:dyDescent="0.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c r="BN141" s="7"/>
      <c r="BO141" s="7"/>
      <c r="BP141" s="7"/>
      <c r="BQ141" s="7"/>
      <c r="BR141" s="7"/>
      <c r="BS141" s="7"/>
      <c r="BT141" s="7"/>
      <c r="BU141" s="7"/>
      <c r="BV141" s="7"/>
      <c r="BW141" s="7"/>
      <c r="BX141" s="7"/>
      <c r="BY141" s="7"/>
      <c r="BZ141" s="7"/>
    </row>
    <row r="142" spans="1:78" x14ac:dyDescent="0.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c r="BU142" s="7"/>
      <c r="BV142" s="7"/>
      <c r="BW142" s="7"/>
      <c r="BX142" s="7"/>
      <c r="BY142" s="7"/>
      <c r="BZ142" s="7"/>
    </row>
    <row r="143" spans="1:78" x14ac:dyDescent="0.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c r="BN143" s="7"/>
      <c r="BO143" s="7"/>
      <c r="BP143" s="7"/>
      <c r="BQ143" s="7"/>
      <c r="BR143" s="7"/>
      <c r="BS143" s="7"/>
      <c r="BT143" s="7"/>
      <c r="BU143" s="7"/>
      <c r="BV143" s="7"/>
      <c r="BW143" s="7"/>
      <c r="BX143" s="7"/>
      <c r="BY143" s="7"/>
      <c r="BZ143" s="7"/>
    </row>
    <row r="144" spans="1:78" x14ac:dyDescent="0.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7"/>
      <c r="BM144" s="7"/>
      <c r="BN144" s="7"/>
      <c r="BO144" s="7"/>
      <c r="BP144" s="7"/>
      <c r="BQ144" s="7"/>
      <c r="BR144" s="7"/>
      <c r="BS144" s="7"/>
      <c r="BT144" s="7"/>
      <c r="BU144" s="7"/>
      <c r="BV144" s="7"/>
      <c r="BW144" s="7"/>
      <c r="BX144" s="7"/>
      <c r="BY144" s="7"/>
      <c r="BZ144" s="7"/>
    </row>
    <row r="145" spans="1:78" x14ac:dyDescent="0.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c r="BL145" s="7"/>
      <c r="BM145" s="7"/>
      <c r="BN145" s="7"/>
      <c r="BO145" s="7"/>
      <c r="BP145" s="7"/>
      <c r="BQ145" s="7"/>
      <c r="BR145" s="7"/>
      <c r="BS145" s="7"/>
      <c r="BT145" s="7"/>
      <c r="BU145" s="7"/>
      <c r="BV145" s="7"/>
      <c r="BW145" s="7"/>
      <c r="BX145" s="7"/>
      <c r="BY145" s="7"/>
      <c r="BZ145" s="7"/>
    </row>
    <row r="146" spans="1:78" x14ac:dyDescent="0.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c r="BK146" s="7"/>
      <c r="BL146" s="7"/>
      <c r="BM146" s="7"/>
      <c r="BN146" s="7"/>
      <c r="BO146" s="7"/>
      <c r="BP146" s="7"/>
      <c r="BQ146" s="7"/>
      <c r="BR146" s="7"/>
      <c r="BS146" s="7"/>
      <c r="BT146" s="7"/>
      <c r="BU146" s="7"/>
      <c r="BV146" s="7"/>
      <c r="BW146" s="7"/>
      <c r="BX146" s="7"/>
      <c r="BY146" s="7"/>
      <c r="BZ146" s="7"/>
    </row>
    <row r="147" spans="1:78" x14ac:dyDescent="0.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c r="BN147" s="7"/>
      <c r="BO147" s="7"/>
      <c r="BP147" s="7"/>
      <c r="BQ147" s="7"/>
      <c r="BR147" s="7"/>
      <c r="BS147" s="7"/>
      <c r="BT147" s="7"/>
      <c r="BU147" s="7"/>
      <c r="BV147" s="7"/>
      <c r="BW147" s="7"/>
      <c r="BX147" s="7"/>
      <c r="BY147" s="7"/>
      <c r="BZ147" s="7"/>
    </row>
    <row r="148" spans="1:78" x14ac:dyDescent="0.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c r="BK148" s="7"/>
      <c r="BL148" s="7"/>
      <c r="BM148" s="7"/>
      <c r="BN148" s="7"/>
      <c r="BO148" s="7"/>
      <c r="BP148" s="7"/>
      <c r="BQ148" s="7"/>
      <c r="BR148" s="7"/>
      <c r="BS148" s="7"/>
      <c r="BT148" s="7"/>
      <c r="BU148" s="7"/>
      <c r="BV148" s="7"/>
      <c r="BW148" s="7"/>
      <c r="BX148" s="7"/>
      <c r="BY148" s="7"/>
      <c r="BZ148" s="7"/>
    </row>
    <row r="149" spans="1:78" x14ac:dyDescent="0.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c r="BN149" s="7"/>
      <c r="BO149" s="7"/>
      <c r="BP149" s="7"/>
      <c r="BQ149" s="7"/>
      <c r="BR149" s="7"/>
      <c r="BS149" s="7"/>
      <c r="BT149" s="7"/>
      <c r="BU149" s="7"/>
      <c r="BV149" s="7"/>
      <c r="BW149" s="7"/>
      <c r="BX149" s="7"/>
      <c r="BY149" s="7"/>
      <c r="BZ149" s="7"/>
    </row>
    <row r="150" spans="1:78" x14ac:dyDescent="0.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c r="BN150" s="7"/>
      <c r="BO150" s="7"/>
      <c r="BP150" s="7"/>
      <c r="BQ150" s="7"/>
      <c r="BR150" s="7"/>
      <c r="BS150" s="7"/>
      <c r="BT150" s="7"/>
      <c r="BU150" s="7"/>
      <c r="BV150" s="7"/>
      <c r="BW150" s="7"/>
      <c r="BX150" s="7"/>
      <c r="BY150" s="7"/>
      <c r="BZ150" s="7"/>
    </row>
    <row r="151" spans="1:78" x14ac:dyDescent="0.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c r="BN151" s="7"/>
      <c r="BO151" s="7"/>
      <c r="BP151" s="7"/>
      <c r="BQ151" s="7"/>
      <c r="BR151" s="7"/>
      <c r="BS151" s="7"/>
      <c r="BT151" s="7"/>
      <c r="BU151" s="7"/>
      <c r="BV151" s="7"/>
      <c r="BW151" s="7"/>
      <c r="BX151" s="7"/>
      <c r="BY151" s="7"/>
      <c r="BZ151" s="7"/>
    </row>
    <row r="152" spans="1:78" x14ac:dyDescent="0.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c r="BT152" s="7"/>
      <c r="BU152" s="7"/>
      <c r="BV152" s="7"/>
      <c r="BW152" s="7"/>
      <c r="BX152" s="7"/>
      <c r="BY152" s="7"/>
      <c r="BZ152" s="7"/>
    </row>
    <row r="153" spans="1:78" x14ac:dyDescent="0.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c r="BM153" s="7"/>
      <c r="BN153" s="7"/>
      <c r="BO153" s="7"/>
      <c r="BP153" s="7"/>
      <c r="BQ153" s="7"/>
      <c r="BR153" s="7"/>
      <c r="BS153" s="7"/>
      <c r="BT153" s="7"/>
      <c r="BU153" s="7"/>
      <c r="BV153" s="7"/>
      <c r="BW153" s="7"/>
      <c r="BX153" s="7"/>
      <c r="BY153" s="7"/>
      <c r="BZ153" s="7"/>
    </row>
    <row r="154" spans="1:78" x14ac:dyDescent="0.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c r="BS154" s="7"/>
      <c r="BT154" s="7"/>
      <c r="BU154" s="7"/>
      <c r="BV154" s="7"/>
      <c r="BW154" s="7"/>
      <c r="BX154" s="7"/>
      <c r="BY154" s="7"/>
      <c r="BZ154" s="7"/>
    </row>
    <row r="155" spans="1:78" x14ac:dyDescent="0.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c r="BT155" s="7"/>
      <c r="BU155" s="7"/>
      <c r="BV155" s="7"/>
      <c r="BW155" s="7"/>
      <c r="BX155" s="7"/>
      <c r="BY155" s="7"/>
      <c r="BZ155" s="7"/>
    </row>
    <row r="156" spans="1:78" x14ac:dyDescent="0.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c r="BK156" s="7"/>
      <c r="BL156" s="7"/>
      <c r="BM156" s="7"/>
      <c r="BN156" s="7"/>
      <c r="BO156" s="7"/>
      <c r="BP156" s="7"/>
      <c r="BQ156" s="7"/>
      <c r="BR156" s="7"/>
      <c r="BS156" s="7"/>
      <c r="BT156" s="7"/>
      <c r="BU156" s="7"/>
      <c r="BV156" s="7"/>
      <c r="BW156" s="7"/>
      <c r="BX156" s="7"/>
      <c r="BY156" s="7"/>
      <c r="BZ156" s="7"/>
    </row>
    <row r="157" spans="1:78" x14ac:dyDescent="0.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c r="BK157" s="7"/>
      <c r="BL157" s="7"/>
      <c r="BM157" s="7"/>
      <c r="BN157" s="7"/>
      <c r="BO157" s="7"/>
      <c r="BP157" s="7"/>
      <c r="BQ157" s="7"/>
      <c r="BR157" s="7"/>
      <c r="BS157" s="7"/>
      <c r="BT157" s="7"/>
      <c r="BU157" s="7"/>
      <c r="BV157" s="7"/>
      <c r="BW157" s="7"/>
      <c r="BX157" s="7"/>
      <c r="BY157" s="7"/>
      <c r="BZ157" s="7"/>
    </row>
    <row r="158" spans="1:78" x14ac:dyDescent="0.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c r="BK158" s="7"/>
      <c r="BL158" s="7"/>
      <c r="BM158" s="7"/>
      <c r="BN158" s="7"/>
      <c r="BO158" s="7"/>
      <c r="BP158" s="7"/>
      <c r="BQ158" s="7"/>
      <c r="BR158" s="7"/>
      <c r="BS158" s="7"/>
      <c r="BT158" s="7"/>
      <c r="BU158" s="7"/>
      <c r="BV158" s="7"/>
      <c r="BW158" s="7"/>
      <c r="BX158" s="7"/>
      <c r="BY158" s="7"/>
      <c r="BZ158" s="7"/>
    </row>
    <row r="159" spans="1:78" x14ac:dyDescent="0.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c r="BL159" s="7"/>
      <c r="BM159" s="7"/>
      <c r="BN159" s="7"/>
      <c r="BO159" s="7"/>
      <c r="BP159" s="7"/>
      <c r="BQ159" s="7"/>
      <c r="BR159" s="7"/>
      <c r="BS159" s="7"/>
      <c r="BT159" s="7"/>
      <c r="BU159" s="7"/>
      <c r="BV159" s="7"/>
      <c r="BW159" s="7"/>
      <c r="BX159" s="7"/>
      <c r="BY159" s="7"/>
      <c r="BZ159" s="7"/>
    </row>
    <row r="160" spans="1:78" x14ac:dyDescent="0.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c r="BG160" s="7"/>
      <c r="BH160" s="7"/>
      <c r="BI160" s="7"/>
      <c r="BJ160" s="7"/>
      <c r="BK160" s="7"/>
      <c r="BL160" s="7"/>
      <c r="BM160" s="7"/>
      <c r="BN160" s="7"/>
      <c r="BO160" s="7"/>
      <c r="BP160" s="7"/>
      <c r="BQ160" s="7"/>
      <c r="BR160" s="7"/>
      <c r="BS160" s="7"/>
      <c r="BT160" s="7"/>
      <c r="BU160" s="7"/>
      <c r="BV160" s="7"/>
      <c r="BW160" s="7"/>
      <c r="BX160" s="7"/>
      <c r="BY160" s="7"/>
      <c r="BZ160" s="7"/>
    </row>
    <row r="161" spans="1:78" x14ac:dyDescent="0.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c r="BM161" s="7"/>
      <c r="BN161" s="7"/>
      <c r="BO161" s="7"/>
      <c r="BP161" s="7"/>
      <c r="BQ161" s="7"/>
      <c r="BR161" s="7"/>
      <c r="BS161" s="7"/>
      <c r="BT161" s="7"/>
      <c r="BU161" s="7"/>
      <c r="BV161" s="7"/>
      <c r="BW161" s="7"/>
      <c r="BX161" s="7"/>
      <c r="BY161" s="7"/>
      <c r="BZ161" s="7"/>
    </row>
    <row r="162" spans="1:78" x14ac:dyDescent="0.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c r="BK162" s="7"/>
      <c r="BL162" s="7"/>
      <c r="BM162" s="7"/>
      <c r="BN162" s="7"/>
      <c r="BO162" s="7"/>
      <c r="BP162" s="7"/>
      <c r="BQ162" s="7"/>
      <c r="BR162" s="7"/>
      <c r="BS162" s="7"/>
      <c r="BT162" s="7"/>
      <c r="BU162" s="7"/>
      <c r="BV162" s="7"/>
      <c r="BW162" s="7"/>
      <c r="BX162" s="7"/>
      <c r="BY162" s="7"/>
      <c r="BZ162" s="7"/>
    </row>
    <row r="163" spans="1:78" x14ac:dyDescent="0.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c r="BL163" s="7"/>
      <c r="BM163" s="7"/>
      <c r="BN163" s="7"/>
      <c r="BO163" s="7"/>
      <c r="BP163" s="7"/>
      <c r="BQ163" s="7"/>
      <c r="BR163" s="7"/>
      <c r="BS163" s="7"/>
      <c r="BT163" s="7"/>
      <c r="BU163" s="7"/>
      <c r="BV163" s="7"/>
      <c r="BW163" s="7"/>
      <c r="BX163" s="7"/>
      <c r="BY163" s="7"/>
      <c r="BZ163" s="7"/>
    </row>
    <row r="164" spans="1:78" x14ac:dyDescent="0.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c r="BK164" s="7"/>
      <c r="BL164" s="7"/>
      <c r="BM164" s="7"/>
      <c r="BN164" s="7"/>
      <c r="BO164" s="7"/>
      <c r="BP164" s="7"/>
      <c r="BQ164" s="7"/>
      <c r="BR164" s="7"/>
      <c r="BS164" s="7"/>
      <c r="BT164" s="7"/>
      <c r="BU164" s="7"/>
      <c r="BV164" s="7"/>
      <c r="BW164" s="7"/>
      <c r="BX164" s="7"/>
      <c r="BY164" s="7"/>
      <c r="BZ164" s="7"/>
    </row>
    <row r="165" spans="1:78" x14ac:dyDescent="0.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c r="BN165" s="7"/>
      <c r="BO165" s="7"/>
      <c r="BP165" s="7"/>
      <c r="BQ165" s="7"/>
      <c r="BR165" s="7"/>
      <c r="BS165" s="7"/>
      <c r="BT165" s="7"/>
      <c r="BU165" s="7"/>
      <c r="BV165" s="7"/>
      <c r="BW165" s="7"/>
      <c r="BX165" s="7"/>
      <c r="BY165" s="7"/>
      <c r="BZ165" s="7"/>
    </row>
    <row r="166" spans="1:78" x14ac:dyDescent="0.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c r="BM166" s="7"/>
      <c r="BN166" s="7"/>
      <c r="BO166" s="7"/>
      <c r="BP166" s="7"/>
      <c r="BQ166" s="7"/>
      <c r="BR166" s="7"/>
      <c r="BS166" s="7"/>
      <c r="BT166" s="7"/>
      <c r="BU166" s="7"/>
      <c r="BV166" s="7"/>
      <c r="BW166" s="7"/>
      <c r="BX166" s="7"/>
      <c r="BY166" s="7"/>
      <c r="BZ166" s="7"/>
    </row>
    <row r="167" spans="1:78" x14ac:dyDescent="0.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c r="BK167" s="7"/>
      <c r="BL167" s="7"/>
      <c r="BM167" s="7"/>
      <c r="BN167" s="7"/>
      <c r="BO167" s="7"/>
      <c r="BP167" s="7"/>
      <c r="BQ167" s="7"/>
      <c r="BR167" s="7"/>
      <c r="BS167" s="7"/>
      <c r="BT167" s="7"/>
      <c r="BU167" s="7"/>
      <c r="BV167" s="7"/>
      <c r="BW167" s="7"/>
      <c r="BX167" s="7"/>
      <c r="BY167" s="7"/>
      <c r="BZ167" s="7"/>
    </row>
    <row r="168" spans="1:78" x14ac:dyDescent="0.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c r="BS168" s="7"/>
      <c r="BT168" s="7"/>
      <c r="BU168" s="7"/>
      <c r="BV168" s="7"/>
      <c r="BW168" s="7"/>
      <c r="BX168" s="7"/>
      <c r="BY168" s="7"/>
      <c r="BZ168" s="7"/>
    </row>
    <row r="169" spans="1:78" x14ac:dyDescent="0.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c r="BK169" s="7"/>
      <c r="BL169" s="7"/>
      <c r="BM169" s="7"/>
      <c r="BN169" s="7"/>
      <c r="BO169" s="7"/>
      <c r="BP169" s="7"/>
      <c r="BQ169" s="7"/>
      <c r="BR169" s="7"/>
      <c r="BS169" s="7"/>
      <c r="BT169" s="7"/>
      <c r="BU169" s="7"/>
      <c r="BV169" s="7"/>
      <c r="BW169" s="7"/>
      <c r="BX169" s="7"/>
      <c r="BY169" s="7"/>
      <c r="BZ169" s="7"/>
    </row>
    <row r="170" spans="1:78" x14ac:dyDescent="0.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c r="BL170" s="7"/>
      <c r="BM170" s="7"/>
      <c r="BN170" s="7"/>
      <c r="BO170" s="7"/>
      <c r="BP170" s="7"/>
      <c r="BQ170" s="7"/>
      <c r="BR170" s="7"/>
      <c r="BS170" s="7"/>
      <c r="BT170" s="7"/>
      <c r="BU170" s="7"/>
      <c r="BV170" s="7"/>
      <c r="BW170" s="7"/>
      <c r="BX170" s="7"/>
      <c r="BY170" s="7"/>
      <c r="BZ170" s="7"/>
    </row>
    <row r="171" spans="1:78" x14ac:dyDescent="0.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c r="BL171" s="7"/>
      <c r="BM171" s="7"/>
      <c r="BN171" s="7"/>
      <c r="BO171" s="7"/>
      <c r="BP171" s="7"/>
      <c r="BQ171" s="7"/>
      <c r="BR171" s="7"/>
      <c r="BS171" s="7"/>
      <c r="BT171" s="7"/>
      <c r="BU171" s="7"/>
      <c r="BV171" s="7"/>
      <c r="BW171" s="7"/>
      <c r="BX171" s="7"/>
      <c r="BY171" s="7"/>
      <c r="BZ171" s="7"/>
    </row>
    <row r="172" spans="1:78" x14ac:dyDescent="0.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c r="BK172" s="7"/>
      <c r="BL172" s="7"/>
      <c r="BM172" s="7"/>
      <c r="BN172" s="7"/>
      <c r="BO172" s="7"/>
      <c r="BP172" s="7"/>
      <c r="BQ172" s="7"/>
      <c r="BR172" s="7"/>
      <c r="BS172" s="7"/>
      <c r="BT172" s="7"/>
      <c r="BU172" s="7"/>
      <c r="BV172" s="7"/>
      <c r="BW172" s="7"/>
      <c r="BX172" s="7"/>
      <c r="BY172" s="7"/>
      <c r="BZ172" s="7"/>
    </row>
    <row r="173" spans="1:78" x14ac:dyDescent="0.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c r="BS173" s="7"/>
      <c r="BT173" s="7"/>
      <c r="BU173" s="7"/>
      <c r="BV173" s="7"/>
      <c r="BW173" s="7"/>
      <c r="BX173" s="7"/>
      <c r="BY173" s="7"/>
      <c r="BZ173" s="7"/>
    </row>
    <row r="174" spans="1:78" x14ac:dyDescent="0.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c r="BL174" s="7"/>
      <c r="BM174" s="7"/>
      <c r="BN174" s="7"/>
      <c r="BO174" s="7"/>
      <c r="BP174" s="7"/>
      <c r="BQ174" s="7"/>
      <c r="BR174" s="7"/>
      <c r="BS174" s="7"/>
      <c r="BT174" s="7"/>
      <c r="BU174" s="7"/>
      <c r="BV174" s="7"/>
      <c r="BW174" s="7"/>
      <c r="BX174" s="7"/>
      <c r="BY174" s="7"/>
      <c r="BZ174" s="7"/>
    </row>
    <row r="175" spans="1:78" x14ac:dyDescent="0.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c r="BL175" s="7"/>
      <c r="BM175" s="7"/>
      <c r="BN175" s="7"/>
      <c r="BO175" s="7"/>
      <c r="BP175" s="7"/>
      <c r="BQ175" s="7"/>
      <c r="BR175" s="7"/>
      <c r="BS175" s="7"/>
      <c r="BT175" s="7"/>
      <c r="BU175" s="7"/>
      <c r="BV175" s="7"/>
      <c r="BW175" s="7"/>
      <c r="BX175" s="7"/>
      <c r="BY175" s="7"/>
      <c r="BZ175" s="7"/>
    </row>
    <row r="176" spans="1:78" x14ac:dyDescent="0.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c r="BL176" s="7"/>
      <c r="BM176" s="7"/>
      <c r="BN176" s="7"/>
      <c r="BO176" s="7"/>
      <c r="BP176" s="7"/>
      <c r="BQ176" s="7"/>
      <c r="BR176" s="7"/>
      <c r="BS176" s="7"/>
      <c r="BT176" s="7"/>
      <c r="BU176" s="7"/>
      <c r="BV176" s="7"/>
      <c r="BW176" s="7"/>
      <c r="BX176" s="7"/>
      <c r="BY176" s="7"/>
      <c r="BZ176" s="7"/>
    </row>
    <row r="177" spans="1:78" x14ac:dyDescent="0.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c r="BK177" s="7"/>
      <c r="BL177" s="7"/>
      <c r="BM177" s="7"/>
      <c r="BN177" s="7"/>
      <c r="BO177" s="7"/>
      <c r="BP177" s="7"/>
      <c r="BQ177" s="7"/>
      <c r="BR177" s="7"/>
      <c r="BS177" s="7"/>
      <c r="BT177" s="7"/>
      <c r="BU177" s="7"/>
      <c r="BV177" s="7"/>
      <c r="BW177" s="7"/>
      <c r="BX177" s="7"/>
      <c r="BY177" s="7"/>
      <c r="BZ177" s="7"/>
    </row>
    <row r="178" spans="1:78" x14ac:dyDescent="0.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c r="BK178" s="7"/>
      <c r="BL178" s="7"/>
      <c r="BM178" s="7"/>
      <c r="BN178" s="7"/>
      <c r="BO178" s="7"/>
      <c r="BP178" s="7"/>
      <c r="BQ178" s="7"/>
      <c r="BR178" s="7"/>
      <c r="BS178" s="7"/>
      <c r="BT178" s="7"/>
      <c r="BU178" s="7"/>
      <c r="BV178" s="7"/>
      <c r="BW178" s="7"/>
      <c r="BX178" s="7"/>
      <c r="BY178" s="7"/>
      <c r="BZ178" s="7"/>
    </row>
    <row r="179" spans="1:78" x14ac:dyDescent="0.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c r="BK179" s="7"/>
      <c r="BL179" s="7"/>
      <c r="BM179" s="7"/>
      <c r="BN179" s="7"/>
      <c r="BO179" s="7"/>
      <c r="BP179" s="7"/>
      <c r="BQ179" s="7"/>
      <c r="BR179" s="7"/>
      <c r="BS179" s="7"/>
      <c r="BT179" s="7"/>
      <c r="BU179" s="7"/>
      <c r="BV179" s="7"/>
      <c r="BW179" s="7"/>
      <c r="BX179" s="7"/>
      <c r="BY179" s="7"/>
      <c r="BZ179" s="7"/>
    </row>
    <row r="180" spans="1:78" x14ac:dyDescent="0.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c r="BK180" s="7"/>
      <c r="BL180" s="7"/>
      <c r="BM180" s="7"/>
      <c r="BN180" s="7"/>
      <c r="BO180" s="7"/>
      <c r="BP180" s="7"/>
      <c r="BQ180" s="7"/>
      <c r="BR180" s="7"/>
      <c r="BS180" s="7"/>
      <c r="BT180" s="7"/>
      <c r="BU180" s="7"/>
      <c r="BV180" s="7"/>
      <c r="BW180" s="7"/>
      <c r="BX180" s="7"/>
      <c r="BY180" s="7"/>
      <c r="BZ180" s="7"/>
    </row>
    <row r="181" spans="1:78" x14ac:dyDescent="0.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c r="BK181" s="7"/>
      <c r="BL181" s="7"/>
      <c r="BM181" s="7"/>
      <c r="BN181" s="7"/>
      <c r="BO181" s="7"/>
      <c r="BP181" s="7"/>
      <c r="BQ181" s="7"/>
      <c r="BR181" s="7"/>
      <c r="BS181" s="7"/>
      <c r="BT181" s="7"/>
      <c r="BU181" s="7"/>
      <c r="BV181" s="7"/>
      <c r="BW181" s="7"/>
      <c r="BX181" s="7"/>
      <c r="BY181" s="7"/>
      <c r="BZ181" s="7"/>
    </row>
    <row r="182" spans="1:78" x14ac:dyDescent="0.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c r="BL182" s="7"/>
      <c r="BM182" s="7"/>
      <c r="BN182" s="7"/>
      <c r="BO182" s="7"/>
      <c r="BP182" s="7"/>
      <c r="BQ182" s="7"/>
      <c r="BR182" s="7"/>
      <c r="BS182" s="7"/>
      <c r="BT182" s="7"/>
      <c r="BU182" s="7"/>
      <c r="BV182" s="7"/>
      <c r="BW182" s="7"/>
      <c r="BX182" s="7"/>
      <c r="BY182" s="7"/>
      <c r="BZ182" s="7"/>
    </row>
    <row r="183" spans="1:78" x14ac:dyDescent="0.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c r="BM183" s="7"/>
      <c r="BN183" s="7"/>
      <c r="BO183" s="7"/>
      <c r="BP183" s="7"/>
      <c r="BQ183" s="7"/>
      <c r="BR183" s="7"/>
      <c r="BS183" s="7"/>
      <c r="BT183" s="7"/>
      <c r="BU183" s="7"/>
      <c r="BV183" s="7"/>
      <c r="BW183" s="7"/>
      <c r="BX183" s="7"/>
      <c r="BY183" s="7"/>
      <c r="BZ183" s="7"/>
    </row>
    <row r="184" spans="1:78" x14ac:dyDescent="0.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c r="BK184" s="7"/>
      <c r="BL184" s="7"/>
      <c r="BM184" s="7"/>
      <c r="BN184" s="7"/>
      <c r="BO184" s="7"/>
      <c r="BP184" s="7"/>
      <c r="BQ184" s="7"/>
      <c r="BR184" s="7"/>
      <c r="BS184" s="7"/>
      <c r="BT184" s="7"/>
      <c r="BU184" s="7"/>
      <c r="BV184" s="7"/>
      <c r="BW184" s="7"/>
      <c r="BX184" s="7"/>
      <c r="BY184" s="7"/>
      <c r="BZ184" s="7"/>
    </row>
    <row r="185" spans="1:78" x14ac:dyDescent="0.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c r="BK185" s="7"/>
      <c r="BL185" s="7"/>
      <c r="BM185" s="7"/>
      <c r="BN185" s="7"/>
      <c r="BO185" s="7"/>
      <c r="BP185" s="7"/>
      <c r="BQ185" s="7"/>
      <c r="BR185" s="7"/>
      <c r="BS185" s="7"/>
      <c r="BT185" s="7"/>
      <c r="BU185" s="7"/>
      <c r="BV185" s="7"/>
      <c r="BW185" s="7"/>
      <c r="BX185" s="7"/>
      <c r="BY185" s="7"/>
      <c r="BZ185" s="7"/>
    </row>
    <row r="186" spans="1:78" x14ac:dyDescent="0.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c r="BL186" s="7"/>
      <c r="BM186" s="7"/>
      <c r="BN186" s="7"/>
      <c r="BO186" s="7"/>
      <c r="BP186" s="7"/>
      <c r="BQ186" s="7"/>
      <c r="BR186" s="7"/>
      <c r="BS186" s="7"/>
      <c r="BT186" s="7"/>
      <c r="BU186" s="7"/>
      <c r="BV186" s="7"/>
      <c r="BW186" s="7"/>
      <c r="BX186" s="7"/>
      <c r="BY186" s="7"/>
      <c r="BZ186" s="7"/>
    </row>
    <row r="187" spans="1:78" x14ac:dyDescent="0.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7"/>
      <c r="BJ187" s="7"/>
      <c r="BK187" s="7"/>
      <c r="BL187" s="7"/>
      <c r="BM187" s="7"/>
      <c r="BN187" s="7"/>
      <c r="BO187" s="7"/>
      <c r="BP187" s="7"/>
      <c r="BQ187" s="7"/>
      <c r="BR187" s="7"/>
      <c r="BS187" s="7"/>
      <c r="BT187" s="7"/>
      <c r="BU187" s="7"/>
      <c r="BV187" s="7"/>
      <c r="BW187" s="7"/>
      <c r="BX187" s="7"/>
      <c r="BY187" s="7"/>
      <c r="BZ187" s="7"/>
    </row>
    <row r="188" spans="1:78" x14ac:dyDescent="0.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c r="BG188" s="7"/>
      <c r="BH188" s="7"/>
      <c r="BI188" s="7"/>
      <c r="BJ188" s="7"/>
      <c r="BK188" s="7"/>
      <c r="BL188" s="7"/>
      <c r="BM188" s="7"/>
      <c r="BN188" s="7"/>
      <c r="BO188" s="7"/>
      <c r="BP188" s="7"/>
      <c r="BQ188" s="7"/>
      <c r="BR188" s="7"/>
      <c r="BS188" s="7"/>
      <c r="BT188" s="7"/>
      <c r="BU188" s="7"/>
      <c r="BV188" s="7"/>
      <c r="BW188" s="7"/>
      <c r="BX188" s="7"/>
      <c r="BY188" s="7"/>
      <c r="BZ188" s="7"/>
    </row>
    <row r="189" spans="1:78" x14ac:dyDescent="0.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c r="BK189" s="7"/>
      <c r="BL189" s="7"/>
      <c r="BM189" s="7"/>
      <c r="BN189" s="7"/>
      <c r="BO189" s="7"/>
      <c r="BP189" s="7"/>
      <c r="BQ189" s="7"/>
      <c r="BR189" s="7"/>
      <c r="BS189" s="7"/>
      <c r="BT189" s="7"/>
      <c r="BU189" s="7"/>
      <c r="BV189" s="7"/>
      <c r="BW189" s="7"/>
      <c r="BX189" s="7"/>
      <c r="BY189" s="7"/>
      <c r="BZ189" s="7"/>
    </row>
    <row r="190" spans="1:78" x14ac:dyDescent="0.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c r="BG190" s="7"/>
      <c r="BH190" s="7"/>
      <c r="BI190" s="7"/>
      <c r="BJ190" s="7"/>
      <c r="BK190" s="7"/>
      <c r="BL190" s="7"/>
      <c r="BM190" s="7"/>
      <c r="BN190" s="7"/>
      <c r="BO190" s="7"/>
      <c r="BP190" s="7"/>
      <c r="BQ190" s="7"/>
      <c r="BR190" s="7"/>
      <c r="BS190" s="7"/>
      <c r="BT190" s="7"/>
      <c r="BU190" s="7"/>
      <c r="BV190" s="7"/>
      <c r="BW190" s="7"/>
      <c r="BX190" s="7"/>
      <c r="BY190" s="7"/>
      <c r="BZ190"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EDE8F-C359-4DA4-9783-F0E5A1DB61ED}">
  <dimension ref="A1"/>
  <sheetViews>
    <sheetView workbookViewId="0">
      <selection activeCell="A2" sqref="A2"/>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Props1.xml><?xml version="1.0" encoding="utf-8"?>
<ds:datastoreItem xmlns:ds="http://schemas.openxmlformats.org/officeDocument/2006/customXml" ds:itemID="{35ED0BE5-DDD5-4E35-A1E7-2094BFD5DD1B}">
  <ds:schemaRefs/>
</ds:datastoreItem>
</file>

<file path=customXml/itemProps2.xml><?xml version="1.0" encoding="utf-8"?>
<ds:datastoreItem xmlns:ds="http://schemas.openxmlformats.org/officeDocument/2006/customXml" ds:itemID="{9CACCEAA-F336-4BB3-A424-736790375B22}">
  <ds:schemaRefs/>
</ds:datastoreItem>
</file>

<file path=customXml/itemProps3.xml><?xml version="1.0" encoding="utf-8"?>
<ds:datastoreItem xmlns:ds="http://schemas.openxmlformats.org/officeDocument/2006/customXml" ds:itemID="{B14FC36E-2AEC-47E3-A59B-CA9EDBE7C656}">
  <ds:schemaRefs/>
</ds:datastoreItem>
</file>

<file path=customXml/itemProps4.xml><?xml version="1.0" encoding="utf-8"?>
<ds:datastoreItem xmlns:ds="http://schemas.openxmlformats.org/officeDocument/2006/customXml" ds:itemID="{8D1F63C5-E48C-436E-9244-919F7E2C100A}">
  <ds:schemaRefs/>
</ds:datastoreItem>
</file>

<file path=customXml/itemProps5.xml><?xml version="1.0" encoding="utf-8"?>
<ds:datastoreItem xmlns:ds="http://schemas.openxmlformats.org/officeDocument/2006/customXml" ds:itemID="{3DBAAA22-4C57-4DF8-83A6-B64D3505BB9A}">
  <ds:schemaRefs/>
</ds:datastoreItem>
</file>

<file path=customXml/itemProps6.xml><?xml version="1.0" encoding="utf-8"?>
<ds:datastoreItem xmlns:ds="http://schemas.openxmlformats.org/officeDocument/2006/customXml" ds:itemID="{448F05C9-1CFF-447D-9DDD-5CE843AD3A3D}">
  <ds:schemaRefs/>
</ds:datastoreItem>
</file>

<file path=customXml/itemProps7.xml><?xml version="1.0" encoding="utf-8"?>
<ds:datastoreItem xmlns:ds="http://schemas.openxmlformats.org/officeDocument/2006/customXml" ds:itemID="{7E1A6C1B-09FD-4BB2-9DCD-757263A86798}">
  <ds:schemaRefs/>
</ds:datastoreItem>
</file>

<file path=customXml/itemProps8.xml><?xml version="1.0" encoding="utf-8"?>
<ds:datastoreItem xmlns:ds="http://schemas.openxmlformats.org/officeDocument/2006/customXml" ds:itemID="{38B00F51-F131-4CF6-B51A-31A43030436F}">
  <ds:schemaRefs/>
</ds:datastoreItem>
</file>

<file path=customXml/itemProps9.xml><?xml version="1.0" encoding="utf-8"?>
<ds:datastoreItem xmlns:ds="http://schemas.openxmlformats.org/officeDocument/2006/customXml" ds:itemID="{5ECD49CD-E24B-44B6-A073-F28F737E7BA8}">
  <ds:schemaRefs/>
</ds:datastoreItem>
</file>

<file path=customXml/itemProps10.xml><?xml version="1.0" encoding="utf-8"?>
<ds:datastoreItem xmlns:ds="http://schemas.openxmlformats.org/officeDocument/2006/customXml" ds:itemID="{BD0F010A-A988-4042-A3EB-03524821CBB4}">
  <ds:schemaRefs/>
</ds:datastoreItem>
</file>

<file path=customXml/itemProps11.xml><?xml version="1.0" encoding="utf-8"?>
<ds:datastoreItem xmlns:ds="http://schemas.openxmlformats.org/officeDocument/2006/customXml" ds:itemID="{B798ED91-A696-4C22-89AE-D2209D19B7CF}">
  <ds:schemaRefs/>
</ds:datastoreItem>
</file>

<file path=customXml/itemProps12.xml><?xml version="1.0" encoding="utf-8"?>
<ds:datastoreItem xmlns:ds="http://schemas.openxmlformats.org/officeDocument/2006/customXml" ds:itemID="{668CBC71-A157-4910-87E7-ADE14BA20787}">
  <ds:schemaRefs/>
</ds:datastoreItem>
</file>

<file path=customXml/itemProps13.xml><?xml version="1.0" encoding="utf-8"?>
<ds:datastoreItem xmlns:ds="http://schemas.openxmlformats.org/officeDocument/2006/customXml" ds:itemID="{527F0C2A-D7E0-49D0-B12E-713DFCF3F346}">
  <ds:schemaRefs/>
</ds:datastoreItem>
</file>

<file path=customXml/itemProps14.xml><?xml version="1.0" encoding="utf-8"?>
<ds:datastoreItem xmlns:ds="http://schemas.openxmlformats.org/officeDocument/2006/customXml" ds:itemID="{B9A366AE-C71C-4D27-A954-BDD21F5B2618}">
  <ds:schemaRefs/>
</ds:datastoreItem>
</file>

<file path=customXml/itemProps15.xml><?xml version="1.0" encoding="utf-8"?>
<ds:datastoreItem xmlns:ds="http://schemas.openxmlformats.org/officeDocument/2006/customXml" ds:itemID="{77665B5E-9C8D-4ACA-BEEC-24170DAB7F21}">
  <ds:schemaRefs/>
</ds:datastoreItem>
</file>

<file path=customXml/itemProps16.xml><?xml version="1.0" encoding="utf-8"?>
<ds:datastoreItem xmlns:ds="http://schemas.openxmlformats.org/officeDocument/2006/customXml" ds:itemID="{4357E01E-CC0D-4042-88BA-DD817A61150E}">
  <ds:schemaRefs/>
</ds:datastoreItem>
</file>

<file path=customXml/itemProps17.xml><?xml version="1.0" encoding="utf-8"?>
<ds:datastoreItem xmlns:ds="http://schemas.openxmlformats.org/officeDocument/2006/customXml" ds:itemID="{7958CABD-661F-43B2-AC2D-B46AE211E5B5}">
  <ds:schemaRefs/>
</ds:datastoreItem>
</file>

<file path=customXml/itemProps18.xml><?xml version="1.0" encoding="utf-8"?>
<ds:datastoreItem xmlns:ds="http://schemas.openxmlformats.org/officeDocument/2006/customXml" ds:itemID="{B0B43DB2-15D1-4EF9-913C-0319908BEF58}">
  <ds:schemaRefs/>
</ds:datastoreItem>
</file>

<file path=customXml/itemProps19.xml><?xml version="1.0" encoding="utf-8"?>
<ds:datastoreItem xmlns:ds="http://schemas.openxmlformats.org/officeDocument/2006/customXml" ds:itemID="{8B5CEC0F-12DD-4AE2-9343-1D32A9ABD74F}">
  <ds:schemaRefs/>
</ds:datastoreItem>
</file>

<file path=customXml/itemProps20.xml><?xml version="1.0" encoding="utf-8"?>
<ds:datastoreItem xmlns:ds="http://schemas.openxmlformats.org/officeDocument/2006/customXml" ds:itemID="{1181A08A-D703-4D4A-95F4-F76B85903435}">
  <ds:schemaRefs/>
</ds:datastoreItem>
</file>

<file path=customXml/itemProps21.xml><?xml version="1.0" encoding="utf-8"?>
<ds:datastoreItem xmlns:ds="http://schemas.openxmlformats.org/officeDocument/2006/customXml" ds:itemID="{0B3D7CC9-75AC-43D6-AF74-0799A10BDAAB}">
  <ds:schemaRefs/>
</ds:datastoreItem>
</file>

<file path=customXml/itemProps22.xml><?xml version="1.0" encoding="utf-8"?>
<ds:datastoreItem xmlns:ds="http://schemas.openxmlformats.org/officeDocument/2006/customXml" ds:itemID="{098FFA2C-0DE3-4143-A099-ABFF0441DC2D}">
  <ds:schemaRefs/>
</ds:datastoreItem>
</file>

<file path=customXml/itemProps23.xml><?xml version="1.0" encoding="utf-8"?>
<ds:datastoreItem xmlns:ds="http://schemas.openxmlformats.org/officeDocument/2006/customXml" ds:itemID="{026741BE-24DA-4BB2-AEE5-E4F8646BCA4E}">
  <ds:schemaRefs/>
</ds:datastoreItem>
</file>

<file path=customXml/itemProps24.xml><?xml version="1.0" encoding="utf-8"?>
<ds:datastoreItem xmlns:ds="http://schemas.openxmlformats.org/officeDocument/2006/customXml" ds:itemID="{E03385AC-FB14-4C6D-A22B-0F77FFACE767}">
  <ds:schemaRefs/>
</ds:datastoreItem>
</file>

<file path=customXml/itemProps25.xml><?xml version="1.0" encoding="utf-8"?>
<ds:datastoreItem xmlns:ds="http://schemas.openxmlformats.org/officeDocument/2006/customXml" ds:itemID="{E17E1CE5-857C-49A9-A860-30039474A2A7}">
  <ds:schemaRefs/>
</ds:datastoreItem>
</file>

<file path=customXml/itemProps26.xml><?xml version="1.0" encoding="utf-8"?>
<ds:datastoreItem xmlns:ds="http://schemas.openxmlformats.org/officeDocument/2006/customXml" ds:itemID="{A5A2B8DE-57AC-41BD-B05D-D1E26078A9A7}">
  <ds:schemaRefs/>
</ds:datastoreItem>
</file>

<file path=customXml/itemProps27.xml><?xml version="1.0" encoding="utf-8"?>
<ds:datastoreItem xmlns:ds="http://schemas.openxmlformats.org/officeDocument/2006/customXml" ds:itemID="{66290F92-0C3C-4E98-820B-1EFC5916B54D}">
  <ds:schemaRefs/>
</ds:datastoreItem>
</file>

<file path=customXml/itemProps28.xml><?xml version="1.0" encoding="utf-8"?>
<ds:datastoreItem xmlns:ds="http://schemas.openxmlformats.org/officeDocument/2006/customXml" ds:itemID="{28156765-C345-42E7-B915-352D970C8B5D}">
  <ds:schemaRefs/>
</ds:datastoreItem>
</file>

<file path=customXml/itemProps29.xml><?xml version="1.0" encoding="utf-8"?>
<ds:datastoreItem xmlns:ds="http://schemas.openxmlformats.org/officeDocument/2006/customXml" ds:itemID="{407DB680-1BBF-470A-91D1-9AA7A0812C70}">
  <ds:schemaRefs/>
</ds:datastoreItem>
</file>

<file path=customXml/itemProps30.xml><?xml version="1.0" encoding="utf-8"?>
<ds:datastoreItem xmlns:ds="http://schemas.openxmlformats.org/officeDocument/2006/customXml" ds:itemID="{025EC2E4-C1C5-4752-94E2-7E2554D7370E}">
  <ds:schemaRefs/>
</ds:datastoreItem>
</file>

<file path=customXml/itemProps31.xml><?xml version="1.0" encoding="utf-8"?>
<ds:datastoreItem xmlns:ds="http://schemas.openxmlformats.org/officeDocument/2006/customXml" ds:itemID="{08D91890-6D9F-42C7-88F3-07B150628D10}">
  <ds:schemaRefs/>
</ds:datastoreItem>
</file>

<file path=customXml/itemProps32.xml><?xml version="1.0" encoding="utf-8"?>
<ds:datastoreItem xmlns:ds="http://schemas.openxmlformats.org/officeDocument/2006/customXml" ds:itemID="{D8D3FD3A-B565-40BA-9FD9-C41C138DDCAE}">
  <ds:schemaRefs/>
</ds:datastoreItem>
</file>

<file path=customXml/itemProps33.xml><?xml version="1.0" encoding="utf-8"?>
<ds:datastoreItem xmlns:ds="http://schemas.openxmlformats.org/officeDocument/2006/customXml" ds:itemID="{AF6AF545-C0F5-4883-8345-B169ACE9AEAA}">
  <ds:schemaRefs/>
</ds:datastoreItem>
</file>

<file path=customXml/itemProps34.xml><?xml version="1.0" encoding="utf-8"?>
<ds:datastoreItem xmlns:ds="http://schemas.openxmlformats.org/officeDocument/2006/customXml" ds:itemID="{570FF870-D29C-465A-BC56-15977B384024}">
  <ds:schemaRefs/>
</ds:datastoreItem>
</file>

<file path=customXml/itemProps35.xml><?xml version="1.0" encoding="utf-8"?>
<ds:datastoreItem xmlns:ds="http://schemas.openxmlformats.org/officeDocument/2006/customXml" ds:itemID="{FFBCA571-8E29-4E14-9295-66D3E07E7551}">
  <ds:schemaRefs/>
</ds:datastoreItem>
</file>

<file path=customXml/itemProps36.xml><?xml version="1.0" encoding="utf-8"?>
<ds:datastoreItem xmlns:ds="http://schemas.openxmlformats.org/officeDocument/2006/customXml" ds:itemID="{8F40D886-6EDC-439D-AB0E-1135D3882D0B}">
  <ds:schemaRefs/>
</ds:datastoreItem>
</file>

<file path=customXml/itemProps37.xml><?xml version="1.0" encoding="utf-8"?>
<ds:datastoreItem xmlns:ds="http://schemas.openxmlformats.org/officeDocument/2006/customXml" ds:itemID="{96CD5582-F592-44B6-8E4E-0E4BC3CEB36B}">
  <ds:schemaRefs/>
</ds:datastoreItem>
</file>

<file path=customXml/itemProps38.xml><?xml version="1.0" encoding="utf-8"?>
<ds:datastoreItem xmlns:ds="http://schemas.openxmlformats.org/officeDocument/2006/customXml" ds:itemID="{44746860-34DF-4DFE-85E5-BD8B7A7FFB92}">
  <ds:schemaRefs/>
</ds:datastoreItem>
</file>

<file path=customXml/itemProps39.xml><?xml version="1.0" encoding="utf-8"?>
<ds:datastoreItem xmlns:ds="http://schemas.openxmlformats.org/officeDocument/2006/customXml" ds:itemID="{B9195E71-1666-496E-A258-8B295D513EEA}">
  <ds:schemaRefs/>
</ds:datastoreItem>
</file>

<file path=customXml/itemProps40.xml><?xml version="1.0" encoding="utf-8"?>
<ds:datastoreItem xmlns:ds="http://schemas.openxmlformats.org/officeDocument/2006/customXml" ds:itemID="{7CAAB441-6468-40F9-9A22-594A56E64780}">
  <ds:schemaRefs/>
</ds:datastoreItem>
</file>

<file path=customXml/itemProps41.xml><?xml version="1.0" encoding="utf-8"?>
<ds:datastoreItem xmlns:ds="http://schemas.openxmlformats.org/officeDocument/2006/customXml" ds:itemID="{12D66E24-E98A-4B72-9E71-82403625E3F9}">
  <ds:schemaRefs/>
</ds:datastoreItem>
</file>

<file path=customXml/itemProps42.xml><?xml version="1.0" encoding="utf-8"?>
<ds:datastoreItem xmlns:ds="http://schemas.openxmlformats.org/officeDocument/2006/customXml" ds:itemID="{86A4CCDE-4433-4A90-A321-C3508595BA2A}">
  <ds:schemaRefs/>
</ds:datastoreItem>
</file>

<file path=customXml/itemProps43.xml><?xml version="1.0" encoding="utf-8"?>
<ds:datastoreItem xmlns:ds="http://schemas.openxmlformats.org/officeDocument/2006/customXml" ds:itemID="{952A9360-1DA8-48D3-B7C9-8F16B7F2B590}">
  <ds:schemaRefs/>
</ds:datastoreItem>
</file>

<file path=customXml/itemProps44.xml><?xml version="1.0" encoding="utf-8"?>
<ds:datastoreItem xmlns:ds="http://schemas.openxmlformats.org/officeDocument/2006/customXml" ds:itemID="{9CC9E94A-C15F-4A98-BD6D-BAD6F10F8ABA}">
  <ds:schemaRefs/>
</ds:datastoreItem>
</file>

<file path=customXml/itemProps45.xml><?xml version="1.0" encoding="utf-8"?>
<ds:datastoreItem xmlns:ds="http://schemas.openxmlformats.org/officeDocument/2006/customXml" ds:itemID="{2FA52B7D-5905-42D5-8D11-3AA47EB48990}">
  <ds:schemaRefs/>
</ds:datastoreItem>
</file>

<file path=customXml/itemProps46.xml><?xml version="1.0" encoding="utf-8"?>
<ds:datastoreItem xmlns:ds="http://schemas.openxmlformats.org/officeDocument/2006/customXml" ds:itemID="{CB036EBC-5D17-4145-8FF0-13E4018F1460}">
  <ds:schemaRefs/>
</ds:datastoreItem>
</file>

<file path=customXml/itemProps47.xml><?xml version="1.0" encoding="utf-8"?>
<ds:datastoreItem xmlns:ds="http://schemas.openxmlformats.org/officeDocument/2006/customXml" ds:itemID="{644FEE13-C649-41EF-8F1C-B6B09BE2693F}">
  <ds:schemaRefs/>
</ds:datastoreItem>
</file>

<file path=customXml/itemProps48.xml><?xml version="1.0" encoding="utf-8"?>
<ds:datastoreItem xmlns:ds="http://schemas.openxmlformats.org/officeDocument/2006/customXml" ds:itemID="{51AE0E50-2121-49F0-A92D-E15EF87111A3}">
  <ds:schemaRefs>
    <ds:schemaRef ds:uri="http://schemas.microsoft.com/DataMashup"/>
  </ds:schemaRefs>
</ds:datastoreItem>
</file>

<file path=customXml/itemProps49.xml><?xml version="1.0" encoding="utf-8"?>
<ds:datastoreItem xmlns:ds="http://schemas.openxmlformats.org/officeDocument/2006/customXml" ds:itemID="{9725E486-C757-48DE-9AB7-89BB710B5A3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Sherif</dc:creator>
  <cp:lastModifiedBy>Ahmed Sherif</cp:lastModifiedBy>
  <dcterms:created xsi:type="dcterms:W3CDTF">2026-02-04T08:42:52Z</dcterms:created>
  <dcterms:modified xsi:type="dcterms:W3CDTF">2026-02-05T17:56:57Z</dcterms:modified>
</cp:coreProperties>
</file>